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1790" windowHeight="6105"/>
  </bookViews>
  <sheets>
    <sheet name="month_wise_medak" sheetId="1" r:id="rId1"/>
  </sheets>
  <definedNames>
    <definedName name="_xlnm._FilterDatabase" localSheetId="0" hidden="1">month_wise_medak!$D$1:$D$1801</definedName>
  </definedNames>
  <calcPr calcId="124519"/>
</workbook>
</file>

<file path=xl/calcChain.xml><?xml version="1.0" encoding="utf-8"?>
<calcChain xmlns="http://schemas.openxmlformats.org/spreadsheetml/2006/main">
  <c r="W2" i="1"/>
  <c r="W7"/>
  <c r="W10"/>
  <c r="W13"/>
  <c r="W5"/>
  <c r="W9"/>
  <c r="W4"/>
  <c r="W6"/>
  <c r="W8"/>
  <c r="W3"/>
  <c r="W11"/>
  <c r="W12"/>
  <c r="W14"/>
  <c r="W17"/>
  <c r="W18"/>
  <c r="W19"/>
  <c r="W20"/>
  <c r="W21"/>
  <c r="W22"/>
  <c r="W23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102"/>
  <c r="W1103"/>
  <c r="W1104"/>
  <c r="W1105"/>
  <c r="W1106"/>
  <c r="W1107"/>
  <c r="W1108"/>
  <c r="W1109"/>
  <c r="W1110"/>
  <c r="W1111"/>
  <c r="W1112"/>
  <c r="W1113"/>
  <c r="W1114"/>
  <c r="W1115"/>
  <c r="W1116"/>
  <c r="W1117"/>
  <c r="W1118"/>
  <c r="W1119"/>
  <c r="W1120"/>
  <c r="W1121"/>
  <c r="W1122"/>
  <c r="W1123"/>
  <c r="W1152"/>
  <c r="W1153"/>
  <c r="W1154"/>
  <c r="W1155"/>
  <c r="W1156"/>
  <c r="W1157"/>
  <c r="W1158"/>
  <c r="W1159"/>
  <c r="W1160"/>
  <c r="W1161"/>
  <c r="W1162"/>
  <c r="W1163"/>
  <c r="W1164"/>
  <c r="W1165"/>
  <c r="W1166"/>
  <c r="W1167"/>
  <c r="W1168"/>
  <c r="W1169"/>
  <c r="W1170"/>
  <c r="W1171"/>
  <c r="W1172"/>
  <c r="W1173"/>
  <c r="W1202"/>
  <c r="W1203"/>
  <c r="W1204"/>
  <c r="W1205"/>
  <c r="W1206"/>
  <c r="W1207"/>
  <c r="W1208"/>
  <c r="W1209"/>
  <c r="W1210"/>
  <c r="W1211"/>
  <c r="W1212"/>
  <c r="W1213"/>
  <c r="W1214"/>
  <c r="W1215"/>
  <c r="W1216"/>
  <c r="W1217"/>
  <c r="W1218"/>
  <c r="W1219"/>
  <c r="W1220"/>
  <c r="W1221"/>
  <c r="W1222"/>
  <c r="W1223"/>
  <c r="W1252"/>
  <c r="W1253"/>
  <c r="W1254"/>
  <c r="W1255"/>
  <c r="W1256"/>
  <c r="W1257"/>
  <c r="W1258"/>
  <c r="W1259"/>
  <c r="W1260"/>
  <c r="W1261"/>
  <c r="W1262"/>
  <c r="W1263"/>
  <c r="W1264"/>
  <c r="W1265"/>
  <c r="W1266"/>
  <c r="W1267"/>
  <c r="W1268"/>
  <c r="W1269"/>
  <c r="W1270"/>
  <c r="W1271"/>
  <c r="W1272"/>
  <c r="W1273"/>
  <c r="W1302"/>
  <c r="W1303"/>
  <c r="W1304"/>
  <c r="W1305"/>
  <c r="W1306"/>
  <c r="W1307"/>
  <c r="W1308"/>
  <c r="W1309"/>
  <c r="W1310"/>
  <c r="W1311"/>
  <c r="W1312"/>
  <c r="W1313"/>
  <c r="W1314"/>
  <c r="W1315"/>
  <c r="W1316"/>
  <c r="W1317"/>
  <c r="W1318"/>
  <c r="W1319"/>
  <c r="W1320"/>
  <c r="W1321"/>
  <c r="W1322"/>
  <c r="W1323"/>
  <c r="W1352"/>
  <c r="W1353"/>
  <c r="W1354"/>
  <c r="W1355"/>
  <c r="W1356"/>
  <c r="W1357"/>
  <c r="W1358"/>
  <c r="W1359"/>
  <c r="W1360"/>
  <c r="W1361"/>
  <c r="W1362"/>
  <c r="W1363"/>
  <c r="W1364"/>
  <c r="W1365"/>
  <c r="W1366"/>
  <c r="W1367"/>
  <c r="W1368"/>
  <c r="W1369"/>
  <c r="W1370"/>
  <c r="W1371"/>
  <c r="W1372"/>
  <c r="W1373"/>
  <c r="W1402"/>
  <c r="W1403"/>
  <c r="W1404"/>
  <c r="W1405"/>
  <c r="W1406"/>
  <c r="W1407"/>
  <c r="W1408"/>
  <c r="W1409"/>
  <c r="W1410"/>
  <c r="W1411"/>
  <c r="W1412"/>
  <c r="W1413"/>
  <c r="W1414"/>
  <c r="W1415"/>
  <c r="W1416"/>
  <c r="W1417"/>
  <c r="W1418"/>
  <c r="W1419"/>
  <c r="W1420"/>
  <c r="W1421"/>
  <c r="W1422"/>
  <c r="W1423"/>
  <c r="W1452"/>
  <c r="W1453"/>
  <c r="W1454"/>
  <c r="W1455"/>
  <c r="W1456"/>
  <c r="W1457"/>
  <c r="W1458"/>
  <c r="W1459"/>
  <c r="W1460"/>
  <c r="W1461"/>
  <c r="W1462"/>
  <c r="W1463"/>
  <c r="W1464"/>
  <c r="W1465"/>
  <c r="W1466"/>
  <c r="W1467"/>
  <c r="W1468"/>
  <c r="W1469"/>
  <c r="W1470"/>
  <c r="W1471"/>
  <c r="W1472"/>
  <c r="W1473"/>
  <c r="W1502"/>
  <c r="W1503"/>
  <c r="W1504"/>
  <c r="W1505"/>
  <c r="W1506"/>
  <c r="W1507"/>
  <c r="W1508"/>
  <c r="W1509"/>
  <c r="W1510"/>
  <c r="W1511"/>
  <c r="W1512"/>
  <c r="W1513"/>
  <c r="W1514"/>
  <c r="W1515"/>
  <c r="W1516"/>
  <c r="W1517"/>
  <c r="W1518"/>
  <c r="W1519"/>
  <c r="W1520"/>
  <c r="W1521"/>
  <c r="W1522"/>
  <c r="W1523"/>
  <c r="W1552"/>
  <c r="W1553"/>
  <c r="W1554"/>
  <c r="W1555"/>
  <c r="W1556"/>
  <c r="W1557"/>
  <c r="W1558"/>
  <c r="W1559"/>
  <c r="W1560"/>
  <c r="W1561"/>
  <c r="W1562"/>
  <c r="W1563"/>
  <c r="W1564"/>
  <c r="W1565"/>
  <c r="W1566"/>
  <c r="W1567"/>
  <c r="W1568"/>
  <c r="W1569"/>
  <c r="W1570"/>
  <c r="W1571"/>
  <c r="W1572"/>
  <c r="W1573"/>
  <c r="W1602"/>
  <c r="W1603"/>
  <c r="W1604"/>
  <c r="W1605"/>
  <c r="W1606"/>
  <c r="W1607"/>
  <c r="W1608"/>
  <c r="W1609"/>
  <c r="W1610"/>
  <c r="W1611"/>
  <c r="W1612"/>
  <c r="W1613"/>
  <c r="W1614"/>
  <c r="W1615"/>
  <c r="W1616"/>
  <c r="W1617"/>
  <c r="W1618"/>
  <c r="W1619"/>
  <c r="W1620"/>
  <c r="W1621"/>
  <c r="W1622"/>
  <c r="W1623"/>
  <c r="W1652"/>
  <c r="W1653"/>
  <c r="W1654"/>
  <c r="W1655"/>
  <c r="W1656"/>
  <c r="W1657"/>
  <c r="W1658"/>
  <c r="W1659"/>
  <c r="W1660"/>
  <c r="W1661"/>
  <c r="W1662"/>
  <c r="W1663"/>
  <c r="W1664"/>
  <c r="W1665"/>
  <c r="W1666"/>
  <c r="W1667"/>
  <c r="W1668"/>
  <c r="W1669"/>
  <c r="W1670"/>
  <c r="W1671"/>
  <c r="W1672"/>
  <c r="W1673"/>
  <c r="W1702"/>
  <c r="W1703"/>
  <c r="W1704"/>
  <c r="W1705"/>
  <c r="W1706"/>
  <c r="W1707"/>
  <c r="W1708"/>
  <c r="W1709"/>
  <c r="W1710"/>
  <c r="W1711"/>
  <c r="W1712"/>
  <c r="W1713"/>
  <c r="W1714"/>
  <c r="W1715"/>
  <c r="W1716"/>
  <c r="W1717"/>
  <c r="W1718"/>
  <c r="W1719"/>
  <c r="W1720"/>
  <c r="W1721"/>
  <c r="W1722"/>
  <c r="W1723"/>
  <c r="W1752"/>
  <c r="W1753"/>
  <c r="W1754"/>
  <c r="W1755"/>
  <c r="W1756"/>
  <c r="W1757"/>
  <c r="W1758"/>
  <c r="W1759"/>
  <c r="W1760"/>
  <c r="W1761"/>
  <c r="W1762"/>
  <c r="W1763"/>
  <c r="W1764"/>
  <c r="W1765"/>
  <c r="W1766"/>
  <c r="W1767"/>
  <c r="W1768"/>
  <c r="W1769"/>
  <c r="W1770"/>
  <c r="W1771"/>
  <c r="W1772"/>
  <c r="W1773"/>
  <c r="P25"/>
  <c r="P28"/>
  <c r="P44"/>
  <c r="P45"/>
  <c r="P78"/>
  <c r="P82"/>
  <c r="P94"/>
  <c r="P95"/>
  <c r="P127"/>
  <c r="P131"/>
  <c r="P143"/>
  <c r="P144"/>
  <c r="P149"/>
  <c r="P150"/>
  <c r="P182"/>
  <c r="P194"/>
  <c r="P195"/>
  <c r="P198"/>
  <c r="P201"/>
  <c r="P225"/>
  <c r="P235"/>
  <c r="P248"/>
  <c r="P251"/>
  <c r="P275"/>
  <c r="P278"/>
  <c r="P279"/>
  <c r="P285"/>
  <c r="P292"/>
  <c r="P293"/>
  <c r="P294"/>
  <c r="P295"/>
  <c r="P296"/>
  <c r="P301"/>
  <c r="P325"/>
  <c r="P328"/>
  <c r="P329"/>
  <c r="P342"/>
  <c r="P343"/>
  <c r="P344"/>
  <c r="P345"/>
  <c r="P346"/>
  <c r="P350"/>
  <c r="P375"/>
  <c r="P393"/>
  <c r="P396"/>
  <c r="P398"/>
  <c r="P400"/>
  <c r="P430"/>
  <c r="P443"/>
  <c r="P446"/>
  <c r="P448"/>
  <c r="P480"/>
  <c r="P492"/>
  <c r="P496"/>
  <c r="P529"/>
  <c r="P530"/>
  <c r="P532"/>
  <c r="P542"/>
  <c r="P546"/>
  <c r="P575"/>
  <c r="P579"/>
  <c r="P582"/>
  <c r="P594"/>
  <c r="P595"/>
  <c r="P596"/>
  <c r="P628"/>
  <c r="P644"/>
  <c r="P645"/>
  <c r="P678"/>
  <c r="P682"/>
  <c r="P694"/>
  <c r="P695"/>
  <c r="P728"/>
  <c r="P732"/>
  <c r="P744"/>
  <c r="P745"/>
  <c r="P750"/>
  <c r="P751"/>
  <c r="P782"/>
  <c r="P794"/>
  <c r="P795"/>
  <c r="P798"/>
  <c r="P801"/>
  <c r="P825"/>
  <c r="P835"/>
  <c r="P848"/>
  <c r="P851"/>
  <c r="P875"/>
  <c r="P878"/>
  <c r="P879"/>
  <c r="P885"/>
  <c r="P892"/>
  <c r="P893"/>
  <c r="P894"/>
  <c r="P895"/>
  <c r="P896"/>
  <c r="P901"/>
  <c r="P925"/>
  <c r="P928"/>
  <c r="P929"/>
  <c r="P942"/>
  <c r="P943"/>
  <c r="P944"/>
  <c r="P945"/>
  <c r="P946"/>
  <c r="P950"/>
  <c r="P975"/>
  <c r="P993"/>
  <c r="P996"/>
  <c r="P998"/>
  <c r="P1000"/>
  <c r="P1030"/>
  <c r="P1043"/>
  <c r="P1046"/>
  <c r="P1048"/>
  <c r="P1080"/>
  <c r="P1092"/>
  <c r="P1096"/>
  <c r="P1129"/>
  <c r="P1130"/>
  <c r="P1132"/>
  <c r="P1142"/>
  <c r="P1146"/>
  <c r="P1175"/>
  <c r="P1179"/>
  <c r="P1182"/>
  <c r="P1194"/>
  <c r="P1195"/>
  <c r="P1196"/>
  <c r="P1225"/>
  <c r="P1228"/>
  <c r="P1244"/>
  <c r="P1245"/>
  <c r="P1278"/>
  <c r="P1282"/>
  <c r="P1294"/>
  <c r="P1295"/>
  <c r="P1328"/>
  <c r="P1332"/>
  <c r="P1344"/>
  <c r="P1345"/>
  <c r="P1350"/>
  <c r="P1351"/>
  <c r="P1382"/>
  <c r="P1394"/>
  <c r="P1395"/>
  <c r="P1398"/>
  <c r="P1401"/>
  <c r="P1425"/>
  <c r="P1435"/>
  <c r="P1448"/>
  <c r="P1451"/>
  <c r="P1475"/>
  <c r="P1478"/>
  <c r="P1479"/>
  <c r="P1485"/>
  <c r="P1492"/>
  <c r="P1493"/>
  <c r="P1494"/>
  <c r="P1495"/>
  <c r="P1496"/>
  <c r="P1501"/>
  <c r="P1525"/>
  <c r="P1528"/>
  <c r="P1529"/>
  <c r="P1542"/>
  <c r="P1543"/>
  <c r="P1544"/>
  <c r="P1545"/>
  <c r="P1546"/>
  <c r="P1550"/>
  <c r="P1575"/>
  <c r="P1593"/>
  <c r="P1596"/>
  <c r="P1598"/>
  <c r="P1600"/>
  <c r="P1630"/>
  <c r="P1643"/>
  <c r="P1646"/>
  <c r="P1648"/>
  <c r="P1680"/>
  <c r="P1692"/>
  <c r="P1696"/>
  <c r="P1729"/>
  <c r="P1730"/>
  <c r="P1732"/>
  <c r="P1742"/>
  <c r="P1746"/>
  <c r="P1775"/>
  <c r="P1779"/>
  <c r="P1782"/>
  <c r="P1794"/>
  <c r="P1795"/>
  <c r="P1796"/>
  <c r="K1800" l="1"/>
  <c r="W1800" s="1"/>
  <c r="K1750"/>
  <c r="W1750" s="1"/>
  <c r="K1700"/>
  <c r="W1700" s="1"/>
  <c r="K1650"/>
  <c r="W1650" s="1"/>
  <c r="K1600"/>
  <c r="W1600" s="1"/>
  <c r="K1550"/>
  <c r="W1550" s="1"/>
  <c r="K1500"/>
  <c r="W1500" s="1"/>
  <c r="K1450"/>
  <c r="W1450" s="1"/>
  <c r="K1400"/>
  <c r="W1400" s="1"/>
  <c r="K1350"/>
  <c r="W1350" s="1"/>
  <c r="K1300"/>
  <c r="W1300" s="1"/>
  <c r="K1250"/>
  <c r="W1250" s="1"/>
  <c r="K1200"/>
  <c r="W1200" s="1"/>
  <c r="K1150"/>
  <c r="W1150" s="1"/>
  <c r="K1100"/>
  <c r="W1100" s="1"/>
  <c r="K1050"/>
  <c r="W1050" s="1"/>
  <c r="K1000"/>
  <c r="W1000" s="1"/>
  <c r="K950"/>
  <c r="W950" s="1"/>
  <c r="K900"/>
  <c r="W900" s="1"/>
  <c r="K850"/>
  <c r="W850" s="1"/>
  <c r="K800"/>
  <c r="W800" s="1"/>
  <c r="K750"/>
  <c r="W750" s="1"/>
  <c r="K700"/>
  <c r="W700" s="1"/>
  <c r="K650"/>
  <c r="W650" s="1"/>
  <c r="K600"/>
  <c r="W600" s="1"/>
  <c r="K550"/>
  <c r="W550" s="1"/>
  <c r="K500"/>
  <c r="W500" s="1"/>
  <c r="K450"/>
  <c r="W450" s="1"/>
  <c r="K400"/>
  <c r="W400" s="1"/>
  <c r="K350"/>
  <c r="W350" s="1"/>
  <c r="K300"/>
  <c r="W300" s="1"/>
  <c r="K250"/>
  <c r="W250" s="1"/>
  <c r="K200"/>
  <c r="W200" s="1"/>
  <c r="K149"/>
  <c r="W149" s="1"/>
  <c r="K100"/>
  <c r="W100" s="1"/>
  <c r="K50"/>
  <c r="W50" s="1"/>
  <c r="N2" l="1"/>
  <c r="AA2" s="1"/>
  <c r="N3"/>
  <c r="AA3" s="1"/>
  <c r="N4"/>
  <c r="AA4" s="1"/>
  <c r="N5"/>
  <c r="AA5" s="1"/>
  <c r="N6"/>
  <c r="AA6" s="1"/>
  <c r="N7"/>
  <c r="AA7" s="1"/>
  <c r="N8"/>
  <c r="AA8" s="1"/>
  <c r="N9"/>
  <c r="AA9" s="1"/>
  <c r="N10"/>
  <c r="AA10" s="1"/>
  <c r="N11"/>
  <c r="AA11" s="1"/>
  <c r="N12"/>
  <c r="AA12" s="1"/>
  <c r="N13"/>
  <c r="AA13" s="1"/>
  <c r="N14"/>
  <c r="AA14" s="1"/>
  <c r="N15"/>
  <c r="AA15" s="1"/>
  <c r="N16"/>
  <c r="AA16" s="1"/>
  <c r="N17"/>
  <c r="AA17" s="1"/>
  <c r="N18"/>
  <c r="AA18" s="1"/>
  <c r="N19"/>
  <c r="AA19" s="1"/>
  <c r="N20"/>
  <c r="AA20" s="1"/>
  <c r="N21"/>
  <c r="AA21" s="1"/>
  <c r="N22"/>
  <c r="AA22" s="1"/>
  <c r="N23"/>
  <c r="AA23" s="1"/>
  <c r="N24"/>
  <c r="AA24" s="1"/>
  <c r="N25"/>
  <c r="AA25" s="1"/>
  <c r="N26"/>
  <c r="AA26" s="1"/>
  <c r="N27"/>
  <c r="AA27" s="1"/>
  <c r="N28"/>
  <c r="AA28" s="1"/>
  <c r="N29"/>
  <c r="AA29" s="1"/>
  <c r="N30"/>
  <c r="AA30" s="1"/>
  <c r="N31"/>
  <c r="AA31" s="1"/>
  <c r="N32"/>
  <c r="AA32" s="1"/>
  <c r="N33"/>
  <c r="AA33" s="1"/>
  <c r="N34"/>
  <c r="AA34" s="1"/>
  <c r="N35"/>
  <c r="AA35" s="1"/>
  <c r="N36"/>
  <c r="AA36" s="1"/>
  <c r="N37"/>
  <c r="AA37" s="1"/>
  <c r="N38"/>
  <c r="AA38" s="1"/>
  <c r="N39"/>
  <c r="AA39" s="1"/>
  <c r="N40"/>
  <c r="AA40" s="1"/>
  <c r="N41"/>
  <c r="AA41" s="1"/>
  <c r="N42"/>
  <c r="AA42" s="1"/>
  <c r="N43"/>
  <c r="AA43" s="1"/>
  <c r="N44"/>
  <c r="AA44" s="1"/>
  <c r="N45"/>
  <c r="AA45" s="1"/>
  <c r="N46"/>
  <c r="AA46" s="1"/>
  <c r="N47"/>
  <c r="AA47" s="1"/>
  <c r="N48"/>
  <c r="AA48" s="1"/>
  <c r="N49"/>
  <c r="AA49" s="1"/>
  <c r="N50"/>
  <c r="AA50" s="1"/>
  <c r="N51"/>
  <c r="AA51" s="1"/>
  <c r="N52"/>
  <c r="AA52" s="1"/>
  <c r="N53"/>
  <c r="AA53" s="1"/>
  <c r="N54"/>
  <c r="AA54" s="1"/>
  <c r="N55"/>
  <c r="AA55" s="1"/>
  <c r="N56"/>
  <c r="AA56" s="1"/>
  <c r="N57"/>
  <c r="AA57" s="1"/>
  <c r="N58"/>
  <c r="AA58" s="1"/>
  <c r="N59"/>
  <c r="AA59" s="1"/>
  <c r="N60"/>
  <c r="AA60" s="1"/>
  <c r="N61"/>
  <c r="AA61" s="1"/>
  <c r="N62"/>
  <c r="AA62" s="1"/>
  <c r="N63"/>
  <c r="AA63" s="1"/>
  <c r="N64"/>
  <c r="AA64" s="1"/>
  <c r="N65"/>
  <c r="AA65" s="1"/>
  <c r="N66"/>
  <c r="AA66" s="1"/>
  <c r="N67"/>
  <c r="AA67" s="1"/>
  <c r="N68"/>
  <c r="AA68" s="1"/>
  <c r="N69"/>
  <c r="AA69" s="1"/>
  <c r="N70"/>
  <c r="AA70" s="1"/>
  <c r="N71"/>
  <c r="AA71" s="1"/>
  <c r="N72"/>
  <c r="AA72" s="1"/>
  <c r="N73"/>
  <c r="AA73" s="1"/>
  <c r="N74"/>
  <c r="AA74" s="1"/>
  <c r="N75"/>
  <c r="AA75" s="1"/>
  <c r="N76"/>
  <c r="AA76" s="1"/>
  <c r="N77"/>
  <c r="AA77" s="1"/>
  <c r="N78"/>
  <c r="AA78" s="1"/>
  <c r="N79"/>
  <c r="AA79" s="1"/>
  <c r="N80"/>
  <c r="AA80" s="1"/>
  <c r="N81"/>
  <c r="AA81" s="1"/>
  <c r="N82"/>
  <c r="AA82" s="1"/>
  <c r="N83"/>
  <c r="AA83" s="1"/>
  <c r="N84"/>
  <c r="AA84" s="1"/>
  <c r="N85"/>
  <c r="AA85" s="1"/>
  <c r="N86"/>
  <c r="AA86" s="1"/>
  <c r="N87"/>
  <c r="AA87" s="1"/>
  <c r="N88"/>
  <c r="AA88" s="1"/>
  <c r="N89"/>
  <c r="AA89" s="1"/>
  <c r="N90"/>
  <c r="AA90" s="1"/>
  <c r="N91"/>
  <c r="AA91" s="1"/>
  <c r="N92"/>
  <c r="AA92" s="1"/>
  <c r="N93"/>
  <c r="AA93" s="1"/>
  <c r="N94"/>
  <c r="AA94" s="1"/>
  <c r="N95"/>
  <c r="AA95" s="1"/>
  <c r="N96"/>
  <c r="AA96" s="1"/>
  <c r="N97"/>
  <c r="AA97" s="1"/>
  <c r="N98"/>
  <c r="AA98" s="1"/>
  <c r="N99"/>
  <c r="AA99" s="1"/>
  <c r="N100"/>
  <c r="AA100" s="1"/>
  <c r="N101"/>
  <c r="AA101" s="1"/>
  <c r="N102"/>
  <c r="AA102" s="1"/>
  <c r="N103"/>
  <c r="AA103" s="1"/>
  <c r="N104"/>
  <c r="AA104" s="1"/>
  <c r="N105"/>
  <c r="AA105" s="1"/>
  <c r="N106"/>
  <c r="AA106" s="1"/>
  <c r="N107"/>
  <c r="AA107" s="1"/>
  <c r="N108"/>
  <c r="AA108" s="1"/>
  <c r="N109"/>
  <c r="AA109" s="1"/>
  <c r="N110"/>
  <c r="AA110" s="1"/>
  <c r="N111"/>
  <c r="AA111" s="1"/>
  <c r="N112"/>
  <c r="AA112" s="1"/>
  <c r="N113"/>
  <c r="AA113" s="1"/>
  <c r="N114"/>
  <c r="AA114" s="1"/>
  <c r="N115"/>
  <c r="AA115" s="1"/>
  <c r="N116"/>
  <c r="AA116" s="1"/>
  <c r="N117"/>
  <c r="AA117" s="1"/>
  <c r="N118"/>
  <c r="AA118" s="1"/>
  <c r="N119"/>
  <c r="AA119" s="1"/>
  <c r="N120"/>
  <c r="AA120" s="1"/>
  <c r="N121"/>
  <c r="AA121" s="1"/>
  <c r="N122"/>
  <c r="AA122" s="1"/>
  <c r="N123"/>
  <c r="AA123" s="1"/>
  <c r="N124"/>
  <c r="AA124" s="1"/>
  <c r="N125"/>
  <c r="AA125" s="1"/>
  <c r="N126"/>
  <c r="AA126" s="1"/>
  <c r="N127"/>
  <c r="AA127" s="1"/>
  <c r="N128"/>
  <c r="AA128" s="1"/>
  <c r="N129"/>
  <c r="AA129" s="1"/>
  <c r="N130"/>
  <c r="AA130" s="1"/>
  <c r="N131"/>
  <c r="AA131" s="1"/>
  <c r="N132"/>
  <c r="AA132" s="1"/>
  <c r="N133"/>
  <c r="AA133" s="1"/>
  <c r="N134"/>
  <c r="AA134" s="1"/>
  <c r="N135"/>
  <c r="AA135" s="1"/>
  <c r="N136"/>
  <c r="AA136" s="1"/>
  <c r="N137"/>
  <c r="AA137" s="1"/>
  <c r="N138"/>
  <c r="AA138" s="1"/>
  <c r="N139"/>
  <c r="AA139" s="1"/>
  <c r="N140"/>
  <c r="AA140" s="1"/>
  <c r="N141"/>
  <c r="AA141" s="1"/>
  <c r="N142"/>
  <c r="AA142" s="1"/>
  <c r="N143"/>
  <c r="AA143" s="1"/>
  <c r="N144"/>
  <c r="AA144" s="1"/>
  <c r="N145"/>
  <c r="AA145" s="1"/>
  <c r="N146"/>
  <c r="AA146" s="1"/>
  <c r="N147"/>
  <c r="AA147" s="1"/>
  <c r="N148"/>
  <c r="AA148" s="1"/>
  <c r="N149"/>
  <c r="AA149" s="1"/>
  <c r="N150"/>
  <c r="AA150" s="1"/>
  <c r="N151"/>
  <c r="AA151" s="1"/>
  <c r="N152"/>
  <c r="AA152" s="1"/>
  <c r="N153"/>
  <c r="AA153" s="1"/>
  <c r="N154"/>
  <c r="AA154" s="1"/>
  <c r="N155"/>
  <c r="AA155" s="1"/>
  <c r="N156"/>
  <c r="AA156" s="1"/>
  <c r="N157"/>
  <c r="AA157" s="1"/>
  <c r="N158"/>
  <c r="AA158" s="1"/>
  <c r="N159"/>
  <c r="AA159" s="1"/>
  <c r="N160"/>
  <c r="AA160" s="1"/>
  <c r="N161"/>
  <c r="AA161" s="1"/>
  <c r="N162"/>
  <c r="AA162" s="1"/>
  <c r="N163"/>
  <c r="AA163" s="1"/>
  <c r="N164"/>
  <c r="AA164" s="1"/>
  <c r="N165"/>
  <c r="AA165" s="1"/>
  <c r="N166"/>
  <c r="AA166" s="1"/>
  <c r="N167"/>
  <c r="AA167" s="1"/>
  <c r="N168"/>
  <c r="AA168" s="1"/>
  <c r="N169"/>
  <c r="AA169" s="1"/>
  <c r="N170"/>
  <c r="AA170" s="1"/>
  <c r="N171"/>
  <c r="AA171" s="1"/>
  <c r="N172"/>
  <c r="AA172" s="1"/>
  <c r="N173"/>
  <c r="AA173" s="1"/>
  <c r="N174"/>
  <c r="AA174" s="1"/>
  <c r="N175"/>
  <c r="AA175" s="1"/>
  <c r="N176"/>
  <c r="AA176" s="1"/>
  <c r="N177"/>
  <c r="AA177" s="1"/>
  <c r="N178"/>
  <c r="AA178" s="1"/>
  <c r="N179"/>
  <c r="AA179" s="1"/>
  <c r="N180"/>
  <c r="AA180" s="1"/>
  <c r="N181"/>
  <c r="AA181" s="1"/>
  <c r="N182"/>
  <c r="AA182" s="1"/>
  <c r="N183"/>
  <c r="AA183" s="1"/>
  <c r="N184"/>
  <c r="AA184" s="1"/>
  <c r="N185"/>
  <c r="AA185" s="1"/>
  <c r="N186"/>
  <c r="AA186" s="1"/>
  <c r="N187"/>
  <c r="AA187" s="1"/>
  <c r="N188"/>
  <c r="AA188" s="1"/>
  <c r="N189"/>
  <c r="AA189" s="1"/>
  <c r="N190"/>
  <c r="AA190" s="1"/>
  <c r="N191"/>
  <c r="AA191" s="1"/>
  <c r="N192"/>
  <c r="AA192" s="1"/>
  <c r="N193"/>
  <c r="AA193" s="1"/>
  <c r="N194"/>
  <c r="AA194" s="1"/>
  <c r="N195"/>
  <c r="AA195" s="1"/>
  <c r="N196"/>
  <c r="AA196" s="1"/>
  <c r="N197"/>
  <c r="AA197" s="1"/>
  <c r="N198"/>
  <c r="AA198" s="1"/>
  <c r="N199"/>
  <c r="AA199" s="1"/>
  <c r="N200"/>
  <c r="AA200" s="1"/>
  <c r="N201"/>
  <c r="AA201" s="1"/>
  <c r="N202"/>
  <c r="AA202" s="1"/>
  <c r="N203"/>
  <c r="AA203" s="1"/>
  <c r="N204"/>
  <c r="AA204" s="1"/>
  <c r="N205"/>
  <c r="AA205" s="1"/>
  <c r="N206"/>
  <c r="AA206" s="1"/>
  <c r="N207"/>
  <c r="AA207" s="1"/>
  <c r="N208"/>
  <c r="AA208" s="1"/>
  <c r="N209"/>
  <c r="AA209" s="1"/>
  <c r="N210"/>
  <c r="AA210" s="1"/>
  <c r="N211"/>
  <c r="AA211" s="1"/>
  <c r="N212"/>
  <c r="AA212" s="1"/>
  <c r="N213"/>
  <c r="AA213" s="1"/>
  <c r="N214"/>
  <c r="AA214" s="1"/>
  <c r="N215"/>
  <c r="AA215" s="1"/>
  <c r="N216"/>
  <c r="AA216" s="1"/>
  <c r="N217"/>
  <c r="AA217" s="1"/>
  <c r="N218"/>
  <c r="AA218" s="1"/>
  <c r="N219"/>
  <c r="AA219" s="1"/>
  <c r="N220"/>
  <c r="AA220" s="1"/>
  <c r="N221"/>
  <c r="AA221" s="1"/>
  <c r="N222"/>
  <c r="AA222" s="1"/>
  <c r="N223"/>
  <c r="AA223" s="1"/>
  <c r="N224"/>
  <c r="AA224" s="1"/>
  <c r="N225"/>
  <c r="AA225" s="1"/>
  <c r="N226"/>
  <c r="AA226" s="1"/>
  <c r="N227"/>
  <c r="AA227" s="1"/>
  <c r="N228"/>
  <c r="AA228" s="1"/>
  <c r="N229"/>
  <c r="AA229" s="1"/>
  <c r="N230"/>
  <c r="AA230" s="1"/>
  <c r="N231"/>
  <c r="AA231" s="1"/>
  <c r="N232"/>
  <c r="AA232" s="1"/>
  <c r="N233"/>
  <c r="AA233" s="1"/>
  <c r="N234"/>
  <c r="AA234" s="1"/>
  <c r="N235"/>
  <c r="AA235" s="1"/>
  <c r="N236"/>
  <c r="AA236" s="1"/>
  <c r="N237"/>
  <c r="AA237" s="1"/>
  <c r="N238"/>
  <c r="AA238" s="1"/>
  <c r="N239"/>
  <c r="AA239" s="1"/>
  <c r="N240"/>
  <c r="AA240" s="1"/>
  <c r="N241"/>
  <c r="AA241" s="1"/>
  <c r="N242"/>
  <c r="AA242" s="1"/>
  <c r="N243"/>
  <c r="AA243" s="1"/>
  <c r="N244"/>
  <c r="AA244" s="1"/>
  <c r="N245"/>
  <c r="AA245" s="1"/>
  <c r="N246"/>
  <c r="AA246" s="1"/>
  <c r="N247"/>
  <c r="AA247" s="1"/>
  <c r="N248"/>
  <c r="AA248" s="1"/>
  <c r="N249"/>
  <c r="AA249" s="1"/>
  <c r="N250"/>
  <c r="AA250" s="1"/>
  <c r="N251"/>
  <c r="AA251" s="1"/>
  <c r="N252"/>
  <c r="AA252" s="1"/>
  <c r="N253"/>
  <c r="AA253" s="1"/>
  <c r="N254"/>
  <c r="AA254" s="1"/>
  <c r="N255"/>
  <c r="AA255" s="1"/>
  <c r="N256"/>
  <c r="AA256" s="1"/>
  <c r="N257"/>
  <c r="AA257" s="1"/>
  <c r="N258"/>
  <c r="AA258" s="1"/>
  <c r="N259"/>
  <c r="AA259" s="1"/>
  <c r="N260"/>
  <c r="AA260" s="1"/>
  <c r="N261"/>
  <c r="AA261" s="1"/>
  <c r="N262"/>
  <c r="AA262" s="1"/>
  <c r="N263"/>
  <c r="AA263" s="1"/>
  <c r="N264"/>
  <c r="AA264" s="1"/>
  <c r="N265"/>
  <c r="AA265" s="1"/>
  <c r="N266"/>
  <c r="AA266" s="1"/>
  <c r="N267"/>
  <c r="AA267" s="1"/>
  <c r="N268"/>
  <c r="AA268" s="1"/>
  <c r="N269"/>
  <c r="AA269" s="1"/>
  <c r="N270"/>
  <c r="AA270" s="1"/>
  <c r="N271"/>
  <c r="AA271" s="1"/>
  <c r="N272"/>
  <c r="AA272" s="1"/>
  <c r="N273"/>
  <c r="AA273" s="1"/>
  <c r="N274"/>
  <c r="AA274" s="1"/>
  <c r="N275"/>
  <c r="AA275" s="1"/>
  <c r="N276"/>
  <c r="AA276" s="1"/>
  <c r="N277"/>
  <c r="AA277" s="1"/>
  <c r="N278"/>
  <c r="AA278" s="1"/>
  <c r="N279"/>
  <c r="AA279" s="1"/>
  <c r="N280"/>
  <c r="AA280" s="1"/>
  <c r="N281"/>
  <c r="AA281" s="1"/>
  <c r="N282"/>
  <c r="AA282" s="1"/>
  <c r="N283"/>
  <c r="AA283" s="1"/>
  <c r="N284"/>
  <c r="AA284" s="1"/>
  <c r="N285"/>
  <c r="AA285" s="1"/>
  <c r="N286"/>
  <c r="AA286" s="1"/>
  <c r="N287"/>
  <c r="AA287" s="1"/>
  <c r="N288"/>
  <c r="AA288" s="1"/>
  <c r="N289"/>
  <c r="AA289" s="1"/>
  <c r="N290"/>
  <c r="AA290" s="1"/>
  <c r="N291"/>
  <c r="AA291" s="1"/>
  <c r="N292"/>
  <c r="AA292" s="1"/>
  <c r="N293"/>
  <c r="AA293" s="1"/>
  <c r="N294"/>
  <c r="AA294" s="1"/>
  <c r="N295"/>
  <c r="AA295" s="1"/>
  <c r="N296"/>
  <c r="AA296" s="1"/>
  <c r="N297"/>
  <c r="AA297" s="1"/>
  <c r="N298"/>
  <c r="AA298" s="1"/>
  <c r="N299"/>
  <c r="AA299" s="1"/>
  <c r="N300"/>
  <c r="AA300" s="1"/>
  <c r="N301"/>
  <c r="AA301" s="1"/>
  <c r="N302"/>
  <c r="AA302" s="1"/>
  <c r="N303"/>
  <c r="AA303" s="1"/>
  <c r="N304"/>
  <c r="AA304" s="1"/>
  <c r="N305"/>
  <c r="AA305" s="1"/>
  <c r="N306"/>
  <c r="AA306" s="1"/>
  <c r="N307"/>
  <c r="AA307" s="1"/>
  <c r="N308"/>
  <c r="AA308" s="1"/>
  <c r="N309"/>
  <c r="AA309" s="1"/>
  <c r="N310"/>
  <c r="AA310" s="1"/>
  <c r="N311"/>
  <c r="AA311" s="1"/>
  <c r="N312"/>
  <c r="AA312" s="1"/>
  <c r="N313"/>
  <c r="AA313" s="1"/>
  <c r="N314"/>
  <c r="AA314" s="1"/>
  <c r="N315"/>
  <c r="AA315" s="1"/>
  <c r="N316"/>
  <c r="AA316" s="1"/>
  <c r="N317"/>
  <c r="AA317" s="1"/>
  <c r="N318"/>
  <c r="AA318" s="1"/>
  <c r="N319"/>
  <c r="AA319" s="1"/>
  <c r="N320"/>
  <c r="AA320" s="1"/>
  <c r="N321"/>
  <c r="AA321" s="1"/>
  <c r="N322"/>
  <c r="AA322" s="1"/>
  <c r="N323"/>
  <c r="AA323" s="1"/>
  <c r="N324"/>
  <c r="AA324" s="1"/>
  <c r="N325"/>
  <c r="AA325" s="1"/>
  <c r="N326"/>
  <c r="AA326" s="1"/>
  <c r="N327"/>
  <c r="AA327" s="1"/>
  <c r="N328"/>
  <c r="AA328" s="1"/>
  <c r="N329"/>
  <c r="AA329" s="1"/>
  <c r="N330"/>
  <c r="AA330" s="1"/>
  <c r="N331"/>
  <c r="AA331" s="1"/>
  <c r="N332"/>
  <c r="AA332" s="1"/>
  <c r="N333"/>
  <c r="AA333" s="1"/>
  <c r="N334"/>
  <c r="AA334" s="1"/>
  <c r="N335"/>
  <c r="AA335" s="1"/>
  <c r="N336"/>
  <c r="AA336" s="1"/>
  <c r="N337"/>
  <c r="AA337" s="1"/>
  <c r="N338"/>
  <c r="AA338" s="1"/>
  <c r="N339"/>
  <c r="AA339" s="1"/>
  <c r="N340"/>
  <c r="AA340" s="1"/>
  <c r="N341"/>
  <c r="AA341" s="1"/>
  <c r="N342"/>
  <c r="AA342" s="1"/>
  <c r="N343"/>
  <c r="AA343" s="1"/>
  <c r="N344"/>
  <c r="AA344" s="1"/>
  <c r="N345"/>
  <c r="AA345" s="1"/>
  <c r="N346"/>
  <c r="AA346" s="1"/>
  <c r="N347"/>
  <c r="AA347" s="1"/>
  <c r="N348"/>
  <c r="AA348" s="1"/>
  <c r="N349"/>
  <c r="AA349" s="1"/>
  <c r="N350"/>
  <c r="AA350" s="1"/>
  <c r="N351"/>
  <c r="AA351" s="1"/>
  <c r="N352"/>
  <c r="AA352" s="1"/>
  <c r="N353"/>
  <c r="AA353" s="1"/>
  <c r="N354"/>
  <c r="AA354" s="1"/>
  <c r="N355"/>
  <c r="AA355" s="1"/>
  <c r="N356"/>
  <c r="AA356" s="1"/>
  <c r="N357"/>
  <c r="AA357" s="1"/>
  <c r="N358"/>
  <c r="AA358" s="1"/>
  <c r="N359"/>
  <c r="AA359" s="1"/>
  <c r="N360"/>
  <c r="AA360" s="1"/>
  <c r="N361"/>
  <c r="AA361" s="1"/>
  <c r="N362"/>
  <c r="AA362" s="1"/>
  <c r="N363"/>
  <c r="AA363" s="1"/>
  <c r="N364"/>
  <c r="AA364" s="1"/>
  <c r="N365"/>
  <c r="AA365" s="1"/>
  <c r="N366"/>
  <c r="AA366" s="1"/>
  <c r="N367"/>
  <c r="AA367" s="1"/>
  <c r="N368"/>
  <c r="AA368" s="1"/>
  <c r="N369"/>
  <c r="AA369" s="1"/>
  <c r="N370"/>
  <c r="AA370" s="1"/>
  <c r="N371"/>
  <c r="AA371" s="1"/>
  <c r="N372"/>
  <c r="AA372" s="1"/>
  <c r="N373"/>
  <c r="AA373" s="1"/>
  <c r="N374"/>
  <c r="AA374" s="1"/>
  <c r="N375"/>
  <c r="AA375" s="1"/>
  <c r="N376"/>
  <c r="AA376" s="1"/>
  <c r="N377"/>
  <c r="AA377" s="1"/>
  <c r="N378"/>
  <c r="AA378" s="1"/>
  <c r="N379"/>
  <c r="AA379" s="1"/>
  <c r="N380"/>
  <c r="AA380" s="1"/>
  <c r="N381"/>
  <c r="AA381" s="1"/>
  <c r="N382"/>
  <c r="AA382" s="1"/>
  <c r="N383"/>
  <c r="AA383" s="1"/>
  <c r="N384"/>
  <c r="AA384" s="1"/>
  <c r="N385"/>
  <c r="AA385" s="1"/>
  <c r="N386"/>
  <c r="AA386" s="1"/>
  <c r="N387"/>
  <c r="AA387" s="1"/>
  <c r="N388"/>
  <c r="AA388" s="1"/>
  <c r="N389"/>
  <c r="AA389" s="1"/>
  <c r="N390"/>
  <c r="AA390" s="1"/>
  <c r="N391"/>
  <c r="AA391" s="1"/>
  <c r="N392"/>
  <c r="AA392" s="1"/>
  <c r="N393"/>
  <c r="AA393" s="1"/>
  <c r="N394"/>
  <c r="AA394" s="1"/>
  <c r="N395"/>
  <c r="AA395" s="1"/>
  <c r="N396"/>
  <c r="AA396" s="1"/>
  <c r="N397"/>
  <c r="AA397" s="1"/>
  <c r="N398"/>
  <c r="AA398" s="1"/>
  <c r="N399"/>
  <c r="AA399" s="1"/>
  <c r="N400"/>
  <c r="AA400" s="1"/>
  <c r="N401"/>
  <c r="AA401" s="1"/>
  <c r="N402"/>
  <c r="AA402" s="1"/>
  <c r="N403"/>
  <c r="AA403" s="1"/>
  <c r="N404"/>
  <c r="AA404" s="1"/>
  <c r="N405"/>
  <c r="AA405" s="1"/>
  <c r="N406"/>
  <c r="AA406" s="1"/>
  <c r="N407"/>
  <c r="AA407" s="1"/>
  <c r="N408"/>
  <c r="AA408" s="1"/>
  <c r="N409"/>
  <c r="AA409" s="1"/>
  <c r="N410"/>
  <c r="AA410" s="1"/>
  <c r="N411"/>
  <c r="AA411" s="1"/>
  <c r="N412"/>
  <c r="AA412" s="1"/>
  <c r="N413"/>
  <c r="AA413" s="1"/>
  <c r="N414"/>
  <c r="AA414" s="1"/>
  <c r="N415"/>
  <c r="AA415" s="1"/>
  <c r="N416"/>
  <c r="AA416" s="1"/>
  <c r="N417"/>
  <c r="AA417" s="1"/>
  <c r="N418"/>
  <c r="AA418" s="1"/>
  <c r="N419"/>
  <c r="AA419" s="1"/>
  <c r="N420"/>
  <c r="AA420" s="1"/>
  <c r="N421"/>
  <c r="AA421" s="1"/>
  <c r="N422"/>
  <c r="AA422" s="1"/>
  <c r="N423"/>
  <c r="AA423" s="1"/>
  <c r="N424"/>
  <c r="AA424" s="1"/>
  <c r="N425"/>
  <c r="AA425" s="1"/>
  <c r="N426"/>
  <c r="AA426" s="1"/>
  <c r="N427"/>
  <c r="AA427" s="1"/>
  <c r="N428"/>
  <c r="AA428" s="1"/>
  <c r="N429"/>
  <c r="AA429" s="1"/>
  <c r="N430"/>
  <c r="AA430" s="1"/>
  <c r="N431"/>
  <c r="AA431" s="1"/>
  <c r="N432"/>
  <c r="AA432" s="1"/>
  <c r="N433"/>
  <c r="AA433" s="1"/>
  <c r="N434"/>
  <c r="AA434" s="1"/>
  <c r="N435"/>
  <c r="AA435" s="1"/>
  <c r="N436"/>
  <c r="AA436" s="1"/>
  <c r="N437"/>
  <c r="AA437" s="1"/>
  <c r="N438"/>
  <c r="AA438" s="1"/>
  <c r="N439"/>
  <c r="AA439" s="1"/>
  <c r="N440"/>
  <c r="AA440" s="1"/>
  <c r="N441"/>
  <c r="AA441" s="1"/>
  <c r="N442"/>
  <c r="AA442" s="1"/>
  <c r="N443"/>
  <c r="AA443" s="1"/>
  <c r="N444"/>
  <c r="AA444" s="1"/>
  <c r="N445"/>
  <c r="AA445" s="1"/>
  <c r="N446"/>
  <c r="AA446" s="1"/>
  <c r="N447"/>
  <c r="AA447" s="1"/>
  <c r="N448"/>
  <c r="AA448" s="1"/>
  <c r="N449"/>
  <c r="AA449" s="1"/>
  <c r="N450"/>
  <c r="AA450" s="1"/>
  <c r="N451"/>
  <c r="AA451" s="1"/>
  <c r="N452"/>
  <c r="AA452" s="1"/>
  <c r="N453"/>
  <c r="AA453" s="1"/>
  <c r="N454"/>
  <c r="AA454" s="1"/>
  <c r="N455"/>
  <c r="AA455" s="1"/>
  <c r="N456"/>
  <c r="AA456" s="1"/>
  <c r="N457"/>
  <c r="AA457" s="1"/>
  <c r="N458"/>
  <c r="AA458" s="1"/>
  <c r="N459"/>
  <c r="AA459" s="1"/>
  <c r="N460"/>
  <c r="AA460" s="1"/>
  <c r="N461"/>
  <c r="AA461" s="1"/>
  <c r="N462"/>
  <c r="AA462" s="1"/>
  <c r="N463"/>
  <c r="AA463" s="1"/>
  <c r="N464"/>
  <c r="AA464" s="1"/>
  <c r="N465"/>
  <c r="AA465" s="1"/>
  <c r="N466"/>
  <c r="AA466" s="1"/>
  <c r="N467"/>
  <c r="AA467" s="1"/>
  <c r="N468"/>
  <c r="AA468" s="1"/>
  <c r="N469"/>
  <c r="AA469" s="1"/>
  <c r="N470"/>
  <c r="AA470" s="1"/>
  <c r="N471"/>
  <c r="AA471" s="1"/>
  <c r="N472"/>
  <c r="AA472" s="1"/>
  <c r="N473"/>
  <c r="AA473" s="1"/>
  <c r="N474"/>
  <c r="AA474" s="1"/>
  <c r="N475"/>
  <c r="AA475" s="1"/>
  <c r="N476"/>
  <c r="AA476" s="1"/>
  <c r="N477"/>
  <c r="AA477" s="1"/>
  <c r="N478"/>
  <c r="AA478" s="1"/>
  <c r="N479"/>
  <c r="AA479" s="1"/>
  <c r="N480"/>
  <c r="AA480" s="1"/>
  <c r="N481"/>
  <c r="AA481" s="1"/>
  <c r="N482"/>
  <c r="AA482" s="1"/>
  <c r="N483"/>
  <c r="AA483" s="1"/>
  <c r="N484"/>
  <c r="AA484" s="1"/>
  <c r="N485"/>
  <c r="AA485" s="1"/>
  <c r="N486"/>
  <c r="AA486" s="1"/>
  <c r="N487"/>
  <c r="AA487" s="1"/>
  <c r="N488"/>
  <c r="AA488" s="1"/>
  <c r="N489"/>
  <c r="AA489" s="1"/>
  <c r="N490"/>
  <c r="AA490" s="1"/>
  <c r="N491"/>
  <c r="AA491" s="1"/>
  <c r="N492"/>
  <c r="AA492" s="1"/>
  <c r="N493"/>
  <c r="AA493" s="1"/>
  <c r="N494"/>
  <c r="AA494" s="1"/>
  <c r="N495"/>
  <c r="AA495" s="1"/>
  <c r="N496"/>
  <c r="AA496" s="1"/>
  <c r="N497"/>
  <c r="AA497" s="1"/>
  <c r="N498"/>
  <c r="AA498" s="1"/>
  <c r="N499"/>
  <c r="AA499" s="1"/>
  <c r="N500"/>
  <c r="AA500" s="1"/>
  <c r="N501"/>
  <c r="AA501" s="1"/>
  <c r="N502"/>
  <c r="AA502" s="1"/>
  <c r="N503"/>
  <c r="AA503" s="1"/>
  <c r="N504"/>
  <c r="AA504" s="1"/>
  <c r="N505"/>
  <c r="AA505" s="1"/>
  <c r="N506"/>
  <c r="AA506" s="1"/>
  <c r="N507"/>
  <c r="AA507" s="1"/>
  <c r="N508"/>
  <c r="AA508" s="1"/>
  <c r="N509"/>
  <c r="AA509" s="1"/>
  <c r="N510"/>
  <c r="AA510" s="1"/>
  <c r="N511"/>
  <c r="AA511" s="1"/>
  <c r="N512"/>
  <c r="AA512" s="1"/>
  <c r="N513"/>
  <c r="AA513" s="1"/>
  <c r="N514"/>
  <c r="AA514" s="1"/>
  <c r="N515"/>
  <c r="AA515" s="1"/>
  <c r="N516"/>
  <c r="AA516" s="1"/>
  <c r="N517"/>
  <c r="AA517" s="1"/>
  <c r="N518"/>
  <c r="AA518" s="1"/>
  <c r="N519"/>
  <c r="AA519" s="1"/>
  <c r="N520"/>
  <c r="AA520" s="1"/>
  <c r="N521"/>
  <c r="AA521" s="1"/>
  <c r="N522"/>
  <c r="AA522" s="1"/>
  <c r="N523"/>
  <c r="AA523" s="1"/>
  <c r="N524"/>
  <c r="AA524" s="1"/>
  <c r="N525"/>
  <c r="AA525" s="1"/>
  <c r="N526"/>
  <c r="AA526" s="1"/>
  <c r="N527"/>
  <c r="AA527" s="1"/>
  <c r="N528"/>
  <c r="AA528" s="1"/>
  <c r="N529"/>
  <c r="AA529" s="1"/>
  <c r="N530"/>
  <c r="AA530" s="1"/>
  <c r="N531"/>
  <c r="AA531" s="1"/>
  <c r="N532"/>
  <c r="AA532" s="1"/>
  <c r="N533"/>
  <c r="AA533" s="1"/>
  <c r="N534"/>
  <c r="AA534" s="1"/>
  <c r="N535"/>
  <c r="AA535" s="1"/>
  <c r="N536"/>
  <c r="AA536" s="1"/>
  <c r="N537"/>
  <c r="AA537" s="1"/>
  <c r="N538"/>
  <c r="AA538" s="1"/>
  <c r="N539"/>
  <c r="AA539" s="1"/>
  <c r="N540"/>
  <c r="AA540" s="1"/>
  <c r="N541"/>
  <c r="AA541" s="1"/>
  <c r="N542"/>
  <c r="AA542" s="1"/>
  <c r="N543"/>
  <c r="AA543" s="1"/>
  <c r="N544"/>
  <c r="AA544" s="1"/>
  <c r="N545"/>
  <c r="AA545" s="1"/>
  <c r="N546"/>
  <c r="AA546" s="1"/>
  <c r="N547"/>
  <c r="AA547" s="1"/>
  <c r="N548"/>
  <c r="AA548" s="1"/>
  <c r="N549"/>
  <c r="AA549" s="1"/>
  <c r="N550"/>
  <c r="AA550" s="1"/>
  <c r="N551"/>
  <c r="AA551" s="1"/>
  <c r="N552"/>
  <c r="AA552" s="1"/>
  <c r="N553"/>
  <c r="AA553" s="1"/>
  <c r="N554"/>
  <c r="AA554" s="1"/>
  <c r="N555"/>
  <c r="AA555" s="1"/>
  <c r="N556"/>
  <c r="AA556" s="1"/>
  <c r="N557"/>
  <c r="AA557" s="1"/>
  <c r="N558"/>
  <c r="AA558" s="1"/>
  <c r="N559"/>
  <c r="AA559" s="1"/>
  <c r="N560"/>
  <c r="AA560" s="1"/>
  <c r="N561"/>
  <c r="AA561" s="1"/>
  <c r="N562"/>
  <c r="AA562" s="1"/>
  <c r="N563"/>
  <c r="AA563" s="1"/>
  <c r="N564"/>
  <c r="AA564" s="1"/>
  <c r="N565"/>
  <c r="AA565" s="1"/>
  <c r="N566"/>
  <c r="AA566" s="1"/>
  <c r="N567"/>
  <c r="AA567" s="1"/>
  <c r="N568"/>
  <c r="AA568" s="1"/>
  <c r="N569"/>
  <c r="AA569" s="1"/>
  <c r="N570"/>
  <c r="AA570" s="1"/>
  <c r="N571"/>
  <c r="AA571" s="1"/>
  <c r="N572"/>
  <c r="AA572" s="1"/>
  <c r="N573"/>
  <c r="AA573" s="1"/>
  <c r="N574"/>
  <c r="AA574" s="1"/>
  <c r="N575"/>
  <c r="AA575" s="1"/>
  <c r="N576"/>
  <c r="AA576" s="1"/>
  <c r="N577"/>
  <c r="AA577" s="1"/>
  <c r="N578"/>
  <c r="AA578" s="1"/>
  <c r="N579"/>
  <c r="AA579" s="1"/>
  <c r="N580"/>
  <c r="AA580" s="1"/>
  <c r="N581"/>
  <c r="AA581" s="1"/>
  <c r="N582"/>
  <c r="AA582" s="1"/>
  <c r="N583"/>
  <c r="AA583" s="1"/>
  <c r="N584"/>
  <c r="AA584" s="1"/>
  <c r="N585"/>
  <c r="AA585" s="1"/>
  <c r="N586"/>
  <c r="AA586" s="1"/>
  <c r="N587"/>
  <c r="AA587" s="1"/>
  <c r="N588"/>
  <c r="AA588" s="1"/>
  <c r="N589"/>
  <c r="AA589" s="1"/>
  <c r="N590"/>
  <c r="AA590" s="1"/>
  <c r="N591"/>
  <c r="AA591" s="1"/>
  <c r="N592"/>
  <c r="AA592" s="1"/>
  <c r="N593"/>
  <c r="AA593" s="1"/>
  <c r="N594"/>
  <c r="AA594" s="1"/>
  <c r="N595"/>
  <c r="AA595" s="1"/>
  <c r="N596"/>
  <c r="AA596" s="1"/>
  <c r="N597"/>
  <c r="AA597" s="1"/>
  <c r="N598"/>
  <c r="AA598" s="1"/>
  <c r="N599"/>
  <c r="AA599" s="1"/>
  <c r="N600"/>
  <c r="AA600" s="1"/>
  <c r="N601"/>
  <c r="AA601" s="1"/>
  <c r="N602"/>
  <c r="AA602" s="1"/>
  <c r="N603"/>
  <c r="AA603" s="1"/>
  <c r="N604"/>
  <c r="AA604" s="1"/>
  <c r="N605"/>
  <c r="AA605" s="1"/>
  <c r="N606"/>
  <c r="AA606" s="1"/>
  <c r="N607"/>
  <c r="AA607" s="1"/>
  <c r="N608"/>
  <c r="AA608" s="1"/>
  <c r="N609"/>
  <c r="AA609" s="1"/>
  <c r="N610"/>
  <c r="AA610" s="1"/>
  <c r="N611"/>
  <c r="AA611" s="1"/>
  <c r="N612"/>
  <c r="AA612" s="1"/>
  <c r="N613"/>
  <c r="AA613" s="1"/>
  <c r="N614"/>
  <c r="AA614" s="1"/>
  <c r="N615"/>
  <c r="AA615" s="1"/>
  <c r="N616"/>
  <c r="AA616" s="1"/>
  <c r="N617"/>
  <c r="AA617" s="1"/>
  <c r="N618"/>
  <c r="AA618" s="1"/>
  <c r="N619"/>
  <c r="AA619" s="1"/>
  <c r="N620"/>
  <c r="AA620" s="1"/>
  <c r="N621"/>
  <c r="AA621" s="1"/>
  <c r="N622"/>
  <c r="AA622" s="1"/>
  <c r="N623"/>
  <c r="AA623" s="1"/>
  <c r="N624"/>
  <c r="AA624" s="1"/>
  <c r="N625"/>
  <c r="AA625" s="1"/>
  <c r="N626"/>
  <c r="AA626" s="1"/>
  <c r="N627"/>
  <c r="AA627" s="1"/>
  <c r="N628"/>
  <c r="AA628" s="1"/>
  <c r="N629"/>
  <c r="AA629" s="1"/>
  <c r="N630"/>
  <c r="AA630" s="1"/>
  <c r="N631"/>
  <c r="AA631" s="1"/>
  <c r="N632"/>
  <c r="AA632" s="1"/>
  <c r="N633"/>
  <c r="AA633" s="1"/>
  <c r="N634"/>
  <c r="AA634" s="1"/>
  <c r="N635"/>
  <c r="AA635" s="1"/>
  <c r="N636"/>
  <c r="AA636" s="1"/>
  <c r="N637"/>
  <c r="AA637" s="1"/>
  <c r="N638"/>
  <c r="AA638" s="1"/>
  <c r="N639"/>
  <c r="AA639" s="1"/>
  <c r="N640"/>
  <c r="AA640" s="1"/>
  <c r="N641"/>
  <c r="AA641" s="1"/>
  <c r="N642"/>
  <c r="AA642" s="1"/>
  <c r="N643"/>
  <c r="AA643" s="1"/>
  <c r="N644"/>
  <c r="AA644" s="1"/>
  <c r="N645"/>
  <c r="AA645" s="1"/>
  <c r="N646"/>
  <c r="AA646" s="1"/>
  <c r="N647"/>
  <c r="AA647" s="1"/>
  <c r="N648"/>
  <c r="AA648" s="1"/>
  <c r="N649"/>
  <c r="AA649" s="1"/>
  <c r="N650"/>
  <c r="AA650" s="1"/>
  <c r="N651"/>
  <c r="AA651" s="1"/>
  <c r="N652"/>
  <c r="AA652" s="1"/>
  <c r="N653"/>
  <c r="AA653" s="1"/>
  <c r="N654"/>
  <c r="AA654" s="1"/>
  <c r="N655"/>
  <c r="AA655" s="1"/>
  <c r="N656"/>
  <c r="AA656" s="1"/>
  <c r="N657"/>
  <c r="AA657" s="1"/>
  <c r="N658"/>
  <c r="AA658" s="1"/>
  <c r="N659"/>
  <c r="AA659" s="1"/>
  <c r="N660"/>
  <c r="AA660" s="1"/>
  <c r="N661"/>
  <c r="AA661" s="1"/>
  <c r="N662"/>
  <c r="AA662" s="1"/>
  <c r="N663"/>
  <c r="AA663" s="1"/>
  <c r="N664"/>
  <c r="AA664" s="1"/>
  <c r="N665"/>
  <c r="AA665" s="1"/>
  <c r="N666"/>
  <c r="AA666" s="1"/>
  <c r="N667"/>
  <c r="AA667" s="1"/>
  <c r="N668"/>
  <c r="AA668" s="1"/>
  <c r="N669"/>
  <c r="AA669" s="1"/>
  <c r="N670"/>
  <c r="AA670" s="1"/>
  <c r="N671"/>
  <c r="AA671" s="1"/>
  <c r="N672"/>
  <c r="AA672" s="1"/>
  <c r="N673"/>
  <c r="AA673" s="1"/>
  <c r="N674"/>
  <c r="AA674" s="1"/>
  <c r="N675"/>
  <c r="AA675" s="1"/>
  <c r="N676"/>
  <c r="AA676" s="1"/>
  <c r="N677"/>
  <c r="AA677" s="1"/>
  <c r="N678"/>
  <c r="AA678" s="1"/>
  <c r="N679"/>
  <c r="AA679" s="1"/>
  <c r="N680"/>
  <c r="AA680" s="1"/>
  <c r="N681"/>
  <c r="AA681" s="1"/>
  <c r="N682"/>
  <c r="AA682" s="1"/>
  <c r="N683"/>
  <c r="AA683" s="1"/>
  <c r="N684"/>
  <c r="AA684" s="1"/>
  <c r="N685"/>
  <c r="AA685" s="1"/>
  <c r="N686"/>
  <c r="AA686" s="1"/>
  <c r="N687"/>
  <c r="AA687" s="1"/>
  <c r="N688"/>
  <c r="AA688" s="1"/>
  <c r="N689"/>
  <c r="AA689" s="1"/>
  <c r="N690"/>
  <c r="AA690" s="1"/>
  <c r="N691"/>
  <c r="AA691" s="1"/>
  <c r="N692"/>
  <c r="AA692" s="1"/>
  <c r="N693"/>
  <c r="AA693" s="1"/>
  <c r="N694"/>
  <c r="AA694" s="1"/>
  <c r="N695"/>
  <c r="AA695" s="1"/>
  <c r="N696"/>
  <c r="AA696" s="1"/>
  <c r="N697"/>
  <c r="AA697" s="1"/>
  <c r="N698"/>
  <c r="AA698" s="1"/>
  <c r="N699"/>
  <c r="AA699" s="1"/>
  <c r="N700"/>
  <c r="AA700" s="1"/>
  <c r="N701"/>
  <c r="AA701" s="1"/>
  <c r="N702"/>
  <c r="AA702" s="1"/>
  <c r="N703"/>
  <c r="AA703" s="1"/>
  <c r="N704"/>
  <c r="AA704" s="1"/>
  <c r="N705"/>
  <c r="AA705" s="1"/>
  <c r="N706"/>
  <c r="AA706" s="1"/>
  <c r="N707"/>
  <c r="AA707" s="1"/>
  <c r="N708"/>
  <c r="AA708" s="1"/>
  <c r="N709"/>
  <c r="AA709" s="1"/>
  <c r="N710"/>
  <c r="AA710" s="1"/>
  <c r="N711"/>
  <c r="AA711" s="1"/>
  <c r="N712"/>
  <c r="AA712" s="1"/>
  <c r="N713"/>
  <c r="AA713" s="1"/>
  <c r="N714"/>
  <c r="AA714" s="1"/>
  <c r="N715"/>
  <c r="AA715" s="1"/>
  <c r="N716"/>
  <c r="AA716" s="1"/>
  <c r="N717"/>
  <c r="AA717" s="1"/>
  <c r="N718"/>
  <c r="AA718" s="1"/>
  <c r="N719"/>
  <c r="AA719" s="1"/>
  <c r="N720"/>
  <c r="AA720" s="1"/>
  <c r="N721"/>
  <c r="AA721" s="1"/>
  <c r="N722"/>
  <c r="AA722" s="1"/>
  <c r="N723"/>
  <c r="AA723" s="1"/>
  <c r="N724"/>
  <c r="AA724" s="1"/>
  <c r="N725"/>
  <c r="AA725" s="1"/>
  <c r="N726"/>
  <c r="AA726" s="1"/>
  <c r="N727"/>
  <c r="AA727" s="1"/>
  <c r="N728"/>
  <c r="AA728" s="1"/>
  <c r="N729"/>
  <c r="AA729" s="1"/>
  <c r="N730"/>
  <c r="AA730" s="1"/>
  <c r="N731"/>
  <c r="AA731" s="1"/>
  <c r="N732"/>
  <c r="AA732" s="1"/>
  <c r="N733"/>
  <c r="AA733" s="1"/>
  <c r="N734"/>
  <c r="AA734" s="1"/>
  <c r="N735"/>
  <c r="AA735" s="1"/>
  <c r="N736"/>
  <c r="AA736" s="1"/>
  <c r="N737"/>
  <c r="AA737" s="1"/>
  <c r="N738"/>
  <c r="AA738" s="1"/>
  <c r="N739"/>
  <c r="AA739" s="1"/>
  <c r="N740"/>
  <c r="AA740" s="1"/>
  <c r="N741"/>
  <c r="AA741" s="1"/>
  <c r="N742"/>
  <c r="AA742" s="1"/>
  <c r="N743"/>
  <c r="AA743" s="1"/>
  <c r="N744"/>
  <c r="AA744" s="1"/>
  <c r="N745"/>
  <c r="AA745" s="1"/>
  <c r="N746"/>
  <c r="AA746" s="1"/>
  <c r="N747"/>
  <c r="AA747" s="1"/>
  <c r="N748"/>
  <c r="AA748" s="1"/>
  <c r="N749"/>
  <c r="AA749" s="1"/>
  <c r="N750"/>
  <c r="AA750" s="1"/>
  <c r="N751"/>
  <c r="AA751" s="1"/>
  <c r="N752"/>
  <c r="AA752" s="1"/>
  <c r="N753"/>
  <c r="AA753" s="1"/>
  <c r="N754"/>
  <c r="AA754" s="1"/>
  <c r="N755"/>
  <c r="AA755" s="1"/>
  <c r="N756"/>
  <c r="AA756" s="1"/>
  <c r="N757"/>
  <c r="AA757" s="1"/>
  <c r="N758"/>
  <c r="AA758" s="1"/>
  <c r="N759"/>
  <c r="AA759" s="1"/>
  <c r="N760"/>
  <c r="AA760" s="1"/>
  <c r="N761"/>
  <c r="AA761" s="1"/>
  <c r="N762"/>
  <c r="AA762" s="1"/>
  <c r="N763"/>
  <c r="AA763" s="1"/>
  <c r="N764"/>
  <c r="AA764" s="1"/>
  <c r="N765"/>
  <c r="AA765" s="1"/>
  <c r="N766"/>
  <c r="AA766" s="1"/>
  <c r="N767"/>
  <c r="AA767" s="1"/>
  <c r="N768"/>
  <c r="AA768" s="1"/>
  <c r="N769"/>
  <c r="AA769" s="1"/>
  <c r="N770"/>
  <c r="AA770" s="1"/>
  <c r="N771"/>
  <c r="AA771" s="1"/>
  <c r="N772"/>
  <c r="AA772" s="1"/>
  <c r="N773"/>
  <c r="AA773" s="1"/>
  <c r="N774"/>
  <c r="AA774" s="1"/>
  <c r="N775"/>
  <c r="AA775" s="1"/>
  <c r="N776"/>
  <c r="AA776" s="1"/>
  <c r="N777"/>
  <c r="AA777" s="1"/>
  <c r="N778"/>
  <c r="AA778" s="1"/>
  <c r="N779"/>
  <c r="AA779" s="1"/>
  <c r="N780"/>
  <c r="AA780" s="1"/>
  <c r="N781"/>
  <c r="AA781" s="1"/>
  <c r="N782"/>
  <c r="AA782" s="1"/>
  <c r="N783"/>
  <c r="AA783" s="1"/>
  <c r="N784"/>
  <c r="AA784" s="1"/>
  <c r="N785"/>
  <c r="AA785" s="1"/>
  <c r="N786"/>
  <c r="AA786" s="1"/>
  <c r="N787"/>
  <c r="AA787" s="1"/>
  <c r="N788"/>
  <c r="AA788" s="1"/>
  <c r="N789"/>
  <c r="AA789" s="1"/>
  <c r="N790"/>
  <c r="AA790" s="1"/>
  <c r="N791"/>
  <c r="AA791" s="1"/>
  <c r="N792"/>
  <c r="AA792" s="1"/>
  <c r="N793"/>
  <c r="AA793" s="1"/>
  <c r="N794"/>
  <c r="AA794" s="1"/>
  <c r="N795"/>
  <c r="AA795" s="1"/>
  <c r="N796"/>
  <c r="AA796" s="1"/>
  <c r="N797"/>
  <c r="AA797" s="1"/>
  <c r="N798"/>
  <c r="AA798" s="1"/>
  <c r="N799"/>
  <c r="AA799" s="1"/>
  <c r="N800"/>
  <c r="AA800" s="1"/>
  <c r="N801"/>
  <c r="AA801" s="1"/>
  <c r="N802"/>
  <c r="AA802" s="1"/>
  <c r="N803"/>
  <c r="AA803" s="1"/>
  <c r="N804"/>
  <c r="AA804" s="1"/>
  <c r="N805"/>
  <c r="AA805" s="1"/>
  <c r="N806"/>
  <c r="AA806" s="1"/>
  <c r="N807"/>
  <c r="AA807" s="1"/>
  <c r="N808"/>
  <c r="AA808" s="1"/>
  <c r="N809"/>
  <c r="AA809" s="1"/>
  <c r="N810"/>
  <c r="AA810" s="1"/>
  <c r="N811"/>
  <c r="AA811" s="1"/>
  <c r="N812"/>
  <c r="AA812" s="1"/>
  <c r="N813"/>
  <c r="AA813" s="1"/>
  <c r="N814"/>
  <c r="AA814" s="1"/>
  <c r="N815"/>
  <c r="AA815" s="1"/>
  <c r="N816"/>
  <c r="AA816" s="1"/>
  <c r="N817"/>
  <c r="AA817" s="1"/>
  <c r="N818"/>
  <c r="AA818" s="1"/>
  <c r="N819"/>
  <c r="AA819" s="1"/>
  <c r="N820"/>
  <c r="AA820" s="1"/>
  <c r="N821"/>
  <c r="AA821" s="1"/>
  <c r="N822"/>
  <c r="AA822" s="1"/>
  <c r="N823"/>
  <c r="AA823" s="1"/>
  <c r="N824"/>
  <c r="AA824" s="1"/>
  <c r="N825"/>
  <c r="AA825" s="1"/>
  <c r="N826"/>
  <c r="AA826" s="1"/>
  <c r="N827"/>
  <c r="AA827" s="1"/>
  <c r="N828"/>
  <c r="AA828" s="1"/>
  <c r="N829"/>
  <c r="AA829" s="1"/>
  <c r="N830"/>
  <c r="AA830" s="1"/>
  <c r="N831"/>
  <c r="AA831" s="1"/>
  <c r="N832"/>
  <c r="AA832" s="1"/>
  <c r="N833"/>
  <c r="AA833" s="1"/>
  <c r="N834"/>
  <c r="AA834" s="1"/>
  <c r="N835"/>
  <c r="AA835" s="1"/>
  <c r="N836"/>
  <c r="AA836" s="1"/>
  <c r="N837"/>
  <c r="AA837" s="1"/>
  <c r="N838"/>
  <c r="AA838" s="1"/>
  <c r="N839"/>
  <c r="AA839" s="1"/>
  <c r="N840"/>
  <c r="AA840" s="1"/>
  <c r="N841"/>
  <c r="AA841" s="1"/>
  <c r="N842"/>
  <c r="AA842" s="1"/>
  <c r="N843"/>
  <c r="AA843" s="1"/>
  <c r="N844"/>
  <c r="AA844" s="1"/>
  <c r="N845"/>
  <c r="AA845" s="1"/>
  <c r="N846"/>
  <c r="AA846" s="1"/>
  <c r="N847"/>
  <c r="AA847" s="1"/>
  <c r="N848"/>
  <c r="AA848" s="1"/>
  <c r="N849"/>
  <c r="AA849" s="1"/>
  <c r="N850"/>
  <c r="AA850" s="1"/>
  <c r="N851"/>
  <c r="AA851" s="1"/>
  <c r="N852"/>
  <c r="AA852" s="1"/>
  <c r="N853"/>
  <c r="AA853" s="1"/>
  <c r="N854"/>
  <c r="AA854" s="1"/>
  <c r="N855"/>
  <c r="AA855" s="1"/>
  <c r="N856"/>
  <c r="AA856" s="1"/>
  <c r="N857"/>
  <c r="AA857" s="1"/>
  <c r="N858"/>
  <c r="AA858" s="1"/>
  <c r="N859"/>
  <c r="AA859" s="1"/>
  <c r="N860"/>
  <c r="AA860" s="1"/>
  <c r="N861"/>
  <c r="AA861" s="1"/>
  <c r="N862"/>
  <c r="AA862" s="1"/>
  <c r="N863"/>
  <c r="AA863" s="1"/>
  <c r="N864"/>
  <c r="AA864" s="1"/>
  <c r="N865"/>
  <c r="AA865" s="1"/>
  <c r="N866"/>
  <c r="AA866" s="1"/>
  <c r="N867"/>
  <c r="AA867" s="1"/>
  <c r="N868"/>
  <c r="AA868" s="1"/>
  <c r="N869"/>
  <c r="AA869" s="1"/>
  <c r="N870"/>
  <c r="AA870" s="1"/>
  <c r="N871"/>
  <c r="AA871" s="1"/>
  <c r="N872"/>
  <c r="AA872" s="1"/>
  <c r="N873"/>
  <c r="AA873" s="1"/>
  <c r="N874"/>
  <c r="AA874" s="1"/>
  <c r="N875"/>
  <c r="AA875" s="1"/>
  <c r="N876"/>
  <c r="AA876" s="1"/>
  <c r="N877"/>
  <c r="AA877" s="1"/>
  <c r="N878"/>
  <c r="AA878" s="1"/>
  <c r="N879"/>
  <c r="AA879" s="1"/>
  <c r="N880"/>
  <c r="AA880" s="1"/>
  <c r="N881"/>
  <c r="AA881" s="1"/>
  <c r="N882"/>
  <c r="AA882" s="1"/>
  <c r="N883"/>
  <c r="AA883" s="1"/>
  <c r="N884"/>
  <c r="AA884" s="1"/>
  <c r="N885"/>
  <c r="AA885" s="1"/>
  <c r="N886"/>
  <c r="AA886" s="1"/>
  <c r="N887"/>
  <c r="AA887" s="1"/>
  <c r="N888"/>
  <c r="AA888" s="1"/>
  <c r="N889"/>
  <c r="AA889" s="1"/>
  <c r="N890"/>
  <c r="AA890" s="1"/>
  <c r="N891"/>
  <c r="AA891" s="1"/>
  <c r="N892"/>
  <c r="AA892" s="1"/>
  <c r="N893"/>
  <c r="AA893" s="1"/>
  <c r="N894"/>
  <c r="AA894" s="1"/>
  <c r="N895"/>
  <c r="AA895" s="1"/>
  <c r="N896"/>
  <c r="AA896" s="1"/>
  <c r="N897"/>
  <c r="AA897" s="1"/>
  <c r="N898"/>
  <c r="AA898" s="1"/>
  <c r="N899"/>
  <c r="AA899" s="1"/>
  <c r="N900"/>
  <c r="AA900" s="1"/>
  <c r="N901"/>
  <c r="AA901" s="1"/>
  <c r="N902"/>
  <c r="AA902" s="1"/>
  <c r="N903"/>
  <c r="AA903" s="1"/>
  <c r="N904"/>
  <c r="AA904" s="1"/>
  <c r="N905"/>
  <c r="AA905" s="1"/>
  <c r="N906"/>
  <c r="AA906" s="1"/>
  <c r="N907"/>
  <c r="AA907" s="1"/>
  <c r="N908"/>
  <c r="AA908" s="1"/>
  <c r="N909"/>
  <c r="AA909" s="1"/>
  <c r="N910"/>
  <c r="AA910" s="1"/>
  <c r="N911"/>
  <c r="AA911" s="1"/>
  <c r="N912"/>
  <c r="AA912" s="1"/>
  <c r="N913"/>
  <c r="AA913" s="1"/>
  <c r="N914"/>
  <c r="AA914" s="1"/>
  <c r="N915"/>
  <c r="AA915" s="1"/>
  <c r="N916"/>
  <c r="AA916" s="1"/>
  <c r="N917"/>
  <c r="AA917" s="1"/>
  <c r="N918"/>
  <c r="AA918" s="1"/>
  <c r="N919"/>
  <c r="AA919" s="1"/>
  <c r="N920"/>
  <c r="AA920" s="1"/>
  <c r="N921"/>
  <c r="AA921" s="1"/>
  <c r="N922"/>
  <c r="AA922" s="1"/>
  <c r="N923"/>
  <c r="AA923" s="1"/>
  <c r="N924"/>
  <c r="AA924" s="1"/>
  <c r="N925"/>
  <c r="AA925" s="1"/>
  <c r="N926"/>
  <c r="AA926" s="1"/>
  <c r="N927"/>
  <c r="AA927" s="1"/>
  <c r="N928"/>
  <c r="AA928" s="1"/>
  <c r="N929"/>
  <c r="AA929" s="1"/>
  <c r="N930"/>
  <c r="AA930" s="1"/>
  <c r="N931"/>
  <c r="AA931" s="1"/>
  <c r="N932"/>
  <c r="AA932" s="1"/>
  <c r="N933"/>
  <c r="AA933" s="1"/>
  <c r="N934"/>
  <c r="AA934" s="1"/>
  <c r="N935"/>
  <c r="AA935" s="1"/>
  <c r="N936"/>
  <c r="AA936" s="1"/>
  <c r="N937"/>
  <c r="AA937" s="1"/>
  <c r="N938"/>
  <c r="AA938" s="1"/>
  <c r="N939"/>
  <c r="AA939" s="1"/>
  <c r="N940"/>
  <c r="AA940" s="1"/>
  <c r="N941"/>
  <c r="AA941" s="1"/>
  <c r="N942"/>
  <c r="AA942" s="1"/>
  <c r="N943"/>
  <c r="AA943" s="1"/>
  <c r="N944"/>
  <c r="AA944" s="1"/>
  <c r="N945"/>
  <c r="AA945" s="1"/>
  <c r="N946"/>
  <c r="AA946" s="1"/>
  <c r="N947"/>
  <c r="AA947" s="1"/>
  <c r="N948"/>
  <c r="AA948" s="1"/>
  <c r="N949"/>
  <c r="AA949" s="1"/>
  <c r="N950"/>
  <c r="AA950" s="1"/>
  <c r="N951"/>
  <c r="AA951" s="1"/>
  <c r="N952"/>
  <c r="AA952" s="1"/>
  <c r="N953"/>
  <c r="AA953" s="1"/>
  <c r="N954"/>
  <c r="AA954" s="1"/>
  <c r="N955"/>
  <c r="AA955" s="1"/>
  <c r="N956"/>
  <c r="AA956" s="1"/>
  <c r="N957"/>
  <c r="AA957" s="1"/>
  <c r="N958"/>
  <c r="AA958" s="1"/>
  <c r="N959"/>
  <c r="AA959" s="1"/>
  <c r="N960"/>
  <c r="AA960" s="1"/>
  <c r="N961"/>
  <c r="AA961" s="1"/>
  <c r="N962"/>
  <c r="AA962" s="1"/>
  <c r="N963"/>
  <c r="AA963" s="1"/>
  <c r="N964"/>
  <c r="AA964" s="1"/>
  <c r="N965"/>
  <c r="AA965" s="1"/>
  <c r="N966"/>
  <c r="AA966" s="1"/>
  <c r="N967"/>
  <c r="AA967" s="1"/>
  <c r="N968"/>
  <c r="AA968" s="1"/>
  <c r="N969"/>
  <c r="AA969" s="1"/>
  <c r="N970"/>
  <c r="AA970" s="1"/>
  <c r="N971"/>
  <c r="AA971" s="1"/>
  <c r="N972"/>
  <c r="AA972" s="1"/>
  <c r="N973"/>
  <c r="AA973" s="1"/>
  <c r="N974"/>
  <c r="AA974" s="1"/>
  <c r="N975"/>
  <c r="AA975" s="1"/>
  <c r="N976"/>
  <c r="AA976" s="1"/>
  <c r="N977"/>
  <c r="AA977" s="1"/>
  <c r="N978"/>
  <c r="AA978" s="1"/>
  <c r="N979"/>
  <c r="AA979" s="1"/>
  <c r="N980"/>
  <c r="AA980" s="1"/>
  <c r="N981"/>
  <c r="AA981" s="1"/>
  <c r="N982"/>
  <c r="AA982" s="1"/>
  <c r="N983"/>
  <c r="AA983" s="1"/>
  <c r="N984"/>
  <c r="AA984" s="1"/>
  <c r="N985"/>
  <c r="AA985" s="1"/>
  <c r="N986"/>
  <c r="AA986" s="1"/>
  <c r="N987"/>
  <c r="AA987" s="1"/>
  <c r="N988"/>
  <c r="AA988" s="1"/>
  <c r="N989"/>
  <c r="AA989" s="1"/>
  <c r="N990"/>
  <c r="AA990" s="1"/>
  <c r="N991"/>
  <c r="AA991" s="1"/>
  <c r="N992"/>
  <c r="AA992" s="1"/>
  <c r="N993"/>
  <c r="AA993" s="1"/>
  <c r="N994"/>
  <c r="AA994" s="1"/>
  <c r="N995"/>
  <c r="AA995" s="1"/>
  <c r="N996"/>
  <c r="AA996" s="1"/>
  <c r="N997"/>
  <c r="AA997" s="1"/>
  <c r="N998"/>
  <c r="AA998" s="1"/>
  <c r="N999"/>
  <c r="AA999" s="1"/>
  <c r="N1000"/>
  <c r="AA1000" s="1"/>
  <c r="N1001"/>
  <c r="AA1001" s="1"/>
  <c r="N1002"/>
  <c r="AA1002" s="1"/>
  <c r="N1003"/>
  <c r="AA1003" s="1"/>
  <c r="N1004"/>
  <c r="AA1004" s="1"/>
  <c r="N1005"/>
  <c r="AA1005" s="1"/>
  <c r="N1006"/>
  <c r="AA1006" s="1"/>
  <c r="N1007"/>
  <c r="AA1007" s="1"/>
  <c r="N1008"/>
  <c r="AA1008" s="1"/>
  <c r="N1009"/>
  <c r="AA1009" s="1"/>
  <c r="N1010"/>
  <c r="AA1010" s="1"/>
  <c r="N1011"/>
  <c r="AA1011" s="1"/>
  <c r="N1012"/>
  <c r="AA1012" s="1"/>
  <c r="N1013"/>
  <c r="AA1013" s="1"/>
  <c r="N1014"/>
  <c r="AA1014" s="1"/>
  <c r="N1015"/>
  <c r="AA1015" s="1"/>
  <c r="N1016"/>
  <c r="AA1016" s="1"/>
  <c r="N1017"/>
  <c r="AA1017" s="1"/>
  <c r="N1018"/>
  <c r="AA1018" s="1"/>
  <c r="N1019"/>
  <c r="AA1019" s="1"/>
  <c r="N1020"/>
  <c r="AA1020" s="1"/>
  <c r="N1021"/>
  <c r="AA1021" s="1"/>
  <c r="N1022"/>
  <c r="AA1022" s="1"/>
  <c r="N1023"/>
  <c r="AA1023" s="1"/>
  <c r="N1024"/>
  <c r="AA1024" s="1"/>
  <c r="N1025"/>
  <c r="AA1025" s="1"/>
  <c r="N1026"/>
  <c r="AA1026" s="1"/>
  <c r="N1027"/>
  <c r="AA1027" s="1"/>
  <c r="N1028"/>
  <c r="AA1028" s="1"/>
  <c r="N1029"/>
  <c r="AA1029" s="1"/>
  <c r="N1030"/>
  <c r="AA1030" s="1"/>
  <c r="N1031"/>
  <c r="AA1031" s="1"/>
  <c r="N1032"/>
  <c r="AA1032" s="1"/>
  <c r="N1033"/>
  <c r="AA1033" s="1"/>
  <c r="N1034"/>
  <c r="AA1034" s="1"/>
  <c r="N1035"/>
  <c r="AA1035" s="1"/>
  <c r="N1036"/>
  <c r="AA1036" s="1"/>
  <c r="N1037"/>
  <c r="AA1037" s="1"/>
  <c r="N1038"/>
  <c r="AA1038" s="1"/>
  <c r="N1039"/>
  <c r="AA1039" s="1"/>
  <c r="N1040"/>
  <c r="AA1040" s="1"/>
  <c r="N1041"/>
  <c r="AA1041" s="1"/>
  <c r="N1042"/>
  <c r="AA1042" s="1"/>
  <c r="N1043"/>
  <c r="AA1043" s="1"/>
  <c r="N1044"/>
  <c r="AA1044" s="1"/>
  <c r="N1045"/>
  <c r="AA1045" s="1"/>
  <c r="N1046"/>
  <c r="AA1046" s="1"/>
  <c r="N1047"/>
  <c r="AA1047" s="1"/>
  <c r="N1048"/>
  <c r="AA1048" s="1"/>
  <c r="N1049"/>
  <c r="AA1049" s="1"/>
  <c r="N1050"/>
  <c r="AA1050" s="1"/>
  <c r="N1051"/>
  <c r="AA1051" s="1"/>
  <c r="N1052"/>
  <c r="AA1052" s="1"/>
  <c r="N1053"/>
  <c r="AA1053" s="1"/>
  <c r="N1054"/>
  <c r="AA1054" s="1"/>
  <c r="N1055"/>
  <c r="AA1055" s="1"/>
  <c r="N1056"/>
  <c r="AA1056" s="1"/>
  <c r="N1057"/>
  <c r="AA1057" s="1"/>
  <c r="N1058"/>
  <c r="AA1058" s="1"/>
  <c r="N1059"/>
  <c r="AA1059" s="1"/>
  <c r="N1060"/>
  <c r="AA1060" s="1"/>
  <c r="N1061"/>
  <c r="AA1061" s="1"/>
  <c r="N1062"/>
  <c r="AA1062" s="1"/>
  <c r="N1063"/>
  <c r="AA1063" s="1"/>
  <c r="N1064"/>
  <c r="AA1064" s="1"/>
  <c r="N1065"/>
  <c r="AA1065" s="1"/>
  <c r="N1066"/>
  <c r="AA1066" s="1"/>
  <c r="N1067"/>
  <c r="AA1067" s="1"/>
  <c r="N1068"/>
  <c r="AA1068" s="1"/>
  <c r="N1069"/>
  <c r="AA1069" s="1"/>
  <c r="N1070"/>
  <c r="AA1070" s="1"/>
  <c r="N1071"/>
  <c r="AA1071" s="1"/>
  <c r="N1072"/>
  <c r="AA1072" s="1"/>
  <c r="N1073"/>
  <c r="AA1073" s="1"/>
  <c r="N1074"/>
  <c r="AA1074" s="1"/>
  <c r="N1075"/>
  <c r="AA1075" s="1"/>
  <c r="N1076"/>
  <c r="AA1076" s="1"/>
  <c r="N1077"/>
  <c r="AA1077" s="1"/>
  <c r="N1078"/>
  <c r="AA1078" s="1"/>
  <c r="N1079"/>
  <c r="AA1079" s="1"/>
  <c r="N1080"/>
  <c r="AA1080" s="1"/>
  <c r="N1081"/>
  <c r="AA1081" s="1"/>
  <c r="N1082"/>
  <c r="AA1082" s="1"/>
  <c r="N1083"/>
  <c r="AA1083" s="1"/>
  <c r="N1084"/>
  <c r="AA1084" s="1"/>
  <c r="N1085"/>
  <c r="AA1085" s="1"/>
  <c r="N1086"/>
  <c r="AA1086" s="1"/>
  <c r="N1087"/>
  <c r="AA1087" s="1"/>
  <c r="N1088"/>
  <c r="AA1088" s="1"/>
  <c r="N1089"/>
  <c r="AA1089" s="1"/>
  <c r="N1090"/>
  <c r="AA1090" s="1"/>
  <c r="N1091"/>
  <c r="AA1091" s="1"/>
  <c r="N1092"/>
  <c r="AA1092" s="1"/>
  <c r="N1093"/>
  <c r="AA1093" s="1"/>
  <c r="N1094"/>
  <c r="AA1094" s="1"/>
  <c r="N1095"/>
  <c r="AA1095" s="1"/>
  <c r="N1096"/>
  <c r="AA1096" s="1"/>
  <c r="N1097"/>
  <c r="AA1097" s="1"/>
  <c r="N1098"/>
  <c r="AA1098" s="1"/>
  <c r="N1099"/>
  <c r="AA1099" s="1"/>
  <c r="N1100"/>
  <c r="AA1100" s="1"/>
  <c r="N1101"/>
  <c r="AA1101" s="1"/>
  <c r="N1102"/>
  <c r="AA1102" s="1"/>
  <c r="N1103"/>
  <c r="AA1103" s="1"/>
  <c r="N1104"/>
  <c r="AA1104" s="1"/>
  <c r="N1105"/>
  <c r="AA1105" s="1"/>
  <c r="N1106"/>
  <c r="AA1106" s="1"/>
  <c r="N1107"/>
  <c r="AA1107" s="1"/>
  <c r="N1108"/>
  <c r="AA1108" s="1"/>
  <c r="N1109"/>
  <c r="AA1109" s="1"/>
  <c r="N1110"/>
  <c r="AA1110" s="1"/>
  <c r="N1111"/>
  <c r="AA1111" s="1"/>
  <c r="N1112"/>
  <c r="AA1112" s="1"/>
  <c r="N1113"/>
  <c r="AA1113" s="1"/>
  <c r="N1114"/>
  <c r="AA1114" s="1"/>
  <c r="N1115"/>
  <c r="AA1115" s="1"/>
  <c r="N1116"/>
  <c r="AA1116" s="1"/>
  <c r="N1117"/>
  <c r="AA1117" s="1"/>
  <c r="N1118"/>
  <c r="AA1118" s="1"/>
  <c r="N1119"/>
  <c r="AA1119" s="1"/>
  <c r="N1120"/>
  <c r="AA1120" s="1"/>
  <c r="N1121"/>
  <c r="AA1121" s="1"/>
  <c r="N1122"/>
  <c r="AA1122" s="1"/>
  <c r="N1123"/>
  <c r="AA1123" s="1"/>
  <c r="N1124"/>
  <c r="AA1124" s="1"/>
  <c r="N1125"/>
  <c r="AA1125" s="1"/>
  <c r="N1126"/>
  <c r="AA1126" s="1"/>
  <c r="N1127"/>
  <c r="AA1127" s="1"/>
  <c r="N1128"/>
  <c r="AA1128" s="1"/>
  <c r="N1129"/>
  <c r="AA1129" s="1"/>
  <c r="N1130"/>
  <c r="AA1130" s="1"/>
  <c r="N1131"/>
  <c r="AA1131" s="1"/>
  <c r="N1132"/>
  <c r="AA1132" s="1"/>
  <c r="N1133"/>
  <c r="AA1133" s="1"/>
  <c r="N1134"/>
  <c r="AA1134" s="1"/>
  <c r="N1135"/>
  <c r="AA1135" s="1"/>
  <c r="N1136"/>
  <c r="AA1136" s="1"/>
  <c r="N1137"/>
  <c r="AA1137" s="1"/>
  <c r="N1138"/>
  <c r="AA1138" s="1"/>
  <c r="N1139"/>
  <c r="AA1139" s="1"/>
  <c r="N1140"/>
  <c r="AA1140" s="1"/>
  <c r="N1141"/>
  <c r="AA1141" s="1"/>
  <c r="N1142"/>
  <c r="AA1142" s="1"/>
  <c r="N1143"/>
  <c r="AA1143" s="1"/>
  <c r="N1144"/>
  <c r="AA1144" s="1"/>
  <c r="N1145"/>
  <c r="AA1145" s="1"/>
  <c r="N1146"/>
  <c r="AA1146" s="1"/>
  <c r="N1147"/>
  <c r="AA1147" s="1"/>
  <c r="N1148"/>
  <c r="AA1148" s="1"/>
  <c r="N1149"/>
  <c r="AA1149" s="1"/>
  <c r="N1150"/>
  <c r="AA1150" s="1"/>
  <c r="N1151"/>
  <c r="AA1151" s="1"/>
  <c r="N1152"/>
  <c r="AA1152" s="1"/>
  <c r="N1153"/>
  <c r="AA1153" s="1"/>
  <c r="N1154"/>
  <c r="AA1154" s="1"/>
  <c r="N1155"/>
  <c r="AA1155" s="1"/>
  <c r="N1156"/>
  <c r="AA1156" s="1"/>
  <c r="N1157"/>
  <c r="AA1157" s="1"/>
  <c r="N1158"/>
  <c r="AA1158" s="1"/>
  <c r="N1159"/>
  <c r="AA1159" s="1"/>
  <c r="N1160"/>
  <c r="AA1160" s="1"/>
  <c r="N1161"/>
  <c r="AA1161" s="1"/>
  <c r="N1162"/>
  <c r="AA1162" s="1"/>
  <c r="N1163"/>
  <c r="AA1163" s="1"/>
  <c r="N1164"/>
  <c r="AA1164" s="1"/>
  <c r="N1165"/>
  <c r="AA1165" s="1"/>
  <c r="N1166"/>
  <c r="AA1166" s="1"/>
  <c r="N1167"/>
  <c r="AA1167" s="1"/>
  <c r="N1168"/>
  <c r="AA1168" s="1"/>
  <c r="N1169"/>
  <c r="AA1169" s="1"/>
  <c r="N1170"/>
  <c r="AA1170" s="1"/>
  <c r="N1171"/>
  <c r="AA1171" s="1"/>
  <c r="N1172"/>
  <c r="AA1172" s="1"/>
  <c r="N1173"/>
  <c r="AA1173" s="1"/>
  <c r="N1174"/>
  <c r="AA1174" s="1"/>
  <c r="N1175"/>
  <c r="AA1175" s="1"/>
  <c r="N1176"/>
  <c r="AA1176" s="1"/>
  <c r="N1177"/>
  <c r="AA1177" s="1"/>
  <c r="N1178"/>
  <c r="AA1178" s="1"/>
  <c r="N1179"/>
  <c r="AA1179" s="1"/>
  <c r="N1180"/>
  <c r="AA1180" s="1"/>
  <c r="N1181"/>
  <c r="AA1181" s="1"/>
  <c r="N1182"/>
  <c r="AA1182" s="1"/>
  <c r="N1183"/>
  <c r="AA1183" s="1"/>
  <c r="N1184"/>
  <c r="AA1184" s="1"/>
  <c r="N1185"/>
  <c r="AA1185" s="1"/>
  <c r="N1186"/>
  <c r="AA1186" s="1"/>
  <c r="N1187"/>
  <c r="AA1187" s="1"/>
  <c r="N1188"/>
  <c r="AA1188" s="1"/>
  <c r="N1189"/>
  <c r="AA1189" s="1"/>
  <c r="N1190"/>
  <c r="AA1190" s="1"/>
  <c r="N1191"/>
  <c r="AA1191" s="1"/>
  <c r="N1192"/>
  <c r="AA1192" s="1"/>
  <c r="N1193"/>
  <c r="AA1193" s="1"/>
  <c r="N1194"/>
  <c r="AA1194" s="1"/>
  <c r="N1195"/>
  <c r="AA1195" s="1"/>
  <c r="N1196"/>
  <c r="AA1196" s="1"/>
  <c r="N1197"/>
  <c r="AA1197" s="1"/>
  <c r="N1198"/>
  <c r="AA1198" s="1"/>
  <c r="N1199"/>
  <c r="AA1199" s="1"/>
  <c r="N1200"/>
  <c r="AA1200" s="1"/>
  <c r="N1201"/>
  <c r="AA1201" s="1"/>
  <c r="N1202"/>
  <c r="AA1202" s="1"/>
  <c r="N1203"/>
  <c r="AA1203" s="1"/>
  <c r="N1204"/>
  <c r="AA1204" s="1"/>
  <c r="N1205"/>
  <c r="AA1205" s="1"/>
  <c r="N1206"/>
  <c r="AA1206" s="1"/>
  <c r="N1207"/>
  <c r="AA1207" s="1"/>
  <c r="N1208"/>
  <c r="AA1208" s="1"/>
  <c r="N1209"/>
  <c r="AA1209" s="1"/>
  <c r="N1210"/>
  <c r="AA1210" s="1"/>
  <c r="N1211"/>
  <c r="AA1211" s="1"/>
  <c r="N1212"/>
  <c r="AA1212" s="1"/>
  <c r="N1213"/>
  <c r="AA1213" s="1"/>
  <c r="N1214"/>
  <c r="AA1214" s="1"/>
  <c r="N1215"/>
  <c r="AA1215" s="1"/>
  <c r="N1216"/>
  <c r="AA1216" s="1"/>
  <c r="N1217"/>
  <c r="AA1217" s="1"/>
  <c r="N1218"/>
  <c r="AA1218" s="1"/>
  <c r="N1219"/>
  <c r="AA1219" s="1"/>
  <c r="N1220"/>
  <c r="AA1220" s="1"/>
  <c r="N1221"/>
  <c r="AA1221" s="1"/>
  <c r="N1222"/>
  <c r="AA1222" s="1"/>
  <c r="N1223"/>
  <c r="AA1223" s="1"/>
  <c r="N1224"/>
  <c r="AA1224" s="1"/>
  <c r="N1225"/>
  <c r="AA1225" s="1"/>
  <c r="N1226"/>
  <c r="AA1226" s="1"/>
  <c r="N1227"/>
  <c r="AA1227" s="1"/>
  <c r="N1228"/>
  <c r="AA1228" s="1"/>
  <c r="N1229"/>
  <c r="AA1229" s="1"/>
  <c r="N1230"/>
  <c r="AA1230" s="1"/>
  <c r="N1231"/>
  <c r="AA1231" s="1"/>
  <c r="N1232"/>
  <c r="AA1232" s="1"/>
  <c r="N1233"/>
  <c r="AA1233" s="1"/>
  <c r="N1234"/>
  <c r="AA1234" s="1"/>
  <c r="N1235"/>
  <c r="AA1235" s="1"/>
  <c r="N1236"/>
  <c r="AA1236" s="1"/>
  <c r="N1237"/>
  <c r="AA1237" s="1"/>
  <c r="N1238"/>
  <c r="AA1238" s="1"/>
  <c r="N1239"/>
  <c r="AA1239" s="1"/>
  <c r="N1240"/>
  <c r="AA1240" s="1"/>
  <c r="N1241"/>
  <c r="AA1241" s="1"/>
  <c r="N1242"/>
  <c r="AA1242" s="1"/>
  <c r="N1243"/>
  <c r="AA1243" s="1"/>
  <c r="N1244"/>
  <c r="AA1244" s="1"/>
  <c r="N1245"/>
  <c r="AA1245" s="1"/>
  <c r="N1246"/>
  <c r="AA1246" s="1"/>
  <c r="N1247"/>
  <c r="AA1247" s="1"/>
  <c r="N1248"/>
  <c r="AA1248" s="1"/>
  <c r="N1249"/>
  <c r="AA1249" s="1"/>
  <c r="N1250"/>
  <c r="AA1250" s="1"/>
  <c r="N1251"/>
  <c r="AA1251" s="1"/>
  <c r="N1252"/>
  <c r="AA1252" s="1"/>
  <c r="N1253"/>
  <c r="AA1253" s="1"/>
  <c r="N1254"/>
  <c r="AA1254" s="1"/>
  <c r="N1255"/>
  <c r="AA1255" s="1"/>
  <c r="N1256"/>
  <c r="AA1256" s="1"/>
  <c r="N1257"/>
  <c r="AA1257" s="1"/>
  <c r="N1258"/>
  <c r="AA1258" s="1"/>
  <c r="N1259"/>
  <c r="AA1259" s="1"/>
  <c r="N1260"/>
  <c r="AA1260" s="1"/>
  <c r="N1261"/>
  <c r="AA1261" s="1"/>
  <c r="N1262"/>
  <c r="AA1262" s="1"/>
  <c r="N1263"/>
  <c r="AA1263" s="1"/>
  <c r="N1264"/>
  <c r="AA1264" s="1"/>
  <c r="N1265"/>
  <c r="AA1265" s="1"/>
  <c r="N1266"/>
  <c r="AA1266" s="1"/>
  <c r="N1267"/>
  <c r="AA1267" s="1"/>
  <c r="N1268"/>
  <c r="AA1268" s="1"/>
  <c r="N1269"/>
  <c r="AA1269" s="1"/>
  <c r="N1270"/>
  <c r="AA1270" s="1"/>
  <c r="N1271"/>
  <c r="AA1271" s="1"/>
  <c r="N1272"/>
  <c r="AA1272" s="1"/>
  <c r="N1273"/>
  <c r="AA1273" s="1"/>
  <c r="N1274"/>
  <c r="AA1274" s="1"/>
  <c r="N1275"/>
  <c r="AA1275" s="1"/>
  <c r="N1276"/>
  <c r="AA1276" s="1"/>
  <c r="N1277"/>
  <c r="AA1277" s="1"/>
  <c r="N1278"/>
  <c r="AA1278" s="1"/>
  <c r="N1279"/>
  <c r="AA1279" s="1"/>
  <c r="N1280"/>
  <c r="AA1280" s="1"/>
  <c r="N1281"/>
  <c r="AA1281" s="1"/>
  <c r="N1282"/>
  <c r="AA1282" s="1"/>
  <c r="N1283"/>
  <c r="AA1283" s="1"/>
  <c r="N1284"/>
  <c r="AA1284" s="1"/>
  <c r="N1285"/>
  <c r="AA1285" s="1"/>
  <c r="N1286"/>
  <c r="AA1286" s="1"/>
  <c r="N1287"/>
  <c r="AA1287" s="1"/>
  <c r="N1288"/>
  <c r="AA1288" s="1"/>
  <c r="N1289"/>
  <c r="AA1289" s="1"/>
  <c r="N1290"/>
  <c r="AA1290" s="1"/>
  <c r="N1291"/>
  <c r="AA1291" s="1"/>
  <c r="N1292"/>
  <c r="AA1292" s="1"/>
  <c r="N1293"/>
  <c r="AA1293" s="1"/>
  <c r="N1294"/>
  <c r="AA1294" s="1"/>
  <c r="N1295"/>
  <c r="AA1295" s="1"/>
  <c r="N1296"/>
  <c r="AA1296" s="1"/>
  <c r="N1297"/>
  <c r="AA1297" s="1"/>
  <c r="N1298"/>
  <c r="AA1298" s="1"/>
  <c r="N1299"/>
  <c r="AA1299" s="1"/>
  <c r="N1300"/>
  <c r="AA1300" s="1"/>
  <c r="N1301"/>
  <c r="AA1301" s="1"/>
  <c r="N1302"/>
  <c r="AA1302" s="1"/>
  <c r="N1303"/>
  <c r="AA1303" s="1"/>
  <c r="N1304"/>
  <c r="AA1304" s="1"/>
  <c r="N1305"/>
  <c r="AA1305" s="1"/>
  <c r="N1306"/>
  <c r="AA1306" s="1"/>
  <c r="N1307"/>
  <c r="AA1307" s="1"/>
  <c r="N1308"/>
  <c r="AA1308" s="1"/>
  <c r="N1309"/>
  <c r="AA1309" s="1"/>
  <c r="N1310"/>
  <c r="AA1310" s="1"/>
  <c r="N1311"/>
  <c r="AA1311" s="1"/>
  <c r="N1312"/>
  <c r="AA1312" s="1"/>
  <c r="N1313"/>
  <c r="AA1313" s="1"/>
  <c r="N1314"/>
  <c r="AA1314" s="1"/>
  <c r="N1315"/>
  <c r="AA1315" s="1"/>
  <c r="N1316"/>
  <c r="AA1316" s="1"/>
  <c r="N1317"/>
  <c r="AA1317" s="1"/>
  <c r="N1318"/>
  <c r="AA1318" s="1"/>
  <c r="N1319"/>
  <c r="AA1319" s="1"/>
  <c r="N1320"/>
  <c r="AA1320" s="1"/>
  <c r="N1321"/>
  <c r="AA1321" s="1"/>
  <c r="N1322"/>
  <c r="AA1322" s="1"/>
  <c r="N1323"/>
  <c r="AA1323" s="1"/>
  <c r="N1324"/>
  <c r="AA1324" s="1"/>
  <c r="N1325"/>
  <c r="AA1325" s="1"/>
  <c r="N1326"/>
  <c r="AA1326" s="1"/>
  <c r="N1327"/>
  <c r="AA1327" s="1"/>
  <c r="N1328"/>
  <c r="AA1328" s="1"/>
  <c r="N1329"/>
  <c r="AA1329" s="1"/>
  <c r="N1330"/>
  <c r="AA1330" s="1"/>
  <c r="N1331"/>
  <c r="AA1331" s="1"/>
  <c r="N1332"/>
  <c r="AA1332" s="1"/>
  <c r="N1333"/>
  <c r="AA1333" s="1"/>
  <c r="N1334"/>
  <c r="AA1334" s="1"/>
  <c r="N1335"/>
  <c r="AA1335" s="1"/>
  <c r="N1336"/>
  <c r="AA1336" s="1"/>
  <c r="N1337"/>
  <c r="AA1337" s="1"/>
  <c r="N1338"/>
  <c r="AA1338" s="1"/>
  <c r="N1339"/>
  <c r="AA1339" s="1"/>
  <c r="N1340"/>
  <c r="AA1340" s="1"/>
  <c r="N1341"/>
  <c r="AA1341" s="1"/>
  <c r="N1342"/>
  <c r="AA1342" s="1"/>
  <c r="N1343"/>
  <c r="AA1343" s="1"/>
  <c r="N1344"/>
  <c r="AA1344" s="1"/>
  <c r="N1345"/>
  <c r="AA1345" s="1"/>
  <c r="N1346"/>
  <c r="AA1346" s="1"/>
  <c r="N1347"/>
  <c r="AA1347" s="1"/>
  <c r="N1348"/>
  <c r="AA1348" s="1"/>
  <c r="N1349"/>
  <c r="AA1349" s="1"/>
  <c r="N1350"/>
  <c r="AA1350" s="1"/>
  <c r="N1351"/>
  <c r="AA1351" s="1"/>
  <c r="N1352"/>
  <c r="AA1352" s="1"/>
  <c r="N1353"/>
  <c r="AA1353" s="1"/>
  <c r="N1354"/>
  <c r="AA1354" s="1"/>
  <c r="N1355"/>
  <c r="AA1355" s="1"/>
  <c r="N1356"/>
  <c r="AA1356" s="1"/>
  <c r="N1357"/>
  <c r="AA1357" s="1"/>
  <c r="N1358"/>
  <c r="AA1358" s="1"/>
  <c r="N1359"/>
  <c r="AA1359" s="1"/>
  <c r="N1360"/>
  <c r="AA1360" s="1"/>
  <c r="N1361"/>
  <c r="AA1361" s="1"/>
  <c r="N1362"/>
  <c r="AA1362" s="1"/>
  <c r="N1363"/>
  <c r="AA1363" s="1"/>
  <c r="N1364"/>
  <c r="AA1364" s="1"/>
  <c r="N1365"/>
  <c r="AA1365" s="1"/>
  <c r="N1366"/>
  <c r="AA1366" s="1"/>
  <c r="N1367"/>
  <c r="AA1367" s="1"/>
  <c r="N1368"/>
  <c r="AA1368" s="1"/>
  <c r="N1369"/>
  <c r="AA1369" s="1"/>
  <c r="N1370"/>
  <c r="AA1370" s="1"/>
  <c r="N1371"/>
  <c r="AA1371" s="1"/>
  <c r="N1372"/>
  <c r="AA1372" s="1"/>
  <c r="N1373"/>
  <c r="AA1373" s="1"/>
  <c r="N1374"/>
  <c r="AA1374" s="1"/>
  <c r="N1375"/>
  <c r="AA1375" s="1"/>
  <c r="N1376"/>
  <c r="AA1376" s="1"/>
  <c r="N1377"/>
  <c r="AA1377" s="1"/>
  <c r="N1378"/>
  <c r="AA1378" s="1"/>
  <c r="N1379"/>
  <c r="AA1379" s="1"/>
  <c r="N1380"/>
  <c r="AA1380" s="1"/>
  <c r="N1381"/>
  <c r="AA1381" s="1"/>
  <c r="N1382"/>
  <c r="AA1382" s="1"/>
  <c r="N1383"/>
  <c r="AA1383" s="1"/>
  <c r="N1384"/>
  <c r="AA1384" s="1"/>
  <c r="N1385"/>
  <c r="AA1385" s="1"/>
  <c r="N1386"/>
  <c r="AA1386" s="1"/>
  <c r="N1387"/>
  <c r="AA1387" s="1"/>
  <c r="N1388"/>
  <c r="AA1388" s="1"/>
  <c r="N1389"/>
  <c r="AA1389" s="1"/>
  <c r="N1390"/>
  <c r="AA1390" s="1"/>
  <c r="N1391"/>
  <c r="AA1391" s="1"/>
  <c r="N1392"/>
  <c r="AA1392" s="1"/>
  <c r="N1393"/>
  <c r="AA1393" s="1"/>
  <c r="N1394"/>
  <c r="AA1394" s="1"/>
  <c r="N1395"/>
  <c r="AA1395" s="1"/>
  <c r="N1396"/>
  <c r="AA1396" s="1"/>
  <c r="N1397"/>
  <c r="AA1397" s="1"/>
  <c r="N1398"/>
  <c r="AA1398" s="1"/>
  <c r="N1399"/>
  <c r="AA1399" s="1"/>
  <c r="N1400"/>
  <c r="AA1400" s="1"/>
  <c r="N1401"/>
  <c r="AA1401" s="1"/>
  <c r="N1402"/>
  <c r="AA1402" s="1"/>
  <c r="N1403"/>
  <c r="AA1403" s="1"/>
  <c r="N1404"/>
  <c r="AA1404" s="1"/>
  <c r="N1405"/>
  <c r="AA1405" s="1"/>
  <c r="N1406"/>
  <c r="AA1406" s="1"/>
  <c r="N1407"/>
  <c r="AA1407" s="1"/>
  <c r="N1408"/>
  <c r="AA1408" s="1"/>
  <c r="N1409"/>
  <c r="AA1409" s="1"/>
  <c r="N1410"/>
  <c r="AA1410" s="1"/>
  <c r="N1411"/>
  <c r="AA1411" s="1"/>
  <c r="N1412"/>
  <c r="AA1412" s="1"/>
  <c r="N1413"/>
  <c r="AA1413" s="1"/>
  <c r="N1414"/>
  <c r="AA1414" s="1"/>
  <c r="N1415"/>
  <c r="AA1415" s="1"/>
  <c r="N1416"/>
  <c r="AA1416" s="1"/>
  <c r="N1417"/>
  <c r="AA1417" s="1"/>
  <c r="N1418"/>
  <c r="AA1418" s="1"/>
  <c r="N1419"/>
  <c r="AA1419" s="1"/>
  <c r="N1420"/>
  <c r="AA1420" s="1"/>
  <c r="N1421"/>
  <c r="AA1421" s="1"/>
  <c r="N1422"/>
  <c r="AA1422" s="1"/>
  <c r="N1423"/>
  <c r="AA1423" s="1"/>
  <c r="N1424"/>
  <c r="AA1424" s="1"/>
  <c r="N1425"/>
  <c r="AA1425" s="1"/>
  <c r="N1426"/>
  <c r="AA1426" s="1"/>
  <c r="N1427"/>
  <c r="AA1427" s="1"/>
  <c r="N1428"/>
  <c r="AA1428" s="1"/>
  <c r="N1429"/>
  <c r="AA1429" s="1"/>
  <c r="N1430"/>
  <c r="AA1430" s="1"/>
  <c r="N1431"/>
  <c r="AA1431" s="1"/>
  <c r="N1432"/>
  <c r="AA1432" s="1"/>
  <c r="N1433"/>
  <c r="AA1433" s="1"/>
  <c r="N1434"/>
  <c r="AA1434" s="1"/>
  <c r="N1435"/>
  <c r="AA1435" s="1"/>
  <c r="N1436"/>
  <c r="AA1436" s="1"/>
  <c r="N1437"/>
  <c r="AA1437" s="1"/>
  <c r="N1438"/>
  <c r="AA1438" s="1"/>
  <c r="N1439"/>
  <c r="AA1439" s="1"/>
  <c r="N1440"/>
  <c r="AA1440" s="1"/>
  <c r="N1441"/>
  <c r="AA1441" s="1"/>
  <c r="N1442"/>
  <c r="AA1442" s="1"/>
  <c r="N1443"/>
  <c r="AA1443" s="1"/>
  <c r="N1444"/>
  <c r="AA1444" s="1"/>
  <c r="N1445"/>
  <c r="AA1445" s="1"/>
  <c r="N1446"/>
  <c r="AA1446" s="1"/>
  <c r="N1447"/>
  <c r="AA1447" s="1"/>
  <c r="N1448"/>
  <c r="AA1448" s="1"/>
  <c r="N1449"/>
  <c r="AA1449" s="1"/>
  <c r="N1450"/>
  <c r="AA1450" s="1"/>
  <c r="N1451"/>
  <c r="AA1451" s="1"/>
  <c r="N1452"/>
  <c r="AA1452" s="1"/>
  <c r="N1453"/>
  <c r="AA1453" s="1"/>
  <c r="N1454"/>
  <c r="AA1454" s="1"/>
  <c r="N1455"/>
  <c r="AA1455" s="1"/>
  <c r="N1456"/>
  <c r="AA1456" s="1"/>
  <c r="N1457"/>
  <c r="AA1457" s="1"/>
  <c r="N1458"/>
  <c r="AA1458" s="1"/>
  <c r="N1459"/>
  <c r="AA1459" s="1"/>
  <c r="N1460"/>
  <c r="AA1460" s="1"/>
  <c r="N1461"/>
  <c r="AA1461" s="1"/>
  <c r="N1462"/>
  <c r="AA1462" s="1"/>
  <c r="N1463"/>
  <c r="AA1463" s="1"/>
  <c r="N1464"/>
  <c r="AA1464" s="1"/>
  <c r="N1465"/>
  <c r="AA1465" s="1"/>
  <c r="N1466"/>
  <c r="AA1466" s="1"/>
  <c r="N1467"/>
  <c r="AA1467" s="1"/>
  <c r="N1468"/>
  <c r="AA1468" s="1"/>
  <c r="N1469"/>
  <c r="AA1469" s="1"/>
  <c r="N1470"/>
  <c r="AA1470" s="1"/>
  <c r="N1471"/>
  <c r="AA1471" s="1"/>
  <c r="N1472"/>
  <c r="AA1472" s="1"/>
  <c r="N1473"/>
  <c r="AA1473" s="1"/>
  <c r="N1474"/>
  <c r="AA1474" s="1"/>
  <c r="N1475"/>
  <c r="AA1475" s="1"/>
  <c r="N1476"/>
  <c r="AA1476" s="1"/>
  <c r="N1477"/>
  <c r="AA1477" s="1"/>
  <c r="N1478"/>
  <c r="AA1478" s="1"/>
  <c r="N1479"/>
  <c r="AA1479" s="1"/>
  <c r="N1480"/>
  <c r="AA1480" s="1"/>
  <c r="N1481"/>
  <c r="AA1481" s="1"/>
  <c r="N1482"/>
  <c r="AA1482" s="1"/>
  <c r="N1483"/>
  <c r="AA1483" s="1"/>
  <c r="N1484"/>
  <c r="AA1484" s="1"/>
  <c r="N1485"/>
  <c r="AA1485" s="1"/>
  <c r="N1486"/>
  <c r="AA1486" s="1"/>
  <c r="N1487"/>
  <c r="AA1487" s="1"/>
  <c r="N1488"/>
  <c r="AA1488" s="1"/>
  <c r="N1489"/>
  <c r="AA1489" s="1"/>
  <c r="N1490"/>
  <c r="AA1490" s="1"/>
  <c r="N1491"/>
  <c r="AA1491" s="1"/>
  <c r="N1492"/>
  <c r="AA1492" s="1"/>
  <c r="N1493"/>
  <c r="AA1493" s="1"/>
  <c r="N1494"/>
  <c r="AA1494" s="1"/>
  <c r="N1495"/>
  <c r="AA1495" s="1"/>
  <c r="N1496"/>
  <c r="AA1496" s="1"/>
  <c r="N1497"/>
  <c r="AA1497" s="1"/>
  <c r="N1498"/>
  <c r="AA1498" s="1"/>
  <c r="N1499"/>
  <c r="AA1499" s="1"/>
  <c r="N1500"/>
  <c r="AA1500" s="1"/>
  <c r="N1501"/>
  <c r="AA1501" s="1"/>
  <c r="N1502"/>
  <c r="AA1502" s="1"/>
  <c r="N1503"/>
  <c r="AA1503" s="1"/>
  <c r="N1504"/>
  <c r="AA1504" s="1"/>
  <c r="N1505"/>
  <c r="AA1505" s="1"/>
  <c r="N1506"/>
  <c r="AA1506" s="1"/>
  <c r="N1507"/>
  <c r="AA1507" s="1"/>
  <c r="N1508"/>
  <c r="AA1508" s="1"/>
  <c r="N1509"/>
  <c r="AA1509" s="1"/>
  <c r="N1510"/>
  <c r="AA1510" s="1"/>
  <c r="N1511"/>
  <c r="AA1511" s="1"/>
  <c r="N1512"/>
  <c r="AA1512" s="1"/>
  <c r="N1513"/>
  <c r="AA1513" s="1"/>
  <c r="N1514"/>
  <c r="AA1514" s="1"/>
  <c r="N1515"/>
  <c r="AA1515" s="1"/>
  <c r="N1516"/>
  <c r="AA1516" s="1"/>
  <c r="N1517"/>
  <c r="AA1517" s="1"/>
  <c r="N1518"/>
  <c r="AA1518" s="1"/>
  <c r="N1519"/>
  <c r="AA1519" s="1"/>
  <c r="N1520"/>
  <c r="AA1520" s="1"/>
  <c r="N1521"/>
  <c r="AA1521" s="1"/>
  <c r="N1522"/>
  <c r="AA1522" s="1"/>
  <c r="N1523"/>
  <c r="AA1523" s="1"/>
  <c r="N1524"/>
  <c r="AA1524" s="1"/>
  <c r="N1525"/>
  <c r="AA1525" s="1"/>
  <c r="N1526"/>
  <c r="AA1526" s="1"/>
  <c r="N1527"/>
  <c r="AA1527" s="1"/>
  <c r="N1528"/>
  <c r="AA1528" s="1"/>
  <c r="N1529"/>
  <c r="AA1529" s="1"/>
  <c r="N1530"/>
  <c r="AA1530" s="1"/>
  <c r="N1531"/>
  <c r="AA1531" s="1"/>
  <c r="N1532"/>
  <c r="AA1532" s="1"/>
  <c r="N1533"/>
  <c r="AA1533" s="1"/>
  <c r="N1534"/>
  <c r="AA1534" s="1"/>
  <c r="N1535"/>
  <c r="AA1535" s="1"/>
  <c r="N1536"/>
  <c r="AA1536" s="1"/>
  <c r="N1537"/>
  <c r="AA1537" s="1"/>
  <c r="N1538"/>
  <c r="AA1538" s="1"/>
  <c r="N1539"/>
  <c r="AA1539" s="1"/>
  <c r="N1540"/>
  <c r="AA1540" s="1"/>
  <c r="N1541"/>
  <c r="AA1541" s="1"/>
  <c r="N1542"/>
  <c r="AA1542" s="1"/>
  <c r="N1543"/>
  <c r="AA1543" s="1"/>
  <c r="N1544"/>
  <c r="AA1544" s="1"/>
  <c r="N1545"/>
  <c r="AA1545" s="1"/>
  <c r="N1546"/>
  <c r="AA1546" s="1"/>
  <c r="N1547"/>
  <c r="AA1547" s="1"/>
  <c r="N1548"/>
  <c r="AA1548" s="1"/>
  <c r="N1549"/>
  <c r="AA1549" s="1"/>
  <c r="N1550"/>
  <c r="AA1550" s="1"/>
  <c r="N1551"/>
  <c r="AA1551" s="1"/>
  <c r="N1552"/>
  <c r="AA1552" s="1"/>
  <c r="N1553"/>
  <c r="AA1553" s="1"/>
  <c r="N1554"/>
  <c r="AA1554" s="1"/>
  <c r="N1555"/>
  <c r="AA1555" s="1"/>
  <c r="N1556"/>
  <c r="AA1556" s="1"/>
  <c r="N1557"/>
  <c r="AA1557" s="1"/>
  <c r="N1558"/>
  <c r="AA1558" s="1"/>
  <c r="N1559"/>
  <c r="AA1559" s="1"/>
  <c r="N1560"/>
  <c r="AA1560" s="1"/>
  <c r="N1561"/>
  <c r="AA1561" s="1"/>
  <c r="N1562"/>
  <c r="AA1562" s="1"/>
  <c r="N1563"/>
  <c r="AA1563" s="1"/>
  <c r="N1564"/>
  <c r="AA1564" s="1"/>
  <c r="N1565"/>
  <c r="AA1565" s="1"/>
  <c r="N1566"/>
  <c r="AA1566" s="1"/>
  <c r="N1567"/>
  <c r="AA1567" s="1"/>
  <c r="N1568"/>
  <c r="AA1568" s="1"/>
  <c r="N1569"/>
  <c r="AA1569" s="1"/>
  <c r="N1570"/>
  <c r="AA1570" s="1"/>
  <c r="N1571"/>
  <c r="AA1571" s="1"/>
  <c r="N1572"/>
  <c r="AA1572" s="1"/>
  <c r="N1573"/>
  <c r="AA1573" s="1"/>
  <c r="N1574"/>
  <c r="AA1574" s="1"/>
  <c r="N1575"/>
  <c r="AA1575" s="1"/>
  <c r="N1576"/>
  <c r="AA1576" s="1"/>
  <c r="N1577"/>
  <c r="AA1577" s="1"/>
  <c r="N1578"/>
  <c r="AA1578" s="1"/>
  <c r="N1579"/>
  <c r="AA1579" s="1"/>
  <c r="N1580"/>
  <c r="AA1580" s="1"/>
  <c r="N1581"/>
  <c r="AA1581" s="1"/>
  <c r="N1582"/>
  <c r="AA1582" s="1"/>
  <c r="N1583"/>
  <c r="AA1583" s="1"/>
  <c r="N1584"/>
  <c r="AA1584" s="1"/>
  <c r="N1585"/>
  <c r="AA1585" s="1"/>
  <c r="N1586"/>
  <c r="AA1586" s="1"/>
  <c r="N1587"/>
  <c r="AA1587" s="1"/>
  <c r="N1588"/>
  <c r="AA1588" s="1"/>
  <c r="N1589"/>
  <c r="AA1589" s="1"/>
  <c r="N1590"/>
  <c r="AA1590" s="1"/>
  <c r="N1591"/>
  <c r="AA1591" s="1"/>
  <c r="N1592"/>
  <c r="AA1592" s="1"/>
  <c r="N1593"/>
  <c r="AA1593" s="1"/>
  <c r="N1594"/>
  <c r="AA1594" s="1"/>
  <c r="N1595"/>
  <c r="AA1595" s="1"/>
  <c r="N1596"/>
  <c r="AA1596" s="1"/>
  <c r="N1597"/>
  <c r="AA1597" s="1"/>
  <c r="N1598"/>
  <c r="AA1598" s="1"/>
  <c r="N1599"/>
  <c r="AA1599" s="1"/>
  <c r="N1600"/>
  <c r="AA1600" s="1"/>
  <c r="N1601"/>
  <c r="AA1601" s="1"/>
  <c r="N1602"/>
  <c r="AA1602" s="1"/>
  <c r="N1603"/>
  <c r="AA1603" s="1"/>
  <c r="N1604"/>
  <c r="AA1604" s="1"/>
  <c r="N1605"/>
  <c r="AA1605" s="1"/>
  <c r="N1606"/>
  <c r="AA1606" s="1"/>
  <c r="N1607"/>
  <c r="AA1607" s="1"/>
  <c r="N1608"/>
  <c r="AA1608" s="1"/>
  <c r="N1609"/>
  <c r="AA1609" s="1"/>
  <c r="N1610"/>
  <c r="AA1610" s="1"/>
  <c r="N1611"/>
  <c r="AA1611" s="1"/>
  <c r="N1612"/>
  <c r="AA1612" s="1"/>
  <c r="N1613"/>
  <c r="AA1613" s="1"/>
  <c r="N1614"/>
  <c r="AA1614" s="1"/>
  <c r="N1615"/>
  <c r="AA1615" s="1"/>
  <c r="N1616"/>
  <c r="AA1616" s="1"/>
  <c r="N1617"/>
  <c r="AA1617" s="1"/>
  <c r="N1618"/>
  <c r="AA1618" s="1"/>
  <c r="N1619"/>
  <c r="AA1619" s="1"/>
  <c r="N1620"/>
  <c r="AA1620" s="1"/>
  <c r="N1621"/>
  <c r="AA1621" s="1"/>
  <c r="N1622"/>
  <c r="AA1622" s="1"/>
  <c r="N1623"/>
  <c r="AA1623" s="1"/>
  <c r="N1624"/>
  <c r="AA1624" s="1"/>
  <c r="N1625"/>
  <c r="AA1625" s="1"/>
  <c r="N1626"/>
  <c r="AA1626" s="1"/>
  <c r="N1627"/>
  <c r="AA1627" s="1"/>
  <c r="N1628"/>
  <c r="AA1628" s="1"/>
  <c r="N1629"/>
  <c r="AA1629" s="1"/>
  <c r="N1630"/>
  <c r="AA1630" s="1"/>
  <c r="N1631"/>
  <c r="AA1631" s="1"/>
  <c r="N1632"/>
  <c r="AA1632" s="1"/>
  <c r="N1633"/>
  <c r="AA1633" s="1"/>
  <c r="N1634"/>
  <c r="AA1634" s="1"/>
  <c r="N1635"/>
  <c r="AA1635" s="1"/>
  <c r="N1636"/>
  <c r="AA1636" s="1"/>
  <c r="N1637"/>
  <c r="AA1637" s="1"/>
  <c r="N1638"/>
  <c r="AA1638" s="1"/>
  <c r="N1639"/>
  <c r="AA1639" s="1"/>
  <c r="N1640"/>
  <c r="AA1640" s="1"/>
  <c r="N1641"/>
  <c r="AA1641" s="1"/>
  <c r="N1642"/>
  <c r="AA1642" s="1"/>
  <c r="N1643"/>
  <c r="AA1643" s="1"/>
  <c r="N1644"/>
  <c r="AA1644" s="1"/>
  <c r="N1645"/>
  <c r="AA1645" s="1"/>
  <c r="N1646"/>
  <c r="AA1646" s="1"/>
  <c r="N1647"/>
  <c r="AA1647" s="1"/>
  <c r="N1648"/>
  <c r="AA1648" s="1"/>
  <c r="N1649"/>
  <c r="AA1649" s="1"/>
  <c r="N1650"/>
  <c r="AA1650" s="1"/>
  <c r="N1651"/>
  <c r="AA1651" s="1"/>
  <c r="N1652"/>
  <c r="AA1652" s="1"/>
  <c r="N1653"/>
  <c r="AA1653" s="1"/>
  <c r="N1654"/>
  <c r="AA1654" s="1"/>
  <c r="N1655"/>
  <c r="AA1655" s="1"/>
  <c r="N1656"/>
  <c r="AA1656" s="1"/>
  <c r="N1657"/>
  <c r="AA1657" s="1"/>
  <c r="N1658"/>
  <c r="AA1658" s="1"/>
  <c r="N1659"/>
  <c r="AA1659" s="1"/>
  <c r="N1660"/>
  <c r="AA1660" s="1"/>
  <c r="N1661"/>
  <c r="AA1661" s="1"/>
  <c r="N1662"/>
  <c r="AA1662" s="1"/>
  <c r="N1663"/>
  <c r="AA1663" s="1"/>
  <c r="N1664"/>
  <c r="AA1664" s="1"/>
  <c r="N1665"/>
  <c r="AA1665" s="1"/>
  <c r="N1666"/>
  <c r="AA1666" s="1"/>
  <c r="N1667"/>
  <c r="AA1667" s="1"/>
  <c r="N1668"/>
  <c r="AA1668" s="1"/>
  <c r="N1669"/>
  <c r="AA1669" s="1"/>
  <c r="N1670"/>
  <c r="AA1670" s="1"/>
  <c r="N1671"/>
  <c r="AA1671" s="1"/>
  <c r="N1672"/>
  <c r="AA1672" s="1"/>
  <c r="N1673"/>
  <c r="AA1673" s="1"/>
  <c r="N1674"/>
  <c r="AA1674" s="1"/>
  <c r="N1675"/>
  <c r="AA1675" s="1"/>
  <c r="N1676"/>
  <c r="AA1676" s="1"/>
  <c r="N1677"/>
  <c r="AA1677" s="1"/>
  <c r="N1678"/>
  <c r="AA1678" s="1"/>
  <c r="N1679"/>
  <c r="AA1679" s="1"/>
  <c r="N1680"/>
  <c r="AA1680" s="1"/>
  <c r="N1681"/>
  <c r="AA1681" s="1"/>
  <c r="N1682"/>
  <c r="AA1682" s="1"/>
  <c r="N1683"/>
  <c r="AA1683" s="1"/>
  <c r="N1684"/>
  <c r="AA1684" s="1"/>
  <c r="N1685"/>
  <c r="AA1685" s="1"/>
  <c r="N1686"/>
  <c r="AA1686" s="1"/>
  <c r="N1687"/>
  <c r="AA1687" s="1"/>
  <c r="N1688"/>
  <c r="AA1688" s="1"/>
  <c r="N1689"/>
  <c r="AA1689" s="1"/>
  <c r="N1690"/>
  <c r="AA1690" s="1"/>
  <c r="N1691"/>
  <c r="AA1691" s="1"/>
  <c r="N1692"/>
  <c r="AA1692" s="1"/>
  <c r="N1693"/>
  <c r="AA1693" s="1"/>
  <c r="N1694"/>
  <c r="AA1694" s="1"/>
  <c r="N1695"/>
  <c r="AA1695" s="1"/>
  <c r="N1696"/>
  <c r="AA1696" s="1"/>
  <c r="N1697"/>
  <c r="AA1697" s="1"/>
  <c r="N1698"/>
  <c r="AA1698" s="1"/>
  <c r="N1699"/>
  <c r="AA1699" s="1"/>
  <c r="N1700"/>
  <c r="AA1700" s="1"/>
  <c r="N1701"/>
  <c r="AA1701" s="1"/>
  <c r="N1702"/>
  <c r="AA1702" s="1"/>
  <c r="N1703"/>
  <c r="AA1703" s="1"/>
  <c r="N1704"/>
  <c r="AA1704" s="1"/>
  <c r="N1705"/>
  <c r="AA1705" s="1"/>
  <c r="N1706"/>
  <c r="AA1706" s="1"/>
  <c r="N1707"/>
  <c r="AA1707" s="1"/>
  <c r="N1708"/>
  <c r="AA1708" s="1"/>
  <c r="N1709"/>
  <c r="AA1709" s="1"/>
  <c r="N1710"/>
  <c r="AA1710" s="1"/>
  <c r="N1711"/>
  <c r="AA1711" s="1"/>
  <c r="N1712"/>
  <c r="AA1712" s="1"/>
  <c r="N1713"/>
  <c r="AA1713" s="1"/>
  <c r="N1714"/>
  <c r="AA1714" s="1"/>
  <c r="N1715"/>
  <c r="AA1715" s="1"/>
  <c r="N1716"/>
  <c r="AA1716" s="1"/>
  <c r="N1717"/>
  <c r="AA1717" s="1"/>
  <c r="N1718"/>
  <c r="AA1718" s="1"/>
  <c r="N1719"/>
  <c r="AA1719" s="1"/>
  <c r="N1720"/>
  <c r="AA1720" s="1"/>
  <c r="N1721"/>
  <c r="AA1721" s="1"/>
  <c r="N1722"/>
  <c r="AA1722" s="1"/>
  <c r="N1723"/>
  <c r="AA1723" s="1"/>
  <c r="N1724"/>
  <c r="AA1724" s="1"/>
  <c r="N1725"/>
  <c r="AA1725" s="1"/>
  <c r="N1726"/>
  <c r="AA1726" s="1"/>
  <c r="N1727"/>
  <c r="AA1727" s="1"/>
  <c r="N1728"/>
  <c r="AA1728" s="1"/>
  <c r="N1729"/>
  <c r="AA1729" s="1"/>
  <c r="N1730"/>
  <c r="AA1730" s="1"/>
  <c r="N1731"/>
  <c r="AA1731" s="1"/>
  <c r="N1732"/>
  <c r="AA1732" s="1"/>
  <c r="N1733"/>
  <c r="AA1733" s="1"/>
  <c r="N1734"/>
  <c r="AA1734" s="1"/>
  <c r="N1735"/>
  <c r="AA1735" s="1"/>
  <c r="N1736"/>
  <c r="AA1736" s="1"/>
  <c r="N1737"/>
  <c r="AA1737" s="1"/>
  <c r="N1738"/>
  <c r="AA1738" s="1"/>
  <c r="N1739"/>
  <c r="AA1739" s="1"/>
  <c r="N1740"/>
  <c r="AA1740" s="1"/>
  <c r="N1741"/>
  <c r="AA1741" s="1"/>
  <c r="N1742"/>
  <c r="AA1742" s="1"/>
  <c r="N1743"/>
  <c r="AA1743" s="1"/>
  <c r="N1744"/>
  <c r="AA1744" s="1"/>
  <c r="N1745"/>
  <c r="AA1745" s="1"/>
  <c r="N1746"/>
  <c r="AA1746" s="1"/>
  <c r="N1747"/>
  <c r="AA1747" s="1"/>
  <c r="N1748"/>
  <c r="AA1748" s="1"/>
  <c r="N1749"/>
  <c r="AA1749" s="1"/>
  <c r="N1750"/>
  <c r="AA1750" s="1"/>
  <c r="N1751"/>
  <c r="AA1751" s="1"/>
  <c r="N1752"/>
  <c r="AA1752" s="1"/>
  <c r="N1753"/>
  <c r="AA1753" s="1"/>
  <c r="N1754"/>
  <c r="AA1754" s="1"/>
  <c r="N1755"/>
  <c r="AA1755" s="1"/>
  <c r="N1756"/>
  <c r="AA1756" s="1"/>
  <c r="N1757"/>
  <c r="AA1757" s="1"/>
  <c r="N1758"/>
  <c r="AA1758" s="1"/>
  <c r="N1759"/>
  <c r="AA1759" s="1"/>
  <c r="N1760"/>
  <c r="AA1760" s="1"/>
  <c r="N1761"/>
  <c r="AA1761" s="1"/>
  <c r="N1762"/>
  <c r="AA1762" s="1"/>
  <c r="N1763"/>
  <c r="AA1763" s="1"/>
  <c r="N1764"/>
  <c r="AA1764" s="1"/>
  <c r="N1765"/>
  <c r="AA1765" s="1"/>
  <c r="N1766"/>
  <c r="AA1766" s="1"/>
  <c r="N1767"/>
  <c r="AA1767" s="1"/>
  <c r="N1768"/>
  <c r="AA1768" s="1"/>
  <c r="N1769"/>
  <c r="AA1769" s="1"/>
  <c r="N1770"/>
  <c r="AA1770" s="1"/>
  <c r="N1771"/>
  <c r="AA1771" s="1"/>
  <c r="N1772"/>
  <c r="AA1772" s="1"/>
  <c r="N1773"/>
  <c r="AA1773" s="1"/>
  <c r="N1774"/>
  <c r="AA1774" s="1"/>
  <c r="N1775"/>
  <c r="AA1775" s="1"/>
  <c r="N1776"/>
  <c r="AA1776" s="1"/>
  <c r="N1777"/>
  <c r="AA1777" s="1"/>
  <c r="N1778"/>
  <c r="AA1778" s="1"/>
  <c r="N1779"/>
  <c r="AA1779" s="1"/>
  <c r="N1780"/>
  <c r="AA1780" s="1"/>
  <c r="N1781"/>
  <c r="AA1781" s="1"/>
  <c r="N1782"/>
  <c r="AA1782" s="1"/>
  <c r="N1783"/>
  <c r="AA1783" s="1"/>
  <c r="N1784"/>
  <c r="AA1784" s="1"/>
  <c r="N1785"/>
  <c r="AA1785" s="1"/>
  <c r="N1786"/>
  <c r="AA1786" s="1"/>
  <c r="N1787"/>
  <c r="AA1787" s="1"/>
  <c r="N1788"/>
  <c r="AA1788" s="1"/>
  <c r="N1789"/>
  <c r="AA1789" s="1"/>
  <c r="N1790"/>
  <c r="AA1790" s="1"/>
  <c r="N1791"/>
  <c r="AA1791" s="1"/>
  <c r="N1792"/>
  <c r="AA1792" s="1"/>
  <c r="N1793"/>
  <c r="AA1793" s="1"/>
  <c r="N1794"/>
  <c r="AA1794" s="1"/>
  <c r="N1795"/>
  <c r="AA1795" s="1"/>
  <c r="N1796"/>
  <c r="AA1796" s="1"/>
  <c r="N1797"/>
  <c r="AA1797" s="1"/>
  <c r="N1798"/>
  <c r="AA1798" s="1"/>
  <c r="N1799"/>
  <c r="AA1799" s="1"/>
  <c r="N1800"/>
  <c r="AA1800" s="1"/>
  <c r="N1801"/>
  <c r="AA1801" s="1"/>
  <c r="X4" l="1"/>
  <c r="X5"/>
  <c r="X6"/>
  <c r="X7"/>
  <c r="X8"/>
  <c r="X9"/>
  <c r="X10"/>
  <c r="X11"/>
  <c r="X12"/>
  <c r="X13"/>
  <c r="X14"/>
  <c r="X17"/>
  <c r="X18"/>
  <c r="X19"/>
  <c r="X20"/>
  <c r="X21"/>
  <c r="Y21" s="1"/>
  <c r="X22"/>
  <c r="X23"/>
  <c r="Y23" s="1"/>
  <c r="X52"/>
  <c r="X53"/>
  <c r="X54"/>
  <c r="X55"/>
  <c r="X56"/>
  <c r="Y56" s="1"/>
  <c r="X57"/>
  <c r="X58"/>
  <c r="X59"/>
  <c r="Y59" s="1"/>
  <c r="X60"/>
  <c r="Y60" s="1"/>
  <c r="X61"/>
  <c r="X62"/>
  <c r="X63"/>
  <c r="X64"/>
  <c r="Y64" s="1"/>
  <c r="X65"/>
  <c r="Y65" s="1"/>
  <c r="X66"/>
  <c r="Y66" s="1"/>
  <c r="X67"/>
  <c r="X68"/>
  <c r="X69"/>
  <c r="X70"/>
  <c r="X71"/>
  <c r="Y71" s="1"/>
  <c r="X72"/>
  <c r="Y72" s="1"/>
  <c r="X73"/>
  <c r="X102"/>
  <c r="X103"/>
  <c r="X104"/>
  <c r="X105"/>
  <c r="X106"/>
  <c r="X107"/>
  <c r="X108"/>
  <c r="X109"/>
  <c r="X110"/>
  <c r="Y110" s="1"/>
  <c r="X111"/>
  <c r="X112"/>
  <c r="X113"/>
  <c r="Y113" s="1"/>
  <c r="X114"/>
  <c r="Y114" s="1"/>
  <c r="X115"/>
  <c r="X116"/>
  <c r="Y116" s="1"/>
  <c r="X117"/>
  <c r="X118"/>
  <c r="X119"/>
  <c r="X120"/>
  <c r="Y120" s="1"/>
  <c r="X121"/>
  <c r="X122"/>
  <c r="Y122" s="1"/>
  <c r="X151"/>
  <c r="X152"/>
  <c r="X153"/>
  <c r="X154"/>
  <c r="X155"/>
  <c r="X156"/>
  <c r="X157"/>
  <c r="X158"/>
  <c r="X159"/>
  <c r="Y159" s="1"/>
  <c r="X160"/>
  <c r="Y160" s="1"/>
  <c r="X161"/>
  <c r="X162"/>
  <c r="X163"/>
  <c r="Y163" s="1"/>
  <c r="X164"/>
  <c r="Y164" s="1"/>
  <c r="X165"/>
  <c r="X166"/>
  <c r="Y166" s="1"/>
  <c r="X167"/>
  <c r="X168"/>
  <c r="X169"/>
  <c r="X170"/>
  <c r="Y170" s="1"/>
  <c r="X171"/>
  <c r="X172"/>
  <c r="X173"/>
  <c r="X202"/>
  <c r="X203"/>
  <c r="X204"/>
  <c r="X205"/>
  <c r="Y205" s="1"/>
  <c r="X206"/>
  <c r="X207"/>
  <c r="Y207" s="1"/>
  <c r="X208"/>
  <c r="Y208" s="1"/>
  <c r="X209"/>
  <c r="X210"/>
  <c r="X211"/>
  <c r="X212"/>
  <c r="X213"/>
  <c r="Y213" s="1"/>
  <c r="X214"/>
  <c r="Y214" s="1"/>
  <c r="X215"/>
  <c r="Y215" s="1"/>
  <c r="X216"/>
  <c r="Y216" s="1"/>
  <c r="X217"/>
  <c r="X218"/>
  <c r="X219"/>
  <c r="X220"/>
  <c r="Y220" s="1"/>
  <c r="X221"/>
  <c r="Y221" s="1"/>
  <c r="X222"/>
  <c r="X223"/>
  <c r="X252"/>
  <c r="Y252" s="1"/>
  <c r="X253"/>
  <c r="X254"/>
  <c r="Y254" s="1"/>
  <c r="X255"/>
  <c r="Y255" s="1"/>
  <c r="X256"/>
  <c r="X257"/>
  <c r="Y257" s="1"/>
  <c r="X258"/>
  <c r="Y258" s="1"/>
  <c r="X259"/>
  <c r="Y259" s="1"/>
  <c r="X260"/>
  <c r="X261"/>
  <c r="X262"/>
  <c r="X263"/>
  <c r="Y263" s="1"/>
  <c r="X264"/>
  <c r="Y264" s="1"/>
  <c r="X265"/>
  <c r="X266"/>
  <c r="Y266" s="1"/>
  <c r="X267"/>
  <c r="X268"/>
  <c r="X269"/>
  <c r="Y269" s="1"/>
  <c r="X270"/>
  <c r="Y270" s="1"/>
  <c r="X271"/>
  <c r="Y271" s="1"/>
  <c r="X272"/>
  <c r="X273"/>
  <c r="X302"/>
  <c r="Y302" s="1"/>
  <c r="X303"/>
  <c r="X304"/>
  <c r="Y304" s="1"/>
  <c r="X305"/>
  <c r="Y305" s="1"/>
  <c r="X306"/>
  <c r="Y306" s="1"/>
  <c r="X307"/>
  <c r="Y307" s="1"/>
  <c r="X308"/>
  <c r="X309"/>
  <c r="Y309" s="1"/>
  <c r="X310"/>
  <c r="Y310" s="1"/>
  <c r="X311"/>
  <c r="Y311" s="1"/>
  <c r="X312"/>
  <c r="X313"/>
  <c r="Y313" s="1"/>
  <c r="X314"/>
  <c r="Y314" s="1"/>
  <c r="X315"/>
  <c r="Y315" s="1"/>
  <c r="X316"/>
  <c r="X317"/>
  <c r="X318"/>
  <c r="Y318" s="1"/>
  <c r="X319"/>
  <c r="Y319" s="1"/>
  <c r="X320"/>
  <c r="Y320" s="1"/>
  <c r="X321"/>
  <c r="X322"/>
  <c r="X323"/>
  <c r="Y323" s="1"/>
  <c r="X352"/>
  <c r="Y352" s="1"/>
  <c r="X353"/>
  <c r="X354"/>
  <c r="X355"/>
  <c r="Y355" s="1"/>
  <c r="X356"/>
  <c r="X357"/>
  <c r="Y357" s="1"/>
  <c r="X358"/>
  <c r="Y358" s="1"/>
  <c r="X359"/>
  <c r="X360"/>
  <c r="X361"/>
  <c r="Y361" s="1"/>
  <c r="X362"/>
  <c r="X363"/>
  <c r="X364"/>
  <c r="X365"/>
  <c r="X366"/>
  <c r="X367"/>
  <c r="X368"/>
  <c r="Y368" s="1"/>
  <c r="X369"/>
  <c r="Y369" s="1"/>
  <c r="X370"/>
  <c r="X371"/>
  <c r="X372"/>
  <c r="X373"/>
  <c r="Y373" s="1"/>
  <c r="X402"/>
  <c r="Y402" s="1"/>
  <c r="X403"/>
  <c r="X404"/>
  <c r="X405"/>
  <c r="Y405" s="1"/>
  <c r="X406"/>
  <c r="X407"/>
  <c r="Y407" s="1"/>
  <c r="X408"/>
  <c r="Y408" s="1"/>
  <c r="X409"/>
  <c r="X410"/>
  <c r="X411"/>
  <c r="Y411" s="1"/>
  <c r="X412"/>
  <c r="X413"/>
  <c r="X414"/>
  <c r="X415"/>
  <c r="X416"/>
  <c r="X417"/>
  <c r="X418"/>
  <c r="X419"/>
  <c r="X420"/>
  <c r="X421"/>
  <c r="Y421" s="1"/>
  <c r="X422"/>
  <c r="Y422" s="1"/>
  <c r="X423"/>
  <c r="X452"/>
  <c r="X453"/>
  <c r="Y453" s="1"/>
  <c r="X454"/>
  <c r="Y454" s="1"/>
  <c r="X455"/>
  <c r="X456"/>
  <c r="Y456" s="1"/>
  <c r="X457"/>
  <c r="X458"/>
  <c r="Y458" s="1"/>
  <c r="X459"/>
  <c r="Y459" s="1"/>
  <c r="X460"/>
  <c r="X461"/>
  <c r="Y461" s="1"/>
  <c r="X462"/>
  <c r="Y462" s="1"/>
  <c r="X463"/>
  <c r="X464"/>
  <c r="Y464" s="1"/>
  <c r="X465"/>
  <c r="X466"/>
  <c r="X467"/>
  <c r="Y467" s="1"/>
  <c r="X468"/>
  <c r="X469"/>
  <c r="X470"/>
  <c r="X471"/>
  <c r="Y471" s="1"/>
  <c r="X472"/>
  <c r="Y472" s="1"/>
  <c r="X473"/>
  <c r="Y473" s="1"/>
  <c r="X502"/>
  <c r="X503"/>
  <c r="Y503" s="1"/>
  <c r="X504"/>
  <c r="Y504" s="1"/>
  <c r="X505"/>
  <c r="X506"/>
  <c r="Y506" s="1"/>
  <c r="X507"/>
  <c r="Y507" s="1"/>
  <c r="X508"/>
  <c r="X509"/>
  <c r="X510"/>
  <c r="X511"/>
  <c r="Y511" s="1"/>
  <c r="X512"/>
  <c r="Y512" s="1"/>
  <c r="X513"/>
  <c r="X514"/>
  <c r="Y514" s="1"/>
  <c r="X515"/>
  <c r="X516"/>
  <c r="X517"/>
  <c r="Y517" s="1"/>
  <c r="X518"/>
  <c r="X519"/>
  <c r="X520"/>
  <c r="X521"/>
  <c r="X522"/>
  <c r="X523"/>
  <c r="Y523" s="1"/>
  <c r="X552"/>
  <c r="X553"/>
  <c r="Y553" s="1"/>
  <c r="X554"/>
  <c r="X555"/>
  <c r="X556"/>
  <c r="X557"/>
  <c r="Y557" s="1"/>
  <c r="X558"/>
  <c r="X559"/>
  <c r="X560"/>
  <c r="X561"/>
  <c r="X562"/>
  <c r="Y562" s="1"/>
  <c r="X563"/>
  <c r="X564"/>
  <c r="Y564" s="1"/>
  <c r="X565"/>
  <c r="X566"/>
  <c r="X567"/>
  <c r="X568"/>
  <c r="X569"/>
  <c r="X570"/>
  <c r="X571"/>
  <c r="X572"/>
  <c r="X573"/>
  <c r="Y573" s="1"/>
  <c r="X602"/>
  <c r="X603"/>
  <c r="X604"/>
  <c r="X605"/>
  <c r="X606"/>
  <c r="X607"/>
  <c r="X608"/>
  <c r="Y608" s="1"/>
  <c r="X609"/>
  <c r="X610"/>
  <c r="X611"/>
  <c r="X612"/>
  <c r="X613"/>
  <c r="X614"/>
  <c r="X615"/>
  <c r="Y615" s="1"/>
  <c r="X616"/>
  <c r="Y616" s="1"/>
  <c r="X617"/>
  <c r="X618"/>
  <c r="X619"/>
  <c r="X620"/>
  <c r="X621"/>
  <c r="Y621" s="1"/>
  <c r="X622"/>
  <c r="X623"/>
  <c r="Y623" s="1"/>
  <c r="X652"/>
  <c r="X653"/>
  <c r="X654"/>
  <c r="X655"/>
  <c r="X656"/>
  <c r="Y656" s="1"/>
  <c r="X657"/>
  <c r="X658"/>
  <c r="X659"/>
  <c r="Y659" s="1"/>
  <c r="X660"/>
  <c r="Y660" s="1"/>
  <c r="X661"/>
  <c r="X662"/>
  <c r="X663"/>
  <c r="X664"/>
  <c r="Y664" s="1"/>
  <c r="X665"/>
  <c r="Y665" s="1"/>
  <c r="X666"/>
  <c r="Y666" s="1"/>
  <c r="X667"/>
  <c r="X668"/>
  <c r="X669"/>
  <c r="X670"/>
  <c r="X671"/>
  <c r="Y671" s="1"/>
  <c r="X672"/>
  <c r="Y672" s="1"/>
  <c r="X673"/>
  <c r="X702"/>
  <c r="X703"/>
  <c r="X704"/>
  <c r="X705"/>
  <c r="X706"/>
  <c r="X707"/>
  <c r="X708"/>
  <c r="X709"/>
  <c r="X710"/>
  <c r="Y710" s="1"/>
  <c r="X711"/>
  <c r="X712"/>
  <c r="X713"/>
  <c r="Y713" s="1"/>
  <c r="X714"/>
  <c r="Y714" s="1"/>
  <c r="X715"/>
  <c r="X716"/>
  <c r="Y716" s="1"/>
  <c r="X717"/>
  <c r="X718"/>
  <c r="X719"/>
  <c r="X720"/>
  <c r="Y720" s="1"/>
  <c r="X721"/>
  <c r="X722"/>
  <c r="Y722" s="1"/>
  <c r="X723"/>
  <c r="X752"/>
  <c r="X753"/>
  <c r="X754"/>
  <c r="X755"/>
  <c r="X756"/>
  <c r="X757"/>
  <c r="X758"/>
  <c r="X759"/>
  <c r="Y759" s="1"/>
  <c r="X760"/>
  <c r="Y760" s="1"/>
  <c r="X761"/>
  <c r="X762"/>
  <c r="X763"/>
  <c r="Y763" s="1"/>
  <c r="X764"/>
  <c r="Y764" s="1"/>
  <c r="X765"/>
  <c r="X766"/>
  <c r="Y766" s="1"/>
  <c r="X767"/>
  <c r="X768"/>
  <c r="X769"/>
  <c r="X770"/>
  <c r="Y770" s="1"/>
  <c r="X771"/>
  <c r="X772"/>
  <c r="X773"/>
  <c r="X802"/>
  <c r="X803"/>
  <c r="X804"/>
  <c r="X805"/>
  <c r="Y805" s="1"/>
  <c r="X806"/>
  <c r="X807"/>
  <c r="Y807" s="1"/>
  <c r="X808"/>
  <c r="Y808" s="1"/>
  <c r="X809"/>
  <c r="X810"/>
  <c r="X811"/>
  <c r="X812"/>
  <c r="X813"/>
  <c r="Y813" s="1"/>
  <c r="X814"/>
  <c r="Y814" s="1"/>
  <c r="X815"/>
  <c r="Y815" s="1"/>
  <c r="X816"/>
  <c r="Y816" s="1"/>
  <c r="X817"/>
  <c r="X818"/>
  <c r="X819"/>
  <c r="X820"/>
  <c r="Y820" s="1"/>
  <c r="X821"/>
  <c r="Y821" s="1"/>
  <c r="X822"/>
  <c r="X823"/>
  <c r="X852"/>
  <c r="Y852" s="1"/>
  <c r="X853"/>
  <c r="X854"/>
  <c r="Y854" s="1"/>
  <c r="X855"/>
  <c r="Y855" s="1"/>
  <c r="X856"/>
  <c r="Y856" s="1"/>
  <c r="X857"/>
  <c r="Y857" s="1"/>
  <c r="X858"/>
  <c r="Y858" s="1"/>
  <c r="X859"/>
  <c r="Y859" s="1"/>
  <c r="X860"/>
  <c r="X861"/>
  <c r="X862"/>
  <c r="X863"/>
  <c r="Y863" s="1"/>
  <c r="X864"/>
  <c r="Y864" s="1"/>
  <c r="X865"/>
  <c r="X866"/>
  <c r="Y866" s="1"/>
  <c r="X867"/>
  <c r="X868"/>
  <c r="X869"/>
  <c r="Y869" s="1"/>
  <c r="X870"/>
  <c r="Y870" s="1"/>
  <c r="X871"/>
  <c r="Y871" s="1"/>
  <c r="X872"/>
  <c r="X873"/>
  <c r="X902"/>
  <c r="Y902" s="1"/>
  <c r="X903"/>
  <c r="X904"/>
  <c r="Y904" s="1"/>
  <c r="X905"/>
  <c r="Y905" s="1"/>
  <c r="X906"/>
  <c r="Y906" s="1"/>
  <c r="X907"/>
  <c r="Y907" s="1"/>
  <c r="X908"/>
  <c r="Y908" s="1"/>
  <c r="X909"/>
  <c r="Y909" s="1"/>
  <c r="X910"/>
  <c r="Y910" s="1"/>
  <c r="X911"/>
  <c r="Y911" s="1"/>
  <c r="X912"/>
  <c r="X913"/>
  <c r="Y913" s="1"/>
  <c r="X914"/>
  <c r="Y914" s="1"/>
  <c r="X915"/>
  <c r="Y915" s="1"/>
  <c r="X916"/>
  <c r="X917"/>
  <c r="X918"/>
  <c r="Y918" s="1"/>
  <c r="X919"/>
  <c r="Y919" s="1"/>
  <c r="X920"/>
  <c r="Y920" s="1"/>
  <c r="X921"/>
  <c r="X922"/>
  <c r="X923"/>
  <c r="Y923" s="1"/>
  <c r="X952"/>
  <c r="Y952" s="1"/>
  <c r="X953"/>
  <c r="X954"/>
  <c r="X955"/>
  <c r="Y955" s="1"/>
  <c r="X956"/>
  <c r="X957"/>
  <c r="Y957" s="1"/>
  <c r="X958"/>
  <c r="Y958" s="1"/>
  <c r="X959"/>
  <c r="X960"/>
  <c r="X961"/>
  <c r="Y961" s="1"/>
  <c r="X962"/>
  <c r="X963"/>
  <c r="X964"/>
  <c r="X965"/>
  <c r="X966"/>
  <c r="X967"/>
  <c r="X968"/>
  <c r="Y968" s="1"/>
  <c r="X969"/>
  <c r="Y969" s="1"/>
  <c r="X970"/>
  <c r="X971"/>
  <c r="X972"/>
  <c r="X973"/>
  <c r="Y973" s="1"/>
  <c r="X1002"/>
  <c r="Y1002" s="1"/>
  <c r="X1003"/>
  <c r="X1004"/>
  <c r="X1005"/>
  <c r="Y1005" s="1"/>
  <c r="X1006"/>
  <c r="X1007"/>
  <c r="Y1007" s="1"/>
  <c r="X1008"/>
  <c r="Y1008" s="1"/>
  <c r="X1009"/>
  <c r="X1010"/>
  <c r="X1011"/>
  <c r="Y1011" s="1"/>
  <c r="X1012"/>
  <c r="X1013"/>
  <c r="X1014"/>
  <c r="X1015"/>
  <c r="X1016"/>
  <c r="X1017"/>
  <c r="X1018"/>
  <c r="X1019"/>
  <c r="X1020"/>
  <c r="X1021"/>
  <c r="Y1021" s="1"/>
  <c r="X1022"/>
  <c r="Y1022" s="1"/>
  <c r="X1023"/>
  <c r="X1052"/>
  <c r="X1053"/>
  <c r="Y1053" s="1"/>
  <c r="X1054"/>
  <c r="Y1054" s="1"/>
  <c r="X1055"/>
  <c r="X1056"/>
  <c r="Y1056" s="1"/>
  <c r="X1057"/>
  <c r="X1058"/>
  <c r="Y1058" s="1"/>
  <c r="X1059"/>
  <c r="Y1059" s="1"/>
  <c r="X1060"/>
  <c r="X1061"/>
  <c r="Y1061" s="1"/>
  <c r="X1062"/>
  <c r="Y1062" s="1"/>
  <c r="X1063"/>
  <c r="X1064"/>
  <c r="Y1064" s="1"/>
  <c r="X1065"/>
  <c r="X1066"/>
  <c r="X1067"/>
  <c r="Y1067" s="1"/>
  <c r="X1068"/>
  <c r="X1069"/>
  <c r="X1070"/>
  <c r="X1071"/>
  <c r="Y1071" s="1"/>
  <c r="X1072"/>
  <c r="Y1072" s="1"/>
  <c r="X1073"/>
  <c r="Y1073" s="1"/>
  <c r="X1102"/>
  <c r="X1103"/>
  <c r="Y1103" s="1"/>
  <c r="X1104"/>
  <c r="Y1104" s="1"/>
  <c r="X1105"/>
  <c r="X1106"/>
  <c r="Y1106" s="1"/>
  <c r="X1107"/>
  <c r="Y1107" s="1"/>
  <c r="X1108"/>
  <c r="X1109"/>
  <c r="X1110"/>
  <c r="X1111"/>
  <c r="Y1111" s="1"/>
  <c r="X1112"/>
  <c r="Y1112" s="1"/>
  <c r="X1113"/>
  <c r="X1114"/>
  <c r="Y1114" s="1"/>
  <c r="X1115"/>
  <c r="X1116"/>
  <c r="X1117"/>
  <c r="Y1117" s="1"/>
  <c r="X1118"/>
  <c r="X1119"/>
  <c r="X1120"/>
  <c r="X1121"/>
  <c r="X1122"/>
  <c r="X1123"/>
  <c r="Y1123" s="1"/>
  <c r="X1152"/>
  <c r="X1153"/>
  <c r="Y1153" s="1"/>
  <c r="X1154"/>
  <c r="X1155"/>
  <c r="X1156"/>
  <c r="X1157"/>
  <c r="Y1157" s="1"/>
  <c r="X1158"/>
  <c r="X1159"/>
  <c r="X1160"/>
  <c r="X1161"/>
  <c r="X1162"/>
  <c r="Y1162" s="1"/>
  <c r="X1163"/>
  <c r="X1164"/>
  <c r="Y1164" s="1"/>
  <c r="X1165"/>
  <c r="X1166"/>
  <c r="X1167"/>
  <c r="X1168"/>
  <c r="X1169"/>
  <c r="X1170"/>
  <c r="X1171"/>
  <c r="X1172"/>
  <c r="X1173"/>
  <c r="Y1173" s="1"/>
  <c r="X1202"/>
  <c r="X1203"/>
  <c r="X1204"/>
  <c r="X1205"/>
  <c r="X1206"/>
  <c r="X1207"/>
  <c r="X1208"/>
  <c r="X1209"/>
  <c r="X1210"/>
  <c r="X1211"/>
  <c r="X1212"/>
  <c r="X1213"/>
  <c r="X1214"/>
  <c r="Y1214" s="1"/>
  <c r="X1215"/>
  <c r="Y1215" s="1"/>
  <c r="X1216"/>
  <c r="Y1216" s="1"/>
  <c r="X1217"/>
  <c r="X1218"/>
  <c r="X1219"/>
  <c r="X1220"/>
  <c r="X1221"/>
  <c r="Y1221" s="1"/>
  <c r="X1222"/>
  <c r="X1223"/>
  <c r="Y1223" s="1"/>
  <c r="X1252"/>
  <c r="X1253"/>
  <c r="X1254"/>
  <c r="X1255"/>
  <c r="X1256"/>
  <c r="Y1256" s="1"/>
  <c r="X1257"/>
  <c r="X1258"/>
  <c r="X1259"/>
  <c r="Y1259" s="1"/>
  <c r="X1260"/>
  <c r="Y1260" s="1"/>
  <c r="X1261"/>
  <c r="X1262"/>
  <c r="X1263"/>
  <c r="X1264"/>
  <c r="Y1264" s="1"/>
  <c r="X1265"/>
  <c r="Y1265" s="1"/>
  <c r="X1266"/>
  <c r="Y1266" s="1"/>
  <c r="X1267"/>
  <c r="X1268"/>
  <c r="X1269"/>
  <c r="X1270"/>
  <c r="X1271"/>
  <c r="Y1271" s="1"/>
  <c r="X1272"/>
  <c r="Y1272" s="1"/>
  <c r="X1273"/>
  <c r="X1302"/>
  <c r="X1303"/>
  <c r="X1304"/>
  <c r="X1305"/>
  <c r="X1306"/>
  <c r="X1307"/>
  <c r="X1308"/>
  <c r="X1309"/>
  <c r="X1310"/>
  <c r="Y1310" s="1"/>
  <c r="X1311"/>
  <c r="X1312"/>
  <c r="X1313"/>
  <c r="Y1313" s="1"/>
  <c r="X1314"/>
  <c r="Y1314" s="1"/>
  <c r="X1315"/>
  <c r="X1316"/>
  <c r="Y1316" s="1"/>
  <c r="X1317"/>
  <c r="X1318"/>
  <c r="X1319"/>
  <c r="X1320"/>
  <c r="Y1320" s="1"/>
  <c r="X1321"/>
  <c r="X1322"/>
  <c r="Y1322" s="1"/>
  <c r="X1323"/>
  <c r="X1352"/>
  <c r="X1353"/>
  <c r="X1354"/>
  <c r="X1355"/>
  <c r="X1356"/>
  <c r="X1357"/>
  <c r="X1358"/>
  <c r="X1359"/>
  <c r="Y1359" s="1"/>
  <c r="X1360"/>
  <c r="Y1360" s="1"/>
  <c r="X1361"/>
  <c r="X1362"/>
  <c r="X1363"/>
  <c r="Y1363" s="1"/>
  <c r="X1364"/>
  <c r="Y1364" s="1"/>
  <c r="X1365"/>
  <c r="X1366"/>
  <c r="Y1366" s="1"/>
  <c r="X1367"/>
  <c r="X1368"/>
  <c r="X1369"/>
  <c r="X1370"/>
  <c r="Y1370" s="1"/>
  <c r="X1371"/>
  <c r="X1372"/>
  <c r="X1373"/>
  <c r="X1402"/>
  <c r="X1403"/>
  <c r="X1404"/>
  <c r="X1405"/>
  <c r="Y1405" s="1"/>
  <c r="X1406"/>
  <c r="X1407"/>
  <c r="Y1407" s="1"/>
  <c r="X1408"/>
  <c r="Y1408" s="1"/>
  <c r="X1409"/>
  <c r="X1410"/>
  <c r="X1411"/>
  <c r="X1412"/>
  <c r="X1413"/>
  <c r="Y1413" s="1"/>
  <c r="X1414"/>
  <c r="Y1414" s="1"/>
  <c r="X1415"/>
  <c r="Y1415" s="1"/>
  <c r="X1416"/>
  <c r="Y1416" s="1"/>
  <c r="X1417"/>
  <c r="X1418"/>
  <c r="X1419"/>
  <c r="X1420"/>
  <c r="Y1420" s="1"/>
  <c r="X1421"/>
  <c r="Y1421" s="1"/>
  <c r="X1422"/>
  <c r="X1423"/>
  <c r="X1452"/>
  <c r="Y1452" s="1"/>
  <c r="X1453"/>
  <c r="X1454"/>
  <c r="Y1454" s="1"/>
  <c r="X1455"/>
  <c r="Y1455" s="1"/>
  <c r="X1456"/>
  <c r="Y1456" s="1"/>
  <c r="X1457"/>
  <c r="Y1457" s="1"/>
  <c r="X1458"/>
  <c r="Y1458" s="1"/>
  <c r="X1459"/>
  <c r="Y1459" s="1"/>
  <c r="X1460"/>
  <c r="X1461"/>
  <c r="X1462"/>
  <c r="X1463"/>
  <c r="Y1463" s="1"/>
  <c r="X1464"/>
  <c r="Y1464" s="1"/>
  <c r="X1465"/>
  <c r="X1466"/>
  <c r="Y1466" s="1"/>
  <c r="X1467"/>
  <c r="X1468"/>
  <c r="X1469"/>
  <c r="Y1469" s="1"/>
  <c r="X1470"/>
  <c r="Y1470" s="1"/>
  <c r="X1471"/>
  <c r="Y1471" s="1"/>
  <c r="X1472"/>
  <c r="X1473"/>
  <c r="X1502"/>
  <c r="Y1502" s="1"/>
  <c r="X1503"/>
  <c r="X1504"/>
  <c r="Y1504" s="1"/>
  <c r="X1505"/>
  <c r="Y1505" s="1"/>
  <c r="X1506"/>
  <c r="Y1506" s="1"/>
  <c r="X1507"/>
  <c r="Y1507" s="1"/>
  <c r="X1508"/>
  <c r="Y1508" s="1"/>
  <c r="X1509"/>
  <c r="Y1509" s="1"/>
  <c r="X1510"/>
  <c r="Y1510" s="1"/>
  <c r="X1511"/>
  <c r="Y1511" s="1"/>
  <c r="X1512"/>
  <c r="X1513"/>
  <c r="Y1513" s="1"/>
  <c r="X1514"/>
  <c r="Y1514" s="1"/>
  <c r="X1515"/>
  <c r="Y1515" s="1"/>
  <c r="X1516"/>
  <c r="X1517"/>
  <c r="X1518"/>
  <c r="Y1518" s="1"/>
  <c r="X1519"/>
  <c r="Y1519" s="1"/>
  <c r="X1520"/>
  <c r="Y1520" s="1"/>
  <c r="X1521"/>
  <c r="X1522"/>
  <c r="X1523"/>
  <c r="Y1523" s="1"/>
  <c r="X1552"/>
  <c r="Y1552" s="1"/>
  <c r="X1553"/>
  <c r="X1554"/>
  <c r="X1555"/>
  <c r="Y1555" s="1"/>
  <c r="X1556"/>
  <c r="X1557"/>
  <c r="Y1557" s="1"/>
  <c r="X1558"/>
  <c r="Y1558" s="1"/>
  <c r="X1559"/>
  <c r="X1560"/>
  <c r="X1561"/>
  <c r="Y1561" s="1"/>
  <c r="X1562"/>
  <c r="X1563"/>
  <c r="X1564"/>
  <c r="X1565"/>
  <c r="X1566"/>
  <c r="X1567"/>
  <c r="X1568"/>
  <c r="Y1568" s="1"/>
  <c r="X1569"/>
  <c r="Y1569" s="1"/>
  <c r="X1570"/>
  <c r="X1571"/>
  <c r="X1572"/>
  <c r="X1573"/>
  <c r="Y1573" s="1"/>
  <c r="X1602"/>
  <c r="Y1602" s="1"/>
  <c r="X1603"/>
  <c r="X1604"/>
  <c r="X1605"/>
  <c r="Y1605" s="1"/>
  <c r="X1606"/>
  <c r="X1607"/>
  <c r="Y1607" s="1"/>
  <c r="X1608"/>
  <c r="Y1608" s="1"/>
  <c r="X1609"/>
  <c r="X1610"/>
  <c r="X1611"/>
  <c r="Y1611" s="1"/>
  <c r="X1612"/>
  <c r="X1613"/>
  <c r="X1614"/>
  <c r="X1615"/>
  <c r="X1616"/>
  <c r="X1617"/>
  <c r="X1618"/>
  <c r="X1619"/>
  <c r="X1620"/>
  <c r="X1621"/>
  <c r="Y1621" s="1"/>
  <c r="X1622"/>
  <c r="Y1622" s="1"/>
  <c r="X1623"/>
  <c r="X1652"/>
  <c r="X1653"/>
  <c r="Y1653" s="1"/>
  <c r="X1654"/>
  <c r="Y1654" s="1"/>
  <c r="X1655"/>
  <c r="X1656"/>
  <c r="Y1656" s="1"/>
  <c r="X1657"/>
  <c r="X1658"/>
  <c r="Y1658" s="1"/>
  <c r="X1659"/>
  <c r="Y1659" s="1"/>
  <c r="X1660"/>
  <c r="X1661"/>
  <c r="Y1661" s="1"/>
  <c r="X1662"/>
  <c r="Y1662" s="1"/>
  <c r="X1663"/>
  <c r="X1664"/>
  <c r="Y1664" s="1"/>
  <c r="X1665"/>
  <c r="X1666"/>
  <c r="X1667"/>
  <c r="Y1667" s="1"/>
  <c r="X1668"/>
  <c r="X1669"/>
  <c r="X1670"/>
  <c r="X1671"/>
  <c r="Y1671" s="1"/>
  <c r="X1672"/>
  <c r="Y1672" s="1"/>
  <c r="X1673"/>
  <c r="Y1673" s="1"/>
  <c r="X1702"/>
  <c r="X1703"/>
  <c r="Y1703" s="1"/>
  <c r="X1704"/>
  <c r="Y1704" s="1"/>
  <c r="X1705"/>
  <c r="X1706"/>
  <c r="Y1706" s="1"/>
  <c r="X1707"/>
  <c r="Y1707" s="1"/>
  <c r="X1708"/>
  <c r="X1709"/>
  <c r="X1710"/>
  <c r="X1711"/>
  <c r="Y1711" s="1"/>
  <c r="X1712"/>
  <c r="Y1712" s="1"/>
  <c r="X1713"/>
  <c r="X1714"/>
  <c r="Y1714" s="1"/>
  <c r="X1715"/>
  <c r="X1716"/>
  <c r="X1717"/>
  <c r="Y1717" s="1"/>
  <c r="X1718"/>
  <c r="X1719"/>
  <c r="X1720"/>
  <c r="X1721"/>
  <c r="X1722"/>
  <c r="X1723"/>
  <c r="Y1723" s="1"/>
  <c r="X1752"/>
  <c r="X1753"/>
  <c r="Y1753" s="1"/>
  <c r="X1754"/>
  <c r="X1755"/>
  <c r="X1756"/>
  <c r="X1757"/>
  <c r="Y1757" s="1"/>
  <c r="X1758"/>
  <c r="X1759"/>
  <c r="X1760"/>
  <c r="X1761"/>
  <c r="X1762"/>
  <c r="Y1762" s="1"/>
  <c r="X1763"/>
  <c r="X1764"/>
  <c r="Y1764" s="1"/>
  <c r="X1765"/>
  <c r="X1766"/>
  <c r="X1767"/>
  <c r="X1768"/>
  <c r="X1769"/>
  <c r="X1770"/>
  <c r="X1771"/>
  <c r="X1772"/>
  <c r="X1773"/>
  <c r="Y1773" s="1"/>
  <c r="X2"/>
  <c r="X3"/>
  <c r="K1799"/>
  <c r="K1749"/>
  <c r="K1699"/>
  <c r="K1649"/>
  <c r="K1599"/>
  <c r="K1549"/>
  <c r="W1549" s="1"/>
  <c r="K1499"/>
  <c r="K1449"/>
  <c r="W1449" s="1"/>
  <c r="K1399"/>
  <c r="K1349"/>
  <c r="W1349" s="1"/>
  <c r="K1299"/>
  <c r="K1249"/>
  <c r="K1199"/>
  <c r="K1149"/>
  <c r="W1149" s="1"/>
  <c r="K1099"/>
  <c r="K1049"/>
  <c r="W1049" s="1"/>
  <c r="K999"/>
  <c r="K949"/>
  <c r="W949" s="1"/>
  <c r="K899"/>
  <c r="K849"/>
  <c r="K799"/>
  <c r="K749"/>
  <c r="W749" s="1"/>
  <c r="K699"/>
  <c r="W699" s="1"/>
  <c r="K649"/>
  <c r="W649" s="1"/>
  <c r="K599"/>
  <c r="K549"/>
  <c r="W549" s="1"/>
  <c r="K499"/>
  <c r="K449"/>
  <c r="K399"/>
  <c r="K349"/>
  <c r="W349" s="1"/>
  <c r="K299"/>
  <c r="W299" s="1"/>
  <c r="K249"/>
  <c r="K199"/>
  <c r="K148"/>
  <c r="W148" s="1"/>
  <c r="K99"/>
  <c r="K49"/>
  <c r="K1797"/>
  <c r="K1747"/>
  <c r="W1747" s="1"/>
  <c r="K1697"/>
  <c r="K1647"/>
  <c r="W1647" s="1"/>
  <c r="K1597"/>
  <c r="K1547"/>
  <c r="K1497"/>
  <c r="K1447"/>
  <c r="K1397"/>
  <c r="K1347"/>
  <c r="W1347" s="1"/>
  <c r="K1297"/>
  <c r="K1247"/>
  <c r="W1247" s="1"/>
  <c r="K1197"/>
  <c r="K1147"/>
  <c r="W1147" s="1"/>
  <c r="K1097"/>
  <c r="W1097" s="1"/>
  <c r="K1047"/>
  <c r="K997"/>
  <c r="K947"/>
  <c r="W947" s="1"/>
  <c r="K897"/>
  <c r="W897" s="1"/>
  <c r="K847"/>
  <c r="W847" s="1"/>
  <c r="K797"/>
  <c r="K747"/>
  <c r="W747" s="1"/>
  <c r="K697"/>
  <c r="W697" s="1"/>
  <c r="K647"/>
  <c r="K597"/>
  <c r="K547"/>
  <c r="W547" s="1"/>
  <c r="K497"/>
  <c r="W497" s="1"/>
  <c r="K447"/>
  <c r="W447" s="1"/>
  <c r="K397"/>
  <c r="K347"/>
  <c r="K297"/>
  <c r="W297" s="1"/>
  <c r="K247"/>
  <c r="K197"/>
  <c r="K146"/>
  <c r="W146" s="1"/>
  <c r="K97"/>
  <c r="W97" s="1"/>
  <c r="K47"/>
  <c r="W47" s="1"/>
  <c r="K1791"/>
  <c r="K1741"/>
  <c r="K1691"/>
  <c r="K1641"/>
  <c r="K1591"/>
  <c r="K1541"/>
  <c r="W1541" s="1"/>
  <c r="K1491"/>
  <c r="K1441"/>
  <c r="W1441" s="1"/>
  <c r="K1391"/>
  <c r="K1341"/>
  <c r="W1341" s="1"/>
  <c r="K1291"/>
  <c r="W1291" s="1"/>
  <c r="K1241"/>
  <c r="K1191"/>
  <c r="K1141"/>
  <c r="W1141" s="1"/>
  <c r="K1091"/>
  <c r="W1091" s="1"/>
  <c r="K1041"/>
  <c r="W1041" s="1"/>
  <c r="K991"/>
  <c r="K941"/>
  <c r="W941" s="1"/>
  <c r="K891"/>
  <c r="W891" s="1"/>
  <c r="K841"/>
  <c r="K791"/>
  <c r="K741"/>
  <c r="W741" s="1"/>
  <c r="K691"/>
  <c r="W691" s="1"/>
  <c r="K641"/>
  <c r="W641" s="1"/>
  <c r="K591"/>
  <c r="K541"/>
  <c r="W541" s="1"/>
  <c r="K491"/>
  <c r="K441"/>
  <c r="K391"/>
  <c r="K341"/>
  <c r="W341" s="1"/>
  <c r="K291"/>
  <c r="K241"/>
  <c r="W241" s="1"/>
  <c r="K191"/>
  <c r="K140"/>
  <c r="W140" s="1"/>
  <c r="K91"/>
  <c r="W91" s="1"/>
  <c r="K41"/>
  <c r="K1790"/>
  <c r="K1740"/>
  <c r="W1740" s="1"/>
  <c r="K1690"/>
  <c r="K1640"/>
  <c r="W1640" s="1"/>
  <c r="K1590"/>
  <c r="K1540"/>
  <c r="W1540" s="1"/>
  <c r="K1490"/>
  <c r="K1440"/>
  <c r="W1440" s="1"/>
  <c r="K1390"/>
  <c r="K1340"/>
  <c r="W1340" s="1"/>
  <c r="K1290"/>
  <c r="W1290" s="1"/>
  <c r="K1240"/>
  <c r="W1240" s="1"/>
  <c r="K1190"/>
  <c r="K1140"/>
  <c r="W1140" s="1"/>
  <c r="K1090"/>
  <c r="W1090" s="1"/>
  <c r="K1040"/>
  <c r="K990"/>
  <c r="K940"/>
  <c r="W940" s="1"/>
  <c r="K890"/>
  <c r="W890" s="1"/>
  <c r="K840"/>
  <c r="W840" s="1"/>
  <c r="K790"/>
  <c r="K740"/>
  <c r="W740" s="1"/>
  <c r="K690"/>
  <c r="W690" s="1"/>
  <c r="K640"/>
  <c r="K590"/>
  <c r="K540"/>
  <c r="W540" s="1"/>
  <c r="K490"/>
  <c r="W490" s="1"/>
  <c r="K440"/>
  <c r="W440" s="1"/>
  <c r="K390"/>
  <c r="K340"/>
  <c r="W340" s="1"/>
  <c r="K290"/>
  <c r="W290" s="1"/>
  <c r="K240"/>
  <c r="K190"/>
  <c r="K139"/>
  <c r="W139" s="1"/>
  <c r="K90"/>
  <c r="W90" s="1"/>
  <c r="K40"/>
  <c r="W40" s="1"/>
  <c r="K1789"/>
  <c r="K1739"/>
  <c r="K1689"/>
  <c r="K1639"/>
  <c r="K1589"/>
  <c r="K1539"/>
  <c r="K1489"/>
  <c r="W1489" s="1"/>
  <c r="K1439"/>
  <c r="W1439" s="1"/>
  <c r="K1389"/>
  <c r="K1339"/>
  <c r="W1339" s="1"/>
  <c r="K1289"/>
  <c r="K1239"/>
  <c r="K1189"/>
  <c r="K1139"/>
  <c r="W1139" s="1"/>
  <c r="K1089"/>
  <c r="W1089" s="1"/>
  <c r="K1039"/>
  <c r="W1039" s="1"/>
  <c r="K989"/>
  <c r="K939"/>
  <c r="W939" s="1"/>
  <c r="K889"/>
  <c r="W889" s="1"/>
  <c r="K839"/>
  <c r="W839" s="1"/>
  <c r="K789"/>
  <c r="K739"/>
  <c r="W739" s="1"/>
  <c r="K689"/>
  <c r="W689" s="1"/>
  <c r="K639"/>
  <c r="W639" s="1"/>
  <c r="K589"/>
  <c r="K539"/>
  <c r="W539" s="1"/>
  <c r="K489"/>
  <c r="W489" s="1"/>
  <c r="K439"/>
  <c r="W439" s="1"/>
  <c r="K389"/>
  <c r="K339"/>
  <c r="W339" s="1"/>
  <c r="K289"/>
  <c r="W289" s="1"/>
  <c r="K239"/>
  <c r="W239" s="1"/>
  <c r="K189"/>
  <c r="K138"/>
  <c r="W138" s="1"/>
  <c r="K89"/>
  <c r="W89" s="1"/>
  <c r="K39"/>
  <c r="K1788"/>
  <c r="K1738"/>
  <c r="W1738" s="1"/>
  <c r="K1688"/>
  <c r="W1688" s="1"/>
  <c r="K1638"/>
  <c r="W1638" s="1"/>
  <c r="K1588"/>
  <c r="K1538"/>
  <c r="K1488"/>
  <c r="W1488" s="1"/>
  <c r="K1438"/>
  <c r="W1438" s="1"/>
  <c r="K1388"/>
  <c r="K1338"/>
  <c r="W1338" s="1"/>
  <c r="K1288"/>
  <c r="W1288" s="1"/>
  <c r="K1238"/>
  <c r="W1238" s="1"/>
  <c r="K1188"/>
  <c r="K1138"/>
  <c r="W1138" s="1"/>
  <c r="K1088"/>
  <c r="W1088" s="1"/>
  <c r="K1038"/>
  <c r="W1038" s="1"/>
  <c r="K988"/>
  <c r="K938"/>
  <c r="W938" s="1"/>
  <c r="K888"/>
  <c r="W888" s="1"/>
  <c r="K838"/>
  <c r="W838" s="1"/>
  <c r="K788"/>
  <c r="K738"/>
  <c r="W738" s="1"/>
  <c r="K688"/>
  <c r="W688" s="1"/>
  <c r="K638"/>
  <c r="W638" s="1"/>
  <c r="K588"/>
  <c r="K538"/>
  <c r="W538" s="1"/>
  <c r="K488"/>
  <c r="W488" s="1"/>
  <c r="K438"/>
  <c r="W438" s="1"/>
  <c r="K388"/>
  <c r="K338"/>
  <c r="W338" s="1"/>
  <c r="K288"/>
  <c r="W288" s="1"/>
  <c r="K238"/>
  <c r="W238" s="1"/>
  <c r="K188"/>
  <c r="K137"/>
  <c r="W137" s="1"/>
  <c r="K88"/>
  <c r="W88" s="1"/>
  <c r="K38"/>
  <c r="W38" s="1"/>
  <c r="K1787"/>
  <c r="K1737"/>
  <c r="K1687"/>
  <c r="K1637"/>
  <c r="K1587"/>
  <c r="K1537"/>
  <c r="W1537" s="1"/>
  <c r="K1487"/>
  <c r="W1487" s="1"/>
  <c r="K1437"/>
  <c r="W1437" s="1"/>
  <c r="K1387"/>
  <c r="K1337"/>
  <c r="K1287"/>
  <c r="W1287" s="1"/>
  <c r="K1237"/>
  <c r="W1237" s="1"/>
  <c r="K1187"/>
  <c r="K1137"/>
  <c r="W1137" s="1"/>
  <c r="K1087"/>
  <c r="W1087" s="1"/>
  <c r="K1037"/>
  <c r="W1037" s="1"/>
  <c r="K987"/>
  <c r="K937"/>
  <c r="W937" s="1"/>
  <c r="K887"/>
  <c r="W887" s="1"/>
  <c r="K837"/>
  <c r="W837" s="1"/>
  <c r="K787"/>
  <c r="K737"/>
  <c r="W737" s="1"/>
  <c r="K687"/>
  <c r="W687" s="1"/>
  <c r="K637"/>
  <c r="W637" s="1"/>
  <c r="K587"/>
  <c r="K537"/>
  <c r="W537" s="1"/>
  <c r="K487"/>
  <c r="W487" s="1"/>
  <c r="K437"/>
  <c r="W437" s="1"/>
  <c r="K387"/>
  <c r="K337"/>
  <c r="W337" s="1"/>
  <c r="K287"/>
  <c r="W287" s="1"/>
  <c r="K237"/>
  <c r="W237" s="1"/>
  <c r="K187"/>
  <c r="K136"/>
  <c r="W136" s="1"/>
  <c r="K87"/>
  <c r="W87" s="1"/>
  <c r="K37"/>
  <c r="W37" s="1"/>
  <c r="K1786"/>
  <c r="K1736"/>
  <c r="W1736" s="1"/>
  <c r="K1686"/>
  <c r="W1686" s="1"/>
  <c r="K1636"/>
  <c r="W1636" s="1"/>
  <c r="K1586"/>
  <c r="K1536"/>
  <c r="W1536" s="1"/>
  <c r="K1486"/>
  <c r="W1486" s="1"/>
  <c r="K1436"/>
  <c r="W1436" s="1"/>
  <c r="K1386"/>
  <c r="K1336"/>
  <c r="W1336" s="1"/>
  <c r="K1286"/>
  <c r="W1286" s="1"/>
  <c r="K1236"/>
  <c r="W1236" s="1"/>
  <c r="K1186"/>
  <c r="K1136"/>
  <c r="W1136" s="1"/>
  <c r="K1086"/>
  <c r="W1086" s="1"/>
  <c r="K1036"/>
  <c r="W1036" s="1"/>
  <c r="K986"/>
  <c r="K936"/>
  <c r="W936" s="1"/>
  <c r="K886"/>
  <c r="W886" s="1"/>
  <c r="K836"/>
  <c r="W836" s="1"/>
  <c r="K786"/>
  <c r="K736"/>
  <c r="W736" s="1"/>
  <c r="K686"/>
  <c r="W686" s="1"/>
  <c r="K636"/>
  <c r="W636" s="1"/>
  <c r="K586"/>
  <c r="K536"/>
  <c r="W536" s="1"/>
  <c r="K486"/>
  <c r="W486" s="1"/>
  <c r="K436"/>
  <c r="W436" s="1"/>
  <c r="K386"/>
  <c r="K336"/>
  <c r="W336" s="1"/>
  <c r="K286"/>
  <c r="W286" s="1"/>
  <c r="K236"/>
  <c r="W236" s="1"/>
  <c r="K186"/>
  <c r="K135"/>
  <c r="W135" s="1"/>
  <c r="K86"/>
  <c r="W86" s="1"/>
  <c r="K36"/>
  <c r="W36" s="1"/>
  <c r="K1784"/>
  <c r="K1734"/>
  <c r="W1734" s="1"/>
  <c r="K1684"/>
  <c r="W1684" s="1"/>
  <c r="K1634"/>
  <c r="W1634" s="1"/>
  <c r="K1584"/>
  <c r="W1584" s="1"/>
  <c r="K1534"/>
  <c r="W1534" s="1"/>
  <c r="K1484"/>
  <c r="W1484" s="1"/>
  <c r="K1434"/>
  <c r="W1434" s="1"/>
  <c r="K1384"/>
  <c r="K1334"/>
  <c r="W1334" s="1"/>
  <c r="K1284"/>
  <c r="W1284" s="1"/>
  <c r="K1234"/>
  <c r="W1234" s="1"/>
  <c r="K1184"/>
  <c r="K1134"/>
  <c r="W1134" s="1"/>
  <c r="K1084"/>
  <c r="W1084" s="1"/>
  <c r="K1034"/>
  <c r="W1034" s="1"/>
  <c r="K984"/>
  <c r="K934"/>
  <c r="W934" s="1"/>
  <c r="K884"/>
  <c r="W884" s="1"/>
  <c r="K834"/>
  <c r="W834" s="1"/>
  <c r="K784"/>
  <c r="W784" s="1"/>
  <c r="K734"/>
  <c r="W734" s="1"/>
  <c r="K684"/>
  <c r="W684" s="1"/>
  <c r="K634"/>
  <c r="W634" s="1"/>
  <c r="K584"/>
  <c r="K534"/>
  <c r="W534" s="1"/>
  <c r="K484"/>
  <c r="W484" s="1"/>
  <c r="K434"/>
  <c r="W434" s="1"/>
  <c r="K384"/>
  <c r="W384" s="1"/>
  <c r="K334"/>
  <c r="W334" s="1"/>
  <c r="K284"/>
  <c r="W284" s="1"/>
  <c r="K234"/>
  <c r="W234" s="1"/>
  <c r="K184"/>
  <c r="K133"/>
  <c r="W133" s="1"/>
  <c r="K84"/>
  <c r="W84" s="1"/>
  <c r="K34"/>
  <c r="W34" s="1"/>
  <c r="K1783"/>
  <c r="W1783" s="1"/>
  <c r="K1733"/>
  <c r="W1733" s="1"/>
  <c r="K1683"/>
  <c r="W1683" s="1"/>
  <c r="K1633"/>
  <c r="W1633" s="1"/>
  <c r="K1583"/>
  <c r="K1533"/>
  <c r="K1483"/>
  <c r="K1433"/>
  <c r="W1433" s="1"/>
  <c r="K1383"/>
  <c r="K1333"/>
  <c r="W1333" s="1"/>
  <c r="K1283"/>
  <c r="W1283" s="1"/>
  <c r="K1233"/>
  <c r="W1233" s="1"/>
  <c r="K1183"/>
  <c r="K1133"/>
  <c r="W1133" s="1"/>
  <c r="K1083"/>
  <c r="W1083" s="1"/>
  <c r="K1033"/>
  <c r="W1033" s="1"/>
  <c r="K983"/>
  <c r="W983" s="1"/>
  <c r="K933"/>
  <c r="W933" s="1"/>
  <c r="K883"/>
  <c r="W883" s="1"/>
  <c r="K833"/>
  <c r="W833" s="1"/>
  <c r="K783"/>
  <c r="K733"/>
  <c r="W733" s="1"/>
  <c r="K683"/>
  <c r="W683" s="1"/>
  <c r="K633"/>
  <c r="W633" s="1"/>
  <c r="K583"/>
  <c r="W583" s="1"/>
  <c r="K533"/>
  <c r="W533" s="1"/>
  <c r="K483"/>
  <c r="W483" s="1"/>
  <c r="K433"/>
  <c r="W433" s="1"/>
  <c r="K383"/>
  <c r="K333"/>
  <c r="W333" s="1"/>
  <c r="K283"/>
  <c r="W283" s="1"/>
  <c r="K233"/>
  <c r="W233" s="1"/>
  <c r="K183"/>
  <c r="W183" s="1"/>
  <c r="K132"/>
  <c r="W132" s="1"/>
  <c r="K83"/>
  <c r="W83" s="1"/>
  <c r="K33"/>
  <c r="W33" s="1"/>
  <c r="K31"/>
  <c r="K1781"/>
  <c r="K1731"/>
  <c r="W1731" s="1"/>
  <c r="K1681"/>
  <c r="W1681" s="1"/>
  <c r="K1631"/>
  <c r="W1631" s="1"/>
  <c r="K1581"/>
  <c r="W1581" s="1"/>
  <c r="K1531"/>
  <c r="W1531" s="1"/>
  <c r="K1481"/>
  <c r="W1481" s="1"/>
  <c r="K1431"/>
  <c r="K1381"/>
  <c r="W1381" s="1"/>
  <c r="K1331"/>
  <c r="W1331" s="1"/>
  <c r="K1281"/>
  <c r="W1281" s="1"/>
  <c r="K1231"/>
  <c r="W1231" s="1"/>
  <c r="K1181"/>
  <c r="W1181" s="1"/>
  <c r="K1131"/>
  <c r="W1131" s="1"/>
  <c r="K1081"/>
  <c r="W1081" s="1"/>
  <c r="K1031"/>
  <c r="W1031" s="1"/>
  <c r="K981"/>
  <c r="W981" s="1"/>
  <c r="K931"/>
  <c r="W931" s="1"/>
  <c r="K881"/>
  <c r="W881" s="1"/>
  <c r="K831"/>
  <c r="W831" s="1"/>
  <c r="K781"/>
  <c r="W781" s="1"/>
  <c r="K731"/>
  <c r="W731" s="1"/>
  <c r="K681"/>
  <c r="W681" s="1"/>
  <c r="K631"/>
  <c r="K581"/>
  <c r="W581" s="1"/>
  <c r="K531"/>
  <c r="W531" s="1"/>
  <c r="K481"/>
  <c r="W481" s="1"/>
  <c r="K431"/>
  <c r="W431" s="1"/>
  <c r="K381"/>
  <c r="W381" s="1"/>
  <c r="K331"/>
  <c r="W331" s="1"/>
  <c r="K281"/>
  <c r="W281" s="1"/>
  <c r="K231"/>
  <c r="W231" s="1"/>
  <c r="K181"/>
  <c r="W181" s="1"/>
  <c r="K130"/>
  <c r="W130" s="1"/>
  <c r="K81"/>
  <c r="W81" s="1"/>
  <c r="K1777"/>
  <c r="W1777" s="1"/>
  <c r="K1727"/>
  <c r="W1727" s="1"/>
  <c r="K1677"/>
  <c r="W1677" s="1"/>
  <c r="K1627"/>
  <c r="W1627" s="1"/>
  <c r="K1577"/>
  <c r="K1527"/>
  <c r="K1477"/>
  <c r="W1477" s="1"/>
  <c r="K1427"/>
  <c r="W1427" s="1"/>
  <c r="K1377"/>
  <c r="W1377" s="1"/>
  <c r="K1327"/>
  <c r="W1327" s="1"/>
  <c r="K1277"/>
  <c r="W1277" s="1"/>
  <c r="K1227"/>
  <c r="W1227" s="1"/>
  <c r="K1177"/>
  <c r="W1177" s="1"/>
  <c r="K1127"/>
  <c r="W1127" s="1"/>
  <c r="K1077"/>
  <c r="W1077" s="1"/>
  <c r="K1027"/>
  <c r="W1027" s="1"/>
  <c r="K977"/>
  <c r="W977" s="1"/>
  <c r="K927"/>
  <c r="W927" s="1"/>
  <c r="K877"/>
  <c r="W877" s="1"/>
  <c r="K827"/>
  <c r="W827" s="1"/>
  <c r="K777"/>
  <c r="W777" s="1"/>
  <c r="K727"/>
  <c r="W727" s="1"/>
  <c r="K677"/>
  <c r="W677" s="1"/>
  <c r="K627"/>
  <c r="W627" s="1"/>
  <c r="K577"/>
  <c r="W577" s="1"/>
  <c r="K527"/>
  <c r="W527" s="1"/>
  <c r="K477"/>
  <c r="W477" s="1"/>
  <c r="K427"/>
  <c r="W427" s="1"/>
  <c r="K377"/>
  <c r="W377" s="1"/>
  <c r="K327"/>
  <c r="W327" s="1"/>
  <c r="K277"/>
  <c r="W277" s="1"/>
  <c r="K227"/>
  <c r="W227" s="1"/>
  <c r="K177"/>
  <c r="W177" s="1"/>
  <c r="K126"/>
  <c r="W126" s="1"/>
  <c r="K77"/>
  <c r="W77" s="1"/>
  <c r="K27"/>
  <c r="W27" s="1"/>
  <c r="K1776"/>
  <c r="W1776" s="1"/>
  <c r="K1726"/>
  <c r="W1726" s="1"/>
  <c r="K1676"/>
  <c r="W1676" s="1"/>
  <c r="K1626"/>
  <c r="K1576"/>
  <c r="W1576" s="1"/>
  <c r="K1526"/>
  <c r="W1526" s="1"/>
  <c r="K1476"/>
  <c r="W1476" s="1"/>
  <c r="K1426"/>
  <c r="W1426" s="1"/>
  <c r="K1376"/>
  <c r="W1376" s="1"/>
  <c r="K1326"/>
  <c r="W1326" s="1"/>
  <c r="K1276"/>
  <c r="W1276" s="1"/>
  <c r="K1226"/>
  <c r="W1226" s="1"/>
  <c r="K1176"/>
  <c r="W1176" s="1"/>
  <c r="K1126"/>
  <c r="W1126" s="1"/>
  <c r="K1076"/>
  <c r="W1076" s="1"/>
  <c r="K1026"/>
  <c r="W1026" s="1"/>
  <c r="K976"/>
  <c r="W976" s="1"/>
  <c r="K926"/>
  <c r="W926" s="1"/>
  <c r="K876"/>
  <c r="W876" s="1"/>
  <c r="K826"/>
  <c r="W826" s="1"/>
  <c r="K776"/>
  <c r="W776" s="1"/>
  <c r="K726"/>
  <c r="W726" s="1"/>
  <c r="K676"/>
  <c r="W676" s="1"/>
  <c r="K626"/>
  <c r="W626" s="1"/>
  <c r="K576"/>
  <c r="W576" s="1"/>
  <c r="K526"/>
  <c r="W526" s="1"/>
  <c r="K476"/>
  <c r="W476" s="1"/>
  <c r="K426"/>
  <c r="W426" s="1"/>
  <c r="K376"/>
  <c r="W376" s="1"/>
  <c r="K326"/>
  <c r="W326" s="1"/>
  <c r="K276"/>
  <c r="W276" s="1"/>
  <c r="K226"/>
  <c r="W226" s="1"/>
  <c r="K176"/>
  <c r="W176" s="1"/>
  <c r="K125"/>
  <c r="W125" s="1"/>
  <c r="K76"/>
  <c r="W76" s="1"/>
  <c r="K26"/>
  <c r="W26" s="1"/>
  <c r="K1774"/>
  <c r="W1774" s="1"/>
  <c r="K1724"/>
  <c r="W1724" s="1"/>
  <c r="K1674"/>
  <c r="W1674" s="1"/>
  <c r="K1624"/>
  <c r="W1624" s="1"/>
  <c r="K1574"/>
  <c r="W1574" s="1"/>
  <c r="K1524"/>
  <c r="W1524" s="1"/>
  <c r="K1474"/>
  <c r="K1424"/>
  <c r="W1424" s="1"/>
  <c r="K1374"/>
  <c r="W1374" s="1"/>
  <c r="K1324"/>
  <c r="W1324" s="1"/>
  <c r="K1274"/>
  <c r="W1274" s="1"/>
  <c r="K1224"/>
  <c r="W1224" s="1"/>
  <c r="K1174"/>
  <c r="W1174" s="1"/>
  <c r="K1124"/>
  <c r="W1124" s="1"/>
  <c r="K1074"/>
  <c r="W1074" s="1"/>
  <c r="K1024"/>
  <c r="W1024" s="1"/>
  <c r="K974"/>
  <c r="W974" s="1"/>
  <c r="K924"/>
  <c r="W924" s="1"/>
  <c r="K874"/>
  <c r="W874" s="1"/>
  <c r="K824"/>
  <c r="W824" s="1"/>
  <c r="K774"/>
  <c r="W774" s="1"/>
  <c r="K724"/>
  <c r="W724" s="1"/>
  <c r="K674"/>
  <c r="W674" s="1"/>
  <c r="K624"/>
  <c r="W624" s="1"/>
  <c r="K574"/>
  <c r="W574" s="1"/>
  <c r="K524"/>
  <c r="W524" s="1"/>
  <c r="K474"/>
  <c r="W474" s="1"/>
  <c r="K424"/>
  <c r="W424" s="1"/>
  <c r="K374"/>
  <c r="W374" s="1"/>
  <c r="K324"/>
  <c r="W324" s="1"/>
  <c r="K274"/>
  <c r="W274" s="1"/>
  <c r="K224"/>
  <c r="W224" s="1"/>
  <c r="K174"/>
  <c r="W174" s="1"/>
  <c r="K123"/>
  <c r="W123" s="1"/>
  <c r="K74"/>
  <c r="W74" s="1"/>
  <c r="K24"/>
  <c r="W24" s="1"/>
  <c r="X1700"/>
  <c r="X1500"/>
  <c r="X900"/>
  <c r="X850"/>
  <c r="K1785"/>
  <c r="K1735"/>
  <c r="K1685"/>
  <c r="K1635"/>
  <c r="W1635" s="1"/>
  <c r="K1585"/>
  <c r="W1585" s="1"/>
  <c r="K1535"/>
  <c r="W1535" s="1"/>
  <c r="K1485"/>
  <c r="W1485" s="1"/>
  <c r="K1435"/>
  <c r="W1435" s="1"/>
  <c r="K1385"/>
  <c r="K1335"/>
  <c r="W1335" s="1"/>
  <c r="K1285"/>
  <c r="W1285" s="1"/>
  <c r="K1235"/>
  <c r="W1235" s="1"/>
  <c r="K1185"/>
  <c r="K1135"/>
  <c r="W1135" s="1"/>
  <c r="K1085"/>
  <c r="W1085" s="1"/>
  <c r="K1035"/>
  <c r="W1035" s="1"/>
  <c r="K985"/>
  <c r="W985" s="1"/>
  <c r="K935"/>
  <c r="W935" s="1"/>
  <c r="K885"/>
  <c r="W885" s="1"/>
  <c r="K835"/>
  <c r="W835" s="1"/>
  <c r="K785"/>
  <c r="W785" s="1"/>
  <c r="K735"/>
  <c r="W735" s="1"/>
  <c r="K685"/>
  <c r="W685" s="1"/>
  <c r="K635"/>
  <c r="K585"/>
  <c r="W585" s="1"/>
  <c r="K535"/>
  <c r="W535" s="1"/>
  <c r="K485"/>
  <c r="W485" s="1"/>
  <c r="K435"/>
  <c r="W435" s="1"/>
  <c r="K385"/>
  <c r="W385" s="1"/>
  <c r="K335"/>
  <c r="W335" s="1"/>
  <c r="K285"/>
  <c r="W285" s="1"/>
  <c r="K235"/>
  <c r="W235" s="1"/>
  <c r="K185"/>
  <c r="W185" s="1"/>
  <c r="K134"/>
  <c r="W134" s="1"/>
  <c r="K85"/>
  <c r="W85" s="1"/>
  <c r="K35"/>
  <c r="W35" s="1"/>
  <c r="K1798"/>
  <c r="W1798" s="1"/>
  <c r="K1748"/>
  <c r="W1748" s="1"/>
  <c r="K1698"/>
  <c r="W1698" s="1"/>
  <c r="K1648"/>
  <c r="W1648" s="1"/>
  <c r="K1598"/>
  <c r="W1598" s="1"/>
  <c r="K1548"/>
  <c r="W1548" s="1"/>
  <c r="K1498"/>
  <c r="K1448"/>
  <c r="W1448" s="1"/>
  <c r="K1398"/>
  <c r="W1398" s="1"/>
  <c r="K1348"/>
  <c r="W1348" s="1"/>
  <c r="K1298"/>
  <c r="W1298" s="1"/>
  <c r="K1248"/>
  <c r="W1248" s="1"/>
  <c r="K1198"/>
  <c r="K1148"/>
  <c r="W1148" s="1"/>
  <c r="K1098"/>
  <c r="W1098" s="1"/>
  <c r="K1048"/>
  <c r="W1048" s="1"/>
  <c r="K998"/>
  <c r="W998" s="1"/>
  <c r="K948"/>
  <c r="W948" s="1"/>
  <c r="K898"/>
  <c r="W898" s="1"/>
  <c r="K848"/>
  <c r="W848" s="1"/>
  <c r="K798"/>
  <c r="W798" s="1"/>
  <c r="K748"/>
  <c r="W748" s="1"/>
  <c r="K698"/>
  <c r="W698" s="1"/>
  <c r="K648"/>
  <c r="W648" s="1"/>
  <c r="K598"/>
  <c r="W598" s="1"/>
  <c r="K548"/>
  <c r="W548" s="1"/>
  <c r="K498"/>
  <c r="W498" s="1"/>
  <c r="K448"/>
  <c r="W448" s="1"/>
  <c r="K398"/>
  <c r="W398" s="1"/>
  <c r="K348"/>
  <c r="W348" s="1"/>
  <c r="K298"/>
  <c r="K248"/>
  <c r="W248" s="1"/>
  <c r="K198"/>
  <c r="W198" s="1"/>
  <c r="K147"/>
  <c r="W147" s="1"/>
  <c r="K98"/>
  <c r="W98" s="1"/>
  <c r="K48"/>
  <c r="W48" s="1"/>
  <c r="K1780"/>
  <c r="W1780" s="1"/>
  <c r="K1730"/>
  <c r="K1680"/>
  <c r="K1630"/>
  <c r="W1630" s="1"/>
  <c r="K1580"/>
  <c r="W1580" s="1"/>
  <c r="K1530"/>
  <c r="W1530" s="1"/>
  <c r="K1480"/>
  <c r="K1430"/>
  <c r="W1430" s="1"/>
  <c r="K1380"/>
  <c r="W1380" s="1"/>
  <c r="K1330"/>
  <c r="W1330" s="1"/>
  <c r="K1280"/>
  <c r="W1280" s="1"/>
  <c r="K1230"/>
  <c r="W1230" s="1"/>
  <c r="K1180"/>
  <c r="W1180" s="1"/>
  <c r="K1130"/>
  <c r="W1130" s="1"/>
  <c r="K1080"/>
  <c r="W1080" s="1"/>
  <c r="K1030"/>
  <c r="W1030" s="1"/>
  <c r="K980"/>
  <c r="W980" s="1"/>
  <c r="K930"/>
  <c r="W930" s="1"/>
  <c r="K880"/>
  <c r="W880" s="1"/>
  <c r="K830"/>
  <c r="W830" s="1"/>
  <c r="K780"/>
  <c r="W780" s="1"/>
  <c r="K730"/>
  <c r="W730" s="1"/>
  <c r="K680"/>
  <c r="W680" s="1"/>
  <c r="K630"/>
  <c r="W630" s="1"/>
  <c r="K580"/>
  <c r="W580" s="1"/>
  <c r="K530"/>
  <c r="W530" s="1"/>
  <c r="K480"/>
  <c r="W480" s="1"/>
  <c r="K430"/>
  <c r="W430" s="1"/>
  <c r="K380"/>
  <c r="W380" s="1"/>
  <c r="K330"/>
  <c r="W330" s="1"/>
  <c r="K280"/>
  <c r="W280" s="1"/>
  <c r="K230"/>
  <c r="W230" s="1"/>
  <c r="K180"/>
  <c r="W180" s="1"/>
  <c r="K129"/>
  <c r="W129" s="1"/>
  <c r="K80"/>
  <c r="W80" s="1"/>
  <c r="K30"/>
  <c r="W30" s="1"/>
  <c r="K1793"/>
  <c r="W1793" s="1"/>
  <c r="K1743"/>
  <c r="W1743" s="1"/>
  <c r="K1693"/>
  <c r="W1693" s="1"/>
  <c r="K1643"/>
  <c r="W1643" s="1"/>
  <c r="K1593"/>
  <c r="W1593" s="1"/>
  <c r="K1543"/>
  <c r="W1543" s="1"/>
  <c r="K1493"/>
  <c r="W1493" s="1"/>
  <c r="K1443"/>
  <c r="W1443" s="1"/>
  <c r="K1393"/>
  <c r="W1393" s="1"/>
  <c r="K1343"/>
  <c r="W1343" s="1"/>
  <c r="K1293"/>
  <c r="W1293" s="1"/>
  <c r="K1243"/>
  <c r="W1243" s="1"/>
  <c r="K1193"/>
  <c r="W1193" s="1"/>
  <c r="K1143"/>
  <c r="W1143" s="1"/>
  <c r="K1093"/>
  <c r="W1093" s="1"/>
  <c r="K1043"/>
  <c r="W1043" s="1"/>
  <c r="K993"/>
  <c r="W993" s="1"/>
  <c r="K943"/>
  <c r="W943" s="1"/>
  <c r="K893"/>
  <c r="W893" s="1"/>
  <c r="K843"/>
  <c r="W843" s="1"/>
  <c r="K793"/>
  <c r="W793" s="1"/>
  <c r="K743"/>
  <c r="W743" s="1"/>
  <c r="K693"/>
  <c r="W693" s="1"/>
  <c r="K643"/>
  <c r="W643" s="1"/>
  <c r="K593"/>
  <c r="W593" s="1"/>
  <c r="K543"/>
  <c r="W543" s="1"/>
  <c r="K493"/>
  <c r="W493" s="1"/>
  <c r="K443"/>
  <c r="W443" s="1"/>
  <c r="K393"/>
  <c r="W393" s="1"/>
  <c r="K343"/>
  <c r="W343" s="1"/>
  <c r="K293"/>
  <c r="W293" s="1"/>
  <c r="K243"/>
  <c r="W243" s="1"/>
  <c r="K193"/>
  <c r="W193" s="1"/>
  <c r="K142"/>
  <c r="W142" s="1"/>
  <c r="K93"/>
  <c r="W93" s="1"/>
  <c r="K43"/>
  <c r="W43" s="1"/>
  <c r="K1796"/>
  <c r="W1796" s="1"/>
  <c r="K1746"/>
  <c r="W1746" s="1"/>
  <c r="K1696"/>
  <c r="W1696" s="1"/>
  <c r="K1646"/>
  <c r="W1646" s="1"/>
  <c r="K1596"/>
  <c r="W1596" s="1"/>
  <c r="K1546"/>
  <c r="W1546" s="1"/>
  <c r="K1496"/>
  <c r="W1496" s="1"/>
  <c r="K1446"/>
  <c r="W1446" s="1"/>
  <c r="K1396"/>
  <c r="W1396" s="1"/>
  <c r="K1346"/>
  <c r="W1346" s="1"/>
  <c r="K1296"/>
  <c r="W1296" s="1"/>
  <c r="K1246"/>
  <c r="W1246" s="1"/>
  <c r="K1196"/>
  <c r="W1196" s="1"/>
  <c r="K1146"/>
  <c r="W1146" s="1"/>
  <c r="K1096"/>
  <c r="W1096" s="1"/>
  <c r="K1046"/>
  <c r="W1046" s="1"/>
  <c r="K996"/>
  <c r="W996" s="1"/>
  <c r="K946"/>
  <c r="W946" s="1"/>
  <c r="K896"/>
  <c r="W896" s="1"/>
  <c r="K846"/>
  <c r="W846" s="1"/>
  <c r="K796"/>
  <c r="W796" s="1"/>
  <c r="K746"/>
  <c r="W746" s="1"/>
  <c r="K696"/>
  <c r="W696" s="1"/>
  <c r="K646"/>
  <c r="W646" s="1"/>
  <c r="K596"/>
  <c r="W596" s="1"/>
  <c r="K546"/>
  <c r="W546" s="1"/>
  <c r="K496"/>
  <c r="W496" s="1"/>
  <c r="K446"/>
  <c r="W446" s="1"/>
  <c r="K396"/>
  <c r="W396" s="1"/>
  <c r="K346"/>
  <c r="W346" s="1"/>
  <c r="K296"/>
  <c r="W296" s="1"/>
  <c r="K246"/>
  <c r="W246" s="1"/>
  <c r="K196"/>
  <c r="W196" s="1"/>
  <c r="K145"/>
  <c r="W145" s="1"/>
  <c r="K96"/>
  <c r="W96" s="1"/>
  <c r="K46"/>
  <c r="W46" s="1"/>
  <c r="K1792"/>
  <c r="W1792" s="1"/>
  <c r="K1742"/>
  <c r="W1742" s="1"/>
  <c r="K1692"/>
  <c r="W1692" s="1"/>
  <c r="K1642"/>
  <c r="W1642" s="1"/>
  <c r="K1592"/>
  <c r="W1592" s="1"/>
  <c r="K1542"/>
  <c r="W1542" s="1"/>
  <c r="K1492"/>
  <c r="W1492" s="1"/>
  <c r="K1442"/>
  <c r="W1442" s="1"/>
  <c r="K1392"/>
  <c r="W1392" s="1"/>
  <c r="K1342"/>
  <c r="W1342" s="1"/>
  <c r="K1292"/>
  <c r="W1292" s="1"/>
  <c r="K1242"/>
  <c r="W1242" s="1"/>
  <c r="K1192"/>
  <c r="W1192" s="1"/>
  <c r="K1142"/>
  <c r="W1142" s="1"/>
  <c r="K1092"/>
  <c r="W1092" s="1"/>
  <c r="K1042"/>
  <c r="W1042" s="1"/>
  <c r="K992"/>
  <c r="W992" s="1"/>
  <c r="K942"/>
  <c r="W942" s="1"/>
  <c r="K892"/>
  <c r="W892" s="1"/>
  <c r="K842"/>
  <c r="W842" s="1"/>
  <c r="K792"/>
  <c r="W792" s="1"/>
  <c r="K742"/>
  <c r="W742" s="1"/>
  <c r="K692"/>
  <c r="W692" s="1"/>
  <c r="K642"/>
  <c r="W642" s="1"/>
  <c r="K592"/>
  <c r="W592" s="1"/>
  <c r="K542"/>
  <c r="W542" s="1"/>
  <c r="K492"/>
  <c r="W492" s="1"/>
  <c r="K442"/>
  <c r="W442" s="1"/>
  <c r="K392"/>
  <c r="W392" s="1"/>
  <c r="K342"/>
  <c r="W342" s="1"/>
  <c r="K292"/>
  <c r="W292" s="1"/>
  <c r="K242"/>
  <c r="W242" s="1"/>
  <c r="K192"/>
  <c r="W192" s="1"/>
  <c r="K141"/>
  <c r="W141" s="1"/>
  <c r="K92"/>
  <c r="W92" s="1"/>
  <c r="K42"/>
  <c r="W42" s="1"/>
  <c r="K1779"/>
  <c r="W1779" s="1"/>
  <c r="K1729"/>
  <c r="W1729" s="1"/>
  <c r="K1679"/>
  <c r="W1679" s="1"/>
  <c r="K1629"/>
  <c r="W1629" s="1"/>
  <c r="K1579"/>
  <c r="W1579" s="1"/>
  <c r="K1529"/>
  <c r="W1529" s="1"/>
  <c r="K1479"/>
  <c r="W1479" s="1"/>
  <c r="K1429"/>
  <c r="W1429" s="1"/>
  <c r="K1379"/>
  <c r="W1379" s="1"/>
  <c r="K1329"/>
  <c r="W1329" s="1"/>
  <c r="K1279"/>
  <c r="W1279" s="1"/>
  <c r="K1229"/>
  <c r="W1229" s="1"/>
  <c r="K1179"/>
  <c r="W1179" s="1"/>
  <c r="K1129"/>
  <c r="W1129" s="1"/>
  <c r="K1079"/>
  <c r="W1079" s="1"/>
  <c r="K1029"/>
  <c r="W1029" s="1"/>
  <c r="K979"/>
  <c r="W979" s="1"/>
  <c r="K929"/>
  <c r="W929" s="1"/>
  <c r="K879"/>
  <c r="W879" s="1"/>
  <c r="K829"/>
  <c r="W829" s="1"/>
  <c r="K779"/>
  <c r="W779" s="1"/>
  <c r="K729"/>
  <c r="W729" s="1"/>
  <c r="K679"/>
  <c r="W679" s="1"/>
  <c r="K629"/>
  <c r="W629" s="1"/>
  <c r="K579"/>
  <c r="W579" s="1"/>
  <c r="K529"/>
  <c r="W529" s="1"/>
  <c r="K479"/>
  <c r="W479" s="1"/>
  <c r="K429"/>
  <c r="W429" s="1"/>
  <c r="K379"/>
  <c r="W379" s="1"/>
  <c r="K329"/>
  <c r="W329" s="1"/>
  <c r="K279"/>
  <c r="W279" s="1"/>
  <c r="K229"/>
  <c r="W229" s="1"/>
  <c r="K179"/>
  <c r="W179" s="1"/>
  <c r="K128"/>
  <c r="W128" s="1"/>
  <c r="K79"/>
  <c r="W79" s="1"/>
  <c r="K29"/>
  <c r="W29" s="1"/>
  <c r="K1775"/>
  <c r="W1775" s="1"/>
  <c r="K1725"/>
  <c r="W1725" s="1"/>
  <c r="K1675"/>
  <c r="W1675" s="1"/>
  <c r="K1625"/>
  <c r="W1625" s="1"/>
  <c r="K1575"/>
  <c r="W1575" s="1"/>
  <c r="K1525"/>
  <c r="W1525" s="1"/>
  <c r="K1475"/>
  <c r="W1475" s="1"/>
  <c r="K1425"/>
  <c r="W1425" s="1"/>
  <c r="K1375"/>
  <c r="W1375" s="1"/>
  <c r="K1325"/>
  <c r="W1325" s="1"/>
  <c r="K1275"/>
  <c r="W1275" s="1"/>
  <c r="K1225"/>
  <c r="W1225" s="1"/>
  <c r="K1175"/>
  <c r="W1175" s="1"/>
  <c r="K1125"/>
  <c r="W1125" s="1"/>
  <c r="K1075"/>
  <c r="W1075" s="1"/>
  <c r="K1025"/>
  <c r="W1025" s="1"/>
  <c r="K975"/>
  <c r="W975" s="1"/>
  <c r="K925"/>
  <c r="W925" s="1"/>
  <c r="K875"/>
  <c r="W875" s="1"/>
  <c r="K825"/>
  <c r="W825" s="1"/>
  <c r="K775"/>
  <c r="W775" s="1"/>
  <c r="K725"/>
  <c r="W725" s="1"/>
  <c r="K675"/>
  <c r="W675" s="1"/>
  <c r="K625"/>
  <c r="W625" s="1"/>
  <c r="K575"/>
  <c r="W575" s="1"/>
  <c r="K525"/>
  <c r="W525" s="1"/>
  <c r="K475"/>
  <c r="W475" s="1"/>
  <c r="K425"/>
  <c r="W425" s="1"/>
  <c r="K375"/>
  <c r="W375" s="1"/>
  <c r="K325"/>
  <c r="W325" s="1"/>
  <c r="K275"/>
  <c r="W275" s="1"/>
  <c r="K225"/>
  <c r="W225" s="1"/>
  <c r="K175"/>
  <c r="W175" s="1"/>
  <c r="K124"/>
  <c r="W124" s="1"/>
  <c r="K75"/>
  <c r="W75" s="1"/>
  <c r="K25"/>
  <c r="W25" s="1"/>
  <c r="K1795"/>
  <c r="W1795" s="1"/>
  <c r="K1745"/>
  <c r="W1745" s="1"/>
  <c r="K1695"/>
  <c r="W1695" s="1"/>
  <c r="K1645"/>
  <c r="W1645" s="1"/>
  <c r="K1595"/>
  <c r="W1595" s="1"/>
  <c r="K1545"/>
  <c r="W1545" s="1"/>
  <c r="K1495"/>
  <c r="W1495" s="1"/>
  <c r="K1445"/>
  <c r="W1445" s="1"/>
  <c r="K1395"/>
  <c r="W1395" s="1"/>
  <c r="K1345"/>
  <c r="W1345" s="1"/>
  <c r="K1295"/>
  <c r="W1295" s="1"/>
  <c r="K1245"/>
  <c r="W1245" s="1"/>
  <c r="K1195"/>
  <c r="W1195" s="1"/>
  <c r="K1145"/>
  <c r="W1145" s="1"/>
  <c r="K1095"/>
  <c r="W1095" s="1"/>
  <c r="K1045"/>
  <c r="W1045" s="1"/>
  <c r="K995"/>
  <c r="W995" s="1"/>
  <c r="K945"/>
  <c r="W945" s="1"/>
  <c r="K895"/>
  <c r="W895" s="1"/>
  <c r="K845"/>
  <c r="W845" s="1"/>
  <c r="K795"/>
  <c r="W795" s="1"/>
  <c r="K745"/>
  <c r="W745" s="1"/>
  <c r="K695"/>
  <c r="W695" s="1"/>
  <c r="K645"/>
  <c r="W645" s="1"/>
  <c r="K595"/>
  <c r="W595" s="1"/>
  <c r="K545"/>
  <c r="W545" s="1"/>
  <c r="K495"/>
  <c r="W495" s="1"/>
  <c r="K445"/>
  <c r="W445" s="1"/>
  <c r="K395"/>
  <c r="W395" s="1"/>
  <c r="K345"/>
  <c r="W345" s="1"/>
  <c r="K295"/>
  <c r="W295" s="1"/>
  <c r="K245"/>
  <c r="W245" s="1"/>
  <c r="K195"/>
  <c r="W195" s="1"/>
  <c r="K144"/>
  <c r="W144" s="1"/>
  <c r="K95"/>
  <c r="W95" s="1"/>
  <c r="K45"/>
  <c r="W45" s="1"/>
  <c r="K1794"/>
  <c r="W1794" s="1"/>
  <c r="K1744"/>
  <c r="W1744" s="1"/>
  <c r="K1694"/>
  <c r="W1694" s="1"/>
  <c r="K1644"/>
  <c r="W1644" s="1"/>
  <c r="K1594"/>
  <c r="W1594" s="1"/>
  <c r="K1544"/>
  <c r="W1544" s="1"/>
  <c r="K1494"/>
  <c r="W1494" s="1"/>
  <c r="K1444"/>
  <c r="W1444" s="1"/>
  <c r="K1394"/>
  <c r="W1394" s="1"/>
  <c r="K1344"/>
  <c r="W1344" s="1"/>
  <c r="K1294"/>
  <c r="W1294" s="1"/>
  <c r="K1244"/>
  <c r="W1244" s="1"/>
  <c r="K1194"/>
  <c r="W1194" s="1"/>
  <c r="K1144"/>
  <c r="W1144" s="1"/>
  <c r="K1094"/>
  <c r="W1094" s="1"/>
  <c r="K1044"/>
  <c r="W1044" s="1"/>
  <c r="K994"/>
  <c r="W994" s="1"/>
  <c r="K944"/>
  <c r="W944" s="1"/>
  <c r="K894"/>
  <c r="W894" s="1"/>
  <c r="K844"/>
  <c r="W844" s="1"/>
  <c r="K794"/>
  <c r="W794" s="1"/>
  <c r="K744"/>
  <c r="W744" s="1"/>
  <c r="K694"/>
  <c r="W694" s="1"/>
  <c r="K644"/>
  <c r="W644" s="1"/>
  <c r="K594"/>
  <c r="W594" s="1"/>
  <c r="K544"/>
  <c r="W544" s="1"/>
  <c r="K494"/>
  <c r="W494" s="1"/>
  <c r="K444"/>
  <c r="W444" s="1"/>
  <c r="K394"/>
  <c r="W394" s="1"/>
  <c r="K344"/>
  <c r="W344" s="1"/>
  <c r="K294"/>
  <c r="W294" s="1"/>
  <c r="K244"/>
  <c r="W244" s="1"/>
  <c r="K194"/>
  <c r="W194" s="1"/>
  <c r="K143"/>
  <c r="W143" s="1"/>
  <c r="K94"/>
  <c r="W94" s="1"/>
  <c r="K44"/>
  <c r="W44" s="1"/>
  <c r="K1778"/>
  <c r="W1778" s="1"/>
  <c r="K1728"/>
  <c r="W1728" s="1"/>
  <c r="K1678"/>
  <c r="W1678" s="1"/>
  <c r="K1628"/>
  <c r="W1628" s="1"/>
  <c r="K1578"/>
  <c r="W1578" s="1"/>
  <c r="K1528"/>
  <c r="W1528" s="1"/>
  <c r="K1478"/>
  <c r="W1478" s="1"/>
  <c r="K1428"/>
  <c r="W1428" s="1"/>
  <c r="K1378"/>
  <c r="W1378" s="1"/>
  <c r="K1328"/>
  <c r="W1328" s="1"/>
  <c r="K1278"/>
  <c r="W1278" s="1"/>
  <c r="K1228"/>
  <c r="W1228" s="1"/>
  <c r="K1178"/>
  <c r="W1178" s="1"/>
  <c r="K1128"/>
  <c r="W1128" s="1"/>
  <c r="K1078"/>
  <c r="W1078" s="1"/>
  <c r="K1028"/>
  <c r="W1028" s="1"/>
  <c r="K978"/>
  <c r="W978" s="1"/>
  <c r="K928"/>
  <c r="W928" s="1"/>
  <c r="K878"/>
  <c r="W878" s="1"/>
  <c r="K828"/>
  <c r="W828" s="1"/>
  <c r="K778"/>
  <c r="W778" s="1"/>
  <c r="K728"/>
  <c r="W728" s="1"/>
  <c r="K678"/>
  <c r="W678" s="1"/>
  <c r="K628"/>
  <c r="W628" s="1"/>
  <c r="K578"/>
  <c r="W578" s="1"/>
  <c r="K528"/>
  <c r="W528" s="1"/>
  <c r="K478"/>
  <c r="W478" s="1"/>
  <c r="K428"/>
  <c r="W428" s="1"/>
  <c r="K378"/>
  <c r="W378" s="1"/>
  <c r="K328"/>
  <c r="W328" s="1"/>
  <c r="K278"/>
  <c r="W278" s="1"/>
  <c r="K228"/>
  <c r="W228" s="1"/>
  <c r="K178"/>
  <c r="W178" s="1"/>
  <c r="K127"/>
  <c r="W127" s="1"/>
  <c r="K78"/>
  <c r="W78" s="1"/>
  <c r="K28"/>
  <c r="W28" s="1"/>
  <c r="K1782"/>
  <c r="W1782" s="1"/>
  <c r="K1732"/>
  <c r="W1732" s="1"/>
  <c r="K1682"/>
  <c r="W1682" s="1"/>
  <c r="K1632"/>
  <c r="W1632" s="1"/>
  <c r="K1582"/>
  <c r="W1582" s="1"/>
  <c r="K1532"/>
  <c r="W1532" s="1"/>
  <c r="K1482"/>
  <c r="W1482" s="1"/>
  <c r="K1432"/>
  <c r="W1432" s="1"/>
  <c r="K1382"/>
  <c r="W1382" s="1"/>
  <c r="K1332"/>
  <c r="W1332" s="1"/>
  <c r="K1282"/>
  <c r="W1282" s="1"/>
  <c r="K1232"/>
  <c r="W1232" s="1"/>
  <c r="K1182"/>
  <c r="W1182" s="1"/>
  <c r="K1132"/>
  <c r="W1132" s="1"/>
  <c r="K1082"/>
  <c r="W1082" s="1"/>
  <c r="K1032"/>
  <c r="W1032" s="1"/>
  <c r="K982"/>
  <c r="W982" s="1"/>
  <c r="K932"/>
  <c r="W932" s="1"/>
  <c r="K882"/>
  <c r="W882" s="1"/>
  <c r="K832"/>
  <c r="W832" s="1"/>
  <c r="K782"/>
  <c r="W782" s="1"/>
  <c r="K732"/>
  <c r="W732" s="1"/>
  <c r="K682"/>
  <c r="W682" s="1"/>
  <c r="K632"/>
  <c r="W632" s="1"/>
  <c r="K582"/>
  <c r="W582" s="1"/>
  <c r="K532"/>
  <c r="W532" s="1"/>
  <c r="K482"/>
  <c r="W482" s="1"/>
  <c r="K432"/>
  <c r="W432" s="1"/>
  <c r="K382"/>
  <c r="W382" s="1"/>
  <c r="K332"/>
  <c r="W332" s="1"/>
  <c r="K282"/>
  <c r="W282" s="1"/>
  <c r="K232"/>
  <c r="W232" s="1"/>
  <c r="K182"/>
  <c r="W182" s="1"/>
  <c r="K131"/>
  <c r="W131" s="1"/>
  <c r="K82"/>
  <c r="W82" s="1"/>
  <c r="K32"/>
  <c r="W32" s="1"/>
  <c r="K1801"/>
  <c r="W1801" s="1"/>
  <c r="K1751"/>
  <c r="W1751" s="1"/>
  <c r="K1701"/>
  <c r="W1701" s="1"/>
  <c r="K1651"/>
  <c r="W1651" s="1"/>
  <c r="K1601"/>
  <c r="W1601" s="1"/>
  <c r="K1551"/>
  <c r="W1551" s="1"/>
  <c r="K1501"/>
  <c r="W1501" s="1"/>
  <c r="K1451"/>
  <c r="W1451" s="1"/>
  <c r="K1401"/>
  <c r="W1401" s="1"/>
  <c r="K1351"/>
  <c r="W1351" s="1"/>
  <c r="K1301"/>
  <c r="W1301" s="1"/>
  <c r="K1251"/>
  <c r="W1251" s="1"/>
  <c r="K1201"/>
  <c r="W1201" s="1"/>
  <c r="K1151"/>
  <c r="W1151" s="1"/>
  <c r="K1101"/>
  <c r="W1101" s="1"/>
  <c r="K1051"/>
  <c r="W1051" s="1"/>
  <c r="K1001"/>
  <c r="W1001" s="1"/>
  <c r="K951"/>
  <c r="W951" s="1"/>
  <c r="K901"/>
  <c r="W901" s="1"/>
  <c r="K851"/>
  <c r="W851" s="1"/>
  <c r="K801"/>
  <c r="W801" s="1"/>
  <c r="K751"/>
  <c r="W751" s="1"/>
  <c r="K701"/>
  <c r="W701" s="1"/>
  <c r="K651"/>
  <c r="W651" s="1"/>
  <c r="K601"/>
  <c r="W601" s="1"/>
  <c r="K551"/>
  <c r="W551" s="1"/>
  <c r="K501"/>
  <c r="W501" s="1"/>
  <c r="K451"/>
  <c r="W451" s="1"/>
  <c r="K401"/>
  <c r="W401" s="1"/>
  <c r="K351"/>
  <c r="W351" s="1"/>
  <c r="K301"/>
  <c r="W301" s="1"/>
  <c r="K251"/>
  <c r="W251" s="1"/>
  <c r="K201"/>
  <c r="W201" s="1"/>
  <c r="K150"/>
  <c r="W150" s="1"/>
  <c r="K101"/>
  <c r="W101" s="1"/>
  <c r="K51"/>
  <c r="W51" s="1"/>
  <c r="X1637" l="1"/>
  <c r="W1637"/>
  <c r="X1639"/>
  <c r="Y1639" s="1"/>
  <c r="W1639"/>
  <c r="X41"/>
  <c r="Y41" s="1"/>
  <c r="W41"/>
  <c r="X841"/>
  <c r="W841"/>
  <c r="X1241"/>
  <c r="Y1241" s="1"/>
  <c r="W1241"/>
  <c r="X1641"/>
  <c r="W1641"/>
  <c r="X247"/>
  <c r="W247"/>
  <c r="X647"/>
  <c r="W647"/>
  <c r="X1047"/>
  <c r="W1047"/>
  <c r="X49"/>
  <c r="W49"/>
  <c r="X1649"/>
  <c r="Y1649" s="1"/>
  <c r="W1649"/>
  <c r="X1480"/>
  <c r="W1480"/>
  <c r="X1474"/>
  <c r="Y1474" s="1"/>
  <c r="W1474"/>
  <c r="X1483"/>
  <c r="W1483"/>
  <c r="X1687"/>
  <c r="W1687"/>
  <c r="X1289"/>
  <c r="W1289"/>
  <c r="X1490"/>
  <c r="W1490"/>
  <c r="X491"/>
  <c r="W491"/>
  <c r="X1497"/>
  <c r="Y1497" s="1"/>
  <c r="W1497"/>
  <c r="X99"/>
  <c r="W99"/>
  <c r="X499"/>
  <c r="Y499" s="1"/>
  <c r="W499"/>
  <c r="X899"/>
  <c r="W899"/>
  <c r="X1299"/>
  <c r="W1299"/>
  <c r="X1699"/>
  <c r="Y1699" s="1"/>
  <c r="W1699"/>
  <c r="X1527"/>
  <c r="Y1527" s="1"/>
  <c r="W1527"/>
  <c r="X1781"/>
  <c r="W1781"/>
  <c r="X1533"/>
  <c r="Y1533" s="1"/>
  <c r="W1533"/>
  <c r="X1337"/>
  <c r="Y1337" s="1"/>
  <c r="W1337"/>
  <c r="X1737"/>
  <c r="Y1737" s="1"/>
  <c r="W1737"/>
  <c r="X1538"/>
  <c r="Y1538" s="1"/>
  <c r="W1538"/>
  <c r="X1739"/>
  <c r="Y1739" s="1"/>
  <c r="W1739"/>
  <c r="X1741"/>
  <c r="W1741"/>
  <c r="X347"/>
  <c r="Y347" s="1"/>
  <c r="W347"/>
  <c r="X1547"/>
  <c r="Y1547" s="1"/>
  <c r="W1547"/>
  <c r="X1749"/>
  <c r="Y1749" s="1"/>
  <c r="W1749"/>
  <c r="X1040"/>
  <c r="W1040"/>
  <c r="X1249"/>
  <c r="W1249"/>
  <c r="X1691"/>
  <c r="W1691"/>
  <c r="X1185"/>
  <c r="W1185"/>
  <c r="X1577"/>
  <c r="W1577"/>
  <c r="X631"/>
  <c r="W631"/>
  <c r="X1431"/>
  <c r="W1431"/>
  <c r="X31"/>
  <c r="W31"/>
  <c r="X383"/>
  <c r="Y383" s="1"/>
  <c r="W383"/>
  <c r="X783"/>
  <c r="W783"/>
  <c r="X1183"/>
  <c r="W1183"/>
  <c r="X1583"/>
  <c r="Y1583" s="1"/>
  <c r="W1583"/>
  <c r="X184"/>
  <c r="W184"/>
  <c r="X584"/>
  <c r="W584"/>
  <c r="X984"/>
  <c r="Y984" s="1"/>
  <c r="W984"/>
  <c r="X1384"/>
  <c r="W1384"/>
  <c r="X1784"/>
  <c r="W1784"/>
  <c r="X386"/>
  <c r="W386"/>
  <c r="X786"/>
  <c r="W786"/>
  <c r="X1186"/>
  <c r="Y1186" s="1"/>
  <c r="W1186"/>
  <c r="X1586"/>
  <c r="W1586"/>
  <c r="X187"/>
  <c r="W187"/>
  <c r="X587"/>
  <c r="W587"/>
  <c r="X987"/>
  <c r="W987"/>
  <c r="X1387"/>
  <c r="W1387"/>
  <c r="X1787"/>
  <c r="W1787"/>
  <c r="X388"/>
  <c r="Y388" s="1"/>
  <c r="W388"/>
  <c r="X788"/>
  <c r="W788"/>
  <c r="X1188"/>
  <c r="W1188"/>
  <c r="X1588"/>
  <c r="Y1588" s="1"/>
  <c r="W1588"/>
  <c r="X189"/>
  <c r="W189"/>
  <c r="X589"/>
  <c r="W589"/>
  <c r="X989"/>
  <c r="W989"/>
  <c r="X1389"/>
  <c r="W1389"/>
  <c r="X1789"/>
  <c r="W1789"/>
  <c r="X390"/>
  <c r="W390"/>
  <c r="X790"/>
  <c r="W790"/>
  <c r="X1190"/>
  <c r="W1190"/>
  <c r="X1590"/>
  <c r="W1590"/>
  <c r="X191"/>
  <c r="W191"/>
  <c r="X591"/>
  <c r="W591"/>
  <c r="X991"/>
  <c r="Y991" s="1"/>
  <c r="W991"/>
  <c r="X1391"/>
  <c r="W1391"/>
  <c r="X1791"/>
  <c r="W1791"/>
  <c r="X397"/>
  <c r="W397"/>
  <c r="X797"/>
  <c r="W797"/>
  <c r="X1197"/>
  <c r="W1197"/>
  <c r="X1597"/>
  <c r="W1597"/>
  <c r="X199"/>
  <c r="W199"/>
  <c r="X599"/>
  <c r="Y599" s="1"/>
  <c r="W599"/>
  <c r="X999"/>
  <c r="Y999" s="1"/>
  <c r="W999"/>
  <c r="X1399"/>
  <c r="W1399"/>
  <c r="X1799"/>
  <c r="Y1799" s="1"/>
  <c r="W1799"/>
  <c r="X640"/>
  <c r="W640"/>
  <c r="X849"/>
  <c r="W849"/>
  <c r="X1689"/>
  <c r="Y1689" s="1"/>
  <c r="W1689"/>
  <c r="X249"/>
  <c r="W249"/>
  <c r="X635"/>
  <c r="W635"/>
  <c r="X1626"/>
  <c r="W1626"/>
  <c r="X39"/>
  <c r="W39"/>
  <c r="X1447"/>
  <c r="W1447"/>
  <c r="X1680"/>
  <c r="Y1680" s="1"/>
  <c r="W1680"/>
  <c r="X298"/>
  <c r="W298"/>
  <c r="X1498"/>
  <c r="W1498"/>
  <c r="X1685"/>
  <c r="W1685"/>
  <c r="X1690"/>
  <c r="Y1690" s="1"/>
  <c r="W1690"/>
  <c r="X291"/>
  <c r="Y291" s="1"/>
  <c r="W291"/>
  <c r="X1491"/>
  <c r="Y1491" s="1"/>
  <c r="W1491"/>
  <c r="X1297"/>
  <c r="W1297"/>
  <c r="X1697"/>
  <c r="W1697"/>
  <c r="X1099"/>
  <c r="Y1099" s="1"/>
  <c r="W1099"/>
  <c r="X1499"/>
  <c r="W1499"/>
  <c r="X240"/>
  <c r="W240"/>
  <c r="X449"/>
  <c r="Y449" s="1"/>
  <c r="W449"/>
  <c r="X1730"/>
  <c r="Y1730" s="1"/>
  <c r="W1730"/>
  <c r="X1735"/>
  <c r="W1735"/>
  <c r="X1539"/>
  <c r="W1539"/>
  <c r="X1239"/>
  <c r="W1239"/>
  <c r="X441"/>
  <c r="W441"/>
  <c r="X1198"/>
  <c r="W1198"/>
  <c r="X1385"/>
  <c r="W1385"/>
  <c r="X1785"/>
  <c r="W1785"/>
  <c r="X1383"/>
  <c r="W1383"/>
  <c r="X1184"/>
  <c r="W1184"/>
  <c r="X186"/>
  <c r="W186"/>
  <c r="X586"/>
  <c r="Y586" s="1"/>
  <c r="W586"/>
  <c r="X986"/>
  <c r="W986"/>
  <c r="X1386"/>
  <c r="W1386"/>
  <c r="X1786"/>
  <c r="Y1786" s="1"/>
  <c r="W1786"/>
  <c r="X387"/>
  <c r="W387"/>
  <c r="X787"/>
  <c r="W787"/>
  <c r="X1187"/>
  <c r="W1187"/>
  <c r="X1587"/>
  <c r="W1587"/>
  <c r="X188"/>
  <c r="W188"/>
  <c r="X588"/>
  <c r="W588"/>
  <c r="X988"/>
  <c r="Y988" s="1"/>
  <c r="W988"/>
  <c r="X1388"/>
  <c r="W1388"/>
  <c r="X1788"/>
  <c r="W1788"/>
  <c r="X389"/>
  <c r="W389"/>
  <c r="X789"/>
  <c r="W789"/>
  <c r="X1189"/>
  <c r="W1189"/>
  <c r="X1589"/>
  <c r="W1589"/>
  <c r="X190"/>
  <c r="W190"/>
  <c r="X590"/>
  <c r="W590"/>
  <c r="X990"/>
  <c r="W990"/>
  <c r="X1390"/>
  <c r="W1390"/>
  <c r="X1790"/>
  <c r="W1790"/>
  <c r="X391"/>
  <c r="Y391" s="1"/>
  <c r="W391"/>
  <c r="X791"/>
  <c r="W791"/>
  <c r="X1191"/>
  <c r="W1191"/>
  <c r="X1591"/>
  <c r="Y1591" s="1"/>
  <c r="W1591"/>
  <c r="X197"/>
  <c r="W197"/>
  <c r="X597"/>
  <c r="W597"/>
  <c r="X997"/>
  <c r="W997"/>
  <c r="X1397"/>
  <c r="W1397"/>
  <c r="X1797"/>
  <c r="W1797"/>
  <c r="X399"/>
  <c r="Y399" s="1"/>
  <c r="W399"/>
  <c r="X799"/>
  <c r="W799"/>
  <c r="X1199"/>
  <c r="Y1199" s="1"/>
  <c r="W1199"/>
  <c r="X1599"/>
  <c r="Y1599" s="1"/>
  <c r="W1599"/>
  <c r="X1451"/>
  <c r="Y1451" s="1"/>
  <c r="X832"/>
  <c r="X1642"/>
  <c r="X1525"/>
  <c r="Y1525" s="1"/>
  <c r="X1729"/>
  <c r="Y1729" s="1"/>
  <c r="X1794"/>
  <c r="Y1794" s="1"/>
  <c r="X1793"/>
  <c r="X1679"/>
  <c r="X293"/>
  <c r="Y293" s="1"/>
  <c r="X578"/>
  <c r="X1779"/>
  <c r="Y1779" s="1"/>
  <c r="X996"/>
  <c r="Y996" s="1"/>
  <c r="X695"/>
  <c r="Y695" s="1"/>
  <c r="X1551"/>
  <c r="X1545"/>
  <c r="Y1545" s="1"/>
  <c r="X1725"/>
  <c r="X1546"/>
  <c r="Y1546" s="1"/>
  <c r="X1743"/>
  <c r="X1282"/>
  <c r="Y1282" s="1"/>
  <c r="X295"/>
  <c r="Y295" s="1"/>
  <c r="X1444"/>
  <c r="X846"/>
  <c r="X1501"/>
  <c r="Y1501" s="1"/>
  <c r="X1495"/>
  <c r="Y1495" s="1"/>
  <c r="X1675"/>
  <c r="X351"/>
  <c r="X1085"/>
  <c r="X1151"/>
  <c r="X801"/>
  <c r="Y801" s="1"/>
  <c r="X1601"/>
  <c r="X582"/>
  <c r="Y582" s="1"/>
  <c r="X1382"/>
  <c r="Y1382" s="1"/>
  <c r="X1178"/>
  <c r="X194"/>
  <c r="Y194" s="1"/>
  <c r="X994"/>
  <c r="X395"/>
  <c r="X1195"/>
  <c r="Y1195" s="1"/>
  <c r="X175"/>
  <c r="X975"/>
  <c r="Y975" s="1"/>
  <c r="X1775"/>
  <c r="Y1775" s="1"/>
  <c r="X779"/>
  <c r="X1579"/>
  <c r="X592"/>
  <c r="X1392"/>
  <c r="X396"/>
  <c r="Y396" s="1"/>
  <c r="X1196"/>
  <c r="Y1196" s="1"/>
  <c r="X193"/>
  <c r="X993"/>
  <c r="Y993" s="1"/>
  <c r="X400"/>
  <c r="Y400" s="1"/>
  <c r="X1200"/>
  <c r="X980"/>
  <c r="X1780"/>
  <c r="X798"/>
  <c r="Y798" s="1"/>
  <c r="X51"/>
  <c r="X451"/>
  <c r="X851"/>
  <c r="Y851" s="1"/>
  <c r="X1251"/>
  <c r="X1651"/>
  <c r="X232"/>
  <c r="X632"/>
  <c r="X1032"/>
  <c r="X1432"/>
  <c r="X28"/>
  <c r="Y28" s="1"/>
  <c r="X428"/>
  <c r="X828"/>
  <c r="X1228"/>
  <c r="Y1228" s="1"/>
  <c r="X1628"/>
  <c r="X244"/>
  <c r="X644"/>
  <c r="Y644" s="1"/>
  <c r="X1044"/>
  <c r="X45"/>
  <c r="Y45" s="1"/>
  <c r="X445"/>
  <c r="X845"/>
  <c r="X1245"/>
  <c r="Y1245" s="1"/>
  <c r="X1645"/>
  <c r="X225"/>
  <c r="Y225" s="1"/>
  <c r="X625"/>
  <c r="X1025"/>
  <c r="X1425"/>
  <c r="Y1425" s="1"/>
  <c r="X29"/>
  <c r="X429"/>
  <c r="X829"/>
  <c r="X1229"/>
  <c r="X242"/>
  <c r="X642"/>
  <c r="X1042"/>
  <c r="X1442"/>
  <c r="X46"/>
  <c r="X446"/>
  <c r="Y446" s="1"/>
  <c r="X1246"/>
  <c r="X1646"/>
  <c r="Y1646" s="1"/>
  <c r="X243"/>
  <c r="X643"/>
  <c r="X1043"/>
  <c r="Y1043" s="1"/>
  <c r="X1443"/>
  <c r="X50"/>
  <c r="X450"/>
  <c r="X1250"/>
  <c r="X1650"/>
  <c r="X230"/>
  <c r="X630"/>
  <c r="X1030"/>
  <c r="Y1030" s="1"/>
  <c r="X1430"/>
  <c r="X48"/>
  <c r="X448"/>
  <c r="Y448" s="1"/>
  <c r="X848"/>
  <c r="Y848" s="1"/>
  <c r="X1248"/>
  <c r="X1648"/>
  <c r="Y1648" s="1"/>
  <c r="X235"/>
  <c r="Y235" s="1"/>
  <c r="X1035"/>
  <c r="X1435"/>
  <c r="Y1435" s="1"/>
  <c r="X24"/>
  <c r="X424"/>
  <c r="X824"/>
  <c r="X1224"/>
  <c r="X1624"/>
  <c r="X226"/>
  <c r="Y226" s="1"/>
  <c r="X626"/>
  <c r="X1026"/>
  <c r="X1426"/>
  <c r="Y1426" s="1"/>
  <c r="X27"/>
  <c r="X427"/>
  <c r="X827"/>
  <c r="X1227"/>
  <c r="X281"/>
  <c r="X681"/>
  <c r="X1081"/>
  <c r="Y1081" s="1"/>
  <c r="X1481"/>
  <c r="X33"/>
  <c r="X433"/>
  <c r="Y433" s="1"/>
  <c r="X833"/>
  <c r="X1233"/>
  <c r="X1633"/>
  <c r="Y1633" s="1"/>
  <c r="X234"/>
  <c r="X634"/>
  <c r="X1034"/>
  <c r="X1434"/>
  <c r="X36"/>
  <c r="Y36" s="1"/>
  <c r="X436"/>
  <c r="X836"/>
  <c r="X1236"/>
  <c r="Y1236" s="1"/>
  <c r="X1636"/>
  <c r="X237"/>
  <c r="X637"/>
  <c r="X1037"/>
  <c r="X1437"/>
  <c r="X38"/>
  <c r="X438"/>
  <c r="X838"/>
  <c r="X1238"/>
  <c r="X1638"/>
  <c r="X239"/>
  <c r="X639"/>
  <c r="X1039"/>
  <c r="Y1039" s="1"/>
  <c r="X1439"/>
  <c r="X40"/>
  <c r="X440"/>
  <c r="X840"/>
  <c r="X1240"/>
  <c r="X1640"/>
  <c r="X241"/>
  <c r="X641"/>
  <c r="Y641" s="1"/>
  <c r="X1041"/>
  <c r="X1441"/>
  <c r="X47"/>
  <c r="X447"/>
  <c r="X847"/>
  <c r="X1247"/>
  <c r="X1647"/>
  <c r="X649"/>
  <c r="X1049"/>
  <c r="Y1049" s="1"/>
  <c r="X1449"/>
  <c r="X501"/>
  <c r="X1482"/>
  <c r="X694"/>
  <c r="Y694" s="1"/>
  <c r="X275"/>
  <c r="Y275" s="1"/>
  <c r="X879"/>
  <c r="Y879" s="1"/>
  <c r="X1092"/>
  <c r="Y1092" s="1"/>
  <c r="X1696"/>
  <c r="Y1696" s="1"/>
  <c r="X100"/>
  <c r="X280"/>
  <c r="X898"/>
  <c r="X74"/>
  <c r="X474"/>
  <c r="X874"/>
  <c r="Y874" s="1"/>
  <c r="X1274"/>
  <c r="X1674"/>
  <c r="X276"/>
  <c r="X676"/>
  <c r="Y676" s="1"/>
  <c r="X1076"/>
  <c r="X1476"/>
  <c r="X77"/>
  <c r="X477"/>
  <c r="X877"/>
  <c r="Y877" s="1"/>
  <c r="X1277"/>
  <c r="X331"/>
  <c r="X731"/>
  <c r="X1131"/>
  <c r="X1531"/>
  <c r="X83"/>
  <c r="X483"/>
  <c r="X883"/>
  <c r="X1283"/>
  <c r="X1683"/>
  <c r="X284"/>
  <c r="X684"/>
  <c r="Y684" s="1"/>
  <c r="X1084"/>
  <c r="X1484"/>
  <c r="X86"/>
  <c r="X486"/>
  <c r="X886"/>
  <c r="X1286"/>
  <c r="X1686"/>
  <c r="X287"/>
  <c r="Y287" s="1"/>
  <c r="X1087"/>
  <c r="X88"/>
  <c r="Y88" s="1"/>
  <c r="X488"/>
  <c r="X888"/>
  <c r="X1288"/>
  <c r="Y1288" s="1"/>
  <c r="X1688"/>
  <c r="X289"/>
  <c r="X689"/>
  <c r="X1089"/>
  <c r="Y1089" s="1"/>
  <c r="X1489"/>
  <c r="X90"/>
  <c r="Y90" s="1"/>
  <c r="X1677"/>
  <c r="X1393"/>
  <c r="X1301"/>
  <c r="X682"/>
  <c r="Y682" s="1"/>
  <c r="X478"/>
  <c r="X1678"/>
  <c r="X1094"/>
  <c r="X495"/>
  <c r="X1295"/>
  <c r="Y1295" s="1"/>
  <c r="X1075"/>
  <c r="X79"/>
  <c r="X1279"/>
  <c r="X292"/>
  <c r="Y292" s="1"/>
  <c r="X96"/>
  <c r="X1493"/>
  <c r="Y1493" s="1"/>
  <c r="X1300"/>
  <c r="X680"/>
  <c r="X1080"/>
  <c r="Y1080" s="1"/>
  <c r="X98"/>
  <c r="X1298"/>
  <c r="X285"/>
  <c r="Y285" s="1"/>
  <c r="X685"/>
  <c r="X150"/>
  <c r="Y150" s="1"/>
  <c r="X732"/>
  <c r="Y732" s="1"/>
  <c r="X1328"/>
  <c r="Y1328" s="1"/>
  <c r="X1144"/>
  <c r="X545"/>
  <c r="X1345"/>
  <c r="Y1345" s="1"/>
  <c r="X1745"/>
  <c r="X325"/>
  <c r="Y325" s="1"/>
  <c r="X1125"/>
  <c r="X128"/>
  <c r="X529"/>
  <c r="Y529" s="1"/>
  <c r="X929"/>
  <c r="Y929" s="1"/>
  <c r="X1329"/>
  <c r="X342"/>
  <c r="Y342" s="1"/>
  <c r="X742"/>
  <c r="X1142"/>
  <c r="Y1142" s="1"/>
  <c r="X1542"/>
  <c r="Y1542" s="1"/>
  <c r="X145"/>
  <c r="X546"/>
  <c r="Y546" s="1"/>
  <c r="X946"/>
  <c r="Y946" s="1"/>
  <c r="X1346"/>
  <c r="X1746"/>
  <c r="Y1746" s="1"/>
  <c r="X343"/>
  <c r="Y343" s="1"/>
  <c r="X743"/>
  <c r="X1143"/>
  <c r="X1543"/>
  <c r="Y1543" s="1"/>
  <c r="X1629"/>
  <c r="X687"/>
  <c r="Y687" s="1"/>
  <c r="X751"/>
  <c r="Y751" s="1"/>
  <c r="X401"/>
  <c r="X1201"/>
  <c r="X182"/>
  <c r="Y182" s="1"/>
  <c r="X982"/>
  <c r="X1782"/>
  <c r="Y1782" s="1"/>
  <c r="X594"/>
  <c r="Y594" s="1"/>
  <c r="X1394"/>
  <c r="Y1394" s="1"/>
  <c r="X795"/>
  <c r="Y795" s="1"/>
  <c r="X1595"/>
  <c r="X575"/>
  <c r="Y575" s="1"/>
  <c r="X1375"/>
  <c r="X379"/>
  <c r="X1179"/>
  <c r="Y1179" s="1"/>
  <c r="X192"/>
  <c r="X992"/>
  <c r="X1792"/>
  <c r="X796"/>
  <c r="X1596"/>
  <c r="Y1596" s="1"/>
  <c r="X593"/>
  <c r="X800"/>
  <c r="X580"/>
  <c r="X1380"/>
  <c r="X398"/>
  <c r="Y398" s="1"/>
  <c r="X101"/>
  <c r="X901"/>
  <c r="Y901" s="1"/>
  <c r="X1701"/>
  <c r="X282"/>
  <c r="X1082"/>
  <c r="X78"/>
  <c r="Y78" s="1"/>
  <c r="X878"/>
  <c r="Y878" s="1"/>
  <c r="X1278"/>
  <c r="Y1278" s="1"/>
  <c r="X294"/>
  <c r="Y294" s="1"/>
  <c r="X1494"/>
  <c r="Y1494" s="1"/>
  <c r="X95"/>
  <c r="Y95" s="1"/>
  <c r="X895"/>
  <c r="Y895" s="1"/>
  <c r="X1695"/>
  <c r="X675"/>
  <c r="X1475"/>
  <c r="Y1475" s="1"/>
  <c r="X479"/>
  <c r="X692"/>
  <c r="X1492"/>
  <c r="Y1492" s="1"/>
  <c r="X496"/>
  <c r="Y496" s="1"/>
  <c r="X896"/>
  <c r="Y896" s="1"/>
  <c r="X1296"/>
  <c r="X693"/>
  <c r="X1093"/>
  <c r="X500"/>
  <c r="X498"/>
  <c r="X1698"/>
  <c r="X1485"/>
  <c r="Y1485" s="1"/>
  <c r="X551"/>
  <c r="X951"/>
  <c r="X1351"/>
  <c r="Y1351" s="1"/>
  <c r="X1751"/>
  <c r="X332"/>
  <c r="X1132"/>
  <c r="Y1132" s="1"/>
  <c r="X1532"/>
  <c r="X127"/>
  <c r="Y127" s="1"/>
  <c r="X528"/>
  <c r="X928"/>
  <c r="Y928" s="1"/>
  <c r="X1728"/>
  <c r="X344"/>
  <c r="Y344" s="1"/>
  <c r="X744"/>
  <c r="Y744" s="1"/>
  <c r="X1544"/>
  <c r="Y1544" s="1"/>
  <c r="X144"/>
  <c r="Y144" s="1"/>
  <c r="X945"/>
  <c r="Y945" s="1"/>
  <c r="X725"/>
  <c r="X201"/>
  <c r="Y201" s="1"/>
  <c r="X601"/>
  <c r="X1001"/>
  <c r="X1401"/>
  <c r="Y1401" s="1"/>
  <c r="X1801"/>
  <c r="X382"/>
  <c r="X782"/>
  <c r="Y782" s="1"/>
  <c r="X1182"/>
  <c r="Y1182" s="1"/>
  <c r="X1582"/>
  <c r="X178"/>
  <c r="X978"/>
  <c r="X1378"/>
  <c r="X1778"/>
  <c r="X394"/>
  <c r="X794"/>
  <c r="Y794" s="1"/>
  <c r="X1194"/>
  <c r="Y1194" s="1"/>
  <c r="X1594"/>
  <c r="X195"/>
  <c r="Y195" s="1"/>
  <c r="X595"/>
  <c r="Y595" s="1"/>
  <c r="X995"/>
  <c r="X1395"/>
  <c r="Y1395" s="1"/>
  <c r="X1795"/>
  <c r="Y1795" s="1"/>
  <c r="X375"/>
  <c r="Y375" s="1"/>
  <c r="X775"/>
  <c r="X1175"/>
  <c r="Y1175" s="1"/>
  <c r="X1575"/>
  <c r="Y1575" s="1"/>
  <c r="X179"/>
  <c r="X579"/>
  <c r="Y579" s="1"/>
  <c r="X979"/>
  <c r="X1379"/>
  <c r="X392"/>
  <c r="X792"/>
  <c r="X1192"/>
  <c r="X1592"/>
  <c r="X196"/>
  <c r="X596"/>
  <c r="Y596" s="1"/>
  <c r="X1396"/>
  <c r="X1796"/>
  <c r="Y1796" s="1"/>
  <c r="X393"/>
  <c r="Y393" s="1"/>
  <c r="X793"/>
  <c r="X1193"/>
  <c r="X1593"/>
  <c r="Y1593" s="1"/>
  <c r="X200"/>
  <c r="X600"/>
  <c r="X1000"/>
  <c r="Y1000" s="1"/>
  <c r="X1400"/>
  <c r="X1627"/>
  <c r="X1487"/>
  <c r="Y1487" s="1"/>
  <c r="X378"/>
  <c r="X1600"/>
  <c r="Y1600" s="1"/>
  <c r="X251"/>
  <c r="Y251" s="1"/>
  <c r="X651"/>
  <c r="X1051"/>
  <c r="X32"/>
  <c r="X432"/>
  <c r="X1232"/>
  <c r="X1632"/>
  <c r="X228"/>
  <c r="X628"/>
  <c r="Y628" s="1"/>
  <c r="X1028"/>
  <c r="X1428"/>
  <c r="X44"/>
  <c r="Y44" s="1"/>
  <c r="X444"/>
  <c r="X844"/>
  <c r="X1244"/>
  <c r="Y1244" s="1"/>
  <c r="X1644"/>
  <c r="X245"/>
  <c r="X645"/>
  <c r="Y645" s="1"/>
  <c r="X1045"/>
  <c r="X1445"/>
  <c r="X25"/>
  <c r="Y25" s="1"/>
  <c r="X425"/>
  <c r="X825"/>
  <c r="Y825" s="1"/>
  <c r="X1225"/>
  <c r="Y1225" s="1"/>
  <c r="X1578"/>
  <c r="X778"/>
  <c r="X180"/>
  <c r="X301"/>
  <c r="Y301" s="1"/>
  <c r="X701"/>
  <c r="X149"/>
  <c r="Y149" s="1"/>
  <c r="X550"/>
  <c r="X950"/>
  <c r="Y950" s="1"/>
  <c r="X1350"/>
  <c r="Y1350" s="1"/>
  <c r="X1750"/>
  <c r="X330"/>
  <c r="X730"/>
  <c r="X1130"/>
  <c r="Y1130" s="1"/>
  <c r="X147"/>
  <c r="X548"/>
  <c r="X948"/>
  <c r="X1348"/>
  <c r="X1748"/>
  <c r="X335"/>
  <c r="X1135"/>
  <c r="X524"/>
  <c r="Y524" s="1"/>
  <c r="X924"/>
  <c r="Y924" s="1"/>
  <c r="X1324"/>
  <c r="Y1324" s="1"/>
  <c r="X1724"/>
  <c r="Y1724" s="1"/>
  <c r="X326"/>
  <c r="X726"/>
  <c r="Y726" s="1"/>
  <c r="X1126"/>
  <c r="X1526"/>
  <c r="X126"/>
  <c r="Y126" s="1"/>
  <c r="X527"/>
  <c r="X927"/>
  <c r="Y927" s="1"/>
  <c r="X1327"/>
  <c r="Y1327" s="1"/>
  <c r="X381"/>
  <c r="X781"/>
  <c r="X1181"/>
  <c r="X132"/>
  <c r="X533"/>
  <c r="X933"/>
  <c r="Y933" s="1"/>
  <c r="X1333"/>
  <c r="X334"/>
  <c r="Y334" s="1"/>
  <c r="X734"/>
  <c r="Y734" s="1"/>
  <c r="X1134"/>
  <c r="X1534"/>
  <c r="Y1534" s="1"/>
  <c r="X135"/>
  <c r="X536"/>
  <c r="X936"/>
  <c r="X1336"/>
  <c r="X1736"/>
  <c r="X337"/>
  <c r="Y337" s="1"/>
  <c r="X737"/>
  <c r="Y737" s="1"/>
  <c r="X1137"/>
  <c r="Y1137" s="1"/>
  <c r="X137"/>
  <c r="Y137" s="1"/>
  <c r="X538"/>
  <c r="X938"/>
  <c r="Y938" s="1"/>
  <c r="X1338"/>
  <c r="Y1338" s="1"/>
  <c r="X339"/>
  <c r="X739"/>
  <c r="X1139"/>
  <c r="Y1139" s="1"/>
  <c r="X139"/>
  <c r="Y139" s="1"/>
  <c r="X540"/>
  <c r="Y540" s="1"/>
  <c r="X940"/>
  <c r="X1340"/>
  <c r="Y1340" s="1"/>
  <c r="X1740"/>
  <c r="Y1740" s="1"/>
  <c r="X341"/>
  <c r="Y341" s="1"/>
  <c r="X741"/>
  <c r="X1141"/>
  <c r="X146"/>
  <c r="X547"/>
  <c r="X947"/>
  <c r="Y947" s="1"/>
  <c r="X1347"/>
  <c r="X349"/>
  <c r="Y349" s="1"/>
  <c r="X749"/>
  <c r="X1149"/>
  <c r="Y1149" s="1"/>
  <c r="X1727"/>
  <c r="X1549"/>
  <c r="Y1549" s="1"/>
  <c r="X1537"/>
  <c r="Y1537" s="1"/>
  <c r="X735"/>
  <c r="X1800"/>
  <c r="X380"/>
  <c r="X780"/>
  <c r="X1180"/>
  <c r="X1580"/>
  <c r="X198"/>
  <c r="Y198" s="1"/>
  <c r="X598"/>
  <c r="X998"/>
  <c r="Y998" s="1"/>
  <c r="X1398"/>
  <c r="Y1398" s="1"/>
  <c r="X1798"/>
  <c r="X385"/>
  <c r="X785"/>
  <c r="X174"/>
  <c r="Y174" s="1"/>
  <c r="X574"/>
  <c r="X974"/>
  <c r="X1374"/>
  <c r="Y1374" s="1"/>
  <c r="X1774"/>
  <c r="X376"/>
  <c r="X776"/>
  <c r="X1176"/>
  <c r="X1576"/>
  <c r="X177"/>
  <c r="Y177" s="1"/>
  <c r="X577"/>
  <c r="X977"/>
  <c r="X431"/>
  <c r="Y431" s="1"/>
  <c r="X831"/>
  <c r="X1231"/>
  <c r="X183"/>
  <c r="X583"/>
  <c r="X983"/>
  <c r="Y983" s="1"/>
  <c r="X384"/>
  <c r="Y384" s="1"/>
  <c r="X784"/>
  <c r="X1584"/>
  <c r="Y1584" s="1"/>
  <c r="X1777"/>
  <c r="X1738"/>
  <c r="X1625"/>
  <c r="X1535"/>
  <c r="X1377"/>
  <c r="Y1377" s="1"/>
  <c r="X229"/>
  <c r="X629"/>
  <c r="X1429"/>
  <c r="X42"/>
  <c r="X442"/>
  <c r="X842"/>
  <c r="X1242"/>
  <c r="X246"/>
  <c r="X646"/>
  <c r="X1046"/>
  <c r="Y1046" s="1"/>
  <c r="X1446"/>
  <c r="X43"/>
  <c r="X443"/>
  <c r="Y443" s="1"/>
  <c r="X843"/>
  <c r="X1243"/>
  <c r="X250"/>
  <c r="X650"/>
  <c r="X1050"/>
  <c r="X1450"/>
  <c r="X30"/>
  <c r="X430"/>
  <c r="Y430" s="1"/>
  <c r="X830"/>
  <c r="X1230"/>
  <c r="X1630"/>
  <c r="Y1630" s="1"/>
  <c r="X248"/>
  <c r="Y248" s="1"/>
  <c r="X648"/>
  <c r="X1048"/>
  <c r="Y1048" s="1"/>
  <c r="X1448"/>
  <c r="Y1448" s="1"/>
  <c r="X35"/>
  <c r="X435"/>
  <c r="X1235"/>
  <c r="X224"/>
  <c r="X624"/>
  <c r="X1024"/>
  <c r="X1424"/>
  <c r="X26"/>
  <c r="X426"/>
  <c r="X826"/>
  <c r="Y826" s="1"/>
  <c r="X1226"/>
  <c r="X227"/>
  <c r="X627"/>
  <c r="X1027"/>
  <c r="X1427"/>
  <c r="X81"/>
  <c r="X481"/>
  <c r="Y481" s="1"/>
  <c r="X881"/>
  <c r="X233"/>
  <c r="X633"/>
  <c r="X1033"/>
  <c r="Y1033" s="1"/>
  <c r="X34"/>
  <c r="X434"/>
  <c r="X834"/>
  <c r="X1234"/>
  <c r="X236"/>
  <c r="X636"/>
  <c r="Y636" s="1"/>
  <c r="X1036"/>
  <c r="X1436"/>
  <c r="X37"/>
  <c r="X437"/>
  <c r="X837"/>
  <c r="X1237"/>
  <c r="X238"/>
  <c r="X638"/>
  <c r="X1038"/>
  <c r="X1438"/>
  <c r="X439"/>
  <c r="Y439" s="1"/>
  <c r="X839"/>
  <c r="X1440"/>
  <c r="X1635"/>
  <c r="X1585"/>
  <c r="X1433"/>
  <c r="X835"/>
  <c r="Y835" s="1"/>
  <c r="X1101"/>
  <c r="X82"/>
  <c r="Y82" s="1"/>
  <c r="X482"/>
  <c r="X882"/>
  <c r="X278"/>
  <c r="Y278" s="1"/>
  <c r="X678"/>
  <c r="Y678" s="1"/>
  <c r="X1078"/>
  <c r="X1478"/>
  <c r="Y1478" s="1"/>
  <c r="X94"/>
  <c r="Y94" s="1"/>
  <c r="X494"/>
  <c r="X894"/>
  <c r="Y894" s="1"/>
  <c r="X1294"/>
  <c r="Y1294" s="1"/>
  <c r="X1694"/>
  <c r="X1095"/>
  <c r="X75"/>
  <c r="X475"/>
  <c r="X875"/>
  <c r="Y875" s="1"/>
  <c r="X1275"/>
  <c r="X279"/>
  <c r="Y279" s="1"/>
  <c r="X679"/>
  <c r="X1079"/>
  <c r="X92"/>
  <c r="X492"/>
  <c r="Y492" s="1"/>
  <c r="X892"/>
  <c r="Y892" s="1"/>
  <c r="X1292"/>
  <c r="X1692"/>
  <c r="Y1692" s="1"/>
  <c r="X296"/>
  <c r="Y296" s="1"/>
  <c r="X696"/>
  <c r="X1096"/>
  <c r="Y1096" s="1"/>
  <c r="X1496"/>
  <c r="Y1496" s="1"/>
  <c r="X93"/>
  <c r="X893"/>
  <c r="Y893" s="1"/>
  <c r="X1293"/>
  <c r="X300"/>
  <c r="X700"/>
  <c r="X1100"/>
  <c r="X80"/>
  <c r="X480"/>
  <c r="Y480" s="1"/>
  <c r="X880"/>
  <c r="X1280"/>
  <c r="X698"/>
  <c r="X1098"/>
  <c r="X85"/>
  <c r="X485"/>
  <c r="X885"/>
  <c r="Y885" s="1"/>
  <c r="X1285"/>
  <c r="X274"/>
  <c r="Y274" s="1"/>
  <c r="X674"/>
  <c r="X1074"/>
  <c r="X76"/>
  <c r="Y76" s="1"/>
  <c r="X476"/>
  <c r="X876"/>
  <c r="X1276"/>
  <c r="Y1276" s="1"/>
  <c r="X1676"/>
  <c r="X277"/>
  <c r="Y277" s="1"/>
  <c r="X677"/>
  <c r="X130"/>
  <c r="X531"/>
  <c r="X1331"/>
  <c r="X283"/>
  <c r="X683"/>
  <c r="X1083"/>
  <c r="X84"/>
  <c r="Y84" s="1"/>
  <c r="X484"/>
  <c r="X884"/>
  <c r="X1284"/>
  <c r="Y1284" s="1"/>
  <c r="X1684"/>
  <c r="X286"/>
  <c r="X686"/>
  <c r="X1086"/>
  <c r="X1486"/>
  <c r="X87"/>
  <c r="Y87" s="1"/>
  <c r="X487"/>
  <c r="X887"/>
  <c r="Y887" s="1"/>
  <c r="X1287"/>
  <c r="Y1287" s="1"/>
  <c r="X288"/>
  <c r="X688"/>
  <c r="Y688" s="1"/>
  <c r="X1088"/>
  <c r="X1488"/>
  <c r="X89"/>
  <c r="X489"/>
  <c r="Y489" s="1"/>
  <c r="X889"/>
  <c r="X1747"/>
  <c r="X1634"/>
  <c r="X1281"/>
  <c r="X493"/>
  <c r="X131"/>
  <c r="Y131" s="1"/>
  <c r="X532"/>
  <c r="Y532" s="1"/>
  <c r="X932"/>
  <c r="X1332"/>
  <c r="Y1332" s="1"/>
  <c r="X1732"/>
  <c r="Y1732" s="1"/>
  <c r="X328"/>
  <c r="Y328" s="1"/>
  <c r="X728"/>
  <c r="Y728" s="1"/>
  <c r="X1128"/>
  <c r="X1528"/>
  <c r="Y1528" s="1"/>
  <c r="X143"/>
  <c r="Y143" s="1"/>
  <c r="X544"/>
  <c r="X944"/>
  <c r="Y944" s="1"/>
  <c r="X1344"/>
  <c r="Y1344" s="1"/>
  <c r="X1744"/>
  <c r="X345"/>
  <c r="Y345" s="1"/>
  <c r="X745"/>
  <c r="Y745" s="1"/>
  <c r="X1145"/>
  <c r="X124"/>
  <c r="X525"/>
  <c r="X925"/>
  <c r="Y925" s="1"/>
  <c r="X1325"/>
  <c r="X329"/>
  <c r="Y329" s="1"/>
  <c r="X729"/>
  <c r="X1129"/>
  <c r="Y1129" s="1"/>
  <c r="X141"/>
  <c r="X542"/>
  <c r="Y542" s="1"/>
  <c r="X942"/>
  <c r="Y942" s="1"/>
  <c r="X1342"/>
  <c r="X1742"/>
  <c r="Y1742" s="1"/>
  <c r="X346"/>
  <c r="Y346" s="1"/>
  <c r="X746"/>
  <c r="X1146"/>
  <c r="Y1146" s="1"/>
  <c r="X142"/>
  <c r="X543"/>
  <c r="X943"/>
  <c r="Y943" s="1"/>
  <c r="X1343"/>
  <c r="X350"/>
  <c r="Y350" s="1"/>
  <c r="X750"/>
  <c r="Y750" s="1"/>
  <c r="X1150"/>
  <c r="X1550"/>
  <c r="Y1550" s="1"/>
  <c r="X129"/>
  <c r="X530"/>
  <c r="Y530" s="1"/>
  <c r="X930"/>
  <c r="X1330"/>
  <c r="X348"/>
  <c r="X748"/>
  <c r="X1148"/>
  <c r="X1548"/>
  <c r="X134"/>
  <c r="X535"/>
  <c r="X935"/>
  <c r="X1335"/>
  <c r="X324"/>
  <c r="Y324" s="1"/>
  <c r="X724"/>
  <c r="Y724" s="1"/>
  <c r="X1124"/>
  <c r="Y1124" s="1"/>
  <c r="X1524"/>
  <c r="Y1524" s="1"/>
  <c r="X125"/>
  <c r="Y125" s="1"/>
  <c r="X526"/>
  <c r="X926"/>
  <c r="X1326"/>
  <c r="Y1326" s="1"/>
  <c r="X1726"/>
  <c r="X327"/>
  <c r="Y327" s="1"/>
  <c r="X727"/>
  <c r="Y727" s="1"/>
  <c r="X1127"/>
  <c r="X181"/>
  <c r="X581"/>
  <c r="X981"/>
  <c r="X1381"/>
  <c r="X333"/>
  <c r="Y333" s="1"/>
  <c r="X733"/>
  <c r="X1133"/>
  <c r="X133"/>
  <c r="Y133" s="1"/>
  <c r="X534"/>
  <c r="X934"/>
  <c r="Y934" s="1"/>
  <c r="X1334"/>
  <c r="Y1334" s="1"/>
  <c r="X1734"/>
  <c r="X336"/>
  <c r="X736"/>
  <c r="X1136"/>
  <c r="X1536"/>
  <c r="X136"/>
  <c r="Y136" s="1"/>
  <c r="X537"/>
  <c r="Y537" s="1"/>
  <c r="X937"/>
  <c r="Y937" s="1"/>
  <c r="X338"/>
  <c r="Y338" s="1"/>
  <c r="X738"/>
  <c r="Y738" s="1"/>
  <c r="X1138"/>
  <c r="X138"/>
  <c r="X539"/>
  <c r="Y539" s="1"/>
  <c r="X939"/>
  <c r="X1339"/>
  <c r="X340"/>
  <c r="X740"/>
  <c r="Y740" s="1"/>
  <c r="X1140"/>
  <c r="Y1140" s="1"/>
  <c r="X1540"/>
  <c r="X140"/>
  <c r="X941"/>
  <c r="Y941" s="1"/>
  <c r="X1341"/>
  <c r="X747"/>
  <c r="X1147"/>
  <c r="X148"/>
  <c r="X549"/>
  <c r="Y549" s="1"/>
  <c r="X949"/>
  <c r="Y949" s="1"/>
  <c r="X1349"/>
  <c r="X1733"/>
  <c r="X1682"/>
  <c r="X1581"/>
  <c r="X1530"/>
  <c r="X1479"/>
  <c r="Y1479" s="1"/>
  <c r="X1077"/>
  <c r="X1029"/>
  <c r="X931"/>
  <c r="X541"/>
  <c r="X123"/>
  <c r="Y123" s="1"/>
  <c r="X1598"/>
  <c r="Y1598" s="1"/>
  <c r="X185"/>
  <c r="X585"/>
  <c r="X985"/>
  <c r="X374"/>
  <c r="X774"/>
  <c r="Y774" s="1"/>
  <c r="X1174"/>
  <c r="X1574"/>
  <c r="X176"/>
  <c r="X576"/>
  <c r="X976"/>
  <c r="X1376"/>
  <c r="X1776"/>
  <c r="X377"/>
  <c r="X777"/>
  <c r="Y777" s="1"/>
  <c r="X1177"/>
  <c r="X231"/>
  <c r="X1031"/>
  <c r="Y1031" s="1"/>
  <c r="X1783"/>
  <c r="X1731"/>
  <c r="X1693"/>
  <c r="X1681"/>
  <c r="Y1681" s="1"/>
  <c r="X1643"/>
  <c r="Y1643" s="1"/>
  <c r="X1631"/>
  <c r="Y1631" s="1"/>
  <c r="X1541"/>
  <c r="Y1541" s="1"/>
  <c r="X1529"/>
  <c r="Y1529" s="1"/>
  <c r="X1477"/>
  <c r="Y1477" s="1"/>
  <c r="X490"/>
  <c r="Y490" s="1"/>
  <c r="X890"/>
  <c r="X97"/>
  <c r="X497"/>
  <c r="X897"/>
  <c r="Y897" s="1"/>
  <c r="X1091"/>
  <c r="X699"/>
  <c r="X290"/>
  <c r="X690"/>
  <c r="Y690" s="1"/>
  <c r="X1090"/>
  <c r="Y1090" s="1"/>
  <c r="X297"/>
  <c r="Y297" s="1"/>
  <c r="X697"/>
  <c r="X1097"/>
  <c r="X891"/>
  <c r="Y891" s="1"/>
  <c r="X1291"/>
  <c r="X1290"/>
  <c r="Y1290" s="1"/>
  <c r="X691"/>
  <c r="X299"/>
  <c r="X91"/>
  <c r="W16"/>
  <c r="X16"/>
  <c r="Y16" s="1"/>
  <c r="W15"/>
  <c r="X15"/>
  <c r="Y15" s="1"/>
</calcChain>
</file>

<file path=xl/sharedStrings.xml><?xml version="1.0" encoding="utf-8"?>
<sst xmlns="http://schemas.openxmlformats.org/spreadsheetml/2006/main" count="14428" uniqueCount="161">
  <si>
    <t>Crop</t>
  </si>
  <si>
    <t>rainfall(mm)</t>
  </si>
  <si>
    <t>temp_avg(°C)</t>
  </si>
  <si>
    <t>humidity_avg(%)</t>
  </si>
  <si>
    <t>wind_speed_avg(Kmph)</t>
  </si>
  <si>
    <t>Min duration(days)</t>
  </si>
  <si>
    <t>max duration(days)</t>
  </si>
  <si>
    <t>N(kg/ha)</t>
  </si>
  <si>
    <t>P(kg/ha)</t>
  </si>
  <si>
    <t>Wheat</t>
  </si>
  <si>
    <t>Cowpea</t>
  </si>
  <si>
    <t>Safflower</t>
  </si>
  <si>
    <t>Chillies</t>
  </si>
  <si>
    <t>sandy loam</t>
  </si>
  <si>
    <t>Soil_type</t>
  </si>
  <si>
    <t>loamy soil</t>
  </si>
  <si>
    <t>irrigation</t>
  </si>
  <si>
    <t>yes</t>
  </si>
  <si>
    <t>no</t>
  </si>
  <si>
    <t>mrp(rs/kg)</t>
  </si>
  <si>
    <t>avg_cost_of_cultivation(rs/ac)</t>
  </si>
  <si>
    <t>Yield(kg/ac)</t>
  </si>
  <si>
    <t>Tomato</t>
  </si>
  <si>
    <t>Brinjal</t>
  </si>
  <si>
    <t>Ginger</t>
  </si>
  <si>
    <t>Potato</t>
  </si>
  <si>
    <t>Bhendi</t>
  </si>
  <si>
    <t>Cabbage</t>
  </si>
  <si>
    <t>Coccinea</t>
  </si>
  <si>
    <t>Turmeric</t>
  </si>
  <si>
    <t>Banana</t>
  </si>
  <si>
    <t>Dates</t>
  </si>
  <si>
    <t>Pomegrante</t>
  </si>
  <si>
    <t>Custard apple</t>
  </si>
  <si>
    <t>Grapes</t>
  </si>
  <si>
    <t>Papaya</t>
  </si>
  <si>
    <t>clay loam</t>
  </si>
  <si>
    <t>Mango</t>
  </si>
  <si>
    <t>Rose</t>
  </si>
  <si>
    <t>Marigold</t>
  </si>
  <si>
    <t>Capsicum</t>
  </si>
  <si>
    <t>Cauliflower</t>
  </si>
  <si>
    <t xml:space="preserve">Cashew </t>
  </si>
  <si>
    <t>Mulberry</t>
  </si>
  <si>
    <t>Coconut</t>
  </si>
  <si>
    <t>Jasmine</t>
  </si>
  <si>
    <t>Chrysanthemum</t>
  </si>
  <si>
    <t>avg_pH</t>
  </si>
  <si>
    <t>K(kg/ha)</t>
  </si>
  <si>
    <t>ROI(%)</t>
  </si>
  <si>
    <t>crop_sown</t>
  </si>
  <si>
    <t>one_sow_one_harvest</t>
  </si>
  <si>
    <t>sow_and_harvest</t>
  </si>
  <si>
    <t>one_sow_few_harvests</t>
  </si>
  <si>
    <t>one_sow_many_harvests</t>
  </si>
  <si>
    <t>crop_term</t>
  </si>
  <si>
    <t>duration(months)</t>
  </si>
  <si>
    <t>crop_type</t>
  </si>
  <si>
    <t>grains</t>
  </si>
  <si>
    <t>flower</t>
  </si>
  <si>
    <t>oil_seeds</t>
  </si>
  <si>
    <t>fruit</t>
  </si>
  <si>
    <t>vegetable</t>
  </si>
  <si>
    <t>other_commercial_crop</t>
  </si>
  <si>
    <t>net_profit(rs/ac)</t>
  </si>
  <si>
    <t>rich loam</t>
  </si>
  <si>
    <t>deep loam</t>
  </si>
  <si>
    <t>sandy soil</t>
  </si>
  <si>
    <t>light loamy</t>
  </si>
  <si>
    <t>fertile loam</t>
  </si>
  <si>
    <t>red sandy loam</t>
  </si>
  <si>
    <t>deep black</t>
  </si>
  <si>
    <t>clay</t>
  </si>
  <si>
    <t>year</t>
  </si>
  <si>
    <t>month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</si>
  <si>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</si>
  <si>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</si>
  <si>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</si>
  <si>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</si>
  <si>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</si>
  <si>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</si>
  <si>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</si>
  <si>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</si>
  <si>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</si>
  <si>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</si>
  <si>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</si>
  <si>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</si>
  <si>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district</t>
  </si>
  <si>
    <t>Medak</t>
  </si>
  <si>
    <t>Safflower,Cowpea</t>
  </si>
  <si>
    <t>Garlic.Onion,Chillies</t>
  </si>
  <si>
    <t>Tomato,Chillies,Onion,Potato</t>
  </si>
  <si>
    <t>Maize,Onion,Garlic</t>
  </si>
  <si>
    <t>Marigold,Rose,Cauliflower</t>
  </si>
  <si>
    <t>Chrysanthemum,Jasmine</t>
  </si>
  <si>
    <t>Chillies,Turmeric,Coconut,Potato</t>
  </si>
  <si>
    <t>Groundnut,Pomegranate,Rose</t>
  </si>
  <si>
    <t>Bhendi,Brinjal,Cabbage,Potato</t>
  </si>
  <si>
    <t>Mango,Pomegranate,Coconut</t>
  </si>
  <si>
    <t>Papaya,Turmeric,Brinjal,Tomato</t>
  </si>
  <si>
    <t>Papaya,Tomato,Coconut</t>
  </si>
  <si>
    <t>Marigold,Chillies,Chrysanthemum,Jasmine</t>
  </si>
  <si>
    <t>Rose,Jasmine,Bhendi,Potato</t>
  </si>
  <si>
    <t>Brinjal,Bhendi,Cabbage</t>
  </si>
  <si>
    <t>Rose,Marigold,Bhendi</t>
  </si>
  <si>
    <t>Cabbage,Tomato,Jasmine</t>
  </si>
  <si>
    <t>Mango,Potato,Garlic,Onions</t>
  </si>
  <si>
    <t>Wheat,Maize,Potato</t>
  </si>
  <si>
    <t>Sunflower,Soyabean,Jowar</t>
  </si>
  <si>
    <t>Jowar,Horsegram</t>
  </si>
  <si>
    <t>Sunflower,Potato</t>
  </si>
  <si>
    <t>Tobacco,Groundnut,Maize</t>
  </si>
  <si>
    <t>Jowar,Safflower</t>
  </si>
  <si>
    <t>Jowar,Maize,Cotton</t>
  </si>
  <si>
    <t>Jowar,Cotton,Horsegram</t>
  </si>
  <si>
    <t>Bajra,Jowar,Greengram</t>
  </si>
  <si>
    <t>Bajra,Jowar</t>
  </si>
  <si>
    <t>Sunflower,Castor,Soyabean</t>
  </si>
  <si>
    <t>Wheat,Horsegram,Groundnut</t>
  </si>
  <si>
    <t>Soyabean,Jowar,Onion,Tomato</t>
  </si>
  <si>
    <t>Wheat,Horsegram,Jowar</t>
  </si>
  <si>
    <t>Maize,Cotton</t>
  </si>
  <si>
    <t>Jowar,Potato</t>
  </si>
  <si>
    <t>Maize,Jowar,Ragi,Sesamum,Castor,Groundnut</t>
  </si>
  <si>
    <t>Onion,Tomato,Capsicum</t>
  </si>
  <si>
    <t>Maize,Cowpea</t>
  </si>
  <si>
    <t>Tomato,Potato,Groundnut,Cowpea,Chillies</t>
  </si>
  <si>
    <t>Potato,Bhendi,Onion</t>
  </si>
  <si>
    <t>Brinjal,Tomato,Onion,Chillies</t>
  </si>
  <si>
    <t>Coconut,Onion,Brinjal,Maize,Ragi,Chillies,Potato</t>
  </si>
  <si>
    <t>Greengram,Blackgram,Pomegranate,Papaya</t>
  </si>
  <si>
    <t>Onion,Cowpea,Dates,Custard Apple</t>
  </si>
  <si>
    <t>Chilliesw,Tomato,Onion</t>
  </si>
  <si>
    <t>Cabbage,Jowar,Onion,Tomato</t>
  </si>
  <si>
    <t>Horsegram,Cowpea,Groundnut</t>
  </si>
  <si>
    <t>Cowpea,Horsegram</t>
  </si>
  <si>
    <t>Banana,Groundnut,Horsegram,Maize,Cowpea</t>
  </si>
  <si>
    <t>crops_for_mixed_cropping</t>
  </si>
  <si>
    <t>Paddy</t>
  </si>
  <si>
    <t xml:space="preserve">Jowar </t>
  </si>
  <si>
    <t xml:space="preserve">Bajra </t>
  </si>
  <si>
    <t>Maize</t>
  </si>
  <si>
    <t xml:space="preserve">Ragi   </t>
  </si>
  <si>
    <t>Redgram</t>
  </si>
  <si>
    <t xml:space="preserve">Greengram  </t>
  </si>
  <si>
    <t xml:space="preserve">Blackgram </t>
  </si>
  <si>
    <t>Horsegram</t>
  </si>
  <si>
    <t>Bengalgram</t>
  </si>
  <si>
    <t>Groundnut</t>
  </si>
  <si>
    <t>Sesamum (gingelly)</t>
  </si>
  <si>
    <t>Sunflower</t>
  </si>
  <si>
    <t xml:space="preserve">Castor  </t>
  </si>
  <si>
    <t>Soyabean</t>
  </si>
  <si>
    <t>Cotton</t>
  </si>
  <si>
    <t xml:space="preserve">Sugarcane  </t>
  </si>
  <si>
    <t>Onion</t>
  </si>
  <si>
    <t>Dragon fruit</t>
  </si>
  <si>
    <t>Bitter gourd</t>
  </si>
  <si>
    <t>Bottle gourd</t>
  </si>
  <si>
    <t>Avocado</t>
  </si>
  <si>
    <t>gross_income(rs/ac)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</si>
</sst>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D0D0D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801"/>
  <sheetViews>
    <sheetView tabSelected="1" topLeftCell="M1" workbookViewId="0">
      <selection activeCell="W1" sqref="W1"/>
    </sheetView>
  </sheetViews>
  <sheetFormatPr defaultRowHeight="15"/>
  <cols>
    <col min="1" max="1" width="7.140625" bestFit="1" customWidth="1"/>
    <col min="2" max="2" width="5" bestFit="1" customWidth="1"/>
    <col min="3" max="3" width="6.85546875" bestFit="1" customWidth="1"/>
    <col min="4" max="4" width="19.42578125" customWidth="1"/>
    <col min="5" max="5" width="22.42578125" bestFit="1" customWidth="1"/>
    <col min="6" max="6" width="10.5703125" bestFit="1" customWidth="1"/>
    <col min="7" max="7" width="12.140625" bestFit="1" customWidth="1"/>
    <col min="8" max="8" width="13.140625" bestFit="1" customWidth="1"/>
    <col min="9" max="9" width="16.140625" bestFit="1" customWidth="1"/>
    <col min="10" max="10" width="22.85546875" bestFit="1" customWidth="1"/>
    <col min="11" max="11" width="10.42578125" bestFit="1" customWidth="1"/>
    <col min="12" max="12" width="18.140625" bestFit="1" customWidth="1"/>
    <col min="13" max="13" width="18.42578125" bestFit="1" customWidth="1"/>
    <col min="14" max="14" width="16.85546875" bestFit="1" customWidth="1"/>
    <col min="15" max="15" width="28.140625" bestFit="1" customWidth="1"/>
    <col min="16" max="16" width="11.5703125" bestFit="1" customWidth="1"/>
    <col min="17" max="17" width="14.5703125" bestFit="1" customWidth="1"/>
    <col min="18" max="18" width="7.42578125" bestFit="1" customWidth="1"/>
    <col min="19" max="19" width="8.85546875" bestFit="1" customWidth="1"/>
    <col min="20" max="21" width="8.5703125" bestFit="1" customWidth="1"/>
    <col min="23" max="23" width="17.5703125" bestFit="1" customWidth="1"/>
    <col min="24" max="24" width="15.85546875" bestFit="1" customWidth="1"/>
    <col min="25" max="25" width="12" bestFit="1" customWidth="1"/>
    <col min="26" max="26" width="23.7109375" bestFit="1" customWidth="1"/>
    <col min="27" max="27" width="18.28515625" bestFit="1" customWidth="1"/>
    <col min="33" max="33" width="12.7109375" bestFit="1" customWidth="1"/>
  </cols>
  <sheetData>
    <row r="1" spans="1:28">
      <c r="A1" t="s">
        <v>87</v>
      </c>
      <c r="B1" t="s">
        <v>73</v>
      </c>
      <c r="C1" t="s">
        <v>74</v>
      </c>
      <c r="D1" s="4" t="s">
        <v>0</v>
      </c>
      <c r="E1" t="s">
        <v>57</v>
      </c>
      <c r="F1" t="s">
        <v>50</v>
      </c>
      <c r="G1" t="s">
        <v>1</v>
      </c>
      <c r="H1" t="s">
        <v>2</v>
      </c>
      <c r="I1" t="s">
        <v>3</v>
      </c>
      <c r="J1" t="s">
        <v>4</v>
      </c>
      <c r="K1" t="s">
        <v>19</v>
      </c>
      <c r="L1" t="s">
        <v>5</v>
      </c>
      <c r="M1" t="s">
        <v>6</v>
      </c>
      <c r="N1" t="s">
        <v>56</v>
      </c>
      <c r="O1" t="s">
        <v>20</v>
      </c>
      <c r="P1" t="s">
        <v>21</v>
      </c>
      <c r="Q1" t="s">
        <v>14</v>
      </c>
      <c r="R1" t="s">
        <v>47</v>
      </c>
      <c r="S1" t="s">
        <v>7</v>
      </c>
      <c r="T1" t="s">
        <v>8</v>
      </c>
      <c r="U1" t="s">
        <v>48</v>
      </c>
      <c r="V1" t="s">
        <v>16</v>
      </c>
      <c r="W1" t="s">
        <v>160</v>
      </c>
      <c r="X1" t="s">
        <v>64</v>
      </c>
      <c r="Y1" t="s">
        <v>49</v>
      </c>
      <c r="Z1" t="s">
        <v>52</v>
      </c>
      <c r="AA1" t="s">
        <v>55</v>
      </c>
      <c r="AB1" t="s">
        <v>137</v>
      </c>
    </row>
    <row r="2" spans="1:28">
      <c r="A2" t="s">
        <v>88</v>
      </c>
      <c r="B2">
        <v>2019</v>
      </c>
      <c r="C2" t="s">
        <v>75</v>
      </c>
      <c r="D2" s="4" t="s">
        <v>138</v>
      </c>
      <c r="E2" t="s">
        <v>58</v>
      </c>
      <c r="F2">
        <v>0</v>
      </c>
      <c r="G2">
        <v>0</v>
      </c>
      <c r="H2">
        <v>22.04495</v>
      </c>
      <c r="I2">
        <v>59.17903226</v>
      </c>
      <c r="J2">
        <v>0.91935483900000003</v>
      </c>
      <c r="K2">
        <v>17.294</v>
      </c>
      <c r="L2">
        <v>90</v>
      </c>
      <c r="M2">
        <v>110</v>
      </c>
      <c r="N2">
        <f>SUM(L2+M2)/(2*30)</f>
        <v>3.3333333333333335</v>
      </c>
      <c r="O2">
        <v>0</v>
      </c>
      <c r="P2">
        <v>0</v>
      </c>
      <c r="Q2" t="s">
        <v>15</v>
      </c>
      <c r="R2">
        <v>5.75</v>
      </c>
      <c r="S2">
        <v>150</v>
      </c>
      <c r="T2">
        <v>60</v>
      </c>
      <c r="U2">
        <v>60</v>
      </c>
      <c r="V2" t="s">
        <v>17</v>
      </c>
      <c r="W2">
        <f>(P2*K2*F2)</f>
        <v>0</v>
      </c>
      <c r="X2">
        <f t="shared" ref="X2:X65" si="0">(K2*P2*F2)-(O2*F2)</f>
        <v>0</v>
      </c>
      <c r="Y2">
        <v>0</v>
      </c>
      <c r="Z2" t="s">
        <v>51</v>
      </c>
      <c r="AA2" t="str">
        <f>IF(N2&gt;12,"long_term",IF(N2&lt;4,"short_term","intermediate_term"))</f>
        <v>short_term</v>
      </c>
      <c r="AB2" s="4" t="s">
        <v>107</v>
      </c>
    </row>
    <row r="3" spans="1:28">
      <c r="A3" t="s">
        <v>88</v>
      </c>
      <c r="B3">
        <v>2019</v>
      </c>
      <c r="C3" t="s">
        <v>75</v>
      </c>
      <c r="D3" s="4" t="s">
        <v>9</v>
      </c>
      <c r="E3" t="s">
        <v>58</v>
      </c>
      <c r="F3" s="1">
        <v>0</v>
      </c>
      <c r="G3">
        <v>0</v>
      </c>
      <c r="H3">
        <v>22.04495</v>
      </c>
      <c r="I3">
        <v>59.17903226</v>
      </c>
      <c r="J3">
        <v>0.91935483900000003</v>
      </c>
      <c r="K3">
        <v>18.399999999999999</v>
      </c>
      <c r="L3">
        <v>210</v>
      </c>
      <c r="M3">
        <v>240</v>
      </c>
      <c r="N3">
        <f t="shared" ref="N3:N66" si="1">SUM(L3+M3)/(2*30)</f>
        <v>7.5</v>
      </c>
      <c r="O3">
        <v>0</v>
      </c>
      <c r="P3">
        <v>0</v>
      </c>
      <c r="Q3" t="s">
        <v>15</v>
      </c>
      <c r="R3">
        <v>6.5</v>
      </c>
      <c r="S3">
        <v>80</v>
      </c>
      <c r="T3">
        <v>40</v>
      </c>
      <c r="U3">
        <v>40</v>
      </c>
      <c r="V3" t="s">
        <v>17</v>
      </c>
      <c r="W3">
        <f t="shared" ref="W3:W66" si="2">(P3*K3*F3)</f>
        <v>0</v>
      </c>
      <c r="X3">
        <f t="shared" si="0"/>
        <v>0</v>
      </c>
      <c r="Y3">
        <v>0</v>
      </c>
      <c r="Z3" t="s">
        <v>51</v>
      </c>
      <c r="AA3" t="str">
        <f t="shared" ref="AA3:AA66" si="3">IF(N3&gt;12,"long_term",IF(N3&lt;4,"short_term","intermediate_term"))</f>
        <v>intermediate_term</v>
      </c>
      <c r="AB3" s="4" t="s">
        <v>108</v>
      </c>
    </row>
    <row r="4" spans="1:28">
      <c r="A4" t="s">
        <v>88</v>
      </c>
      <c r="B4">
        <v>2019</v>
      </c>
      <c r="C4" t="s">
        <v>75</v>
      </c>
      <c r="D4" s="4" t="s">
        <v>139</v>
      </c>
      <c r="E4" t="s">
        <v>58</v>
      </c>
      <c r="F4">
        <v>0</v>
      </c>
      <c r="G4">
        <v>0</v>
      </c>
      <c r="H4">
        <v>22.04495</v>
      </c>
      <c r="I4">
        <v>59.17903226</v>
      </c>
      <c r="J4">
        <v>0.91935483900000003</v>
      </c>
      <c r="K4">
        <v>24.5</v>
      </c>
      <c r="L4">
        <v>65</v>
      </c>
      <c r="M4">
        <v>75</v>
      </c>
      <c r="N4">
        <f t="shared" si="1"/>
        <v>2.3333333333333335</v>
      </c>
      <c r="O4">
        <v>0</v>
      </c>
      <c r="P4">
        <v>0</v>
      </c>
      <c r="Q4" t="s">
        <v>15</v>
      </c>
      <c r="R4">
        <v>6.75</v>
      </c>
      <c r="S4">
        <v>80</v>
      </c>
      <c r="T4">
        <v>40</v>
      </c>
      <c r="U4">
        <v>40</v>
      </c>
      <c r="V4" t="s">
        <v>17</v>
      </c>
      <c r="W4">
        <f t="shared" si="2"/>
        <v>0</v>
      </c>
      <c r="X4">
        <f t="shared" si="0"/>
        <v>0</v>
      </c>
      <c r="Y4">
        <v>0</v>
      </c>
      <c r="Z4" t="s">
        <v>51</v>
      </c>
      <c r="AA4" t="str">
        <f t="shared" si="3"/>
        <v>short_term</v>
      </c>
      <c r="AB4" s="4" t="s">
        <v>89</v>
      </c>
    </row>
    <row r="5" spans="1:28">
      <c r="A5" t="s">
        <v>88</v>
      </c>
      <c r="B5">
        <v>2019</v>
      </c>
      <c r="C5" t="s">
        <v>75</v>
      </c>
      <c r="D5" s="4" t="s">
        <v>140</v>
      </c>
      <c r="E5" t="s">
        <v>58</v>
      </c>
      <c r="F5" s="1">
        <v>0</v>
      </c>
      <c r="G5">
        <v>0</v>
      </c>
      <c r="H5">
        <v>22.04495</v>
      </c>
      <c r="I5">
        <v>59.17903226</v>
      </c>
      <c r="J5">
        <v>0.91935483900000003</v>
      </c>
      <c r="K5">
        <v>19.5</v>
      </c>
      <c r="L5">
        <v>70</v>
      </c>
      <c r="M5">
        <v>90</v>
      </c>
      <c r="N5">
        <f t="shared" si="1"/>
        <v>2.6666666666666665</v>
      </c>
      <c r="O5">
        <v>0</v>
      </c>
      <c r="P5">
        <v>0</v>
      </c>
      <c r="Q5" t="s">
        <v>13</v>
      </c>
      <c r="R5">
        <v>0.75</v>
      </c>
      <c r="S5">
        <v>80</v>
      </c>
      <c r="T5">
        <v>40</v>
      </c>
      <c r="U5">
        <v>40</v>
      </c>
      <c r="V5" t="s">
        <v>18</v>
      </c>
      <c r="W5">
        <f t="shared" si="2"/>
        <v>0</v>
      </c>
      <c r="X5">
        <f t="shared" si="0"/>
        <v>0</v>
      </c>
      <c r="Y5">
        <v>0</v>
      </c>
      <c r="Z5" t="s">
        <v>51</v>
      </c>
      <c r="AA5" t="str">
        <f t="shared" si="3"/>
        <v>short_term</v>
      </c>
      <c r="AB5" s="4" t="s">
        <v>109</v>
      </c>
    </row>
    <row r="6" spans="1:28">
      <c r="A6" t="s">
        <v>88</v>
      </c>
      <c r="B6">
        <v>2019</v>
      </c>
      <c r="C6" t="s">
        <v>75</v>
      </c>
      <c r="D6" s="4" t="s">
        <v>141</v>
      </c>
      <c r="E6" t="s">
        <v>58</v>
      </c>
      <c r="F6">
        <v>0</v>
      </c>
      <c r="G6">
        <v>0</v>
      </c>
      <c r="H6">
        <v>22.04495</v>
      </c>
      <c r="I6">
        <v>59.17903226</v>
      </c>
      <c r="J6">
        <v>0.91935483900000003</v>
      </c>
      <c r="K6">
        <v>17</v>
      </c>
      <c r="L6">
        <v>105</v>
      </c>
      <c r="M6">
        <v>110</v>
      </c>
      <c r="N6">
        <f t="shared" si="1"/>
        <v>3.5833333333333335</v>
      </c>
      <c r="O6">
        <v>0</v>
      </c>
      <c r="P6">
        <v>0</v>
      </c>
      <c r="Q6" t="s">
        <v>15</v>
      </c>
      <c r="R6">
        <v>6.5</v>
      </c>
      <c r="S6">
        <v>60</v>
      </c>
      <c r="T6">
        <v>30</v>
      </c>
      <c r="U6">
        <v>30</v>
      </c>
      <c r="V6" t="s">
        <v>17</v>
      </c>
      <c r="W6">
        <f t="shared" si="2"/>
        <v>0</v>
      </c>
      <c r="X6">
        <f t="shared" si="0"/>
        <v>0</v>
      </c>
      <c r="Y6">
        <v>0</v>
      </c>
      <c r="Z6" t="s">
        <v>51</v>
      </c>
      <c r="AA6" t="str">
        <f t="shared" si="3"/>
        <v>short_term</v>
      </c>
      <c r="AB6" s="4" t="s">
        <v>110</v>
      </c>
    </row>
    <row r="7" spans="1:28">
      <c r="A7" t="s">
        <v>88</v>
      </c>
      <c r="B7">
        <v>2019</v>
      </c>
      <c r="C7" t="s">
        <v>75</v>
      </c>
      <c r="D7" s="4" t="s">
        <v>142</v>
      </c>
      <c r="E7" t="s">
        <v>58</v>
      </c>
      <c r="F7" s="1">
        <v>0</v>
      </c>
      <c r="G7">
        <v>0</v>
      </c>
      <c r="H7">
        <v>22.04495</v>
      </c>
      <c r="I7">
        <v>59.17903226</v>
      </c>
      <c r="J7">
        <v>0.91935483900000003</v>
      </c>
      <c r="K7">
        <v>29.87</v>
      </c>
      <c r="L7">
        <v>120</v>
      </c>
      <c r="M7">
        <v>135</v>
      </c>
      <c r="N7">
        <f t="shared" si="1"/>
        <v>4.25</v>
      </c>
      <c r="O7">
        <v>0</v>
      </c>
      <c r="P7">
        <v>0</v>
      </c>
      <c r="Q7" t="s">
        <v>65</v>
      </c>
      <c r="R7">
        <v>6</v>
      </c>
      <c r="S7">
        <v>40</v>
      </c>
      <c r="T7">
        <v>20</v>
      </c>
      <c r="U7">
        <v>20</v>
      </c>
      <c r="V7" t="s">
        <v>18</v>
      </c>
      <c r="W7">
        <f t="shared" si="2"/>
        <v>0</v>
      </c>
      <c r="X7">
        <f t="shared" si="0"/>
        <v>0</v>
      </c>
      <c r="Y7">
        <v>0</v>
      </c>
      <c r="Z7" t="s">
        <v>51</v>
      </c>
      <c r="AA7" t="str">
        <f t="shared" si="3"/>
        <v>intermediate_term</v>
      </c>
      <c r="AB7" s="4" t="s">
        <v>111</v>
      </c>
    </row>
    <row r="8" spans="1:28">
      <c r="A8" t="s">
        <v>88</v>
      </c>
      <c r="B8">
        <v>2019</v>
      </c>
      <c r="C8" t="s">
        <v>75</v>
      </c>
      <c r="D8" s="4" t="s">
        <v>143</v>
      </c>
      <c r="E8" t="s">
        <v>58</v>
      </c>
      <c r="F8" s="1">
        <v>0</v>
      </c>
      <c r="G8">
        <v>0</v>
      </c>
      <c r="H8">
        <v>22.04495</v>
      </c>
      <c r="I8">
        <v>59.17903226</v>
      </c>
      <c r="J8">
        <v>0.91935483900000003</v>
      </c>
      <c r="K8">
        <v>56.75</v>
      </c>
      <c r="L8">
        <v>100</v>
      </c>
      <c r="M8">
        <v>120</v>
      </c>
      <c r="N8">
        <f t="shared" si="1"/>
        <v>3.6666666666666665</v>
      </c>
      <c r="O8">
        <v>0</v>
      </c>
      <c r="P8">
        <v>0</v>
      </c>
      <c r="Q8" t="s">
        <v>66</v>
      </c>
      <c r="R8">
        <v>5.25</v>
      </c>
      <c r="S8">
        <v>10</v>
      </c>
      <c r="T8">
        <v>20</v>
      </c>
      <c r="U8">
        <v>12</v>
      </c>
      <c r="V8" t="s">
        <v>17</v>
      </c>
      <c r="W8">
        <f t="shared" si="2"/>
        <v>0</v>
      </c>
      <c r="X8">
        <f t="shared" si="0"/>
        <v>0</v>
      </c>
      <c r="Y8">
        <v>0</v>
      </c>
      <c r="Z8" t="s">
        <v>51</v>
      </c>
      <c r="AA8" t="str">
        <f t="shared" si="3"/>
        <v>short_term</v>
      </c>
      <c r="AB8" s="4" t="s">
        <v>112</v>
      </c>
    </row>
    <row r="9" spans="1:28">
      <c r="A9" t="s">
        <v>88</v>
      </c>
      <c r="B9">
        <v>2019</v>
      </c>
      <c r="C9" t="s">
        <v>75</v>
      </c>
      <c r="D9" s="4" t="s">
        <v>144</v>
      </c>
      <c r="E9" t="s">
        <v>58</v>
      </c>
      <c r="F9" s="1">
        <v>0</v>
      </c>
      <c r="G9">
        <v>0</v>
      </c>
      <c r="H9">
        <v>22.04495</v>
      </c>
      <c r="I9">
        <v>59.17903226</v>
      </c>
      <c r="J9">
        <v>0.91935483900000003</v>
      </c>
      <c r="K9">
        <v>68.400000000000006</v>
      </c>
      <c r="L9">
        <v>60</v>
      </c>
      <c r="M9">
        <v>65</v>
      </c>
      <c r="N9">
        <f t="shared" si="1"/>
        <v>2.0833333333333335</v>
      </c>
      <c r="O9">
        <v>0</v>
      </c>
      <c r="P9">
        <v>0</v>
      </c>
      <c r="Q9" t="s">
        <v>13</v>
      </c>
      <c r="R9">
        <v>6.75</v>
      </c>
      <c r="S9">
        <v>20</v>
      </c>
      <c r="T9">
        <v>40</v>
      </c>
      <c r="U9">
        <v>0</v>
      </c>
      <c r="V9" t="s">
        <v>18</v>
      </c>
      <c r="W9">
        <f t="shared" si="2"/>
        <v>0</v>
      </c>
      <c r="X9">
        <f t="shared" si="0"/>
        <v>0</v>
      </c>
      <c r="Y9">
        <v>0</v>
      </c>
      <c r="Z9" t="s">
        <v>51</v>
      </c>
      <c r="AA9" t="str">
        <f t="shared" si="3"/>
        <v>short_term</v>
      </c>
      <c r="AB9" s="4" t="s">
        <v>113</v>
      </c>
    </row>
    <row r="10" spans="1:28">
      <c r="A10" t="s">
        <v>88</v>
      </c>
      <c r="B10">
        <v>2019</v>
      </c>
      <c r="C10" t="s">
        <v>75</v>
      </c>
      <c r="D10" s="4" t="s">
        <v>145</v>
      </c>
      <c r="E10" t="s">
        <v>58</v>
      </c>
      <c r="F10" s="1">
        <v>0</v>
      </c>
      <c r="G10">
        <v>0</v>
      </c>
      <c r="H10">
        <v>22.04495</v>
      </c>
      <c r="I10">
        <v>59.17903226</v>
      </c>
      <c r="J10">
        <v>0.91935483900000003</v>
      </c>
      <c r="K10">
        <v>56.8</v>
      </c>
      <c r="L10">
        <v>70</v>
      </c>
      <c r="M10">
        <v>85</v>
      </c>
      <c r="N10">
        <f t="shared" si="1"/>
        <v>2.5833333333333335</v>
      </c>
      <c r="O10">
        <v>0</v>
      </c>
      <c r="P10">
        <v>0</v>
      </c>
      <c r="Q10" t="s">
        <v>67</v>
      </c>
      <c r="R10">
        <v>7.15</v>
      </c>
      <c r="S10">
        <v>20</v>
      </c>
      <c r="T10">
        <v>40</v>
      </c>
      <c r="U10">
        <v>40</v>
      </c>
      <c r="V10" t="s">
        <v>18</v>
      </c>
      <c r="W10">
        <f t="shared" si="2"/>
        <v>0</v>
      </c>
      <c r="X10">
        <f t="shared" si="0"/>
        <v>0</v>
      </c>
      <c r="Y10">
        <v>0</v>
      </c>
      <c r="Z10" t="s">
        <v>51</v>
      </c>
      <c r="AA10" t="str">
        <f t="shared" si="3"/>
        <v>short_term</v>
      </c>
      <c r="AB10" s="4" t="s">
        <v>114</v>
      </c>
    </row>
    <row r="11" spans="1:28">
      <c r="A11" t="s">
        <v>88</v>
      </c>
      <c r="B11">
        <v>2019</v>
      </c>
      <c r="C11" t="s">
        <v>75</v>
      </c>
      <c r="D11" s="4" t="s">
        <v>146</v>
      </c>
      <c r="E11" t="s">
        <v>58</v>
      </c>
      <c r="F11">
        <v>0</v>
      </c>
      <c r="G11">
        <v>0</v>
      </c>
      <c r="H11">
        <v>22.04495</v>
      </c>
      <c r="I11">
        <v>59.17903226</v>
      </c>
      <c r="J11">
        <v>0.91935483900000003</v>
      </c>
      <c r="K11">
        <v>48</v>
      </c>
      <c r="L11">
        <v>90</v>
      </c>
      <c r="M11">
        <v>135</v>
      </c>
      <c r="N11">
        <f t="shared" si="1"/>
        <v>3.75</v>
      </c>
      <c r="O11">
        <v>0</v>
      </c>
      <c r="P11">
        <v>0</v>
      </c>
      <c r="Q11" t="s">
        <v>66</v>
      </c>
      <c r="R11">
        <v>6.5</v>
      </c>
      <c r="S11">
        <v>12.5</v>
      </c>
      <c r="T11">
        <v>25</v>
      </c>
      <c r="U11">
        <v>12.5</v>
      </c>
      <c r="V11" t="s">
        <v>18</v>
      </c>
      <c r="W11">
        <f t="shared" si="2"/>
        <v>0</v>
      </c>
      <c r="X11">
        <f t="shared" si="0"/>
        <v>0</v>
      </c>
      <c r="Y11">
        <v>0</v>
      </c>
      <c r="Z11" t="s">
        <v>51</v>
      </c>
      <c r="AA11" t="str">
        <f t="shared" si="3"/>
        <v>short_term</v>
      </c>
      <c r="AB11" s="4" t="s">
        <v>115</v>
      </c>
    </row>
    <row r="12" spans="1:28">
      <c r="A12" t="s">
        <v>88</v>
      </c>
      <c r="B12">
        <v>2019</v>
      </c>
      <c r="C12" t="s">
        <v>75</v>
      </c>
      <c r="D12" s="4" t="s">
        <v>147</v>
      </c>
      <c r="E12" t="s">
        <v>58</v>
      </c>
      <c r="F12" s="1">
        <v>0</v>
      </c>
      <c r="G12">
        <v>0</v>
      </c>
      <c r="H12">
        <v>22.04495</v>
      </c>
      <c r="I12">
        <v>59.17903226</v>
      </c>
      <c r="J12">
        <v>0.91935483900000003</v>
      </c>
      <c r="K12">
        <v>46.11</v>
      </c>
      <c r="L12">
        <v>160</v>
      </c>
      <c r="M12">
        <v>170</v>
      </c>
      <c r="N12">
        <f t="shared" si="1"/>
        <v>5.5</v>
      </c>
      <c r="O12">
        <v>0</v>
      </c>
      <c r="P12">
        <v>0</v>
      </c>
      <c r="Q12" t="s">
        <v>13</v>
      </c>
      <c r="R12">
        <v>6.25</v>
      </c>
      <c r="S12">
        <v>10</v>
      </c>
      <c r="T12">
        <v>40</v>
      </c>
      <c r="U12">
        <v>20</v>
      </c>
      <c r="V12" t="s">
        <v>17</v>
      </c>
      <c r="W12">
        <f t="shared" si="2"/>
        <v>0</v>
      </c>
      <c r="X12">
        <f t="shared" si="0"/>
        <v>0</v>
      </c>
      <c r="Y12">
        <v>0</v>
      </c>
      <c r="Z12" t="s">
        <v>51</v>
      </c>
      <c r="AA12" t="str">
        <f t="shared" si="3"/>
        <v>intermediate_term</v>
      </c>
      <c r="AB12" s="4" t="s">
        <v>116</v>
      </c>
    </row>
    <row r="13" spans="1:28">
      <c r="A13" t="s">
        <v>88</v>
      </c>
      <c r="B13">
        <v>2019</v>
      </c>
      <c r="C13" t="s">
        <v>75</v>
      </c>
      <c r="D13" s="4" t="s">
        <v>10</v>
      </c>
      <c r="E13" t="s">
        <v>58</v>
      </c>
      <c r="F13" s="1">
        <v>0</v>
      </c>
      <c r="G13">
        <v>0</v>
      </c>
      <c r="H13">
        <v>22.04495</v>
      </c>
      <c r="I13">
        <v>59.17903226</v>
      </c>
      <c r="J13">
        <v>0.91935483900000003</v>
      </c>
      <c r="K13">
        <v>45.21</v>
      </c>
      <c r="L13">
        <v>90</v>
      </c>
      <c r="M13">
        <v>125</v>
      </c>
      <c r="N13">
        <f t="shared" si="1"/>
        <v>3.5833333333333335</v>
      </c>
      <c r="O13">
        <v>0</v>
      </c>
      <c r="P13">
        <v>0</v>
      </c>
      <c r="Q13" t="s">
        <v>67</v>
      </c>
      <c r="R13">
        <v>7.1</v>
      </c>
      <c r="S13">
        <v>135</v>
      </c>
      <c r="T13">
        <v>31</v>
      </c>
      <c r="U13">
        <v>250</v>
      </c>
      <c r="V13" t="s">
        <v>17</v>
      </c>
      <c r="W13">
        <f t="shared" si="2"/>
        <v>0</v>
      </c>
      <c r="X13">
        <f t="shared" si="0"/>
        <v>0</v>
      </c>
      <c r="Y13">
        <v>0</v>
      </c>
      <c r="Z13" t="s">
        <v>51</v>
      </c>
      <c r="AA13" t="str">
        <f t="shared" si="3"/>
        <v>short_term</v>
      </c>
      <c r="AB13" s="4" t="s">
        <v>113</v>
      </c>
    </row>
    <row r="14" spans="1:28">
      <c r="A14" t="s">
        <v>88</v>
      </c>
      <c r="B14">
        <v>2019</v>
      </c>
      <c r="C14" t="s">
        <v>75</v>
      </c>
      <c r="D14" s="4" t="s">
        <v>148</v>
      </c>
      <c r="E14" t="s">
        <v>61</v>
      </c>
      <c r="F14">
        <v>0</v>
      </c>
      <c r="G14">
        <v>0</v>
      </c>
      <c r="H14">
        <v>22.04495</v>
      </c>
      <c r="I14">
        <v>59.17903226</v>
      </c>
      <c r="J14">
        <v>0.91935483900000003</v>
      </c>
      <c r="K14">
        <v>47</v>
      </c>
      <c r="L14">
        <v>110</v>
      </c>
      <c r="M14">
        <v>120</v>
      </c>
      <c r="N14">
        <f t="shared" si="1"/>
        <v>3.8333333333333335</v>
      </c>
      <c r="O14">
        <v>0</v>
      </c>
      <c r="P14">
        <v>0</v>
      </c>
      <c r="Q14" t="s">
        <v>13</v>
      </c>
      <c r="R14">
        <v>6.25</v>
      </c>
      <c r="S14">
        <v>60</v>
      </c>
      <c r="T14">
        <v>45</v>
      </c>
      <c r="U14">
        <v>48</v>
      </c>
      <c r="V14" t="s">
        <v>17</v>
      </c>
      <c r="W14">
        <f t="shared" si="2"/>
        <v>0</v>
      </c>
      <c r="X14">
        <f t="shared" si="0"/>
        <v>0</v>
      </c>
      <c r="Y14">
        <v>0</v>
      </c>
      <c r="Z14" t="s">
        <v>51</v>
      </c>
      <c r="AA14" t="str">
        <f t="shared" si="3"/>
        <v>short_term</v>
      </c>
      <c r="AB14" s="4" t="s">
        <v>117</v>
      </c>
    </row>
    <row r="15" spans="1:28">
      <c r="A15" t="s">
        <v>88</v>
      </c>
      <c r="B15">
        <v>2019</v>
      </c>
      <c r="C15" t="s">
        <v>75</v>
      </c>
      <c r="D15" s="4" t="s">
        <v>149</v>
      </c>
      <c r="E15" s="1" t="s">
        <v>58</v>
      </c>
      <c r="F15" s="1">
        <v>1</v>
      </c>
      <c r="G15">
        <v>0</v>
      </c>
      <c r="H15">
        <v>22.04495</v>
      </c>
      <c r="I15">
        <v>59.17903226</v>
      </c>
      <c r="J15">
        <v>0.91935483900000003</v>
      </c>
      <c r="K15">
        <v>50</v>
      </c>
      <c r="L15">
        <v>90</v>
      </c>
      <c r="M15">
        <v>130</v>
      </c>
      <c r="N15">
        <f t="shared" si="1"/>
        <v>3.6666666666666665</v>
      </c>
      <c r="O15">
        <v>13500</v>
      </c>
      <c r="P15">
        <v>350</v>
      </c>
      <c r="Q15" t="s">
        <v>68</v>
      </c>
      <c r="R15">
        <v>6.75</v>
      </c>
      <c r="S15">
        <v>17</v>
      </c>
      <c r="T15">
        <v>13</v>
      </c>
      <c r="U15">
        <v>13</v>
      </c>
      <c r="V15" t="s">
        <v>17</v>
      </c>
      <c r="W15">
        <f t="shared" si="2"/>
        <v>17500</v>
      </c>
      <c r="X15">
        <f t="shared" si="0"/>
        <v>4000</v>
      </c>
      <c r="Y15">
        <f>(X15/O15)*100</f>
        <v>29.629629629629626</v>
      </c>
      <c r="Z15" t="s">
        <v>51</v>
      </c>
      <c r="AA15" t="str">
        <f t="shared" si="3"/>
        <v>short_term</v>
      </c>
      <c r="AB15" s="4" t="s">
        <v>118</v>
      </c>
    </row>
    <row r="16" spans="1:28">
      <c r="A16" t="s">
        <v>88</v>
      </c>
      <c r="B16">
        <v>2019</v>
      </c>
      <c r="C16" t="s">
        <v>75</v>
      </c>
      <c r="D16" s="4" t="s">
        <v>150</v>
      </c>
      <c r="E16" s="1" t="s">
        <v>59</v>
      </c>
      <c r="F16" s="1">
        <v>1</v>
      </c>
      <c r="G16">
        <v>0</v>
      </c>
      <c r="H16">
        <v>22.04495</v>
      </c>
      <c r="I16">
        <v>59.17903226</v>
      </c>
      <c r="J16">
        <v>0.91935483900000003</v>
      </c>
      <c r="K16">
        <v>37</v>
      </c>
      <c r="L16">
        <v>90</v>
      </c>
      <c r="M16">
        <v>100</v>
      </c>
      <c r="N16">
        <f t="shared" si="1"/>
        <v>3.1666666666666665</v>
      </c>
      <c r="O16">
        <v>20500</v>
      </c>
      <c r="P16">
        <v>928</v>
      </c>
      <c r="Q16" t="s">
        <v>13</v>
      </c>
      <c r="R16">
        <v>6.4</v>
      </c>
      <c r="S16">
        <v>150</v>
      </c>
      <c r="T16">
        <v>75</v>
      </c>
      <c r="U16">
        <v>50</v>
      </c>
      <c r="V16" t="s">
        <v>17</v>
      </c>
      <c r="W16">
        <f t="shared" si="2"/>
        <v>34336</v>
      </c>
      <c r="X16">
        <f t="shared" si="0"/>
        <v>13836</v>
      </c>
      <c r="Y16">
        <f>(X16/O16)*100</f>
        <v>67.492682926829275</v>
      </c>
      <c r="Z16" t="s">
        <v>51</v>
      </c>
      <c r="AA16" t="str">
        <f t="shared" si="3"/>
        <v>short_term</v>
      </c>
      <c r="AB16" s="4" t="s">
        <v>119</v>
      </c>
    </row>
    <row r="17" spans="1:28">
      <c r="A17" t="s">
        <v>88</v>
      </c>
      <c r="B17">
        <v>2019</v>
      </c>
      <c r="C17" t="s">
        <v>75</v>
      </c>
      <c r="D17" s="4" t="s">
        <v>11</v>
      </c>
      <c r="E17" s="1" t="s">
        <v>59</v>
      </c>
      <c r="F17" s="1">
        <v>0</v>
      </c>
      <c r="G17">
        <v>0</v>
      </c>
      <c r="H17">
        <v>22.04495</v>
      </c>
      <c r="I17">
        <v>59.17903226</v>
      </c>
      <c r="J17">
        <v>0.91935483900000003</v>
      </c>
      <c r="K17">
        <v>39.5</v>
      </c>
      <c r="L17">
        <v>120</v>
      </c>
      <c r="M17">
        <v>150</v>
      </c>
      <c r="N17">
        <f t="shared" si="1"/>
        <v>4.5</v>
      </c>
      <c r="O17">
        <v>0</v>
      </c>
      <c r="P17">
        <v>0</v>
      </c>
      <c r="Q17" t="s">
        <v>13</v>
      </c>
      <c r="R17">
        <v>6.5</v>
      </c>
      <c r="S17">
        <v>24</v>
      </c>
      <c r="T17">
        <v>108</v>
      </c>
      <c r="U17">
        <v>48</v>
      </c>
      <c r="V17" t="s">
        <v>18</v>
      </c>
      <c r="W17">
        <f t="shared" si="2"/>
        <v>0</v>
      </c>
      <c r="X17">
        <f t="shared" si="0"/>
        <v>0</v>
      </c>
      <c r="Y17">
        <v>0</v>
      </c>
      <c r="Z17" t="s">
        <v>53</v>
      </c>
      <c r="AA17" t="str">
        <f t="shared" si="3"/>
        <v>intermediate_term</v>
      </c>
      <c r="AB17" s="4" t="s">
        <v>120</v>
      </c>
    </row>
    <row r="18" spans="1:28">
      <c r="A18" t="s">
        <v>88</v>
      </c>
      <c r="B18">
        <v>2019</v>
      </c>
      <c r="C18" t="s">
        <v>75</v>
      </c>
      <c r="D18" s="4" t="s">
        <v>151</v>
      </c>
      <c r="E18" s="1" t="s">
        <v>60</v>
      </c>
      <c r="F18" s="1">
        <v>0</v>
      </c>
      <c r="G18">
        <v>0</v>
      </c>
      <c r="H18">
        <v>22.04495</v>
      </c>
      <c r="I18">
        <v>59.17903226</v>
      </c>
      <c r="J18">
        <v>0.91935483900000003</v>
      </c>
      <c r="K18">
        <v>38</v>
      </c>
      <c r="L18">
        <v>150</v>
      </c>
      <c r="M18">
        <v>300</v>
      </c>
      <c r="N18">
        <f t="shared" si="1"/>
        <v>7.5</v>
      </c>
      <c r="O18">
        <v>0</v>
      </c>
      <c r="P18">
        <v>0</v>
      </c>
      <c r="Q18" t="s">
        <v>13</v>
      </c>
      <c r="R18">
        <v>5.75</v>
      </c>
      <c r="S18">
        <v>40</v>
      </c>
      <c r="T18">
        <v>25</v>
      </c>
      <c r="U18">
        <v>15</v>
      </c>
      <c r="V18" t="s">
        <v>18</v>
      </c>
      <c r="W18">
        <f t="shared" si="2"/>
        <v>0</v>
      </c>
      <c r="X18">
        <f t="shared" si="0"/>
        <v>0</v>
      </c>
      <c r="Y18">
        <v>0</v>
      </c>
      <c r="Z18" t="s">
        <v>53</v>
      </c>
      <c r="AA18" t="str">
        <f t="shared" si="3"/>
        <v>intermediate_term</v>
      </c>
      <c r="AB18" s="4" t="s">
        <v>121</v>
      </c>
    </row>
    <row r="19" spans="1:28">
      <c r="A19" t="s">
        <v>88</v>
      </c>
      <c r="B19">
        <v>2019</v>
      </c>
      <c r="C19" t="s">
        <v>75</v>
      </c>
      <c r="D19" s="4" t="s">
        <v>152</v>
      </c>
      <c r="E19" s="1" t="s">
        <v>60</v>
      </c>
      <c r="F19">
        <v>0</v>
      </c>
      <c r="G19">
        <v>0</v>
      </c>
      <c r="H19">
        <v>22.04495</v>
      </c>
      <c r="I19">
        <v>59.17903226</v>
      </c>
      <c r="J19">
        <v>0.91935483900000003</v>
      </c>
      <c r="K19">
        <v>28.75</v>
      </c>
      <c r="L19">
        <v>50</v>
      </c>
      <c r="M19">
        <v>145</v>
      </c>
      <c r="N19">
        <f t="shared" si="1"/>
        <v>3.25</v>
      </c>
      <c r="O19">
        <v>0</v>
      </c>
      <c r="P19">
        <v>0</v>
      </c>
      <c r="Q19" t="s">
        <v>69</v>
      </c>
      <c r="R19">
        <v>6.75</v>
      </c>
      <c r="S19">
        <v>20</v>
      </c>
      <c r="T19">
        <v>40</v>
      </c>
      <c r="U19">
        <v>20</v>
      </c>
      <c r="V19" t="s">
        <v>17</v>
      </c>
      <c r="W19">
        <f t="shared" si="2"/>
        <v>0</v>
      </c>
      <c r="X19">
        <f t="shared" si="0"/>
        <v>0</v>
      </c>
      <c r="Y19">
        <v>0</v>
      </c>
      <c r="Z19" t="s">
        <v>53</v>
      </c>
      <c r="AA19" t="str">
        <f t="shared" si="3"/>
        <v>short_term</v>
      </c>
      <c r="AB19" s="4" t="s">
        <v>122</v>
      </c>
    </row>
    <row r="20" spans="1:28">
      <c r="A20" t="s">
        <v>88</v>
      </c>
      <c r="B20">
        <v>2019</v>
      </c>
      <c r="C20" t="s">
        <v>75</v>
      </c>
      <c r="D20" s="4" t="s">
        <v>153</v>
      </c>
      <c r="E20" s="1" t="s">
        <v>63</v>
      </c>
      <c r="F20" s="1">
        <v>0</v>
      </c>
      <c r="G20">
        <v>0</v>
      </c>
      <c r="H20">
        <v>22.04495</v>
      </c>
      <c r="I20">
        <v>59.17903226</v>
      </c>
      <c r="J20">
        <v>0.91935483900000003</v>
      </c>
      <c r="K20">
        <v>103.5</v>
      </c>
      <c r="L20">
        <v>180</v>
      </c>
      <c r="M20">
        <v>240</v>
      </c>
      <c r="N20">
        <f t="shared" si="1"/>
        <v>7</v>
      </c>
      <c r="O20">
        <v>0</v>
      </c>
      <c r="P20">
        <v>0</v>
      </c>
      <c r="Q20" t="s">
        <v>70</v>
      </c>
      <c r="R20">
        <v>6.9</v>
      </c>
      <c r="S20">
        <v>80</v>
      </c>
      <c r="T20">
        <v>40</v>
      </c>
      <c r="U20">
        <v>40</v>
      </c>
      <c r="V20" t="s">
        <v>18</v>
      </c>
      <c r="W20">
        <f t="shared" si="2"/>
        <v>0</v>
      </c>
      <c r="X20">
        <f t="shared" si="0"/>
        <v>0</v>
      </c>
      <c r="Y20">
        <v>0</v>
      </c>
      <c r="Z20" t="s">
        <v>53</v>
      </c>
      <c r="AA20" t="str">
        <f t="shared" si="3"/>
        <v>intermediate_term</v>
      </c>
      <c r="AB20" s="4" t="s">
        <v>123</v>
      </c>
    </row>
    <row r="21" spans="1:28">
      <c r="A21" t="s">
        <v>88</v>
      </c>
      <c r="B21">
        <v>2019</v>
      </c>
      <c r="C21" t="s">
        <v>75</v>
      </c>
      <c r="D21" s="4" t="s">
        <v>12</v>
      </c>
      <c r="E21" s="1" t="s">
        <v>62</v>
      </c>
      <c r="F21">
        <v>1</v>
      </c>
      <c r="G21">
        <v>0</v>
      </c>
      <c r="H21">
        <v>22.04495</v>
      </c>
      <c r="I21">
        <v>59.17903226</v>
      </c>
      <c r="J21">
        <v>0.91935483900000003</v>
      </c>
      <c r="K21">
        <v>95</v>
      </c>
      <c r="L21">
        <v>150</v>
      </c>
      <c r="M21">
        <v>180</v>
      </c>
      <c r="N21">
        <f t="shared" si="1"/>
        <v>5.5</v>
      </c>
      <c r="O21">
        <v>45000</v>
      </c>
      <c r="P21">
        <v>2750</v>
      </c>
      <c r="Q21" t="s">
        <v>13</v>
      </c>
      <c r="R21">
        <v>6.25</v>
      </c>
      <c r="S21">
        <v>30</v>
      </c>
      <c r="T21">
        <v>60</v>
      </c>
      <c r="U21">
        <v>30</v>
      </c>
      <c r="V21" t="s">
        <v>17</v>
      </c>
      <c r="W21">
        <f t="shared" si="2"/>
        <v>261250</v>
      </c>
      <c r="X21">
        <f t="shared" si="0"/>
        <v>216250</v>
      </c>
      <c r="Y21">
        <f>(X21/O21)*100</f>
        <v>480.55555555555554</v>
      </c>
      <c r="Z21" t="s">
        <v>53</v>
      </c>
      <c r="AA21" t="str">
        <f t="shared" si="3"/>
        <v>intermediate_term</v>
      </c>
      <c r="AB21" s="4" t="s">
        <v>124</v>
      </c>
    </row>
    <row r="22" spans="1:28">
      <c r="A22" t="s">
        <v>88</v>
      </c>
      <c r="B22">
        <v>2019</v>
      </c>
      <c r="C22" t="s">
        <v>75</v>
      </c>
      <c r="D22" s="4" t="s">
        <v>154</v>
      </c>
      <c r="E22" s="1" t="s">
        <v>61</v>
      </c>
      <c r="F22">
        <v>0</v>
      </c>
      <c r="G22">
        <v>0</v>
      </c>
      <c r="H22">
        <v>22.04495</v>
      </c>
      <c r="I22">
        <v>59.17903226</v>
      </c>
      <c r="J22">
        <v>0.91935483900000003</v>
      </c>
      <c r="K22">
        <v>2.75</v>
      </c>
      <c r="L22">
        <v>300</v>
      </c>
      <c r="M22">
        <v>450</v>
      </c>
      <c r="N22">
        <f t="shared" si="1"/>
        <v>12.5</v>
      </c>
      <c r="O22">
        <v>0</v>
      </c>
      <c r="P22">
        <v>0</v>
      </c>
      <c r="Q22" t="s">
        <v>13</v>
      </c>
      <c r="R22">
        <v>7</v>
      </c>
      <c r="S22">
        <v>150</v>
      </c>
      <c r="T22">
        <v>80</v>
      </c>
      <c r="U22">
        <v>80</v>
      </c>
      <c r="V22" t="s">
        <v>17</v>
      </c>
      <c r="W22">
        <f t="shared" si="2"/>
        <v>0</v>
      </c>
      <c r="X22">
        <f t="shared" si="0"/>
        <v>0</v>
      </c>
      <c r="Y22">
        <v>0</v>
      </c>
      <c r="Z22" t="s">
        <v>51</v>
      </c>
      <c r="AA22" t="str">
        <f t="shared" si="3"/>
        <v>long_term</v>
      </c>
      <c r="AB22" s="4" t="s">
        <v>125</v>
      </c>
    </row>
    <row r="23" spans="1:28">
      <c r="A23" t="s">
        <v>88</v>
      </c>
      <c r="B23">
        <v>2019</v>
      </c>
      <c r="C23" t="s">
        <v>75</v>
      </c>
      <c r="D23" s="4" t="s">
        <v>155</v>
      </c>
      <c r="E23" s="1" t="s">
        <v>62</v>
      </c>
      <c r="F23">
        <v>1</v>
      </c>
      <c r="G23">
        <v>0</v>
      </c>
      <c r="H23">
        <v>22.04495</v>
      </c>
      <c r="I23">
        <v>59.17903226</v>
      </c>
      <c r="J23">
        <v>0.91935483900000003</v>
      </c>
      <c r="K23">
        <v>27.4</v>
      </c>
      <c r="L23">
        <v>80</v>
      </c>
      <c r="M23">
        <v>150</v>
      </c>
      <c r="N23">
        <f t="shared" si="1"/>
        <v>3.8333333333333335</v>
      </c>
      <c r="O23">
        <v>37500</v>
      </c>
      <c r="P23">
        <v>17000</v>
      </c>
      <c r="Q23" t="s">
        <v>13</v>
      </c>
      <c r="R23">
        <v>6.5</v>
      </c>
      <c r="S23">
        <v>40</v>
      </c>
      <c r="T23">
        <v>20</v>
      </c>
      <c r="U23">
        <v>40</v>
      </c>
      <c r="V23" t="s">
        <v>17</v>
      </c>
      <c r="W23">
        <f t="shared" si="2"/>
        <v>465800</v>
      </c>
      <c r="X23">
        <f t="shared" si="0"/>
        <v>428300</v>
      </c>
      <c r="Y23">
        <f>(X23/O23)*100</f>
        <v>1142.1333333333332</v>
      </c>
      <c r="Z23" t="s">
        <v>51</v>
      </c>
      <c r="AA23" t="str">
        <f t="shared" si="3"/>
        <v>short_term</v>
      </c>
      <c r="AB23" s="4" t="s">
        <v>126</v>
      </c>
    </row>
    <row r="24" spans="1:28">
      <c r="A24" t="s">
        <v>88</v>
      </c>
      <c r="B24">
        <v>2019</v>
      </c>
      <c r="C24" t="s">
        <v>75</v>
      </c>
      <c r="D24" s="5" t="s">
        <v>22</v>
      </c>
      <c r="E24" s="3" t="s">
        <v>62</v>
      </c>
      <c r="F24">
        <v>0</v>
      </c>
      <c r="G24">
        <v>0</v>
      </c>
      <c r="H24">
        <v>22.04495</v>
      </c>
      <c r="I24">
        <v>59.17903226</v>
      </c>
      <c r="J24">
        <v>0.91935483900000003</v>
      </c>
      <c r="K24">
        <f ca="1">RANDBETWEEN(15,30)</f>
        <v>19</v>
      </c>
      <c r="L24">
        <v>90</v>
      </c>
      <c r="M24">
        <v>90</v>
      </c>
      <c r="N24">
        <f t="shared" si="1"/>
        <v>3</v>
      </c>
      <c r="O24">
        <v>0</v>
      </c>
      <c r="P24">
        <v>0</v>
      </c>
      <c r="Q24" t="s">
        <v>13</v>
      </c>
      <c r="R24">
        <v>6.5</v>
      </c>
      <c r="S24">
        <v>200</v>
      </c>
      <c r="T24">
        <v>250</v>
      </c>
      <c r="U24">
        <v>250</v>
      </c>
      <c r="V24" t="s">
        <v>18</v>
      </c>
      <c r="W24">
        <f t="shared" ca="1" si="2"/>
        <v>0</v>
      </c>
      <c r="X24">
        <f t="shared" ca="1" si="0"/>
        <v>0</v>
      </c>
      <c r="Y24">
        <v>0</v>
      </c>
      <c r="Z24" t="s">
        <v>53</v>
      </c>
      <c r="AA24" t="str">
        <f t="shared" si="3"/>
        <v>short_term</v>
      </c>
      <c r="AB24" s="4" t="s">
        <v>90</v>
      </c>
    </row>
    <row r="25" spans="1:28">
      <c r="A25" t="s">
        <v>88</v>
      </c>
      <c r="B25">
        <v>2019</v>
      </c>
      <c r="C25" t="s">
        <v>75</v>
      </c>
      <c r="D25" t="s">
        <v>23</v>
      </c>
      <c r="E25" s="3" t="s">
        <v>62</v>
      </c>
      <c r="F25">
        <v>1</v>
      </c>
      <c r="G25">
        <v>0</v>
      </c>
      <c r="H25">
        <v>22.04495</v>
      </c>
      <c r="I25">
        <v>59.17903226</v>
      </c>
      <c r="J25">
        <v>0.91935483900000003</v>
      </c>
      <c r="K25">
        <f ca="1">RANDBETWEEN(15,30)</f>
        <v>20</v>
      </c>
      <c r="L25">
        <v>140</v>
      </c>
      <c r="M25">
        <v>140</v>
      </c>
      <c r="N25">
        <f t="shared" si="1"/>
        <v>4.666666666666667</v>
      </c>
      <c r="O25">
        <v>27500</v>
      </c>
      <c r="P25">
        <f ca="1">RANDBETWEEN(16180,16195)</f>
        <v>16183</v>
      </c>
      <c r="Q25" t="s">
        <v>15</v>
      </c>
      <c r="R25">
        <v>6.05</v>
      </c>
      <c r="S25">
        <v>200</v>
      </c>
      <c r="T25">
        <v>75</v>
      </c>
      <c r="U25">
        <v>75</v>
      </c>
      <c r="V25" t="s">
        <v>18</v>
      </c>
      <c r="W25">
        <f t="shared" ca="1" si="2"/>
        <v>323660</v>
      </c>
      <c r="X25">
        <f t="shared" ca="1" si="0"/>
        <v>296160</v>
      </c>
      <c r="Y25">
        <f ca="1">(X25/O25)*100</f>
        <v>1076.9454545454546</v>
      </c>
      <c r="Z25" t="s">
        <v>53</v>
      </c>
      <c r="AA25" t="str">
        <f t="shared" si="3"/>
        <v>intermediate_term</v>
      </c>
      <c r="AB25" s="4" t="s">
        <v>127</v>
      </c>
    </row>
    <row r="26" spans="1:28">
      <c r="A26" t="s">
        <v>88</v>
      </c>
      <c r="B26">
        <v>2019</v>
      </c>
      <c r="C26" t="s">
        <v>75</v>
      </c>
      <c r="D26" s="5" t="s">
        <v>24</v>
      </c>
      <c r="E26" s="3" t="s">
        <v>62</v>
      </c>
      <c r="F26">
        <v>0</v>
      </c>
      <c r="G26">
        <v>0</v>
      </c>
      <c r="H26">
        <v>22.04495</v>
      </c>
      <c r="I26">
        <v>59.17903226</v>
      </c>
      <c r="J26">
        <v>0.91935483900000003</v>
      </c>
      <c r="K26">
        <f ca="1">RANDBETWEEN(25,35)</f>
        <v>33</v>
      </c>
      <c r="L26">
        <v>240</v>
      </c>
      <c r="M26">
        <v>240</v>
      </c>
      <c r="N26">
        <f t="shared" si="1"/>
        <v>8</v>
      </c>
      <c r="O26">
        <v>0</v>
      </c>
      <c r="P26">
        <v>0</v>
      </c>
      <c r="Q26" t="s">
        <v>15</v>
      </c>
      <c r="R26">
        <v>6</v>
      </c>
      <c r="S26">
        <v>10</v>
      </c>
      <c r="T26">
        <v>20</v>
      </c>
      <c r="U26">
        <v>20</v>
      </c>
      <c r="V26" t="s">
        <v>17</v>
      </c>
      <c r="W26">
        <f t="shared" ca="1" si="2"/>
        <v>0</v>
      </c>
      <c r="X26">
        <f t="shared" ca="1" si="0"/>
        <v>0</v>
      </c>
      <c r="Y26">
        <v>0</v>
      </c>
      <c r="Z26" t="s">
        <v>51</v>
      </c>
      <c r="AA26" t="str">
        <f t="shared" si="3"/>
        <v>intermediate_term</v>
      </c>
      <c r="AB26" s="4" t="s">
        <v>91</v>
      </c>
    </row>
    <row r="27" spans="1:28">
      <c r="A27" t="s">
        <v>88</v>
      </c>
      <c r="B27">
        <v>2019</v>
      </c>
      <c r="C27" t="s">
        <v>75</v>
      </c>
      <c r="D27" s="5" t="s">
        <v>25</v>
      </c>
      <c r="E27" s="3" t="s">
        <v>62</v>
      </c>
      <c r="F27">
        <v>0</v>
      </c>
      <c r="G27">
        <v>0</v>
      </c>
      <c r="H27">
        <v>22.04495</v>
      </c>
      <c r="I27">
        <v>59.17903226</v>
      </c>
      <c r="J27">
        <v>0.91935483900000003</v>
      </c>
      <c r="K27">
        <f ca="1">RANDBETWEEN(20,30)</f>
        <v>25</v>
      </c>
      <c r="L27">
        <v>75</v>
      </c>
      <c r="M27">
        <v>75</v>
      </c>
      <c r="N27">
        <f t="shared" si="1"/>
        <v>2.5</v>
      </c>
      <c r="O27">
        <v>0</v>
      </c>
      <c r="P27">
        <v>0</v>
      </c>
      <c r="Q27" t="s">
        <v>15</v>
      </c>
      <c r="R27">
        <v>6.25</v>
      </c>
      <c r="S27">
        <v>5</v>
      </c>
      <c r="T27">
        <v>10</v>
      </c>
      <c r="U27">
        <v>10</v>
      </c>
      <c r="V27" t="s">
        <v>18</v>
      </c>
      <c r="W27">
        <f t="shared" ca="1" si="2"/>
        <v>0</v>
      </c>
      <c r="X27">
        <f t="shared" ca="1" si="0"/>
        <v>0</v>
      </c>
      <c r="Y27">
        <v>0</v>
      </c>
      <c r="Z27" t="s">
        <v>51</v>
      </c>
      <c r="AA27" t="str">
        <f t="shared" si="3"/>
        <v>short_term</v>
      </c>
      <c r="AB27" s="4" t="s">
        <v>92</v>
      </c>
    </row>
    <row r="28" spans="1:28">
      <c r="A28" t="s">
        <v>88</v>
      </c>
      <c r="B28">
        <v>2019</v>
      </c>
      <c r="C28" t="s">
        <v>75</v>
      </c>
      <c r="D28" t="s">
        <v>26</v>
      </c>
      <c r="E28" s="3" t="s">
        <v>62</v>
      </c>
      <c r="F28">
        <v>1</v>
      </c>
      <c r="G28">
        <v>0</v>
      </c>
      <c r="H28">
        <v>22.04495</v>
      </c>
      <c r="I28">
        <v>59.17903226</v>
      </c>
      <c r="J28">
        <v>0.91935483900000003</v>
      </c>
      <c r="K28">
        <f ca="1">RANDBETWEEN(25,35)</f>
        <v>29</v>
      </c>
      <c r="L28">
        <v>55</v>
      </c>
      <c r="M28">
        <v>55</v>
      </c>
      <c r="N28">
        <f t="shared" si="1"/>
        <v>1.8333333333333333</v>
      </c>
      <c r="O28">
        <v>24000</v>
      </c>
      <c r="P28">
        <f ca="1">RANDBETWEEN(8090,8100)</f>
        <v>8098</v>
      </c>
      <c r="Q28" t="s">
        <v>13</v>
      </c>
      <c r="R28">
        <v>6.4</v>
      </c>
      <c r="S28">
        <v>30</v>
      </c>
      <c r="T28">
        <v>40</v>
      </c>
      <c r="U28">
        <v>40</v>
      </c>
      <c r="V28" t="s">
        <v>17</v>
      </c>
      <c r="W28">
        <f t="shared" ca="1" si="2"/>
        <v>234842</v>
      </c>
      <c r="X28">
        <f t="shared" ca="1" si="0"/>
        <v>210842</v>
      </c>
      <c r="Y28">
        <f ca="1">(X28/O28)*100</f>
        <v>878.50833333333321</v>
      </c>
      <c r="Z28" t="s">
        <v>53</v>
      </c>
      <c r="AA28" t="str">
        <f t="shared" si="3"/>
        <v>short_term</v>
      </c>
      <c r="AB28" s="4" t="s">
        <v>128</v>
      </c>
    </row>
    <row r="29" spans="1:28">
      <c r="A29" t="s">
        <v>88</v>
      </c>
      <c r="B29">
        <v>2019</v>
      </c>
      <c r="C29" t="s">
        <v>75</v>
      </c>
      <c r="D29" t="s">
        <v>27</v>
      </c>
      <c r="E29" s="3" t="s">
        <v>62</v>
      </c>
      <c r="F29">
        <v>0</v>
      </c>
      <c r="G29">
        <v>0</v>
      </c>
      <c r="H29">
        <v>22.04495</v>
      </c>
      <c r="I29">
        <v>59.17903226</v>
      </c>
      <c r="J29">
        <v>0.91935483900000003</v>
      </c>
      <c r="K29">
        <f ca="1">RANDBETWEEN(15,30)</f>
        <v>28</v>
      </c>
      <c r="L29">
        <v>90</v>
      </c>
      <c r="M29">
        <v>90</v>
      </c>
      <c r="N29">
        <f t="shared" si="1"/>
        <v>3</v>
      </c>
      <c r="O29">
        <v>0</v>
      </c>
      <c r="P29">
        <v>0</v>
      </c>
      <c r="Q29" t="s">
        <v>13</v>
      </c>
      <c r="R29">
        <v>6.5</v>
      </c>
      <c r="S29">
        <v>90</v>
      </c>
      <c r="T29">
        <v>90</v>
      </c>
      <c r="U29">
        <v>90</v>
      </c>
      <c r="V29" t="s">
        <v>17</v>
      </c>
      <c r="W29">
        <f t="shared" ca="1" si="2"/>
        <v>0</v>
      </c>
      <c r="X29">
        <f t="shared" ca="1" si="0"/>
        <v>0</v>
      </c>
      <c r="Y29">
        <v>0</v>
      </c>
      <c r="Z29" t="s">
        <v>51</v>
      </c>
      <c r="AA29" t="str">
        <f t="shared" si="3"/>
        <v>short_term</v>
      </c>
      <c r="AB29" s="4" t="s">
        <v>93</v>
      </c>
    </row>
    <row r="30" spans="1:28">
      <c r="A30" t="s">
        <v>88</v>
      </c>
      <c r="B30">
        <v>2019</v>
      </c>
      <c r="C30" t="s">
        <v>75</v>
      </c>
      <c r="D30" t="s">
        <v>28</v>
      </c>
      <c r="E30" s="3" t="s">
        <v>62</v>
      </c>
      <c r="F30">
        <v>0</v>
      </c>
      <c r="G30">
        <v>0</v>
      </c>
      <c r="H30">
        <v>22.04495</v>
      </c>
      <c r="I30">
        <v>59.17903226</v>
      </c>
      <c r="J30">
        <v>0.91935483900000003</v>
      </c>
      <c r="K30">
        <f ca="1">RANDBETWEEN(25,40)</f>
        <v>33</v>
      </c>
      <c r="L30">
        <v>180</v>
      </c>
      <c r="M30">
        <v>180</v>
      </c>
      <c r="N30">
        <f t="shared" si="1"/>
        <v>6</v>
      </c>
      <c r="O30">
        <v>0</v>
      </c>
      <c r="P30">
        <v>0</v>
      </c>
      <c r="Q30" t="s">
        <v>15</v>
      </c>
      <c r="R30">
        <v>6.25</v>
      </c>
      <c r="S30">
        <v>80</v>
      </c>
      <c r="T30">
        <v>60</v>
      </c>
      <c r="U30">
        <v>40</v>
      </c>
      <c r="V30" t="s">
        <v>18</v>
      </c>
      <c r="W30">
        <f t="shared" ca="1" si="2"/>
        <v>0</v>
      </c>
      <c r="X30">
        <f t="shared" ca="1" si="0"/>
        <v>0</v>
      </c>
      <c r="Y30">
        <v>0</v>
      </c>
      <c r="Z30" t="s">
        <v>53</v>
      </c>
      <c r="AA30" t="str">
        <f t="shared" si="3"/>
        <v>intermediate_term</v>
      </c>
      <c r="AB30" s="4" t="s">
        <v>94</v>
      </c>
    </row>
    <row r="31" spans="1:28">
      <c r="A31" t="s">
        <v>88</v>
      </c>
      <c r="B31">
        <v>2019</v>
      </c>
      <c r="C31" t="s">
        <v>75</v>
      </c>
      <c r="D31" s="5" t="s">
        <v>29</v>
      </c>
      <c r="E31" s="1" t="s">
        <v>63</v>
      </c>
      <c r="F31">
        <v>0</v>
      </c>
      <c r="G31">
        <v>0</v>
      </c>
      <c r="H31">
        <v>22.04495</v>
      </c>
      <c r="I31">
        <v>59.17903226</v>
      </c>
      <c r="J31">
        <v>0.91935483900000003</v>
      </c>
      <c r="K31">
        <f ca="1">RANDBETWEEN(85,95)</f>
        <v>86</v>
      </c>
      <c r="L31">
        <v>210</v>
      </c>
      <c r="M31">
        <v>210</v>
      </c>
      <c r="N31">
        <f t="shared" si="1"/>
        <v>7</v>
      </c>
      <c r="O31">
        <v>0</v>
      </c>
      <c r="P31">
        <v>0</v>
      </c>
      <c r="Q31" t="s">
        <v>36</v>
      </c>
      <c r="R31">
        <v>6</v>
      </c>
      <c r="S31">
        <v>120</v>
      </c>
      <c r="T31">
        <v>50</v>
      </c>
      <c r="U31">
        <v>80</v>
      </c>
      <c r="V31" t="s">
        <v>17</v>
      </c>
      <c r="W31">
        <f t="shared" ca="1" si="2"/>
        <v>0</v>
      </c>
      <c r="X31">
        <f t="shared" ca="1" si="0"/>
        <v>0</v>
      </c>
      <c r="Y31">
        <v>0</v>
      </c>
      <c r="Z31" t="s">
        <v>51</v>
      </c>
      <c r="AA31" t="str">
        <f t="shared" si="3"/>
        <v>intermediate_term</v>
      </c>
      <c r="AB31" s="4" t="s">
        <v>129</v>
      </c>
    </row>
    <row r="32" spans="1:28">
      <c r="A32" t="s">
        <v>88</v>
      </c>
      <c r="B32">
        <v>2019</v>
      </c>
      <c r="C32" t="s">
        <v>75</v>
      </c>
      <c r="D32" t="s">
        <v>30</v>
      </c>
      <c r="E32" s="2" t="s">
        <v>61</v>
      </c>
      <c r="F32">
        <v>0</v>
      </c>
      <c r="G32">
        <v>0</v>
      </c>
      <c r="H32">
        <v>22.04495</v>
      </c>
      <c r="I32">
        <v>59.17903226</v>
      </c>
      <c r="J32">
        <v>0.91935483900000003</v>
      </c>
      <c r="K32">
        <f ca="1">RANDBETWEEN(25,40)</f>
        <v>34</v>
      </c>
      <c r="L32">
        <v>360</v>
      </c>
      <c r="M32">
        <v>360</v>
      </c>
      <c r="N32">
        <f t="shared" si="1"/>
        <v>12</v>
      </c>
      <c r="O32">
        <v>0</v>
      </c>
      <c r="P32">
        <v>0</v>
      </c>
      <c r="Q32" t="s">
        <v>65</v>
      </c>
      <c r="R32">
        <v>6.75</v>
      </c>
      <c r="S32">
        <v>400</v>
      </c>
      <c r="T32">
        <v>120</v>
      </c>
      <c r="U32">
        <v>600</v>
      </c>
      <c r="V32" t="s">
        <v>18</v>
      </c>
      <c r="W32">
        <f t="shared" ca="1" si="2"/>
        <v>0</v>
      </c>
      <c r="X32">
        <f t="shared" ca="1" si="0"/>
        <v>0</v>
      </c>
      <c r="Y32">
        <v>0</v>
      </c>
      <c r="Z32" t="s">
        <v>53</v>
      </c>
      <c r="AA32" t="str">
        <f t="shared" si="3"/>
        <v>intermediate_term</v>
      </c>
      <c r="AB32" s="4" t="s">
        <v>95</v>
      </c>
    </row>
    <row r="33" spans="1:28">
      <c r="A33" t="s">
        <v>88</v>
      </c>
      <c r="B33">
        <v>2019</v>
      </c>
      <c r="C33" t="s">
        <v>75</v>
      </c>
      <c r="D33" s="5" t="s">
        <v>31</v>
      </c>
      <c r="E33" s="3" t="s">
        <v>61</v>
      </c>
      <c r="F33">
        <v>0</v>
      </c>
      <c r="G33">
        <v>0</v>
      </c>
      <c r="H33">
        <v>22.04495</v>
      </c>
      <c r="I33">
        <v>59.17903226</v>
      </c>
      <c r="J33">
        <v>0.91935483900000003</v>
      </c>
      <c r="K33">
        <f ca="1">RANDBETWEEN(290,320)</f>
        <v>291</v>
      </c>
      <c r="L33">
        <v>1080</v>
      </c>
      <c r="M33">
        <v>1080</v>
      </c>
      <c r="N33">
        <f t="shared" si="1"/>
        <v>36</v>
      </c>
      <c r="O33">
        <v>0</v>
      </c>
      <c r="P33">
        <v>0</v>
      </c>
      <c r="Q33" t="s">
        <v>13</v>
      </c>
      <c r="R33">
        <v>9.5</v>
      </c>
      <c r="S33">
        <v>32</v>
      </c>
      <c r="T33">
        <v>32</v>
      </c>
      <c r="U33">
        <v>32</v>
      </c>
      <c r="V33" t="s">
        <v>17</v>
      </c>
      <c r="W33">
        <f t="shared" ca="1" si="2"/>
        <v>0</v>
      </c>
      <c r="X33">
        <f t="shared" ca="1" si="0"/>
        <v>0</v>
      </c>
      <c r="Y33">
        <v>0</v>
      </c>
      <c r="Z33" t="s">
        <v>54</v>
      </c>
      <c r="AA33" t="str">
        <f t="shared" si="3"/>
        <v>long_term</v>
      </c>
      <c r="AB33" s="4" t="s">
        <v>130</v>
      </c>
    </row>
    <row r="34" spans="1:28">
      <c r="A34" t="s">
        <v>88</v>
      </c>
      <c r="B34">
        <v>2019</v>
      </c>
      <c r="C34" t="s">
        <v>75</v>
      </c>
      <c r="D34" s="5" t="s">
        <v>32</v>
      </c>
      <c r="E34" s="3" t="s">
        <v>61</v>
      </c>
      <c r="F34">
        <v>0</v>
      </c>
      <c r="G34">
        <v>0</v>
      </c>
      <c r="H34">
        <v>22.04495</v>
      </c>
      <c r="I34">
        <v>59.17903226</v>
      </c>
      <c r="J34">
        <v>0.91935483900000003</v>
      </c>
      <c r="K34">
        <f ca="1">RANDBETWEEN(100,130)</f>
        <v>100</v>
      </c>
      <c r="L34">
        <v>1980</v>
      </c>
      <c r="M34">
        <v>1980</v>
      </c>
      <c r="N34">
        <f t="shared" si="1"/>
        <v>66</v>
      </c>
      <c r="O34">
        <v>0</v>
      </c>
      <c r="P34">
        <v>0</v>
      </c>
      <c r="Q34" t="s">
        <v>15</v>
      </c>
      <c r="R34">
        <v>7.25</v>
      </c>
      <c r="S34">
        <v>56</v>
      </c>
      <c r="T34">
        <v>20</v>
      </c>
      <c r="U34">
        <v>20</v>
      </c>
      <c r="V34" t="s">
        <v>18</v>
      </c>
      <c r="W34">
        <f t="shared" ca="1" si="2"/>
        <v>0</v>
      </c>
      <c r="X34">
        <f t="shared" ca="1" si="0"/>
        <v>0</v>
      </c>
      <c r="Y34">
        <v>0</v>
      </c>
      <c r="Z34" t="s">
        <v>54</v>
      </c>
      <c r="AA34" t="str">
        <f t="shared" si="3"/>
        <v>long_term</v>
      </c>
      <c r="AB34" s="4" t="s">
        <v>131</v>
      </c>
    </row>
    <row r="35" spans="1:28">
      <c r="A35" t="s">
        <v>88</v>
      </c>
      <c r="B35">
        <v>2019</v>
      </c>
      <c r="C35" t="s">
        <v>75</v>
      </c>
      <c r="D35" t="s">
        <v>33</v>
      </c>
      <c r="E35" s="2" t="s">
        <v>61</v>
      </c>
      <c r="F35">
        <v>0</v>
      </c>
      <c r="G35">
        <v>0</v>
      </c>
      <c r="H35">
        <v>22.04495</v>
      </c>
      <c r="I35">
        <v>59.17903226</v>
      </c>
      <c r="J35">
        <v>0.91935483900000003</v>
      </c>
      <c r="K35">
        <f ca="1">RANDBETWEEN(50,65)</f>
        <v>55</v>
      </c>
      <c r="L35">
        <v>1080</v>
      </c>
      <c r="M35">
        <v>1080</v>
      </c>
      <c r="N35">
        <f t="shared" si="1"/>
        <v>36</v>
      </c>
      <c r="O35">
        <v>0</v>
      </c>
      <c r="P35">
        <v>0</v>
      </c>
      <c r="Q35" t="s">
        <v>71</v>
      </c>
      <c r="R35">
        <v>6</v>
      </c>
      <c r="S35">
        <v>25</v>
      </c>
      <c r="T35">
        <v>12</v>
      </c>
      <c r="U35">
        <v>12</v>
      </c>
      <c r="V35" t="s">
        <v>18</v>
      </c>
      <c r="W35">
        <f t="shared" ca="1" si="2"/>
        <v>0</v>
      </c>
      <c r="X35">
        <f t="shared" ca="1" si="0"/>
        <v>0</v>
      </c>
      <c r="Y35">
        <v>0</v>
      </c>
      <c r="Z35" t="s">
        <v>54</v>
      </c>
      <c r="AA35" t="str">
        <f t="shared" si="3"/>
        <v>long_term</v>
      </c>
      <c r="AB35" s="4" t="s">
        <v>96</v>
      </c>
    </row>
    <row r="36" spans="1:28">
      <c r="A36" t="s">
        <v>88</v>
      </c>
      <c r="B36">
        <v>2019</v>
      </c>
      <c r="C36" t="s">
        <v>75</v>
      </c>
      <c r="D36" s="5" t="s">
        <v>34</v>
      </c>
      <c r="E36" s="2" t="s">
        <v>61</v>
      </c>
      <c r="F36">
        <v>1</v>
      </c>
      <c r="G36">
        <v>0</v>
      </c>
      <c r="H36">
        <v>22.04495</v>
      </c>
      <c r="I36">
        <v>59.17903226</v>
      </c>
      <c r="J36">
        <v>0.91935483900000003</v>
      </c>
      <c r="K36">
        <f ca="1">RANDBETWEEN(90,120)</f>
        <v>91</v>
      </c>
      <c r="L36">
        <v>900</v>
      </c>
      <c r="M36">
        <v>900</v>
      </c>
      <c r="N36">
        <f t="shared" si="1"/>
        <v>30</v>
      </c>
      <c r="O36">
        <v>92000</v>
      </c>
      <c r="P36">
        <v>20235.28</v>
      </c>
      <c r="Q36" t="s">
        <v>13</v>
      </c>
      <c r="R36">
        <v>7.25</v>
      </c>
      <c r="S36">
        <v>215</v>
      </c>
      <c r="T36">
        <v>75</v>
      </c>
      <c r="U36">
        <v>100</v>
      </c>
      <c r="V36" t="s">
        <v>17</v>
      </c>
      <c r="W36">
        <f t="shared" ca="1" si="2"/>
        <v>1841410.48</v>
      </c>
      <c r="X36">
        <f t="shared" ca="1" si="0"/>
        <v>1749410.48</v>
      </c>
      <c r="Y36">
        <f ca="1">(X36/O36)*100</f>
        <v>1901.5331304347824</v>
      </c>
      <c r="Z36" t="s">
        <v>54</v>
      </c>
      <c r="AA36" t="str">
        <f t="shared" si="3"/>
        <v>long_term</v>
      </c>
      <c r="AB36" s="4" t="s">
        <v>97</v>
      </c>
    </row>
    <row r="37" spans="1:28">
      <c r="A37" t="s">
        <v>88</v>
      </c>
      <c r="B37">
        <v>2019</v>
      </c>
      <c r="C37" t="s">
        <v>75</v>
      </c>
      <c r="D37" s="5" t="s">
        <v>35</v>
      </c>
      <c r="E37" s="2" t="s">
        <v>61</v>
      </c>
      <c r="F37">
        <v>0</v>
      </c>
      <c r="G37">
        <v>0</v>
      </c>
      <c r="H37">
        <v>22.04495</v>
      </c>
      <c r="I37">
        <v>59.17903226</v>
      </c>
      <c r="J37">
        <v>0.91935483900000003</v>
      </c>
      <c r="K37">
        <f ca="1">RANDBETWEEN(30,50)</f>
        <v>36</v>
      </c>
      <c r="L37">
        <v>210</v>
      </c>
      <c r="M37">
        <v>210</v>
      </c>
      <c r="N37">
        <f t="shared" si="1"/>
        <v>7</v>
      </c>
      <c r="O37">
        <v>0</v>
      </c>
      <c r="P37">
        <v>0</v>
      </c>
      <c r="Q37" t="s">
        <v>13</v>
      </c>
      <c r="R37">
        <v>6.75</v>
      </c>
      <c r="S37">
        <v>1088</v>
      </c>
      <c r="T37">
        <v>72</v>
      </c>
      <c r="U37">
        <v>527</v>
      </c>
      <c r="V37" t="s">
        <v>17</v>
      </c>
      <c r="W37">
        <f t="shared" ca="1" si="2"/>
        <v>0</v>
      </c>
      <c r="X37">
        <f t="shared" ca="1" si="0"/>
        <v>0</v>
      </c>
      <c r="Y37">
        <v>0</v>
      </c>
      <c r="Z37" t="s">
        <v>54</v>
      </c>
      <c r="AA37" t="str">
        <f t="shared" si="3"/>
        <v>intermediate_term</v>
      </c>
      <c r="AB37" s="4" t="s">
        <v>98</v>
      </c>
    </row>
    <row r="38" spans="1:28">
      <c r="A38" t="s">
        <v>88</v>
      </c>
      <c r="B38">
        <v>2019</v>
      </c>
      <c r="C38" t="s">
        <v>75</v>
      </c>
      <c r="D38" s="5" t="s">
        <v>37</v>
      </c>
      <c r="E38" s="2" t="s">
        <v>61</v>
      </c>
      <c r="F38">
        <v>0</v>
      </c>
      <c r="G38">
        <v>0</v>
      </c>
      <c r="H38">
        <v>22.04495</v>
      </c>
      <c r="I38">
        <v>59.17903226</v>
      </c>
      <c r="J38">
        <v>0.91935483900000003</v>
      </c>
      <c r="K38">
        <f ca="1">RANDBETWEEN(50,100)</f>
        <v>78</v>
      </c>
      <c r="L38">
        <v>1800</v>
      </c>
      <c r="M38">
        <v>2880</v>
      </c>
      <c r="N38">
        <f t="shared" si="1"/>
        <v>78</v>
      </c>
      <c r="O38">
        <v>0</v>
      </c>
      <c r="P38">
        <v>0</v>
      </c>
      <c r="Q38" t="s">
        <v>13</v>
      </c>
      <c r="R38">
        <v>6.5</v>
      </c>
      <c r="S38">
        <v>400</v>
      </c>
      <c r="T38">
        <v>400</v>
      </c>
      <c r="U38">
        <v>600</v>
      </c>
      <c r="V38" t="s">
        <v>18</v>
      </c>
      <c r="W38">
        <f t="shared" ca="1" si="2"/>
        <v>0</v>
      </c>
      <c r="X38">
        <f t="shared" ca="1" si="0"/>
        <v>0</v>
      </c>
      <c r="Y38">
        <v>0</v>
      </c>
      <c r="Z38" t="s">
        <v>54</v>
      </c>
      <c r="AA38" t="str">
        <f t="shared" si="3"/>
        <v>long_term</v>
      </c>
      <c r="AB38" s="4" t="s">
        <v>99</v>
      </c>
    </row>
    <row r="39" spans="1:28">
      <c r="A39" t="s">
        <v>88</v>
      </c>
      <c r="B39">
        <v>2019</v>
      </c>
      <c r="C39" t="s">
        <v>75</v>
      </c>
      <c r="D39" s="5" t="s">
        <v>156</v>
      </c>
      <c r="E39" s="2" t="s">
        <v>61</v>
      </c>
      <c r="F39">
        <v>0</v>
      </c>
      <c r="G39">
        <v>0</v>
      </c>
      <c r="H39">
        <v>22.04495</v>
      </c>
      <c r="I39">
        <v>59.17903226</v>
      </c>
      <c r="J39">
        <v>0.91935483900000003</v>
      </c>
      <c r="K39">
        <f ca="1">RANDBETWEEN(100,150)</f>
        <v>122</v>
      </c>
      <c r="L39">
        <v>240</v>
      </c>
      <c r="M39">
        <v>720</v>
      </c>
      <c r="N39">
        <f t="shared" si="1"/>
        <v>16</v>
      </c>
      <c r="O39">
        <v>0</v>
      </c>
      <c r="P39">
        <v>0</v>
      </c>
      <c r="Q39" t="s">
        <v>67</v>
      </c>
      <c r="R39">
        <v>6</v>
      </c>
      <c r="S39">
        <v>170</v>
      </c>
      <c r="T39">
        <v>170</v>
      </c>
      <c r="U39">
        <v>170</v>
      </c>
      <c r="V39" t="s">
        <v>18</v>
      </c>
      <c r="W39">
        <f t="shared" ca="1" si="2"/>
        <v>0</v>
      </c>
      <c r="X39">
        <f t="shared" ca="1" si="0"/>
        <v>0</v>
      </c>
      <c r="Y39">
        <v>0</v>
      </c>
      <c r="Z39" t="s">
        <v>54</v>
      </c>
      <c r="AA39" t="str">
        <f t="shared" si="3"/>
        <v>long_term</v>
      </c>
      <c r="AB39" s="4" t="s">
        <v>100</v>
      </c>
    </row>
    <row r="40" spans="1:28">
      <c r="A40" t="s">
        <v>88</v>
      </c>
      <c r="B40">
        <v>2019</v>
      </c>
      <c r="C40" t="s">
        <v>75</v>
      </c>
      <c r="D40" s="5" t="s">
        <v>38</v>
      </c>
      <c r="E40" s="3" t="s">
        <v>59</v>
      </c>
      <c r="F40">
        <v>0</v>
      </c>
      <c r="G40">
        <v>0</v>
      </c>
      <c r="H40">
        <v>22.04495</v>
      </c>
      <c r="I40">
        <v>59.17903226</v>
      </c>
      <c r="J40">
        <v>0.91935483900000003</v>
      </c>
      <c r="K40">
        <f ca="1">RANDBETWEEN(120,300)</f>
        <v>189</v>
      </c>
      <c r="L40">
        <v>45</v>
      </c>
      <c r="M40">
        <v>50</v>
      </c>
      <c r="N40">
        <f t="shared" si="1"/>
        <v>1.5833333333333333</v>
      </c>
      <c r="O40">
        <v>0</v>
      </c>
      <c r="P40">
        <v>0</v>
      </c>
      <c r="Q40" t="s">
        <v>15</v>
      </c>
      <c r="R40">
        <v>6.25</v>
      </c>
      <c r="S40">
        <v>200</v>
      </c>
      <c r="T40">
        <v>75</v>
      </c>
      <c r="U40">
        <v>125</v>
      </c>
      <c r="V40" t="s">
        <v>17</v>
      </c>
      <c r="W40">
        <f t="shared" ca="1" si="2"/>
        <v>0</v>
      </c>
      <c r="X40">
        <f t="shared" ca="1" si="0"/>
        <v>0</v>
      </c>
      <c r="Y40">
        <v>0</v>
      </c>
      <c r="Z40" t="s">
        <v>54</v>
      </c>
      <c r="AA40" t="str">
        <f t="shared" si="3"/>
        <v>short_term</v>
      </c>
      <c r="AB40" s="4" t="s">
        <v>101</v>
      </c>
    </row>
    <row r="41" spans="1:28">
      <c r="A41" t="s">
        <v>88</v>
      </c>
      <c r="B41">
        <v>2019</v>
      </c>
      <c r="C41" t="s">
        <v>75</v>
      </c>
      <c r="D41" s="5" t="s">
        <v>39</v>
      </c>
      <c r="E41" s="3" t="s">
        <v>59</v>
      </c>
      <c r="F41">
        <v>1</v>
      </c>
      <c r="G41">
        <v>0</v>
      </c>
      <c r="H41">
        <v>22.04495</v>
      </c>
      <c r="I41">
        <v>59.17903226</v>
      </c>
      <c r="J41">
        <v>0.91935483900000003</v>
      </c>
      <c r="K41">
        <f ca="1">RANDBETWEEN(60,90)</f>
        <v>63</v>
      </c>
      <c r="L41">
        <v>56</v>
      </c>
      <c r="M41">
        <v>60</v>
      </c>
      <c r="N41">
        <f t="shared" si="1"/>
        <v>1.9333333333333333</v>
      </c>
      <c r="O41">
        <v>30500</v>
      </c>
      <c r="P41">
        <v>10000</v>
      </c>
      <c r="Q41" t="s">
        <v>13</v>
      </c>
      <c r="R41">
        <v>7.25</v>
      </c>
      <c r="S41">
        <v>45</v>
      </c>
      <c r="T41">
        <v>90</v>
      </c>
      <c r="U41">
        <v>75</v>
      </c>
      <c r="V41" t="s">
        <v>18</v>
      </c>
      <c r="W41">
        <f t="shared" ca="1" si="2"/>
        <v>630000</v>
      </c>
      <c r="X41">
        <f t="shared" ca="1" si="0"/>
        <v>599500</v>
      </c>
      <c r="Y41">
        <f ca="1">(X41/O41)*100</f>
        <v>1965.5737704918031</v>
      </c>
      <c r="Z41" t="s">
        <v>53</v>
      </c>
      <c r="AA41" t="str">
        <f t="shared" si="3"/>
        <v>short_term</v>
      </c>
      <c r="AB41" s="4" t="s">
        <v>102</v>
      </c>
    </row>
    <row r="42" spans="1:28">
      <c r="A42" t="s">
        <v>88</v>
      </c>
      <c r="B42">
        <v>2019</v>
      </c>
      <c r="C42" t="s">
        <v>75</v>
      </c>
      <c r="D42" t="s">
        <v>40</v>
      </c>
      <c r="E42" s="2" t="s">
        <v>62</v>
      </c>
      <c r="F42">
        <v>0</v>
      </c>
      <c r="G42">
        <v>0</v>
      </c>
      <c r="H42">
        <v>22.04495</v>
      </c>
      <c r="I42">
        <v>59.17903226</v>
      </c>
      <c r="J42">
        <v>0.91935483900000003</v>
      </c>
      <c r="K42">
        <f ca="1">RANDBETWEEN(15,25)</f>
        <v>15</v>
      </c>
      <c r="L42">
        <v>55</v>
      </c>
      <c r="M42">
        <v>90</v>
      </c>
      <c r="N42">
        <f t="shared" si="1"/>
        <v>2.4166666666666665</v>
      </c>
      <c r="O42">
        <v>0</v>
      </c>
      <c r="P42">
        <v>0</v>
      </c>
      <c r="Q42" t="s">
        <v>72</v>
      </c>
      <c r="R42">
        <v>6.5</v>
      </c>
      <c r="S42">
        <v>40</v>
      </c>
      <c r="T42">
        <v>60</v>
      </c>
      <c r="U42">
        <v>30</v>
      </c>
      <c r="V42" t="s">
        <v>17</v>
      </c>
      <c r="W42">
        <f t="shared" ca="1" si="2"/>
        <v>0</v>
      </c>
      <c r="X42">
        <f t="shared" ca="1" si="0"/>
        <v>0</v>
      </c>
      <c r="Y42">
        <v>0</v>
      </c>
      <c r="Z42" t="s">
        <v>53</v>
      </c>
      <c r="AA42" t="str">
        <f t="shared" si="3"/>
        <v>short_term</v>
      </c>
      <c r="AB42" s="4" t="s">
        <v>132</v>
      </c>
    </row>
    <row r="43" spans="1:28">
      <c r="A43" t="s">
        <v>88</v>
      </c>
      <c r="B43">
        <v>2019</v>
      </c>
      <c r="C43" t="s">
        <v>75</v>
      </c>
      <c r="D43" t="s">
        <v>41</v>
      </c>
      <c r="E43" s="2" t="s">
        <v>62</v>
      </c>
      <c r="F43">
        <v>0</v>
      </c>
      <c r="G43">
        <v>0</v>
      </c>
      <c r="H43">
        <v>22.04495</v>
      </c>
      <c r="I43">
        <v>59.17903226</v>
      </c>
      <c r="J43">
        <v>0.91935483900000003</v>
      </c>
      <c r="K43">
        <f ca="1">RANDBETWEEN(20,35)</f>
        <v>21</v>
      </c>
      <c r="L43">
        <v>90</v>
      </c>
      <c r="M43">
        <v>120</v>
      </c>
      <c r="N43">
        <f t="shared" si="1"/>
        <v>3.5</v>
      </c>
      <c r="O43">
        <v>0</v>
      </c>
      <c r="P43">
        <v>0</v>
      </c>
      <c r="Q43" t="s">
        <v>15</v>
      </c>
      <c r="R43">
        <v>6.5</v>
      </c>
      <c r="S43">
        <v>120</v>
      </c>
      <c r="T43">
        <v>80</v>
      </c>
      <c r="U43">
        <v>80</v>
      </c>
      <c r="V43" t="s">
        <v>17</v>
      </c>
      <c r="W43">
        <f t="shared" ca="1" si="2"/>
        <v>0</v>
      </c>
      <c r="X43">
        <f t="shared" ca="1" si="0"/>
        <v>0</v>
      </c>
      <c r="Y43">
        <v>0</v>
      </c>
      <c r="Z43" t="s">
        <v>51</v>
      </c>
      <c r="AA43" t="str">
        <f t="shared" si="3"/>
        <v>short_term</v>
      </c>
      <c r="AB43" s="4" t="s">
        <v>133</v>
      </c>
    </row>
    <row r="44" spans="1:28">
      <c r="A44" t="s">
        <v>88</v>
      </c>
      <c r="B44">
        <v>2019</v>
      </c>
      <c r="C44" t="s">
        <v>75</v>
      </c>
      <c r="D44" t="s">
        <v>157</v>
      </c>
      <c r="E44" s="2" t="s">
        <v>62</v>
      </c>
      <c r="F44">
        <v>1</v>
      </c>
      <c r="G44">
        <v>0</v>
      </c>
      <c r="H44">
        <v>22.04495</v>
      </c>
      <c r="I44">
        <v>59.17903226</v>
      </c>
      <c r="J44">
        <v>0.91935483900000003</v>
      </c>
      <c r="K44">
        <f ca="1">RANDBETWEEN(25,40)</f>
        <v>25</v>
      </c>
      <c r="L44">
        <v>55</v>
      </c>
      <c r="M44">
        <v>60</v>
      </c>
      <c r="N44">
        <f t="shared" si="1"/>
        <v>1.9166666666666667</v>
      </c>
      <c r="O44">
        <v>22000</v>
      </c>
      <c r="P44">
        <f ca="1">RANDBETWEEN(6060,6075)</f>
        <v>6074</v>
      </c>
      <c r="Q44" t="s">
        <v>13</v>
      </c>
      <c r="R44">
        <v>6.5</v>
      </c>
      <c r="S44">
        <v>120</v>
      </c>
      <c r="T44">
        <v>40</v>
      </c>
      <c r="U44">
        <v>80</v>
      </c>
      <c r="V44" t="s">
        <v>18</v>
      </c>
      <c r="W44">
        <f t="shared" ca="1" si="2"/>
        <v>151850</v>
      </c>
      <c r="X44">
        <f t="shared" ca="1" si="0"/>
        <v>129850</v>
      </c>
      <c r="Y44">
        <f ca="1">(X44/O44)*100</f>
        <v>590.22727272727275</v>
      </c>
      <c r="Z44" t="s">
        <v>53</v>
      </c>
      <c r="AA44" t="str">
        <f t="shared" si="3"/>
        <v>short_term</v>
      </c>
      <c r="AB44" s="4" t="s">
        <v>103</v>
      </c>
    </row>
    <row r="45" spans="1:28">
      <c r="A45" t="s">
        <v>88</v>
      </c>
      <c r="B45">
        <v>2019</v>
      </c>
      <c r="C45" t="s">
        <v>75</v>
      </c>
      <c r="D45" t="s">
        <v>158</v>
      </c>
      <c r="E45" s="2" t="s">
        <v>62</v>
      </c>
      <c r="F45">
        <v>1</v>
      </c>
      <c r="G45">
        <v>0</v>
      </c>
      <c r="H45">
        <v>22.04495</v>
      </c>
      <c r="I45">
        <v>59.17903226</v>
      </c>
      <c r="J45">
        <v>0.91935483900000003</v>
      </c>
      <c r="K45">
        <f ca="1">RANDBETWEEN(15,25)</f>
        <v>20</v>
      </c>
      <c r="L45">
        <v>110</v>
      </c>
      <c r="M45">
        <v>120</v>
      </c>
      <c r="N45">
        <f t="shared" si="1"/>
        <v>3.8333333333333335</v>
      </c>
      <c r="O45">
        <v>22000</v>
      </c>
      <c r="P45">
        <f ca="1">RANDBETWEEN(15990,16010)</f>
        <v>15993</v>
      </c>
      <c r="Q45" t="s">
        <v>13</v>
      </c>
      <c r="R45">
        <v>7</v>
      </c>
      <c r="S45">
        <v>120</v>
      </c>
      <c r="T45">
        <v>40</v>
      </c>
      <c r="U45">
        <v>80</v>
      </c>
      <c r="V45" t="s">
        <v>17</v>
      </c>
      <c r="W45">
        <f t="shared" ca="1" si="2"/>
        <v>319860</v>
      </c>
      <c r="X45">
        <f t="shared" ca="1" si="0"/>
        <v>297860</v>
      </c>
      <c r="Y45">
        <f ca="1">(X45/O45)*100</f>
        <v>1353.909090909091</v>
      </c>
      <c r="Z45" t="s">
        <v>53</v>
      </c>
      <c r="AA45" t="str">
        <f t="shared" si="3"/>
        <v>short_term</v>
      </c>
      <c r="AB45" s="4" t="s">
        <v>103</v>
      </c>
    </row>
    <row r="46" spans="1:28">
      <c r="A46" t="s">
        <v>88</v>
      </c>
      <c r="B46">
        <v>2019</v>
      </c>
      <c r="C46" t="s">
        <v>75</v>
      </c>
      <c r="D46" t="s">
        <v>42</v>
      </c>
      <c r="E46" s="2" t="s">
        <v>61</v>
      </c>
      <c r="F46">
        <v>0</v>
      </c>
      <c r="G46">
        <v>0</v>
      </c>
      <c r="H46">
        <v>22.04495</v>
      </c>
      <c r="I46">
        <v>59.17903226</v>
      </c>
      <c r="J46">
        <v>0.91935483900000003</v>
      </c>
      <c r="K46">
        <f ca="1">RANDBETWEEN(600,700)</f>
        <v>657</v>
      </c>
      <c r="L46">
        <v>720</v>
      </c>
      <c r="M46">
        <v>1080</v>
      </c>
      <c r="N46">
        <f t="shared" si="1"/>
        <v>30</v>
      </c>
      <c r="O46">
        <v>0</v>
      </c>
      <c r="P46">
        <v>0</v>
      </c>
      <c r="Q46" t="s">
        <v>70</v>
      </c>
      <c r="R46">
        <v>5.75</v>
      </c>
      <c r="S46">
        <v>890</v>
      </c>
      <c r="T46">
        <v>445</v>
      </c>
      <c r="U46">
        <v>445</v>
      </c>
      <c r="V46" t="s">
        <v>18</v>
      </c>
      <c r="W46">
        <f t="shared" ca="1" si="2"/>
        <v>0</v>
      </c>
      <c r="X46">
        <f t="shared" ca="1" si="0"/>
        <v>0</v>
      </c>
      <c r="Y46">
        <v>0</v>
      </c>
      <c r="Z46" t="s">
        <v>54</v>
      </c>
      <c r="AA46" t="str">
        <f t="shared" si="3"/>
        <v>long_term</v>
      </c>
      <c r="AB46" s="4" t="s">
        <v>134</v>
      </c>
    </row>
    <row r="47" spans="1:28">
      <c r="A47" t="s">
        <v>88</v>
      </c>
      <c r="B47">
        <v>2019</v>
      </c>
      <c r="C47" t="s">
        <v>75</v>
      </c>
      <c r="D47" s="5" t="s">
        <v>43</v>
      </c>
      <c r="E47" s="3" t="s">
        <v>61</v>
      </c>
      <c r="F47">
        <v>0</v>
      </c>
      <c r="G47">
        <v>0</v>
      </c>
      <c r="H47">
        <v>22.04495</v>
      </c>
      <c r="I47">
        <v>59.17903226</v>
      </c>
      <c r="J47">
        <v>0.91935483900000003</v>
      </c>
      <c r="K47">
        <f ca="1">RANDBETWEEN(140,170)</f>
        <v>164</v>
      </c>
      <c r="L47">
        <v>150</v>
      </c>
      <c r="M47">
        <v>180</v>
      </c>
      <c r="N47">
        <f t="shared" si="1"/>
        <v>5.5</v>
      </c>
      <c r="O47">
        <v>0</v>
      </c>
      <c r="P47">
        <v>0</v>
      </c>
      <c r="Q47" t="s">
        <v>15</v>
      </c>
      <c r="R47">
        <v>6.5</v>
      </c>
      <c r="S47">
        <v>350</v>
      </c>
      <c r="T47">
        <v>140</v>
      </c>
      <c r="U47">
        <v>140</v>
      </c>
      <c r="V47" t="s">
        <v>17</v>
      </c>
      <c r="W47">
        <f t="shared" ca="1" si="2"/>
        <v>0</v>
      </c>
      <c r="X47">
        <f t="shared" ca="1" si="0"/>
        <v>0</v>
      </c>
      <c r="Y47">
        <v>0</v>
      </c>
      <c r="Z47" t="s">
        <v>54</v>
      </c>
      <c r="AA47" t="str">
        <f t="shared" si="3"/>
        <v>intermediate_term</v>
      </c>
      <c r="AB47" s="4" t="s">
        <v>135</v>
      </c>
    </row>
    <row r="48" spans="1:28">
      <c r="A48" t="s">
        <v>88</v>
      </c>
      <c r="B48">
        <v>2019</v>
      </c>
      <c r="C48" t="s">
        <v>75</v>
      </c>
      <c r="D48" t="s">
        <v>44</v>
      </c>
      <c r="E48" s="2" t="s">
        <v>61</v>
      </c>
      <c r="F48">
        <v>0</v>
      </c>
      <c r="G48">
        <v>0</v>
      </c>
      <c r="H48">
        <v>22.04495</v>
      </c>
      <c r="I48">
        <v>59.17903226</v>
      </c>
      <c r="J48">
        <v>0.91935483900000003</v>
      </c>
      <c r="K48">
        <f ca="1">RANDBETWEEN(110,125)</f>
        <v>119</v>
      </c>
      <c r="L48">
        <v>2160</v>
      </c>
      <c r="M48">
        <v>3600</v>
      </c>
      <c r="N48">
        <f t="shared" si="1"/>
        <v>96</v>
      </c>
      <c r="O48">
        <v>0</v>
      </c>
      <c r="P48">
        <v>0</v>
      </c>
      <c r="Q48" t="s">
        <v>70</v>
      </c>
      <c r="R48">
        <v>6.6</v>
      </c>
      <c r="S48">
        <v>800</v>
      </c>
      <c r="T48">
        <v>40</v>
      </c>
      <c r="U48">
        <v>160</v>
      </c>
      <c r="V48" t="s">
        <v>18</v>
      </c>
      <c r="W48">
        <f t="shared" ca="1" si="2"/>
        <v>0</v>
      </c>
      <c r="X48">
        <f t="shared" ca="1" si="0"/>
        <v>0</v>
      </c>
      <c r="Y48">
        <v>0</v>
      </c>
      <c r="Z48" t="s">
        <v>54</v>
      </c>
      <c r="AA48" t="str">
        <f t="shared" si="3"/>
        <v>long_term</v>
      </c>
      <c r="AB48" s="4" t="s">
        <v>136</v>
      </c>
    </row>
    <row r="49" spans="1:28">
      <c r="A49" t="s">
        <v>88</v>
      </c>
      <c r="B49">
        <v>2019</v>
      </c>
      <c r="C49" t="s">
        <v>75</v>
      </c>
      <c r="D49" s="5" t="s">
        <v>45</v>
      </c>
      <c r="E49" s="3" t="s">
        <v>59</v>
      </c>
      <c r="F49">
        <v>0</v>
      </c>
      <c r="G49">
        <v>0</v>
      </c>
      <c r="H49">
        <v>22.04495</v>
      </c>
      <c r="I49">
        <v>59.17903226</v>
      </c>
      <c r="J49">
        <v>0.91935483900000003</v>
      </c>
      <c r="K49">
        <f ca="1">RANDBETWEEN(800,1000)</f>
        <v>870</v>
      </c>
      <c r="L49">
        <v>240</v>
      </c>
      <c r="M49">
        <v>270</v>
      </c>
      <c r="N49">
        <f t="shared" si="1"/>
        <v>8.5</v>
      </c>
      <c r="O49">
        <v>0</v>
      </c>
      <c r="P49">
        <v>0</v>
      </c>
      <c r="Q49" t="s">
        <v>65</v>
      </c>
      <c r="R49">
        <v>7</v>
      </c>
      <c r="S49">
        <v>50</v>
      </c>
      <c r="T49">
        <v>100</v>
      </c>
      <c r="U49">
        <v>100</v>
      </c>
      <c r="V49" t="s">
        <v>18</v>
      </c>
      <c r="W49">
        <f t="shared" ca="1" si="2"/>
        <v>0</v>
      </c>
      <c r="X49">
        <f t="shared" ca="1" si="0"/>
        <v>0</v>
      </c>
      <c r="Y49">
        <v>0</v>
      </c>
      <c r="Z49" t="s">
        <v>53</v>
      </c>
      <c r="AA49" t="str">
        <f t="shared" si="3"/>
        <v>intermediate_term</v>
      </c>
      <c r="AB49" s="4" t="s">
        <v>104</v>
      </c>
    </row>
    <row r="50" spans="1:28">
      <c r="A50" t="s">
        <v>88</v>
      </c>
      <c r="B50">
        <v>2019</v>
      </c>
      <c r="C50" t="s">
        <v>75</v>
      </c>
      <c r="D50" t="s">
        <v>46</v>
      </c>
      <c r="E50" s="2" t="s">
        <v>59</v>
      </c>
      <c r="F50">
        <v>0</v>
      </c>
      <c r="G50">
        <v>0</v>
      </c>
      <c r="H50">
        <v>22.04495</v>
      </c>
      <c r="I50">
        <v>59.17903226</v>
      </c>
      <c r="J50">
        <v>0.91935483900000003</v>
      </c>
      <c r="K50">
        <f ca="1">RANDBETWEEN(80,100)</f>
        <v>94</v>
      </c>
      <c r="L50">
        <v>75</v>
      </c>
      <c r="M50">
        <v>90</v>
      </c>
      <c r="N50">
        <f t="shared" si="1"/>
        <v>2.75</v>
      </c>
      <c r="O50">
        <v>0</v>
      </c>
      <c r="P50">
        <v>0</v>
      </c>
      <c r="Q50" t="s">
        <v>13</v>
      </c>
      <c r="R50">
        <v>6.75</v>
      </c>
      <c r="S50">
        <v>125</v>
      </c>
      <c r="T50">
        <v>120</v>
      </c>
      <c r="U50">
        <v>25</v>
      </c>
      <c r="V50" t="s">
        <v>17</v>
      </c>
      <c r="W50">
        <f t="shared" ca="1" si="2"/>
        <v>0</v>
      </c>
      <c r="X50">
        <f t="shared" ca="1" si="0"/>
        <v>0</v>
      </c>
      <c r="Y50">
        <v>0</v>
      </c>
      <c r="Z50" t="s">
        <v>53</v>
      </c>
      <c r="AA50" t="str">
        <f t="shared" si="3"/>
        <v>short_term</v>
      </c>
      <c r="AB50" s="4" t="s">
        <v>105</v>
      </c>
    </row>
    <row r="51" spans="1:28">
      <c r="A51" t="s">
        <v>88</v>
      </c>
      <c r="B51">
        <v>2019</v>
      </c>
      <c r="C51" t="s">
        <v>75</v>
      </c>
      <c r="D51" t="s">
        <v>159</v>
      </c>
      <c r="E51" s="2" t="s">
        <v>61</v>
      </c>
      <c r="F51">
        <v>0</v>
      </c>
      <c r="G51">
        <v>0</v>
      </c>
      <c r="H51">
        <v>22.04495</v>
      </c>
      <c r="I51">
        <v>59.17903226</v>
      </c>
      <c r="J51">
        <v>0.91935483900000003</v>
      </c>
      <c r="K51">
        <f ca="1">RANDBETWEEN(190,210)</f>
        <v>193</v>
      </c>
      <c r="L51">
        <v>1095</v>
      </c>
      <c r="M51">
        <v>1460</v>
      </c>
      <c r="N51">
        <f t="shared" si="1"/>
        <v>42.583333333333336</v>
      </c>
      <c r="O51">
        <v>0</v>
      </c>
      <c r="P51">
        <v>0</v>
      </c>
      <c r="Q51" t="s">
        <v>13</v>
      </c>
      <c r="R51">
        <v>6</v>
      </c>
      <c r="S51">
        <v>50</v>
      </c>
      <c r="T51">
        <v>25</v>
      </c>
      <c r="U51">
        <v>25</v>
      </c>
      <c r="V51" t="s">
        <v>17</v>
      </c>
      <c r="W51">
        <f t="shared" ca="1" si="2"/>
        <v>0</v>
      </c>
      <c r="X51">
        <f t="shared" ca="1" si="0"/>
        <v>0</v>
      </c>
      <c r="Y51">
        <v>0</v>
      </c>
      <c r="Z51" t="s">
        <v>54</v>
      </c>
      <c r="AA51" t="str">
        <f t="shared" si="3"/>
        <v>long_term</v>
      </c>
      <c r="AB51" s="4" t="s">
        <v>106</v>
      </c>
    </row>
    <row r="52" spans="1:28">
      <c r="A52" t="s">
        <v>88</v>
      </c>
      <c r="B52">
        <v>2019</v>
      </c>
      <c r="C52" t="s">
        <v>76</v>
      </c>
      <c r="D52" s="4" t="s">
        <v>138</v>
      </c>
      <c r="E52" t="s">
        <v>58</v>
      </c>
      <c r="F52">
        <v>0</v>
      </c>
      <c r="G52">
        <v>0</v>
      </c>
      <c r="H52">
        <v>26.041070000000001</v>
      </c>
      <c r="I52">
        <v>53.667857140000002</v>
      </c>
      <c r="J52">
        <v>1.1589285709999999</v>
      </c>
      <c r="K52">
        <v>16.399999999999999</v>
      </c>
      <c r="L52">
        <v>90</v>
      </c>
      <c r="M52">
        <v>110</v>
      </c>
      <c r="N52">
        <f t="shared" si="1"/>
        <v>3.3333333333333335</v>
      </c>
      <c r="O52">
        <v>0</v>
      </c>
      <c r="P52">
        <v>0</v>
      </c>
      <c r="Q52" t="s">
        <v>15</v>
      </c>
      <c r="R52">
        <v>5.75</v>
      </c>
      <c r="S52">
        <v>150</v>
      </c>
      <c r="T52">
        <v>60</v>
      </c>
      <c r="U52">
        <v>60</v>
      </c>
      <c r="V52" t="s">
        <v>17</v>
      </c>
      <c r="W52">
        <f t="shared" si="2"/>
        <v>0</v>
      </c>
      <c r="X52">
        <f t="shared" si="0"/>
        <v>0</v>
      </c>
      <c r="Y52">
        <v>0</v>
      </c>
      <c r="Z52" t="s">
        <v>51</v>
      </c>
      <c r="AA52" t="str">
        <f t="shared" si="3"/>
        <v>short_term</v>
      </c>
      <c r="AB52" s="4" t="s">
        <v>107</v>
      </c>
    </row>
    <row r="53" spans="1:28">
      <c r="A53" t="s">
        <v>88</v>
      </c>
      <c r="B53">
        <v>2019</v>
      </c>
      <c r="C53" t="s">
        <v>76</v>
      </c>
      <c r="D53" s="4" t="s">
        <v>9</v>
      </c>
      <c r="E53" t="s">
        <v>58</v>
      </c>
      <c r="F53" s="1">
        <v>0</v>
      </c>
      <c r="G53">
        <v>0</v>
      </c>
      <c r="H53">
        <v>26.041070000000001</v>
      </c>
      <c r="I53">
        <v>53.667857140000002</v>
      </c>
      <c r="J53">
        <v>1.1589285709999999</v>
      </c>
      <c r="K53">
        <v>17.8</v>
      </c>
      <c r="L53">
        <v>210</v>
      </c>
      <c r="M53">
        <v>240</v>
      </c>
      <c r="N53">
        <f t="shared" si="1"/>
        <v>7.5</v>
      </c>
      <c r="O53">
        <v>0</v>
      </c>
      <c r="P53">
        <v>0</v>
      </c>
      <c r="Q53" t="s">
        <v>15</v>
      </c>
      <c r="R53">
        <v>6.5</v>
      </c>
      <c r="S53">
        <v>80</v>
      </c>
      <c r="T53">
        <v>40</v>
      </c>
      <c r="U53">
        <v>40</v>
      </c>
      <c r="V53" t="s">
        <v>17</v>
      </c>
      <c r="W53">
        <f t="shared" si="2"/>
        <v>0</v>
      </c>
      <c r="X53">
        <f t="shared" si="0"/>
        <v>0</v>
      </c>
      <c r="Y53">
        <v>0</v>
      </c>
      <c r="Z53" t="s">
        <v>51</v>
      </c>
      <c r="AA53" t="str">
        <f t="shared" si="3"/>
        <v>intermediate_term</v>
      </c>
      <c r="AB53" s="4" t="s">
        <v>108</v>
      </c>
    </row>
    <row r="54" spans="1:28">
      <c r="A54" t="s">
        <v>88</v>
      </c>
      <c r="B54">
        <v>2019</v>
      </c>
      <c r="C54" t="s">
        <v>76</v>
      </c>
      <c r="D54" s="4" t="s">
        <v>139</v>
      </c>
      <c r="E54" t="s">
        <v>58</v>
      </c>
      <c r="F54">
        <v>0</v>
      </c>
      <c r="G54">
        <v>0</v>
      </c>
      <c r="H54">
        <v>26.041070000000001</v>
      </c>
      <c r="I54">
        <v>53.667857140000002</v>
      </c>
      <c r="J54">
        <v>1.1589285709999999</v>
      </c>
      <c r="K54">
        <v>28.297599999999999</v>
      </c>
      <c r="L54">
        <v>65</v>
      </c>
      <c r="M54">
        <v>75</v>
      </c>
      <c r="N54">
        <f t="shared" si="1"/>
        <v>2.3333333333333335</v>
      </c>
      <c r="O54">
        <v>0</v>
      </c>
      <c r="P54">
        <v>0</v>
      </c>
      <c r="Q54" t="s">
        <v>15</v>
      </c>
      <c r="R54">
        <v>6.75</v>
      </c>
      <c r="S54">
        <v>80</v>
      </c>
      <c r="T54">
        <v>40</v>
      </c>
      <c r="U54">
        <v>40</v>
      </c>
      <c r="V54" t="s">
        <v>17</v>
      </c>
      <c r="W54">
        <f t="shared" si="2"/>
        <v>0</v>
      </c>
      <c r="X54">
        <f t="shared" si="0"/>
        <v>0</v>
      </c>
      <c r="Y54">
        <v>0</v>
      </c>
      <c r="Z54" t="s">
        <v>51</v>
      </c>
      <c r="AA54" t="str">
        <f t="shared" si="3"/>
        <v>short_term</v>
      </c>
      <c r="AB54" s="4" t="s">
        <v>89</v>
      </c>
    </row>
    <row r="55" spans="1:28">
      <c r="A55" t="s">
        <v>88</v>
      </c>
      <c r="B55">
        <v>2019</v>
      </c>
      <c r="C55" t="s">
        <v>76</v>
      </c>
      <c r="D55" s="4" t="s">
        <v>140</v>
      </c>
      <c r="E55" t="s">
        <v>58</v>
      </c>
      <c r="F55">
        <v>0</v>
      </c>
      <c r="G55">
        <v>0</v>
      </c>
      <c r="H55">
        <v>26.041070000000001</v>
      </c>
      <c r="I55">
        <v>53.667857140000002</v>
      </c>
      <c r="J55">
        <v>1.1589285709999999</v>
      </c>
      <c r="K55">
        <v>22.5</v>
      </c>
      <c r="L55">
        <v>70</v>
      </c>
      <c r="M55">
        <v>90</v>
      </c>
      <c r="N55">
        <f t="shared" si="1"/>
        <v>2.6666666666666665</v>
      </c>
      <c r="O55">
        <v>0</v>
      </c>
      <c r="P55">
        <v>0</v>
      </c>
      <c r="Q55" t="s">
        <v>13</v>
      </c>
      <c r="R55">
        <v>0.75</v>
      </c>
      <c r="S55">
        <v>80</v>
      </c>
      <c r="T55">
        <v>40</v>
      </c>
      <c r="U55">
        <v>40</v>
      </c>
      <c r="V55" t="s">
        <v>18</v>
      </c>
      <c r="W55">
        <f t="shared" si="2"/>
        <v>0</v>
      </c>
      <c r="X55">
        <f t="shared" si="0"/>
        <v>0</v>
      </c>
      <c r="Y55">
        <v>0</v>
      </c>
      <c r="Z55" t="s">
        <v>51</v>
      </c>
      <c r="AA55" t="str">
        <f t="shared" si="3"/>
        <v>short_term</v>
      </c>
      <c r="AB55" s="4" t="s">
        <v>109</v>
      </c>
    </row>
    <row r="56" spans="1:28">
      <c r="A56" t="s">
        <v>88</v>
      </c>
      <c r="B56">
        <v>2019</v>
      </c>
      <c r="C56" t="s">
        <v>76</v>
      </c>
      <c r="D56" s="4" t="s">
        <v>141</v>
      </c>
      <c r="E56" t="s">
        <v>58</v>
      </c>
      <c r="F56">
        <v>1</v>
      </c>
      <c r="G56">
        <v>0</v>
      </c>
      <c r="H56">
        <v>26.041070000000001</v>
      </c>
      <c r="I56">
        <v>53.667857140000002</v>
      </c>
      <c r="J56">
        <v>1.1589285709999999</v>
      </c>
      <c r="K56">
        <v>19.100000000000001</v>
      </c>
      <c r="L56">
        <v>105</v>
      </c>
      <c r="M56">
        <v>110</v>
      </c>
      <c r="N56">
        <f t="shared" si="1"/>
        <v>3.5833333333333335</v>
      </c>
      <c r="O56">
        <v>25000</v>
      </c>
      <c r="P56">
        <v>2805</v>
      </c>
      <c r="Q56" t="s">
        <v>15</v>
      </c>
      <c r="R56">
        <v>6.5</v>
      </c>
      <c r="S56">
        <v>60</v>
      </c>
      <c r="T56">
        <v>30</v>
      </c>
      <c r="U56">
        <v>30</v>
      </c>
      <c r="V56" t="s">
        <v>17</v>
      </c>
      <c r="W56">
        <f t="shared" si="2"/>
        <v>53575.500000000007</v>
      </c>
      <c r="X56">
        <f t="shared" si="0"/>
        <v>28575.500000000007</v>
      </c>
      <c r="Y56">
        <f>(X56/O56)*100</f>
        <v>114.30200000000004</v>
      </c>
      <c r="Z56" t="s">
        <v>51</v>
      </c>
      <c r="AA56" t="str">
        <f t="shared" si="3"/>
        <v>short_term</v>
      </c>
      <c r="AB56" s="4" t="s">
        <v>110</v>
      </c>
    </row>
    <row r="57" spans="1:28">
      <c r="A57" t="s">
        <v>88</v>
      </c>
      <c r="B57">
        <v>2019</v>
      </c>
      <c r="C57" t="s">
        <v>76</v>
      </c>
      <c r="D57" s="4" t="s">
        <v>142</v>
      </c>
      <c r="E57" t="s">
        <v>58</v>
      </c>
      <c r="F57" s="1">
        <v>0</v>
      </c>
      <c r="G57">
        <v>0</v>
      </c>
      <c r="H57">
        <v>26.041070000000001</v>
      </c>
      <c r="I57">
        <v>53.667857140000002</v>
      </c>
      <c r="J57">
        <v>1.1589285709999999</v>
      </c>
      <c r="K57">
        <v>23.45</v>
      </c>
      <c r="L57">
        <v>120</v>
      </c>
      <c r="M57">
        <v>135</v>
      </c>
      <c r="N57">
        <f t="shared" si="1"/>
        <v>4.25</v>
      </c>
      <c r="O57">
        <v>0</v>
      </c>
      <c r="P57">
        <v>0</v>
      </c>
      <c r="Q57" t="s">
        <v>65</v>
      </c>
      <c r="R57">
        <v>6</v>
      </c>
      <c r="S57">
        <v>40</v>
      </c>
      <c r="T57">
        <v>20</v>
      </c>
      <c r="U57">
        <v>20</v>
      </c>
      <c r="V57" t="s">
        <v>18</v>
      </c>
      <c r="W57">
        <f t="shared" si="2"/>
        <v>0</v>
      </c>
      <c r="X57">
        <f t="shared" si="0"/>
        <v>0</v>
      </c>
      <c r="Y57">
        <v>0</v>
      </c>
      <c r="Z57" t="s">
        <v>51</v>
      </c>
      <c r="AA57" t="str">
        <f t="shared" si="3"/>
        <v>intermediate_term</v>
      </c>
      <c r="AB57" s="4" t="s">
        <v>111</v>
      </c>
    </row>
    <row r="58" spans="1:28">
      <c r="A58" t="s">
        <v>88</v>
      </c>
      <c r="B58">
        <v>2019</v>
      </c>
      <c r="C58" t="s">
        <v>76</v>
      </c>
      <c r="D58" s="4" t="s">
        <v>143</v>
      </c>
      <c r="E58" t="s">
        <v>58</v>
      </c>
      <c r="F58">
        <v>0</v>
      </c>
      <c r="G58">
        <v>0</v>
      </c>
      <c r="H58">
        <v>26.041070000000001</v>
      </c>
      <c r="I58">
        <v>53.667857140000002</v>
      </c>
      <c r="J58">
        <v>1.1589285709999999</v>
      </c>
      <c r="K58">
        <v>50.875599999999999</v>
      </c>
      <c r="L58">
        <v>100</v>
      </c>
      <c r="M58">
        <v>120</v>
      </c>
      <c r="N58">
        <f t="shared" si="1"/>
        <v>3.6666666666666665</v>
      </c>
      <c r="O58">
        <v>0</v>
      </c>
      <c r="P58">
        <v>0</v>
      </c>
      <c r="Q58" t="s">
        <v>66</v>
      </c>
      <c r="R58">
        <v>5.25</v>
      </c>
      <c r="S58">
        <v>10</v>
      </c>
      <c r="T58">
        <v>20</v>
      </c>
      <c r="U58">
        <v>12</v>
      </c>
      <c r="V58" t="s">
        <v>17</v>
      </c>
      <c r="W58">
        <f t="shared" si="2"/>
        <v>0</v>
      </c>
      <c r="X58">
        <f t="shared" si="0"/>
        <v>0</v>
      </c>
      <c r="Y58">
        <v>0</v>
      </c>
      <c r="Z58" t="s">
        <v>51</v>
      </c>
      <c r="AA58" t="str">
        <f t="shared" si="3"/>
        <v>short_term</v>
      </c>
      <c r="AB58" s="4" t="s">
        <v>112</v>
      </c>
    </row>
    <row r="59" spans="1:28">
      <c r="A59" t="s">
        <v>88</v>
      </c>
      <c r="B59">
        <v>2019</v>
      </c>
      <c r="C59" t="s">
        <v>76</v>
      </c>
      <c r="D59" s="4" t="s">
        <v>144</v>
      </c>
      <c r="E59" t="s">
        <v>58</v>
      </c>
      <c r="F59">
        <v>1</v>
      </c>
      <c r="G59">
        <v>0</v>
      </c>
      <c r="H59">
        <v>26.041070000000001</v>
      </c>
      <c r="I59">
        <v>53.667857140000002</v>
      </c>
      <c r="J59">
        <v>1.1589285709999999</v>
      </c>
      <c r="K59">
        <v>57.788699999999999</v>
      </c>
      <c r="L59">
        <v>60</v>
      </c>
      <c r="M59">
        <v>65</v>
      </c>
      <c r="N59">
        <f t="shared" si="1"/>
        <v>2.0833333333333335</v>
      </c>
      <c r="O59">
        <v>15000</v>
      </c>
      <c r="P59">
        <v>384</v>
      </c>
      <c r="Q59" t="s">
        <v>13</v>
      </c>
      <c r="R59">
        <v>6.75</v>
      </c>
      <c r="S59">
        <v>20</v>
      </c>
      <c r="T59">
        <v>40</v>
      </c>
      <c r="U59">
        <v>0</v>
      </c>
      <c r="V59" t="s">
        <v>18</v>
      </c>
      <c r="W59">
        <f t="shared" si="2"/>
        <v>22190.860799999999</v>
      </c>
      <c r="X59">
        <f t="shared" si="0"/>
        <v>7190.8607999999986</v>
      </c>
      <c r="Y59">
        <f>(X59/O59)*100</f>
        <v>47.939071999999989</v>
      </c>
      <c r="Z59" t="s">
        <v>51</v>
      </c>
      <c r="AA59" t="str">
        <f t="shared" si="3"/>
        <v>short_term</v>
      </c>
      <c r="AB59" s="4" t="s">
        <v>113</v>
      </c>
    </row>
    <row r="60" spans="1:28">
      <c r="A60" t="s">
        <v>88</v>
      </c>
      <c r="B60">
        <v>2019</v>
      </c>
      <c r="C60" t="s">
        <v>76</v>
      </c>
      <c r="D60" s="4" t="s">
        <v>145</v>
      </c>
      <c r="E60" t="s">
        <v>58</v>
      </c>
      <c r="F60">
        <v>1</v>
      </c>
      <c r="G60">
        <v>0</v>
      </c>
      <c r="H60">
        <v>26.041070000000001</v>
      </c>
      <c r="I60">
        <v>53.667857140000002</v>
      </c>
      <c r="J60">
        <v>1.1589285709999999</v>
      </c>
      <c r="K60">
        <v>49.01</v>
      </c>
      <c r="L60">
        <v>70</v>
      </c>
      <c r="M60">
        <v>85</v>
      </c>
      <c r="N60">
        <f t="shared" si="1"/>
        <v>2.5833333333333335</v>
      </c>
      <c r="O60">
        <v>16000</v>
      </c>
      <c r="P60">
        <v>729</v>
      </c>
      <c r="Q60" t="s">
        <v>67</v>
      </c>
      <c r="R60">
        <v>7.15</v>
      </c>
      <c r="S60">
        <v>20</v>
      </c>
      <c r="T60">
        <v>40</v>
      </c>
      <c r="U60">
        <v>40</v>
      </c>
      <c r="V60" t="s">
        <v>18</v>
      </c>
      <c r="W60">
        <f t="shared" si="2"/>
        <v>35728.29</v>
      </c>
      <c r="X60">
        <f t="shared" si="0"/>
        <v>19728.29</v>
      </c>
      <c r="Y60">
        <f>(X60/O60)*100</f>
        <v>123.30181250000001</v>
      </c>
      <c r="Z60" t="s">
        <v>51</v>
      </c>
      <c r="AA60" t="str">
        <f t="shared" si="3"/>
        <v>short_term</v>
      </c>
      <c r="AB60" s="4" t="s">
        <v>114</v>
      </c>
    </row>
    <row r="61" spans="1:28">
      <c r="A61" t="s">
        <v>88</v>
      </c>
      <c r="B61">
        <v>2019</v>
      </c>
      <c r="C61" t="s">
        <v>76</v>
      </c>
      <c r="D61" s="4" t="s">
        <v>146</v>
      </c>
      <c r="E61" t="s">
        <v>58</v>
      </c>
      <c r="F61">
        <v>0</v>
      </c>
      <c r="G61">
        <v>0</v>
      </c>
      <c r="H61">
        <v>26.041070000000001</v>
      </c>
      <c r="I61">
        <v>53.667857140000002</v>
      </c>
      <c r="J61">
        <v>1.1589285709999999</v>
      </c>
      <c r="K61">
        <v>45</v>
      </c>
      <c r="L61">
        <v>90</v>
      </c>
      <c r="M61">
        <v>135</v>
      </c>
      <c r="N61">
        <f t="shared" si="1"/>
        <v>3.75</v>
      </c>
      <c r="O61">
        <v>0</v>
      </c>
      <c r="P61">
        <v>0</v>
      </c>
      <c r="Q61" t="s">
        <v>66</v>
      </c>
      <c r="R61">
        <v>6.5</v>
      </c>
      <c r="S61">
        <v>12.5</v>
      </c>
      <c r="T61">
        <v>25</v>
      </c>
      <c r="U61">
        <v>12.5</v>
      </c>
      <c r="V61" t="s">
        <v>18</v>
      </c>
      <c r="W61">
        <f t="shared" si="2"/>
        <v>0</v>
      </c>
      <c r="X61">
        <f t="shared" si="0"/>
        <v>0</v>
      </c>
      <c r="Y61">
        <v>0</v>
      </c>
      <c r="Z61" t="s">
        <v>51</v>
      </c>
      <c r="AA61" t="str">
        <f t="shared" si="3"/>
        <v>short_term</v>
      </c>
      <c r="AB61" s="4" t="s">
        <v>115</v>
      </c>
    </row>
    <row r="62" spans="1:28">
      <c r="A62" t="s">
        <v>88</v>
      </c>
      <c r="B62">
        <v>2019</v>
      </c>
      <c r="C62" t="s">
        <v>76</v>
      </c>
      <c r="D62" s="4" t="s">
        <v>147</v>
      </c>
      <c r="E62" t="s">
        <v>58</v>
      </c>
      <c r="F62" s="1">
        <v>0</v>
      </c>
      <c r="G62">
        <v>0</v>
      </c>
      <c r="H62">
        <v>26.041070000000001</v>
      </c>
      <c r="I62">
        <v>53.667857140000002</v>
      </c>
      <c r="J62">
        <v>1.1589285709999999</v>
      </c>
      <c r="K62">
        <v>55.408700000000003</v>
      </c>
      <c r="L62">
        <v>160</v>
      </c>
      <c r="M62">
        <v>170</v>
      </c>
      <c r="N62">
        <f t="shared" si="1"/>
        <v>5.5</v>
      </c>
      <c r="O62">
        <v>0</v>
      </c>
      <c r="P62">
        <v>0</v>
      </c>
      <c r="Q62" t="s">
        <v>13</v>
      </c>
      <c r="R62">
        <v>6.25</v>
      </c>
      <c r="S62">
        <v>10</v>
      </c>
      <c r="T62">
        <v>40</v>
      </c>
      <c r="U62">
        <v>20</v>
      </c>
      <c r="V62" t="s">
        <v>17</v>
      </c>
      <c r="W62">
        <f t="shared" si="2"/>
        <v>0</v>
      </c>
      <c r="X62">
        <f t="shared" si="0"/>
        <v>0</v>
      </c>
      <c r="Y62">
        <v>0</v>
      </c>
      <c r="Z62" t="s">
        <v>51</v>
      </c>
      <c r="AA62" t="str">
        <f t="shared" si="3"/>
        <v>intermediate_term</v>
      </c>
      <c r="AB62" s="4" t="s">
        <v>116</v>
      </c>
    </row>
    <row r="63" spans="1:28">
      <c r="A63" t="s">
        <v>88</v>
      </c>
      <c r="B63">
        <v>2019</v>
      </c>
      <c r="C63" t="s">
        <v>76</v>
      </c>
      <c r="D63" s="4" t="s">
        <v>10</v>
      </c>
      <c r="E63" t="s">
        <v>58</v>
      </c>
      <c r="F63" s="1">
        <v>0</v>
      </c>
      <c r="G63">
        <v>0</v>
      </c>
      <c r="H63">
        <v>26.041070000000001</v>
      </c>
      <c r="I63">
        <v>53.667857140000002</v>
      </c>
      <c r="J63">
        <v>1.1589285709999999</v>
      </c>
      <c r="K63">
        <v>48.09</v>
      </c>
      <c r="L63">
        <v>90</v>
      </c>
      <c r="M63">
        <v>125</v>
      </c>
      <c r="N63">
        <f t="shared" si="1"/>
        <v>3.5833333333333335</v>
      </c>
      <c r="O63">
        <v>0</v>
      </c>
      <c r="P63">
        <v>0</v>
      </c>
      <c r="Q63" t="s">
        <v>67</v>
      </c>
      <c r="R63">
        <v>7.1</v>
      </c>
      <c r="S63">
        <v>135</v>
      </c>
      <c r="T63">
        <v>31</v>
      </c>
      <c r="U63">
        <v>250</v>
      </c>
      <c r="V63" t="s">
        <v>17</v>
      </c>
      <c r="W63">
        <f t="shared" si="2"/>
        <v>0</v>
      </c>
      <c r="X63">
        <f t="shared" si="0"/>
        <v>0</v>
      </c>
      <c r="Y63">
        <v>0</v>
      </c>
      <c r="Z63" t="s">
        <v>51</v>
      </c>
      <c r="AA63" t="str">
        <f t="shared" si="3"/>
        <v>short_term</v>
      </c>
      <c r="AB63" s="4" t="s">
        <v>113</v>
      </c>
    </row>
    <row r="64" spans="1:28">
      <c r="A64" t="s">
        <v>88</v>
      </c>
      <c r="B64">
        <v>2019</v>
      </c>
      <c r="C64" t="s">
        <v>76</v>
      </c>
      <c r="D64" s="4" t="s">
        <v>148</v>
      </c>
      <c r="E64" t="s">
        <v>61</v>
      </c>
      <c r="F64">
        <v>1</v>
      </c>
      <c r="G64">
        <v>0</v>
      </c>
      <c r="H64">
        <v>26.041070000000001</v>
      </c>
      <c r="I64">
        <v>53.667857140000002</v>
      </c>
      <c r="J64">
        <v>1.1589285709999999</v>
      </c>
      <c r="K64">
        <v>36.5</v>
      </c>
      <c r="L64">
        <v>110</v>
      </c>
      <c r="M64">
        <v>120</v>
      </c>
      <c r="N64">
        <f t="shared" si="1"/>
        <v>3.8333333333333335</v>
      </c>
      <c r="O64">
        <v>22500</v>
      </c>
      <c r="P64">
        <v>1110</v>
      </c>
      <c r="Q64" t="s">
        <v>13</v>
      </c>
      <c r="R64">
        <v>6.25</v>
      </c>
      <c r="S64">
        <v>60</v>
      </c>
      <c r="T64">
        <v>45</v>
      </c>
      <c r="U64">
        <v>48</v>
      </c>
      <c r="V64" t="s">
        <v>17</v>
      </c>
      <c r="W64">
        <f t="shared" si="2"/>
        <v>40515</v>
      </c>
      <c r="X64">
        <f t="shared" si="0"/>
        <v>18015</v>
      </c>
      <c r="Y64">
        <f>(X64/O64)*100</f>
        <v>80.066666666666663</v>
      </c>
      <c r="Z64" t="s">
        <v>51</v>
      </c>
      <c r="AA64" t="str">
        <f t="shared" si="3"/>
        <v>short_term</v>
      </c>
      <c r="AB64" s="4" t="s">
        <v>117</v>
      </c>
    </row>
    <row r="65" spans="1:28">
      <c r="A65" t="s">
        <v>88</v>
      </c>
      <c r="B65">
        <v>2019</v>
      </c>
      <c r="C65" t="s">
        <v>76</v>
      </c>
      <c r="D65" s="4" t="s">
        <v>149</v>
      </c>
      <c r="E65" s="1" t="s">
        <v>58</v>
      </c>
      <c r="F65">
        <v>1</v>
      </c>
      <c r="G65">
        <v>0</v>
      </c>
      <c r="H65">
        <v>26.041070000000001</v>
      </c>
      <c r="I65">
        <v>53.667857140000002</v>
      </c>
      <c r="J65">
        <v>1.1589285709999999</v>
      </c>
      <c r="K65">
        <v>52</v>
      </c>
      <c r="L65">
        <v>90</v>
      </c>
      <c r="M65">
        <v>130</v>
      </c>
      <c r="N65">
        <f t="shared" si="1"/>
        <v>3.6666666666666665</v>
      </c>
      <c r="O65">
        <v>13500</v>
      </c>
      <c r="P65">
        <v>350</v>
      </c>
      <c r="Q65" t="s">
        <v>68</v>
      </c>
      <c r="R65">
        <v>6.75</v>
      </c>
      <c r="S65">
        <v>17</v>
      </c>
      <c r="T65">
        <v>13</v>
      </c>
      <c r="U65">
        <v>13</v>
      </c>
      <c r="V65" t="s">
        <v>17</v>
      </c>
      <c r="W65">
        <f t="shared" si="2"/>
        <v>18200</v>
      </c>
      <c r="X65">
        <f t="shared" si="0"/>
        <v>4700</v>
      </c>
      <c r="Y65">
        <f>(X65/O65)*100</f>
        <v>34.814814814814817</v>
      </c>
      <c r="Z65" t="s">
        <v>51</v>
      </c>
      <c r="AA65" t="str">
        <f t="shared" si="3"/>
        <v>short_term</v>
      </c>
      <c r="AB65" s="4" t="s">
        <v>118</v>
      </c>
    </row>
    <row r="66" spans="1:28">
      <c r="A66" t="s">
        <v>88</v>
      </c>
      <c r="B66">
        <v>2019</v>
      </c>
      <c r="C66" t="s">
        <v>76</v>
      </c>
      <c r="D66" s="4" t="s">
        <v>150</v>
      </c>
      <c r="E66" s="1" t="s">
        <v>59</v>
      </c>
      <c r="F66" s="1">
        <v>1</v>
      </c>
      <c r="G66">
        <v>0</v>
      </c>
      <c r="H66">
        <v>26.041070000000001</v>
      </c>
      <c r="I66">
        <v>53.667857140000002</v>
      </c>
      <c r="J66">
        <v>1.1589285709999999</v>
      </c>
      <c r="K66">
        <v>36</v>
      </c>
      <c r="L66">
        <v>90</v>
      </c>
      <c r="M66">
        <v>100</v>
      </c>
      <c r="N66">
        <f t="shared" si="1"/>
        <v>3.1666666666666665</v>
      </c>
      <c r="O66">
        <v>20500</v>
      </c>
      <c r="P66">
        <v>928</v>
      </c>
      <c r="Q66" t="s">
        <v>13</v>
      </c>
      <c r="R66">
        <v>6.4</v>
      </c>
      <c r="S66">
        <v>150</v>
      </c>
      <c r="T66">
        <v>75</v>
      </c>
      <c r="U66">
        <v>50</v>
      </c>
      <c r="V66" t="s">
        <v>17</v>
      </c>
      <c r="W66">
        <f t="shared" si="2"/>
        <v>33408</v>
      </c>
      <c r="X66">
        <f t="shared" ref="X66:X129" si="4">(K66*P66*F66)-(O66*F66)</f>
        <v>12908</v>
      </c>
      <c r="Y66">
        <f>(X66/O66)*100</f>
        <v>62.965853658536588</v>
      </c>
      <c r="Z66" t="s">
        <v>51</v>
      </c>
      <c r="AA66" t="str">
        <f t="shared" si="3"/>
        <v>short_term</v>
      </c>
      <c r="AB66" s="4" t="s">
        <v>119</v>
      </c>
    </row>
    <row r="67" spans="1:28">
      <c r="A67" t="s">
        <v>88</v>
      </c>
      <c r="B67">
        <v>2019</v>
      </c>
      <c r="C67" t="s">
        <v>76</v>
      </c>
      <c r="D67" s="4" t="s">
        <v>11</v>
      </c>
      <c r="E67" s="1" t="s">
        <v>59</v>
      </c>
      <c r="F67" s="1">
        <v>0</v>
      </c>
      <c r="G67">
        <v>0</v>
      </c>
      <c r="H67">
        <v>26.041070000000001</v>
      </c>
      <c r="I67">
        <v>53.667857140000002</v>
      </c>
      <c r="J67">
        <v>1.1589285709999999</v>
      </c>
      <c r="K67">
        <v>32</v>
      </c>
      <c r="L67">
        <v>120</v>
      </c>
      <c r="M67">
        <v>150</v>
      </c>
      <c r="N67">
        <f t="shared" ref="N67:N130" si="5">SUM(L67+M67)/(2*30)</f>
        <v>4.5</v>
      </c>
      <c r="O67">
        <v>0</v>
      </c>
      <c r="P67">
        <v>0</v>
      </c>
      <c r="Q67" t="s">
        <v>13</v>
      </c>
      <c r="R67">
        <v>6.5</v>
      </c>
      <c r="S67">
        <v>24</v>
      </c>
      <c r="T67">
        <v>108</v>
      </c>
      <c r="U67">
        <v>48</v>
      </c>
      <c r="V67" t="s">
        <v>18</v>
      </c>
      <c r="W67">
        <f t="shared" ref="W67:W130" si="6">(P67*K67*F67)</f>
        <v>0</v>
      </c>
      <c r="X67">
        <f t="shared" si="4"/>
        <v>0</v>
      </c>
      <c r="Y67">
        <v>0</v>
      </c>
      <c r="Z67" t="s">
        <v>53</v>
      </c>
      <c r="AA67" t="str">
        <f t="shared" ref="AA67:AA130" si="7">IF(N67&gt;12,"long_term",IF(N67&lt;4,"short_term","intermediate_term"))</f>
        <v>intermediate_term</v>
      </c>
      <c r="AB67" s="4" t="s">
        <v>120</v>
      </c>
    </row>
    <row r="68" spans="1:28">
      <c r="A68" t="s">
        <v>88</v>
      </c>
      <c r="B68">
        <v>2019</v>
      </c>
      <c r="C68" t="s">
        <v>76</v>
      </c>
      <c r="D68" s="4" t="s">
        <v>151</v>
      </c>
      <c r="E68" s="1" t="s">
        <v>60</v>
      </c>
      <c r="F68" s="1">
        <v>0</v>
      </c>
      <c r="G68">
        <v>0</v>
      </c>
      <c r="H68">
        <v>26.041070000000001</v>
      </c>
      <c r="I68">
        <v>53.667857140000002</v>
      </c>
      <c r="J68">
        <v>1.1589285709999999</v>
      </c>
      <c r="K68">
        <v>46</v>
      </c>
      <c r="L68">
        <v>150</v>
      </c>
      <c r="M68">
        <v>300</v>
      </c>
      <c r="N68">
        <f t="shared" si="5"/>
        <v>7.5</v>
      </c>
      <c r="O68">
        <v>0</v>
      </c>
      <c r="P68">
        <v>0</v>
      </c>
      <c r="Q68" t="s">
        <v>13</v>
      </c>
      <c r="R68">
        <v>5.75</v>
      </c>
      <c r="S68">
        <v>40</v>
      </c>
      <c r="T68">
        <v>25</v>
      </c>
      <c r="U68">
        <v>15</v>
      </c>
      <c r="V68" t="s">
        <v>18</v>
      </c>
      <c r="W68">
        <f t="shared" si="6"/>
        <v>0</v>
      </c>
      <c r="X68">
        <f t="shared" si="4"/>
        <v>0</v>
      </c>
      <c r="Y68">
        <v>0</v>
      </c>
      <c r="Z68" t="s">
        <v>53</v>
      </c>
      <c r="AA68" t="str">
        <f t="shared" si="7"/>
        <v>intermediate_term</v>
      </c>
      <c r="AB68" s="4" t="s">
        <v>121</v>
      </c>
    </row>
    <row r="69" spans="1:28">
      <c r="A69" t="s">
        <v>88</v>
      </c>
      <c r="B69">
        <v>2019</v>
      </c>
      <c r="C69" t="s">
        <v>76</v>
      </c>
      <c r="D69" s="4" t="s">
        <v>152</v>
      </c>
      <c r="E69" s="1" t="s">
        <v>60</v>
      </c>
      <c r="F69">
        <v>0</v>
      </c>
      <c r="G69">
        <v>0</v>
      </c>
      <c r="H69">
        <v>26.041070000000001</v>
      </c>
      <c r="I69">
        <v>53.667857140000002</v>
      </c>
      <c r="J69">
        <v>1.1589285709999999</v>
      </c>
      <c r="K69">
        <v>42.56</v>
      </c>
      <c r="L69">
        <v>50</v>
      </c>
      <c r="M69">
        <v>145</v>
      </c>
      <c r="N69">
        <f t="shared" si="5"/>
        <v>3.25</v>
      </c>
      <c r="O69">
        <v>0</v>
      </c>
      <c r="P69">
        <v>0</v>
      </c>
      <c r="Q69" t="s">
        <v>69</v>
      </c>
      <c r="R69">
        <v>6.75</v>
      </c>
      <c r="S69">
        <v>20</v>
      </c>
      <c r="T69">
        <v>40</v>
      </c>
      <c r="U69">
        <v>20</v>
      </c>
      <c r="V69" t="s">
        <v>17</v>
      </c>
      <c r="W69">
        <f t="shared" si="6"/>
        <v>0</v>
      </c>
      <c r="X69">
        <f t="shared" si="4"/>
        <v>0</v>
      </c>
      <c r="Y69">
        <v>0</v>
      </c>
      <c r="Z69" t="s">
        <v>53</v>
      </c>
      <c r="AA69" t="str">
        <f t="shared" si="7"/>
        <v>short_term</v>
      </c>
      <c r="AB69" s="4" t="s">
        <v>122</v>
      </c>
    </row>
    <row r="70" spans="1:28">
      <c r="A70" t="s">
        <v>88</v>
      </c>
      <c r="B70">
        <v>2019</v>
      </c>
      <c r="C70" t="s">
        <v>76</v>
      </c>
      <c r="D70" s="4" t="s">
        <v>153</v>
      </c>
      <c r="E70" s="1" t="s">
        <v>63</v>
      </c>
      <c r="F70">
        <v>0</v>
      </c>
      <c r="G70">
        <v>0</v>
      </c>
      <c r="H70">
        <v>26.041070000000001</v>
      </c>
      <c r="I70">
        <v>53.667857140000002</v>
      </c>
      <c r="J70">
        <v>1.1589285709999999</v>
      </c>
      <c r="K70">
        <v>121.5</v>
      </c>
      <c r="L70">
        <v>180</v>
      </c>
      <c r="M70">
        <v>240</v>
      </c>
      <c r="N70">
        <f t="shared" si="5"/>
        <v>7</v>
      </c>
      <c r="O70">
        <v>0</v>
      </c>
      <c r="P70">
        <v>0</v>
      </c>
      <c r="Q70" t="s">
        <v>70</v>
      </c>
      <c r="R70">
        <v>6.9</v>
      </c>
      <c r="S70">
        <v>80</v>
      </c>
      <c r="T70">
        <v>40</v>
      </c>
      <c r="U70">
        <v>40</v>
      </c>
      <c r="V70" t="s">
        <v>18</v>
      </c>
      <c r="W70">
        <f t="shared" si="6"/>
        <v>0</v>
      </c>
      <c r="X70">
        <f t="shared" si="4"/>
        <v>0</v>
      </c>
      <c r="Y70">
        <v>0</v>
      </c>
      <c r="Z70" t="s">
        <v>53</v>
      </c>
      <c r="AA70" t="str">
        <f t="shared" si="7"/>
        <v>intermediate_term</v>
      </c>
      <c r="AB70" s="4" t="s">
        <v>123</v>
      </c>
    </row>
    <row r="71" spans="1:28">
      <c r="A71" t="s">
        <v>88</v>
      </c>
      <c r="B71">
        <v>2019</v>
      </c>
      <c r="C71" t="s">
        <v>76</v>
      </c>
      <c r="D71" s="4" t="s">
        <v>12</v>
      </c>
      <c r="E71" s="1" t="s">
        <v>62</v>
      </c>
      <c r="F71">
        <v>1</v>
      </c>
      <c r="G71">
        <v>0</v>
      </c>
      <c r="H71">
        <v>26.041070000000001</v>
      </c>
      <c r="I71">
        <v>53.667857140000002</v>
      </c>
      <c r="J71">
        <v>1.1589285709999999</v>
      </c>
      <c r="K71">
        <v>90</v>
      </c>
      <c r="L71">
        <v>150</v>
      </c>
      <c r="M71">
        <v>180</v>
      </c>
      <c r="N71">
        <f t="shared" si="5"/>
        <v>5.5</v>
      </c>
      <c r="O71">
        <v>45000</v>
      </c>
      <c r="P71">
        <v>2750</v>
      </c>
      <c r="Q71" t="s">
        <v>13</v>
      </c>
      <c r="R71">
        <v>6.25</v>
      </c>
      <c r="S71">
        <v>30</v>
      </c>
      <c r="T71">
        <v>60</v>
      </c>
      <c r="U71">
        <v>30</v>
      </c>
      <c r="V71" t="s">
        <v>17</v>
      </c>
      <c r="W71">
        <f t="shared" si="6"/>
        <v>247500</v>
      </c>
      <c r="X71">
        <f t="shared" si="4"/>
        <v>202500</v>
      </c>
      <c r="Y71">
        <f>(X71/O71)*100</f>
        <v>450</v>
      </c>
      <c r="Z71" t="s">
        <v>53</v>
      </c>
      <c r="AA71" t="str">
        <f t="shared" si="7"/>
        <v>intermediate_term</v>
      </c>
      <c r="AB71" s="4" t="s">
        <v>124</v>
      </c>
    </row>
    <row r="72" spans="1:28">
      <c r="A72" t="s">
        <v>88</v>
      </c>
      <c r="B72">
        <v>2019</v>
      </c>
      <c r="C72" t="s">
        <v>76</v>
      </c>
      <c r="D72" s="4" t="s">
        <v>154</v>
      </c>
      <c r="E72" s="1" t="s">
        <v>61</v>
      </c>
      <c r="F72">
        <v>1</v>
      </c>
      <c r="G72">
        <v>0</v>
      </c>
      <c r="H72">
        <v>26.041070000000001</v>
      </c>
      <c r="I72">
        <v>53.667857140000002</v>
      </c>
      <c r="J72">
        <v>1.1589285709999999</v>
      </c>
      <c r="K72">
        <v>3.39</v>
      </c>
      <c r="L72">
        <v>300</v>
      </c>
      <c r="M72">
        <v>450</v>
      </c>
      <c r="N72">
        <f t="shared" si="5"/>
        <v>12.5</v>
      </c>
      <c r="O72">
        <v>72500</v>
      </c>
      <c r="P72">
        <v>31337</v>
      </c>
      <c r="Q72" t="s">
        <v>13</v>
      </c>
      <c r="R72">
        <v>7</v>
      </c>
      <c r="S72">
        <v>150</v>
      </c>
      <c r="T72">
        <v>80</v>
      </c>
      <c r="U72">
        <v>80</v>
      </c>
      <c r="V72" t="s">
        <v>17</v>
      </c>
      <c r="W72">
        <f t="shared" si="6"/>
        <v>106232.43000000001</v>
      </c>
      <c r="X72">
        <f t="shared" si="4"/>
        <v>33732.430000000008</v>
      </c>
      <c r="Y72">
        <f>(X72/O72)*100</f>
        <v>46.527489655172424</v>
      </c>
      <c r="Z72" t="s">
        <v>51</v>
      </c>
      <c r="AA72" t="str">
        <f t="shared" si="7"/>
        <v>long_term</v>
      </c>
      <c r="AB72" s="4" t="s">
        <v>125</v>
      </c>
    </row>
    <row r="73" spans="1:28">
      <c r="A73" t="s">
        <v>88</v>
      </c>
      <c r="B73">
        <v>2019</v>
      </c>
      <c r="C73" t="s">
        <v>76</v>
      </c>
      <c r="D73" s="4" t="s">
        <v>155</v>
      </c>
      <c r="E73" s="1" t="s">
        <v>62</v>
      </c>
      <c r="F73">
        <v>0</v>
      </c>
      <c r="G73">
        <v>0</v>
      </c>
      <c r="H73">
        <v>26.041070000000001</v>
      </c>
      <c r="I73">
        <v>53.667857140000002</v>
      </c>
      <c r="J73">
        <v>1.1589285709999999</v>
      </c>
      <c r="K73">
        <v>27</v>
      </c>
      <c r="L73">
        <v>80</v>
      </c>
      <c r="M73">
        <v>150</v>
      </c>
      <c r="N73">
        <f t="shared" si="5"/>
        <v>3.8333333333333335</v>
      </c>
      <c r="O73">
        <v>0</v>
      </c>
      <c r="P73">
        <v>0</v>
      </c>
      <c r="Q73" t="s">
        <v>13</v>
      </c>
      <c r="R73">
        <v>6.5</v>
      </c>
      <c r="S73">
        <v>40</v>
      </c>
      <c r="T73">
        <v>20</v>
      </c>
      <c r="U73">
        <v>40</v>
      </c>
      <c r="V73" t="s">
        <v>17</v>
      </c>
      <c r="W73">
        <f t="shared" si="6"/>
        <v>0</v>
      </c>
      <c r="X73">
        <f t="shared" si="4"/>
        <v>0</v>
      </c>
      <c r="Y73">
        <v>0</v>
      </c>
      <c r="Z73" t="s">
        <v>51</v>
      </c>
      <c r="AA73" t="str">
        <f t="shared" si="7"/>
        <v>short_term</v>
      </c>
      <c r="AB73" s="4" t="s">
        <v>126</v>
      </c>
    </row>
    <row r="74" spans="1:28">
      <c r="A74" t="s">
        <v>88</v>
      </c>
      <c r="B74">
        <v>2019</v>
      </c>
      <c r="C74" t="s">
        <v>76</v>
      </c>
      <c r="D74" s="4" t="s">
        <v>22</v>
      </c>
      <c r="E74" s="3" t="s">
        <v>62</v>
      </c>
      <c r="F74">
        <v>0</v>
      </c>
      <c r="G74">
        <v>0</v>
      </c>
      <c r="H74">
        <v>26.041070000000001</v>
      </c>
      <c r="I74">
        <v>53.667857140000002</v>
      </c>
      <c r="J74">
        <v>1.1589285709999999</v>
      </c>
      <c r="K74">
        <f ca="1">RANDBETWEEN(15,30)</f>
        <v>20</v>
      </c>
      <c r="L74">
        <v>90</v>
      </c>
      <c r="M74">
        <v>90</v>
      </c>
      <c r="N74">
        <f t="shared" si="5"/>
        <v>3</v>
      </c>
      <c r="O74">
        <v>0</v>
      </c>
      <c r="P74">
        <v>0</v>
      </c>
      <c r="Q74" t="s">
        <v>13</v>
      </c>
      <c r="R74">
        <v>6.5</v>
      </c>
      <c r="S74">
        <v>200</v>
      </c>
      <c r="T74">
        <v>250</v>
      </c>
      <c r="U74">
        <v>250</v>
      </c>
      <c r="V74" t="s">
        <v>18</v>
      </c>
      <c r="W74">
        <f t="shared" ca="1" si="6"/>
        <v>0</v>
      </c>
      <c r="X74">
        <f t="shared" ca="1" si="4"/>
        <v>0</v>
      </c>
      <c r="Y74">
        <v>0</v>
      </c>
      <c r="Z74" t="s">
        <v>53</v>
      </c>
      <c r="AA74" t="str">
        <f t="shared" si="7"/>
        <v>short_term</v>
      </c>
      <c r="AB74" s="4" t="s">
        <v>90</v>
      </c>
    </row>
    <row r="75" spans="1:28">
      <c r="A75" t="s">
        <v>88</v>
      </c>
      <c r="B75">
        <v>2019</v>
      </c>
      <c r="C75" t="s">
        <v>76</v>
      </c>
      <c r="D75" s="4" t="s">
        <v>23</v>
      </c>
      <c r="E75" s="3" t="s">
        <v>62</v>
      </c>
      <c r="F75">
        <v>0</v>
      </c>
      <c r="G75">
        <v>0</v>
      </c>
      <c r="H75">
        <v>26.041070000000001</v>
      </c>
      <c r="I75">
        <v>53.667857140000002</v>
      </c>
      <c r="J75">
        <v>1.1589285709999999</v>
      </c>
      <c r="K75">
        <f ca="1">RANDBETWEEN(15,30)</f>
        <v>24</v>
      </c>
      <c r="L75">
        <v>140</v>
      </c>
      <c r="M75">
        <v>140</v>
      </c>
      <c r="N75">
        <f t="shared" si="5"/>
        <v>4.666666666666667</v>
      </c>
      <c r="O75">
        <v>0</v>
      </c>
      <c r="P75">
        <v>0</v>
      </c>
      <c r="Q75" t="s">
        <v>15</v>
      </c>
      <c r="R75">
        <v>6.05</v>
      </c>
      <c r="S75">
        <v>200</v>
      </c>
      <c r="T75">
        <v>75</v>
      </c>
      <c r="U75">
        <v>75</v>
      </c>
      <c r="V75" t="s">
        <v>18</v>
      </c>
      <c r="W75">
        <f t="shared" ca="1" si="6"/>
        <v>0</v>
      </c>
      <c r="X75">
        <f t="shared" ca="1" si="4"/>
        <v>0</v>
      </c>
      <c r="Y75">
        <v>0</v>
      </c>
      <c r="Z75" t="s">
        <v>53</v>
      </c>
      <c r="AA75" t="str">
        <f t="shared" si="7"/>
        <v>intermediate_term</v>
      </c>
      <c r="AB75" s="4" t="s">
        <v>127</v>
      </c>
    </row>
    <row r="76" spans="1:28">
      <c r="A76" t="s">
        <v>88</v>
      </c>
      <c r="B76">
        <v>2019</v>
      </c>
      <c r="C76" t="s">
        <v>76</v>
      </c>
      <c r="D76" s="4" t="s">
        <v>24</v>
      </c>
      <c r="E76" s="3" t="s">
        <v>62</v>
      </c>
      <c r="F76">
        <v>1</v>
      </c>
      <c r="G76">
        <v>0</v>
      </c>
      <c r="H76">
        <v>26.041070000000001</v>
      </c>
      <c r="I76">
        <v>53.667857140000002</v>
      </c>
      <c r="J76">
        <v>1.1589285709999999</v>
      </c>
      <c r="K76">
        <f ca="1">RANDBETWEEN(25,35)</f>
        <v>30</v>
      </c>
      <c r="L76">
        <v>240</v>
      </c>
      <c r="M76">
        <v>240</v>
      </c>
      <c r="N76">
        <f t="shared" si="5"/>
        <v>8</v>
      </c>
      <c r="O76">
        <v>60500</v>
      </c>
      <c r="P76">
        <v>10000</v>
      </c>
      <c r="Q76" t="s">
        <v>15</v>
      </c>
      <c r="R76">
        <v>6</v>
      </c>
      <c r="S76">
        <v>10</v>
      </c>
      <c r="T76">
        <v>20</v>
      </c>
      <c r="U76">
        <v>20</v>
      </c>
      <c r="V76" t="s">
        <v>17</v>
      </c>
      <c r="W76">
        <f t="shared" ca="1" si="6"/>
        <v>300000</v>
      </c>
      <c r="X76">
        <f t="shared" ca="1" si="4"/>
        <v>239500</v>
      </c>
      <c r="Y76">
        <f ca="1">(X76/O76)*100</f>
        <v>395.8677685950413</v>
      </c>
      <c r="Z76" t="s">
        <v>51</v>
      </c>
      <c r="AA76" t="str">
        <f t="shared" si="7"/>
        <v>intermediate_term</v>
      </c>
      <c r="AB76" s="4" t="s">
        <v>91</v>
      </c>
    </row>
    <row r="77" spans="1:28">
      <c r="A77" t="s">
        <v>88</v>
      </c>
      <c r="B77">
        <v>2019</v>
      </c>
      <c r="C77" t="s">
        <v>76</v>
      </c>
      <c r="D77" s="4" t="s">
        <v>25</v>
      </c>
      <c r="E77" s="3" t="s">
        <v>62</v>
      </c>
      <c r="F77">
        <v>0</v>
      </c>
      <c r="G77">
        <v>0</v>
      </c>
      <c r="H77">
        <v>26.041070000000001</v>
      </c>
      <c r="I77">
        <v>53.667857140000002</v>
      </c>
      <c r="J77">
        <v>1.1589285709999999</v>
      </c>
      <c r="K77">
        <f ca="1">RANDBETWEEN(20,30)</f>
        <v>26</v>
      </c>
      <c r="L77">
        <v>75</v>
      </c>
      <c r="M77">
        <v>75</v>
      </c>
      <c r="N77">
        <f t="shared" si="5"/>
        <v>2.5</v>
      </c>
      <c r="O77">
        <v>0</v>
      </c>
      <c r="P77">
        <v>0</v>
      </c>
      <c r="Q77" t="s">
        <v>15</v>
      </c>
      <c r="R77">
        <v>6.25</v>
      </c>
      <c r="S77">
        <v>5</v>
      </c>
      <c r="T77">
        <v>10</v>
      </c>
      <c r="U77">
        <v>10</v>
      </c>
      <c r="V77" t="s">
        <v>18</v>
      </c>
      <c r="W77">
        <f t="shared" ca="1" si="6"/>
        <v>0</v>
      </c>
      <c r="X77">
        <f t="shared" ca="1" si="4"/>
        <v>0</v>
      </c>
      <c r="Y77">
        <v>0</v>
      </c>
      <c r="Z77" t="s">
        <v>51</v>
      </c>
      <c r="AA77" t="str">
        <f t="shared" si="7"/>
        <v>short_term</v>
      </c>
      <c r="AB77" s="4" t="s">
        <v>92</v>
      </c>
    </row>
    <row r="78" spans="1:28">
      <c r="A78" t="s">
        <v>88</v>
      </c>
      <c r="B78">
        <v>2019</v>
      </c>
      <c r="C78" t="s">
        <v>76</v>
      </c>
      <c r="D78" s="4" t="s">
        <v>26</v>
      </c>
      <c r="E78" s="3" t="s">
        <v>62</v>
      </c>
      <c r="F78">
        <v>1</v>
      </c>
      <c r="G78">
        <v>0</v>
      </c>
      <c r="H78">
        <v>26.041070000000001</v>
      </c>
      <c r="I78">
        <v>53.667857140000002</v>
      </c>
      <c r="J78">
        <v>1.1589285709999999</v>
      </c>
      <c r="K78">
        <f ca="1">RANDBETWEEN(25,35)</f>
        <v>28</v>
      </c>
      <c r="L78">
        <v>55</v>
      </c>
      <c r="M78">
        <v>55</v>
      </c>
      <c r="N78">
        <f t="shared" si="5"/>
        <v>1.8333333333333333</v>
      </c>
      <c r="O78">
        <v>24000</v>
      </c>
      <c r="P78">
        <f ca="1">RANDBETWEEN(8090,8100)</f>
        <v>8096</v>
      </c>
      <c r="Q78" t="s">
        <v>13</v>
      </c>
      <c r="R78">
        <v>6.4</v>
      </c>
      <c r="S78">
        <v>30</v>
      </c>
      <c r="T78">
        <v>40</v>
      </c>
      <c r="U78">
        <v>40</v>
      </c>
      <c r="V78" t="s">
        <v>17</v>
      </c>
      <c r="W78">
        <f t="shared" ca="1" si="6"/>
        <v>226688</v>
      </c>
      <c r="X78">
        <f t="shared" ca="1" si="4"/>
        <v>202688</v>
      </c>
      <c r="Y78">
        <f ca="1">(X78/O78)*100</f>
        <v>844.53333333333342</v>
      </c>
      <c r="Z78" t="s">
        <v>53</v>
      </c>
      <c r="AA78" t="str">
        <f t="shared" si="7"/>
        <v>short_term</v>
      </c>
      <c r="AB78" s="4" t="s">
        <v>128</v>
      </c>
    </row>
    <row r="79" spans="1:28">
      <c r="A79" t="s">
        <v>88</v>
      </c>
      <c r="B79">
        <v>2019</v>
      </c>
      <c r="C79" t="s">
        <v>76</v>
      </c>
      <c r="D79" s="4" t="s">
        <v>27</v>
      </c>
      <c r="E79" s="3" t="s">
        <v>62</v>
      </c>
      <c r="F79">
        <v>0</v>
      </c>
      <c r="G79">
        <v>0</v>
      </c>
      <c r="H79">
        <v>26.041070000000001</v>
      </c>
      <c r="I79">
        <v>53.667857140000002</v>
      </c>
      <c r="J79">
        <v>1.1589285709999999</v>
      </c>
      <c r="K79">
        <f ca="1">RANDBETWEEN(15,30)</f>
        <v>27</v>
      </c>
      <c r="L79">
        <v>90</v>
      </c>
      <c r="M79">
        <v>90</v>
      </c>
      <c r="N79">
        <f t="shared" si="5"/>
        <v>3</v>
      </c>
      <c r="O79">
        <v>0</v>
      </c>
      <c r="P79">
        <v>0</v>
      </c>
      <c r="Q79" t="s">
        <v>13</v>
      </c>
      <c r="R79">
        <v>6.5</v>
      </c>
      <c r="S79">
        <v>90</v>
      </c>
      <c r="T79">
        <v>90</v>
      </c>
      <c r="U79">
        <v>90</v>
      </c>
      <c r="V79" t="s">
        <v>17</v>
      </c>
      <c r="W79">
        <f t="shared" ca="1" si="6"/>
        <v>0</v>
      </c>
      <c r="X79">
        <f t="shared" ca="1" si="4"/>
        <v>0</v>
      </c>
      <c r="Y79">
        <v>0</v>
      </c>
      <c r="Z79" t="s">
        <v>51</v>
      </c>
      <c r="AA79" t="str">
        <f t="shared" si="7"/>
        <v>short_term</v>
      </c>
      <c r="AB79" s="4" t="s">
        <v>93</v>
      </c>
    </row>
    <row r="80" spans="1:28">
      <c r="A80" t="s">
        <v>88</v>
      </c>
      <c r="B80">
        <v>2019</v>
      </c>
      <c r="C80" t="s">
        <v>76</v>
      </c>
      <c r="D80" s="4" t="s">
        <v>28</v>
      </c>
      <c r="E80" s="3" t="s">
        <v>62</v>
      </c>
      <c r="F80">
        <v>0</v>
      </c>
      <c r="G80">
        <v>0</v>
      </c>
      <c r="H80">
        <v>26.041070000000001</v>
      </c>
      <c r="I80">
        <v>53.667857140000002</v>
      </c>
      <c r="J80">
        <v>1.1589285709999999</v>
      </c>
      <c r="K80">
        <f ca="1">RANDBETWEEN(25,40)</f>
        <v>33</v>
      </c>
      <c r="L80">
        <v>180</v>
      </c>
      <c r="M80">
        <v>180</v>
      </c>
      <c r="N80">
        <f t="shared" si="5"/>
        <v>6</v>
      </c>
      <c r="O80">
        <v>0</v>
      </c>
      <c r="P80">
        <v>0</v>
      </c>
      <c r="Q80" t="s">
        <v>15</v>
      </c>
      <c r="R80">
        <v>6.25</v>
      </c>
      <c r="S80">
        <v>80</v>
      </c>
      <c r="T80">
        <v>60</v>
      </c>
      <c r="U80">
        <v>40</v>
      </c>
      <c r="V80" t="s">
        <v>18</v>
      </c>
      <c r="W80">
        <f t="shared" ca="1" si="6"/>
        <v>0</v>
      </c>
      <c r="X80">
        <f t="shared" ca="1" si="4"/>
        <v>0</v>
      </c>
      <c r="Y80">
        <v>0</v>
      </c>
      <c r="Z80" t="s">
        <v>53</v>
      </c>
      <c r="AA80" t="str">
        <f t="shared" si="7"/>
        <v>intermediate_term</v>
      </c>
      <c r="AB80" s="4" t="s">
        <v>94</v>
      </c>
    </row>
    <row r="81" spans="1:28">
      <c r="A81" t="s">
        <v>88</v>
      </c>
      <c r="B81">
        <v>2019</v>
      </c>
      <c r="C81" t="s">
        <v>76</v>
      </c>
      <c r="D81" s="4" t="s">
        <v>29</v>
      </c>
      <c r="E81" s="1" t="s">
        <v>63</v>
      </c>
      <c r="F81">
        <v>0</v>
      </c>
      <c r="G81">
        <v>0</v>
      </c>
      <c r="H81">
        <v>26.041070000000001</v>
      </c>
      <c r="I81">
        <v>53.667857140000002</v>
      </c>
      <c r="J81">
        <v>1.1589285709999999</v>
      </c>
      <c r="K81">
        <f ca="1">RANDBETWEEN(85,95)</f>
        <v>92</v>
      </c>
      <c r="L81">
        <v>210</v>
      </c>
      <c r="M81">
        <v>210</v>
      </c>
      <c r="N81">
        <f t="shared" si="5"/>
        <v>7</v>
      </c>
      <c r="O81">
        <v>0</v>
      </c>
      <c r="P81">
        <v>0</v>
      </c>
      <c r="Q81" t="s">
        <v>36</v>
      </c>
      <c r="R81">
        <v>6</v>
      </c>
      <c r="S81">
        <v>120</v>
      </c>
      <c r="T81">
        <v>50</v>
      </c>
      <c r="U81">
        <v>80</v>
      </c>
      <c r="V81" t="s">
        <v>17</v>
      </c>
      <c r="W81">
        <f t="shared" ca="1" si="6"/>
        <v>0</v>
      </c>
      <c r="X81">
        <f t="shared" ca="1" si="4"/>
        <v>0</v>
      </c>
      <c r="Y81">
        <v>0</v>
      </c>
      <c r="Z81" t="s">
        <v>51</v>
      </c>
      <c r="AA81" t="str">
        <f t="shared" si="7"/>
        <v>intermediate_term</v>
      </c>
      <c r="AB81" s="4" t="s">
        <v>129</v>
      </c>
    </row>
    <row r="82" spans="1:28">
      <c r="A82" t="s">
        <v>88</v>
      </c>
      <c r="B82">
        <v>2019</v>
      </c>
      <c r="C82" t="s">
        <v>76</v>
      </c>
      <c r="D82" s="4" t="s">
        <v>30</v>
      </c>
      <c r="E82" s="2" t="s">
        <v>61</v>
      </c>
      <c r="F82">
        <v>1</v>
      </c>
      <c r="G82">
        <v>0</v>
      </c>
      <c r="H82">
        <v>26.041070000000001</v>
      </c>
      <c r="I82">
        <v>53.667857140000002</v>
      </c>
      <c r="J82">
        <v>1.1589285709999999</v>
      </c>
      <c r="K82">
        <f ca="1">RANDBETWEEN(25,40)</f>
        <v>28</v>
      </c>
      <c r="L82">
        <v>360</v>
      </c>
      <c r="M82">
        <v>360</v>
      </c>
      <c r="N82">
        <f t="shared" si="5"/>
        <v>12</v>
      </c>
      <c r="O82">
        <v>90000</v>
      </c>
      <c r="P82">
        <f ca="1">RANDBETWEEN(16180,16190)</f>
        <v>16180</v>
      </c>
      <c r="Q82" t="s">
        <v>65</v>
      </c>
      <c r="R82">
        <v>6.75</v>
      </c>
      <c r="S82">
        <v>400</v>
      </c>
      <c r="T82">
        <v>120</v>
      </c>
      <c r="U82">
        <v>600</v>
      </c>
      <c r="V82" t="s">
        <v>18</v>
      </c>
      <c r="W82">
        <f t="shared" ca="1" si="6"/>
        <v>453040</v>
      </c>
      <c r="X82">
        <f t="shared" ca="1" si="4"/>
        <v>363040</v>
      </c>
      <c r="Y82">
        <f ca="1">(X82/O82)*100</f>
        <v>403.37777777777779</v>
      </c>
      <c r="Z82" t="s">
        <v>53</v>
      </c>
      <c r="AA82" t="str">
        <f t="shared" si="7"/>
        <v>intermediate_term</v>
      </c>
      <c r="AB82" s="4" t="s">
        <v>95</v>
      </c>
    </row>
    <row r="83" spans="1:28">
      <c r="A83" t="s">
        <v>88</v>
      </c>
      <c r="B83">
        <v>2019</v>
      </c>
      <c r="C83" t="s">
        <v>76</v>
      </c>
      <c r="D83" s="4" t="s">
        <v>31</v>
      </c>
      <c r="E83" s="3" t="s">
        <v>61</v>
      </c>
      <c r="F83">
        <v>0</v>
      </c>
      <c r="G83">
        <v>0</v>
      </c>
      <c r="H83">
        <v>26.041070000000001</v>
      </c>
      <c r="I83">
        <v>53.667857140000002</v>
      </c>
      <c r="J83">
        <v>1.1589285709999999</v>
      </c>
      <c r="K83">
        <f ca="1">RANDBETWEEN(290,320)</f>
        <v>307</v>
      </c>
      <c r="L83">
        <v>1080</v>
      </c>
      <c r="M83">
        <v>1080</v>
      </c>
      <c r="N83">
        <f t="shared" si="5"/>
        <v>36</v>
      </c>
      <c r="O83">
        <v>0</v>
      </c>
      <c r="P83">
        <v>0</v>
      </c>
      <c r="Q83" t="s">
        <v>13</v>
      </c>
      <c r="R83">
        <v>9.5</v>
      </c>
      <c r="S83">
        <v>32</v>
      </c>
      <c r="T83">
        <v>32</v>
      </c>
      <c r="U83">
        <v>32</v>
      </c>
      <c r="V83" t="s">
        <v>17</v>
      </c>
      <c r="W83">
        <f t="shared" ca="1" si="6"/>
        <v>0</v>
      </c>
      <c r="X83">
        <f t="shared" ca="1" si="4"/>
        <v>0</v>
      </c>
      <c r="Y83">
        <v>0</v>
      </c>
      <c r="Z83" t="s">
        <v>54</v>
      </c>
      <c r="AA83" t="str">
        <f t="shared" si="7"/>
        <v>long_term</v>
      </c>
      <c r="AB83" s="4" t="s">
        <v>130</v>
      </c>
    </row>
    <row r="84" spans="1:28">
      <c r="A84" t="s">
        <v>88</v>
      </c>
      <c r="B84">
        <v>2019</v>
      </c>
      <c r="C84" t="s">
        <v>76</v>
      </c>
      <c r="D84" s="4" t="s">
        <v>32</v>
      </c>
      <c r="E84" s="3" t="s">
        <v>61</v>
      </c>
      <c r="F84">
        <v>1</v>
      </c>
      <c r="G84">
        <v>0</v>
      </c>
      <c r="H84">
        <v>26.041070000000001</v>
      </c>
      <c r="I84">
        <v>53.667857140000002</v>
      </c>
      <c r="J84">
        <v>1.1589285709999999</v>
      </c>
      <c r="K84">
        <f ca="1">RANDBETWEEN(100,130)</f>
        <v>117</v>
      </c>
      <c r="L84">
        <v>1980</v>
      </c>
      <c r="M84">
        <v>1980</v>
      </c>
      <c r="N84">
        <f t="shared" si="5"/>
        <v>66</v>
      </c>
      <c r="O84">
        <v>61500</v>
      </c>
      <c r="P84">
        <v>9000</v>
      </c>
      <c r="Q84" t="s">
        <v>15</v>
      </c>
      <c r="R84">
        <v>7.25</v>
      </c>
      <c r="S84">
        <v>56</v>
      </c>
      <c r="T84">
        <v>20</v>
      </c>
      <c r="U84">
        <v>20</v>
      </c>
      <c r="V84" t="s">
        <v>18</v>
      </c>
      <c r="W84">
        <f t="shared" ca="1" si="6"/>
        <v>1053000</v>
      </c>
      <c r="X84">
        <f t="shared" ca="1" si="4"/>
        <v>991500</v>
      </c>
      <c r="Y84">
        <f ca="1">(X84/O84)*100</f>
        <v>1612.1951219512193</v>
      </c>
      <c r="Z84" t="s">
        <v>54</v>
      </c>
      <c r="AA84" t="str">
        <f t="shared" si="7"/>
        <v>long_term</v>
      </c>
      <c r="AB84" s="4" t="s">
        <v>131</v>
      </c>
    </row>
    <row r="85" spans="1:28">
      <c r="A85" t="s">
        <v>88</v>
      </c>
      <c r="B85">
        <v>2019</v>
      </c>
      <c r="C85" t="s">
        <v>76</v>
      </c>
      <c r="D85" s="4" t="s">
        <v>33</v>
      </c>
      <c r="E85" s="2" t="s">
        <v>61</v>
      </c>
      <c r="F85">
        <v>0</v>
      </c>
      <c r="G85">
        <v>0</v>
      </c>
      <c r="H85">
        <v>26.041070000000001</v>
      </c>
      <c r="I85">
        <v>53.667857140000002</v>
      </c>
      <c r="J85">
        <v>1.1589285709999999</v>
      </c>
      <c r="K85">
        <f ca="1">RANDBETWEEN(50,65)</f>
        <v>55</v>
      </c>
      <c r="L85">
        <v>1080</v>
      </c>
      <c r="M85">
        <v>1080</v>
      </c>
      <c r="N85">
        <f t="shared" si="5"/>
        <v>36</v>
      </c>
      <c r="O85">
        <v>0</v>
      </c>
      <c r="P85">
        <v>0</v>
      </c>
      <c r="Q85" t="s">
        <v>71</v>
      </c>
      <c r="R85">
        <v>6</v>
      </c>
      <c r="S85">
        <v>25</v>
      </c>
      <c r="T85">
        <v>12</v>
      </c>
      <c r="U85">
        <v>12</v>
      </c>
      <c r="V85" t="s">
        <v>18</v>
      </c>
      <c r="W85">
        <f t="shared" ca="1" si="6"/>
        <v>0</v>
      </c>
      <c r="X85">
        <f t="shared" ca="1" si="4"/>
        <v>0</v>
      </c>
      <c r="Y85">
        <v>0</v>
      </c>
      <c r="Z85" t="s">
        <v>54</v>
      </c>
      <c r="AA85" t="str">
        <f t="shared" si="7"/>
        <v>long_term</v>
      </c>
      <c r="AB85" s="4" t="s">
        <v>96</v>
      </c>
    </row>
    <row r="86" spans="1:28">
      <c r="A86" t="s">
        <v>88</v>
      </c>
      <c r="B86">
        <v>2019</v>
      </c>
      <c r="C86" t="s">
        <v>76</v>
      </c>
      <c r="D86" s="4" t="s">
        <v>34</v>
      </c>
      <c r="E86" s="2" t="s">
        <v>61</v>
      </c>
      <c r="F86">
        <v>0</v>
      </c>
      <c r="G86">
        <v>0</v>
      </c>
      <c r="H86">
        <v>26.041070000000001</v>
      </c>
      <c r="I86">
        <v>53.667857140000002</v>
      </c>
      <c r="J86">
        <v>1.1589285709999999</v>
      </c>
      <c r="K86">
        <f ca="1">RANDBETWEEN(90,120)</f>
        <v>116</v>
      </c>
      <c r="L86">
        <v>900</v>
      </c>
      <c r="M86">
        <v>900</v>
      </c>
      <c r="N86">
        <f t="shared" si="5"/>
        <v>30</v>
      </c>
      <c r="O86">
        <v>0</v>
      </c>
      <c r="P86">
        <v>0</v>
      </c>
      <c r="Q86" t="s">
        <v>13</v>
      </c>
      <c r="R86">
        <v>7.25</v>
      </c>
      <c r="S86">
        <v>215</v>
      </c>
      <c r="T86">
        <v>75</v>
      </c>
      <c r="U86">
        <v>100</v>
      </c>
      <c r="V86" t="s">
        <v>17</v>
      </c>
      <c r="W86">
        <f t="shared" ca="1" si="6"/>
        <v>0</v>
      </c>
      <c r="X86">
        <f t="shared" ca="1" si="4"/>
        <v>0</v>
      </c>
      <c r="Y86">
        <v>0</v>
      </c>
      <c r="Z86" t="s">
        <v>54</v>
      </c>
      <c r="AA86" t="str">
        <f t="shared" si="7"/>
        <v>long_term</v>
      </c>
      <c r="AB86" s="4" t="s">
        <v>97</v>
      </c>
    </row>
    <row r="87" spans="1:28">
      <c r="A87" t="s">
        <v>88</v>
      </c>
      <c r="B87">
        <v>2019</v>
      </c>
      <c r="C87" t="s">
        <v>76</v>
      </c>
      <c r="D87" s="4" t="s">
        <v>35</v>
      </c>
      <c r="E87" s="2" t="s">
        <v>61</v>
      </c>
      <c r="F87">
        <v>1</v>
      </c>
      <c r="G87">
        <v>0</v>
      </c>
      <c r="H87">
        <v>26.041070000000001</v>
      </c>
      <c r="I87">
        <v>53.667857140000002</v>
      </c>
      <c r="J87">
        <v>1.1589285709999999</v>
      </c>
      <c r="K87">
        <f ca="1">RANDBETWEEN(30,50)</f>
        <v>47</v>
      </c>
      <c r="L87">
        <v>210</v>
      </c>
      <c r="M87">
        <v>210</v>
      </c>
      <c r="N87">
        <f t="shared" si="5"/>
        <v>7</v>
      </c>
      <c r="O87">
        <v>72000</v>
      </c>
      <c r="P87">
        <v>30000</v>
      </c>
      <c r="Q87" t="s">
        <v>13</v>
      </c>
      <c r="R87">
        <v>6.75</v>
      </c>
      <c r="S87">
        <v>1088</v>
      </c>
      <c r="T87">
        <v>72</v>
      </c>
      <c r="U87">
        <v>527</v>
      </c>
      <c r="V87" t="s">
        <v>17</v>
      </c>
      <c r="W87">
        <f t="shared" ca="1" si="6"/>
        <v>1410000</v>
      </c>
      <c r="X87">
        <f t="shared" ca="1" si="4"/>
        <v>1338000</v>
      </c>
      <c r="Y87">
        <f ca="1">(X87/O87)*100</f>
        <v>1858.3333333333333</v>
      </c>
      <c r="Z87" t="s">
        <v>54</v>
      </c>
      <c r="AA87" t="str">
        <f t="shared" si="7"/>
        <v>intermediate_term</v>
      </c>
      <c r="AB87" s="4" t="s">
        <v>98</v>
      </c>
    </row>
    <row r="88" spans="1:28">
      <c r="A88" t="s">
        <v>88</v>
      </c>
      <c r="B88">
        <v>2019</v>
      </c>
      <c r="C88" t="s">
        <v>76</v>
      </c>
      <c r="D88" s="4" t="s">
        <v>37</v>
      </c>
      <c r="E88" s="2" t="s">
        <v>61</v>
      </c>
      <c r="F88">
        <v>1</v>
      </c>
      <c r="G88">
        <v>0</v>
      </c>
      <c r="H88">
        <v>26.041070000000001</v>
      </c>
      <c r="I88">
        <v>53.667857140000002</v>
      </c>
      <c r="J88">
        <v>1.1589285709999999</v>
      </c>
      <c r="K88">
        <f ca="1">RANDBETWEEN(50,100)</f>
        <v>54</v>
      </c>
      <c r="L88">
        <v>1800</v>
      </c>
      <c r="M88">
        <v>2880</v>
      </c>
      <c r="N88">
        <f t="shared" si="5"/>
        <v>78</v>
      </c>
      <c r="O88">
        <v>46750</v>
      </c>
      <c r="P88">
        <v>3000</v>
      </c>
      <c r="Q88" t="s">
        <v>13</v>
      </c>
      <c r="R88">
        <v>6.5</v>
      </c>
      <c r="S88">
        <v>400</v>
      </c>
      <c r="T88">
        <v>400</v>
      </c>
      <c r="U88">
        <v>600</v>
      </c>
      <c r="V88" t="s">
        <v>18</v>
      </c>
      <c r="W88">
        <f t="shared" ca="1" si="6"/>
        <v>162000</v>
      </c>
      <c r="X88">
        <f t="shared" ca="1" si="4"/>
        <v>115250</v>
      </c>
      <c r="Y88">
        <f ca="1">(X88/O88)*100</f>
        <v>246.524064171123</v>
      </c>
      <c r="Z88" t="s">
        <v>54</v>
      </c>
      <c r="AA88" t="str">
        <f t="shared" si="7"/>
        <v>long_term</v>
      </c>
      <c r="AB88" s="4" t="s">
        <v>99</v>
      </c>
    </row>
    <row r="89" spans="1:28">
      <c r="A89" t="s">
        <v>88</v>
      </c>
      <c r="B89">
        <v>2019</v>
      </c>
      <c r="C89" t="s">
        <v>76</v>
      </c>
      <c r="D89" s="4" t="s">
        <v>156</v>
      </c>
      <c r="E89" s="2" t="s">
        <v>61</v>
      </c>
      <c r="F89">
        <v>0</v>
      </c>
      <c r="G89">
        <v>0</v>
      </c>
      <c r="H89">
        <v>26.041070000000001</v>
      </c>
      <c r="I89">
        <v>53.667857140000002</v>
      </c>
      <c r="J89">
        <v>1.1589285709999999</v>
      </c>
      <c r="K89">
        <f ca="1">RANDBETWEEN(100,150)</f>
        <v>104</v>
      </c>
      <c r="L89">
        <v>240</v>
      </c>
      <c r="M89">
        <v>720</v>
      </c>
      <c r="N89">
        <f t="shared" si="5"/>
        <v>16</v>
      </c>
      <c r="O89">
        <v>0</v>
      </c>
      <c r="P89">
        <v>0</v>
      </c>
      <c r="Q89" t="s">
        <v>67</v>
      </c>
      <c r="R89">
        <v>6</v>
      </c>
      <c r="S89">
        <v>170</v>
      </c>
      <c r="T89">
        <v>170</v>
      </c>
      <c r="U89">
        <v>170</v>
      </c>
      <c r="V89" t="s">
        <v>18</v>
      </c>
      <c r="W89">
        <f t="shared" ca="1" si="6"/>
        <v>0</v>
      </c>
      <c r="X89">
        <f t="shared" ca="1" si="4"/>
        <v>0</v>
      </c>
      <c r="Y89">
        <v>0</v>
      </c>
      <c r="Z89" t="s">
        <v>54</v>
      </c>
      <c r="AA89" t="str">
        <f t="shared" si="7"/>
        <v>long_term</v>
      </c>
      <c r="AB89" s="4" t="s">
        <v>100</v>
      </c>
    </row>
    <row r="90" spans="1:28">
      <c r="A90" t="s">
        <v>88</v>
      </c>
      <c r="B90">
        <v>2019</v>
      </c>
      <c r="C90" t="s">
        <v>76</v>
      </c>
      <c r="D90" s="4" t="s">
        <v>38</v>
      </c>
      <c r="E90" s="3" t="s">
        <v>59</v>
      </c>
      <c r="F90">
        <v>1</v>
      </c>
      <c r="G90">
        <v>0</v>
      </c>
      <c r="H90">
        <v>26.041070000000001</v>
      </c>
      <c r="I90">
        <v>53.667857140000002</v>
      </c>
      <c r="J90">
        <v>1.1589285709999999</v>
      </c>
      <c r="K90">
        <f ca="1">RANDBETWEEN(120,300)</f>
        <v>272</v>
      </c>
      <c r="L90">
        <v>45</v>
      </c>
      <c r="M90">
        <v>50</v>
      </c>
      <c r="N90">
        <f t="shared" si="5"/>
        <v>1.5833333333333333</v>
      </c>
      <c r="O90">
        <v>47000</v>
      </c>
      <c r="P90">
        <v>800</v>
      </c>
      <c r="Q90" t="s">
        <v>15</v>
      </c>
      <c r="R90">
        <v>6.25</v>
      </c>
      <c r="S90">
        <v>200</v>
      </c>
      <c r="T90">
        <v>75</v>
      </c>
      <c r="U90">
        <v>125</v>
      </c>
      <c r="V90" t="s">
        <v>17</v>
      </c>
      <c r="W90">
        <f t="shared" ca="1" si="6"/>
        <v>217600</v>
      </c>
      <c r="X90">
        <f t="shared" ca="1" si="4"/>
        <v>170600</v>
      </c>
      <c r="Y90">
        <f ca="1">(X90/O90)*100</f>
        <v>362.97872340425533</v>
      </c>
      <c r="Z90" t="s">
        <v>54</v>
      </c>
      <c r="AA90" t="str">
        <f t="shared" si="7"/>
        <v>short_term</v>
      </c>
      <c r="AB90" s="4" t="s">
        <v>101</v>
      </c>
    </row>
    <row r="91" spans="1:28">
      <c r="A91" t="s">
        <v>88</v>
      </c>
      <c r="B91">
        <v>2019</v>
      </c>
      <c r="C91" t="s">
        <v>76</v>
      </c>
      <c r="D91" s="4" t="s">
        <v>39</v>
      </c>
      <c r="E91" s="3" t="s">
        <v>59</v>
      </c>
      <c r="F91">
        <v>0</v>
      </c>
      <c r="G91">
        <v>0</v>
      </c>
      <c r="H91">
        <v>26.041070000000001</v>
      </c>
      <c r="I91">
        <v>53.667857140000002</v>
      </c>
      <c r="J91">
        <v>1.1589285709999999</v>
      </c>
      <c r="K91">
        <f ca="1">RANDBETWEEN(60,90)</f>
        <v>70</v>
      </c>
      <c r="L91">
        <v>56</v>
      </c>
      <c r="M91">
        <v>60</v>
      </c>
      <c r="N91">
        <f t="shared" si="5"/>
        <v>1.9333333333333333</v>
      </c>
      <c r="O91">
        <v>0</v>
      </c>
      <c r="P91">
        <v>0</v>
      </c>
      <c r="Q91" t="s">
        <v>13</v>
      </c>
      <c r="R91">
        <v>7.25</v>
      </c>
      <c r="S91">
        <v>45</v>
      </c>
      <c r="T91">
        <v>90</v>
      </c>
      <c r="U91">
        <v>75</v>
      </c>
      <c r="V91" t="s">
        <v>18</v>
      </c>
      <c r="W91">
        <f t="shared" ca="1" si="6"/>
        <v>0</v>
      </c>
      <c r="X91">
        <f t="shared" ca="1" si="4"/>
        <v>0</v>
      </c>
      <c r="Y91">
        <v>0</v>
      </c>
      <c r="Z91" t="s">
        <v>53</v>
      </c>
      <c r="AA91" t="str">
        <f t="shared" si="7"/>
        <v>short_term</v>
      </c>
      <c r="AB91" s="4" t="s">
        <v>102</v>
      </c>
    </row>
    <row r="92" spans="1:28">
      <c r="A92" t="s">
        <v>88</v>
      </c>
      <c r="B92">
        <v>2019</v>
      </c>
      <c r="C92" t="s">
        <v>76</v>
      </c>
      <c r="D92" s="4" t="s">
        <v>40</v>
      </c>
      <c r="E92" s="2" t="s">
        <v>62</v>
      </c>
      <c r="F92">
        <v>0</v>
      </c>
      <c r="G92">
        <v>0</v>
      </c>
      <c r="H92">
        <v>26.041070000000001</v>
      </c>
      <c r="I92">
        <v>53.667857140000002</v>
      </c>
      <c r="J92">
        <v>1.1589285709999999</v>
      </c>
      <c r="K92">
        <f ca="1">RANDBETWEEN(15,25)</f>
        <v>23</v>
      </c>
      <c r="L92">
        <v>55</v>
      </c>
      <c r="M92">
        <v>90</v>
      </c>
      <c r="N92">
        <f t="shared" si="5"/>
        <v>2.4166666666666665</v>
      </c>
      <c r="O92">
        <v>0</v>
      </c>
      <c r="P92">
        <v>0</v>
      </c>
      <c r="Q92" t="s">
        <v>72</v>
      </c>
      <c r="R92">
        <v>6.5</v>
      </c>
      <c r="S92">
        <v>40</v>
      </c>
      <c r="T92">
        <v>60</v>
      </c>
      <c r="U92">
        <v>30</v>
      </c>
      <c r="V92" t="s">
        <v>17</v>
      </c>
      <c r="W92">
        <f t="shared" ca="1" si="6"/>
        <v>0</v>
      </c>
      <c r="X92">
        <f t="shared" ca="1" si="4"/>
        <v>0</v>
      </c>
      <c r="Y92">
        <v>0</v>
      </c>
      <c r="Z92" t="s">
        <v>53</v>
      </c>
      <c r="AA92" t="str">
        <f t="shared" si="7"/>
        <v>short_term</v>
      </c>
      <c r="AB92" s="4" t="s">
        <v>132</v>
      </c>
    </row>
    <row r="93" spans="1:28">
      <c r="A93" t="s">
        <v>88</v>
      </c>
      <c r="B93">
        <v>2019</v>
      </c>
      <c r="C93" t="s">
        <v>76</v>
      </c>
      <c r="D93" s="4" t="s">
        <v>41</v>
      </c>
      <c r="E93" s="2" t="s">
        <v>62</v>
      </c>
      <c r="F93">
        <v>0</v>
      </c>
      <c r="G93">
        <v>0</v>
      </c>
      <c r="H93">
        <v>26.041070000000001</v>
      </c>
      <c r="I93">
        <v>53.667857140000002</v>
      </c>
      <c r="J93">
        <v>1.1589285709999999</v>
      </c>
      <c r="K93">
        <f ca="1">RANDBETWEEN(20,35)</f>
        <v>32</v>
      </c>
      <c r="L93">
        <v>90</v>
      </c>
      <c r="M93">
        <v>120</v>
      </c>
      <c r="N93">
        <f t="shared" si="5"/>
        <v>3.5</v>
      </c>
      <c r="O93">
        <v>0</v>
      </c>
      <c r="P93">
        <v>0</v>
      </c>
      <c r="Q93" t="s">
        <v>15</v>
      </c>
      <c r="R93">
        <v>6.5</v>
      </c>
      <c r="S93">
        <v>120</v>
      </c>
      <c r="T93">
        <v>80</v>
      </c>
      <c r="U93">
        <v>80</v>
      </c>
      <c r="V93" t="s">
        <v>17</v>
      </c>
      <c r="W93">
        <f t="shared" ca="1" si="6"/>
        <v>0</v>
      </c>
      <c r="X93">
        <f t="shared" ca="1" si="4"/>
        <v>0</v>
      </c>
      <c r="Y93">
        <v>0</v>
      </c>
      <c r="Z93" t="s">
        <v>51</v>
      </c>
      <c r="AA93" t="str">
        <f t="shared" si="7"/>
        <v>short_term</v>
      </c>
      <c r="AB93" s="4" t="s">
        <v>133</v>
      </c>
    </row>
    <row r="94" spans="1:28">
      <c r="A94" t="s">
        <v>88</v>
      </c>
      <c r="B94">
        <v>2019</v>
      </c>
      <c r="C94" t="s">
        <v>76</v>
      </c>
      <c r="D94" s="4" t="s">
        <v>157</v>
      </c>
      <c r="E94" s="2" t="s">
        <v>62</v>
      </c>
      <c r="F94">
        <v>1</v>
      </c>
      <c r="G94">
        <v>0</v>
      </c>
      <c r="H94">
        <v>26.041070000000001</v>
      </c>
      <c r="I94">
        <v>53.667857140000002</v>
      </c>
      <c r="J94">
        <v>1.1589285709999999</v>
      </c>
      <c r="K94">
        <f ca="1">RANDBETWEEN(25,40)</f>
        <v>26</v>
      </c>
      <c r="L94">
        <v>55</v>
      </c>
      <c r="M94">
        <v>60</v>
      </c>
      <c r="N94">
        <f t="shared" si="5"/>
        <v>1.9166666666666667</v>
      </c>
      <c r="O94">
        <v>22000</v>
      </c>
      <c r="P94">
        <f ca="1">RANDBETWEEN(6060,6075)</f>
        <v>6070</v>
      </c>
      <c r="Q94" t="s">
        <v>13</v>
      </c>
      <c r="R94">
        <v>6.5</v>
      </c>
      <c r="S94">
        <v>120</v>
      </c>
      <c r="T94">
        <v>40</v>
      </c>
      <c r="U94">
        <v>80</v>
      </c>
      <c r="V94" t="s">
        <v>18</v>
      </c>
      <c r="W94">
        <f t="shared" ca="1" si="6"/>
        <v>157820</v>
      </c>
      <c r="X94">
        <f t="shared" ca="1" si="4"/>
        <v>135820</v>
      </c>
      <c r="Y94">
        <f ca="1">(X94/O94)*100</f>
        <v>617.36363636363637</v>
      </c>
      <c r="Z94" t="s">
        <v>53</v>
      </c>
      <c r="AA94" t="str">
        <f t="shared" si="7"/>
        <v>short_term</v>
      </c>
      <c r="AB94" s="4" t="s">
        <v>103</v>
      </c>
    </row>
    <row r="95" spans="1:28">
      <c r="A95" t="s">
        <v>88</v>
      </c>
      <c r="B95">
        <v>2019</v>
      </c>
      <c r="C95" t="s">
        <v>76</v>
      </c>
      <c r="D95" s="4" t="s">
        <v>158</v>
      </c>
      <c r="E95" s="2" t="s">
        <v>62</v>
      </c>
      <c r="F95">
        <v>1</v>
      </c>
      <c r="G95">
        <v>0</v>
      </c>
      <c r="H95">
        <v>26.041070000000001</v>
      </c>
      <c r="I95">
        <v>53.667857140000002</v>
      </c>
      <c r="J95">
        <v>1.1589285709999999</v>
      </c>
      <c r="K95">
        <f ca="1">RANDBETWEEN(15,25)</f>
        <v>24</v>
      </c>
      <c r="L95">
        <v>110</v>
      </c>
      <c r="M95">
        <v>120</v>
      </c>
      <c r="N95">
        <f t="shared" si="5"/>
        <v>3.8333333333333335</v>
      </c>
      <c r="O95">
        <v>22000</v>
      </c>
      <c r="P95">
        <f ca="1">RANDBETWEEN(15990,16010)</f>
        <v>15997</v>
      </c>
      <c r="Q95" t="s">
        <v>13</v>
      </c>
      <c r="R95">
        <v>7</v>
      </c>
      <c r="S95">
        <v>120</v>
      </c>
      <c r="T95">
        <v>40</v>
      </c>
      <c r="U95">
        <v>80</v>
      </c>
      <c r="V95" t="s">
        <v>17</v>
      </c>
      <c r="W95">
        <f t="shared" ca="1" si="6"/>
        <v>383928</v>
      </c>
      <c r="X95">
        <f t="shared" ca="1" si="4"/>
        <v>361928</v>
      </c>
      <c r="Y95">
        <f ca="1">(X95/O95)*100</f>
        <v>1645.1272727272726</v>
      </c>
      <c r="Z95" t="s">
        <v>53</v>
      </c>
      <c r="AA95" t="str">
        <f t="shared" si="7"/>
        <v>short_term</v>
      </c>
      <c r="AB95" s="4" t="s">
        <v>103</v>
      </c>
    </row>
    <row r="96" spans="1:28">
      <c r="A96" t="s">
        <v>88</v>
      </c>
      <c r="B96">
        <v>2019</v>
      </c>
      <c r="C96" t="s">
        <v>76</v>
      </c>
      <c r="D96" s="4" t="s">
        <v>42</v>
      </c>
      <c r="E96" s="2" t="s">
        <v>61</v>
      </c>
      <c r="F96">
        <v>0</v>
      </c>
      <c r="G96">
        <v>0</v>
      </c>
      <c r="H96">
        <v>26.041070000000001</v>
      </c>
      <c r="I96">
        <v>53.667857140000002</v>
      </c>
      <c r="J96">
        <v>1.1589285709999999</v>
      </c>
      <c r="K96">
        <f ca="1">RANDBETWEEN(600,700)</f>
        <v>665</v>
      </c>
      <c r="L96">
        <v>720</v>
      </c>
      <c r="M96">
        <v>1080</v>
      </c>
      <c r="N96">
        <f t="shared" si="5"/>
        <v>30</v>
      </c>
      <c r="O96">
        <v>0</v>
      </c>
      <c r="P96">
        <v>0</v>
      </c>
      <c r="Q96" t="s">
        <v>70</v>
      </c>
      <c r="R96">
        <v>5.75</v>
      </c>
      <c r="S96">
        <v>890</v>
      </c>
      <c r="T96">
        <v>445</v>
      </c>
      <c r="U96">
        <v>445</v>
      </c>
      <c r="V96" t="s">
        <v>18</v>
      </c>
      <c r="W96">
        <f t="shared" ca="1" si="6"/>
        <v>0</v>
      </c>
      <c r="X96">
        <f t="shared" ca="1" si="4"/>
        <v>0</v>
      </c>
      <c r="Y96">
        <v>0</v>
      </c>
      <c r="Z96" t="s">
        <v>54</v>
      </c>
      <c r="AA96" t="str">
        <f t="shared" si="7"/>
        <v>long_term</v>
      </c>
      <c r="AB96" s="4" t="s">
        <v>134</v>
      </c>
    </row>
    <row r="97" spans="1:28">
      <c r="A97" t="s">
        <v>88</v>
      </c>
      <c r="B97">
        <v>2019</v>
      </c>
      <c r="C97" t="s">
        <v>76</v>
      </c>
      <c r="D97" s="4" t="s">
        <v>43</v>
      </c>
      <c r="E97" s="3" t="s">
        <v>61</v>
      </c>
      <c r="F97">
        <v>0</v>
      </c>
      <c r="G97">
        <v>0</v>
      </c>
      <c r="H97">
        <v>26.041070000000001</v>
      </c>
      <c r="I97">
        <v>53.667857140000002</v>
      </c>
      <c r="J97">
        <v>1.1589285709999999</v>
      </c>
      <c r="K97">
        <f ca="1">RANDBETWEEN(140,170)</f>
        <v>158</v>
      </c>
      <c r="L97">
        <v>150</v>
      </c>
      <c r="M97">
        <v>180</v>
      </c>
      <c r="N97">
        <f t="shared" si="5"/>
        <v>5.5</v>
      </c>
      <c r="O97">
        <v>0</v>
      </c>
      <c r="P97">
        <v>0</v>
      </c>
      <c r="Q97" t="s">
        <v>15</v>
      </c>
      <c r="R97">
        <v>6.5</v>
      </c>
      <c r="S97">
        <v>350</v>
      </c>
      <c r="T97">
        <v>140</v>
      </c>
      <c r="U97">
        <v>140</v>
      </c>
      <c r="V97" t="s">
        <v>17</v>
      </c>
      <c r="W97">
        <f t="shared" ca="1" si="6"/>
        <v>0</v>
      </c>
      <c r="X97">
        <f t="shared" ca="1" si="4"/>
        <v>0</v>
      </c>
      <c r="Y97">
        <v>0</v>
      </c>
      <c r="Z97" t="s">
        <v>54</v>
      </c>
      <c r="AA97" t="str">
        <f t="shared" si="7"/>
        <v>intermediate_term</v>
      </c>
      <c r="AB97" s="4" t="s">
        <v>135</v>
      </c>
    </row>
    <row r="98" spans="1:28">
      <c r="A98" t="s">
        <v>88</v>
      </c>
      <c r="B98">
        <v>2019</v>
      </c>
      <c r="C98" t="s">
        <v>76</v>
      </c>
      <c r="D98" s="4" t="s">
        <v>44</v>
      </c>
      <c r="E98" s="2" t="s">
        <v>61</v>
      </c>
      <c r="F98">
        <v>0</v>
      </c>
      <c r="G98">
        <v>0</v>
      </c>
      <c r="H98">
        <v>26.041070000000001</v>
      </c>
      <c r="I98">
        <v>53.667857140000002</v>
      </c>
      <c r="J98">
        <v>1.1589285709999999</v>
      </c>
      <c r="K98">
        <f ca="1">RANDBETWEEN(110,125)</f>
        <v>116</v>
      </c>
      <c r="L98">
        <v>2160</v>
      </c>
      <c r="M98">
        <v>3600</v>
      </c>
      <c r="N98">
        <f t="shared" si="5"/>
        <v>96</v>
      </c>
      <c r="O98">
        <v>0</v>
      </c>
      <c r="P98">
        <v>0</v>
      </c>
      <c r="Q98" t="s">
        <v>70</v>
      </c>
      <c r="R98">
        <v>6.6</v>
      </c>
      <c r="S98">
        <v>800</v>
      </c>
      <c r="T98">
        <v>40</v>
      </c>
      <c r="U98">
        <v>160</v>
      </c>
      <c r="V98" t="s">
        <v>18</v>
      </c>
      <c r="W98">
        <f t="shared" ca="1" si="6"/>
        <v>0</v>
      </c>
      <c r="X98">
        <f t="shared" ca="1" si="4"/>
        <v>0</v>
      </c>
      <c r="Y98">
        <v>0</v>
      </c>
      <c r="Z98" t="s">
        <v>54</v>
      </c>
      <c r="AA98" t="str">
        <f t="shared" si="7"/>
        <v>long_term</v>
      </c>
      <c r="AB98" s="4" t="s">
        <v>136</v>
      </c>
    </row>
    <row r="99" spans="1:28">
      <c r="A99" t="s">
        <v>88</v>
      </c>
      <c r="B99">
        <v>2019</v>
      </c>
      <c r="C99" t="s">
        <v>76</v>
      </c>
      <c r="D99" s="4" t="s">
        <v>45</v>
      </c>
      <c r="E99" s="3" t="s">
        <v>59</v>
      </c>
      <c r="F99">
        <v>0</v>
      </c>
      <c r="G99">
        <v>0</v>
      </c>
      <c r="H99">
        <v>26.041070000000001</v>
      </c>
      <c r="I99">
        <v>53.667857140000002</v>
      </c>
      <c r="J99">
        <v>1.1589285709999999</v>
      </c>
      <c r="K99">
        <f ca="1">RANDBETWEEN(800,1000)</f>
        <v>954</v>
      </c>
      <c r="L99">
        <v>240</v>
      </c>
      <c r="M99">
        <v>270</v>
      </c>
      <c r="N99">
        <f t="shared" si="5"/>
        <v>8.5</v>
      </c>
      <c r="O99">
        <v>0</v>
      </c>
      <c r="P99">
        <v>0</v>
      </c>
      <c r="Q99" t="s">
        <v>65</v>
      </c>
      <c r="R99">
        <v>7</v>
      </c>
      <c r="S99">
        <v>50</v>
      </c>
      <c r="T99">
        <v>100</v>
      </c>
      <c r="U99">
        <v>100</v>
      </c>
      <c r="V99" t="s">
        <v>18</v>
      </c>
      <c r="W99">
        <f t="shared" ca="1" si="6"/>
        <v>0</v>
      </c>
      <c r="X99">
        <f t="shared" ca="1" si="4"/>
        <v>0</v>
      </c>
      <c r="Y99">
        <v>0</v>
      </c>
      <c r="Z99" t="s">
        <v>53</v>
      </c>
      <c r="AA99" t="str">
        <f t="shared" si="7"/>
        <v>intermediate_term</v>
      </c>
      <c r="AB99" s="4" t="s">
        <v>104</v>
      </c>
    </row>
    <row r="100" spans="1:28">
      <c r="A100" t="s">
        <v>88</v>
      </c>
      <c r="B100">
        <v>2019</v>
      </c>
      <c r="C100" t="s">
        <v>76</v>
      </c>
      <c r="D100" s="4" t="s">
        <v>46</v>
      </c>
      <c r="E100" s="2" t="s">
        <v>59</v>
      </c>
      <c r="F100">
        <v>0</v>
      </c>
      <c r="G100">
        <v>0</v>
      </c>
      <c r="H100">
        <v>26.041070000000001</v>
      </c>
      <c r="I100">
        <v>53.667857140000002</v>
      </c>
      <c r="J100">
        <v>1.1589285709999999</v>
      </c>
      <c r="K100">
        <f ca="1">RANDBETWEEN(80,100)</f>
        <v>81</v>
      </c>
      <c r="L100">
        <v>75</v>
      </c>
      <c r="M100">
        <v>90</v>
      </c>
      <c r="N100">
        <f t="shared" si="5"/>
        <v>2.75</v>
      </c>
      <c r="O100">
        <v>0</v>
      </c>
      <c r="P100">
        <v>0</v>
      </c>
      <c r="Q100" t="s">
        <v>13</v>
      </c>
      <c r="R100">
        <v>6.75</v>
      </c>
      <c r="S100">
        <v>125</v>
      </c>
      <c r="T100">
        <v>120</v>
      </c>
      <c r="U100">
        <v>25</v>
      </c>
      <c r="V100" t="s">
        <v>17</v>
      </c>
      <c r="W100">
        <f t="shared" ca="1" si="6"/>
        <v>0</v>
      </c>
      <c r="X100">
        <f t="shared" ca="1" si="4"/>
        <v>0</v>
      </c>
      <c r="Y100">
        <v>0</v>
      </c>
      <c r="Z100" t="s">
        <v>53</v>
      </c>
      <c r="AA100" t="str">
        <f t="shared" si="7"/>
        <v>short_term</v>
      </c>
      <c r="AB100" s="4" t="s">
        <v>105</v>
      </c>
    </row>
    <row r="101" spans="1:28">
      <c r="A101" t="s">
        <v>88</v>
      </c>
      <c r="B101">
        <v>2019</v>
      </c>
      <c r="C101" t="s">
        <v>76</v>
      </c>
      <c r="D101" t="s">
        <v>159</v>
      </c>
      <c r="E101" s="2" t="s">
        <v>61</v>
      </c>
      <c r="F101">
        <v>0</v>
      </c>
      <c r="G101">
        <v>0</v>
      </c>
      <c r="H101">
        <v>26.041070000000001</v>
      </c>
      <c r="I101">
        <v>53.667857140000002</v>
      </c>
      <c r="J101">
        <v>1.1589285709999999</v>
      </c>
      <c r="K101">
        <f ca="1">RANDBETWEEN(190,210)</f>
        <v>204</v>
      </c>
      <c r="L101">
        <v>1095</v>
      </c>
      <c r="M101">
        <v>1460</v>
      </c>
      <c r="N101">
        <f t="shared" si="5"/>
        <v>42.583333333333336</v>
      </c>
      <c r="O101">
        <v>0</v>
      </c>
      <c r="P101">
        <v>0</v>
      </c>
      <c r="Q101" t="s">
        <v>13</v>
      </c>
      <c r="R101">
        <v>6</v>
      </c>
      <c r="S101">
        <v>50</v>
      </c>
      <c r="T101">
        <v>25</v>
      </c>
      <c r="U101">
        <v>25</v>
      </c>
      <c r="V101" t="s">
        <v>17</v>
      </c>
      <c r="W101">
        <f t="shared" ca="1" si="6"/>
        <v>0</v>
      </c>
      <c r="X101">
        <f t="shared" ca="1" si="4"/>
        <v>0</v>
      </c>
      <c r="Y101">
        <v>0</v>
      </c>
      <c r="Z101" t="s">
        <v>54</v>
      </c>
      <c r="AA101" t="str">
        <f t="shared" si="7"/>
        <v>long_term</v>
      </c>
      <c r="AB101" s="4" t="s">
        <v>106</v>
      </c>
    </row>
    <row r="102" spans="1:28">
      <c r="A102" t="s">
        <v>88</v>
      </c>
      <c r="B102">
        <v>2019</v>
      </c>
      <c r="C102" t="s">
        <v>77</v>
      </c>
      <c r="D102" s="4" t="s">
        <v>138</v>
      </c>
      <c r="E102" t="s">
        <v>58</v>
      </c>
      <c r="F102">
        <v>0</v>
      </c>
      <c r="G102">
        <v>3.2258065000000002E-2</v>
      </c>
      <c r="H102">
        <v>29.88871</v>
      </c>
      <c r="I102">
        <v>44.806451610000003</v>
      </c>
      <c r="J102">
        <v>1.309677419</v>
      </c>
      <c r="K102">
        <v>17.4375</v>
      </c>
      <c r="L102">
        <v>90</v>
      </c>
      <c r="M102">
        <v>110</v>
      </c>
      <c r="N102">
        <f t="shared" si="5"/>
        <v>3.3333333333333335</v>
      </c>
      <c r="O102">
        <v>0</v>
      </c>
      <c r="P102">
        <v>0</v>
      </c>
      <c r="Q102" t="s">
        <v>15</v>
      </c>
      <c r="R102">
        <v>5.75</v>
      </c>
      <c r="S102">
        <v>150</v>
      </c>
      <c r="T102">
        <v>60</v>
      </c>
      <c r="U102">
        <v>60</v>
      </c>
      <c r="V102" t="s">
        <v>17</v>
      </c>
      <c r="W102">
        <f t="shared" si="6"/>
        <v>0</v>
      </c>
      <c r="X102">
        <f t="shared" si="4"/>
        <v>0</v>
      </c>
      <c r="Y102">
        <v>0</v>
      </c>
      <c r="Z102" t="s">
        <v>51</v>
      </c>
      <c r="AA102" t="str">
        <f t="shared" si="7"/>
        <v>short_term</v>
      </c>
      <c r="AB102" s="4" t="s">
        <v>107</v>
      </c>
    </row>
    <row r="103" spans="1:28">
      <c r="A103" t="s">
        <v>88</v>
      </c>
      <c r="B103">
        <v>2019</v>
      </c>
      <c r="C103" t="s">
        <v>77</v>
      </c>
      <c r="D103" s="4" t="s">
        <v>9</v>
      </c>
      <c r="E103" t="s">
        <v>58</v>
      </c>
      <c r="F103" s="1">
        <v>0</v>
      </c>
      <c r="G103">
        <v>3.2258065000000002E-2</v>
      </c>
      <c r="H103">
        <v>29.88871</v>
      </c>
      <c r="I103">
        <v>44.806451610000003</v>
      </c>
      <c r="J103">
        <v>1.309677419</v>
      </c>
      <c r="K103">
        <v>18.5</v>
      </c>
      <c r="L103">
        <v>210</v>
      </c>
      <c r="M103">
        <v>240</v>
      </c>
      <c r="N103">
        <f t="shared" si="5"/>
        <v>7.5</v>
      </c>
      <c r="O103">
        <v>0</v>
      </c>
      <c r="P103">
        <v>0</v>
      </c>
      <c r="Q103" t="s">
        <v>15</v>
      </c>
      <c r="R103">
        <v>6.5</v>
      </c>
      <c r="S103">
        <v>80</v>
      </c>
      <c r="T103">
        <v>40</v>
      </c>
      <c r="U103">
        <v>40</v>
      </c>
      <c r="V103" t="s">
        <v>17</v>
      </c>
      <c r="W103">
        <f t="shared" si="6"/>
        <v>0</v>
      </c>
      <c r="X103">
        <f t="shared" si="4"/>
        <v>0</v>
      </c>
      <c r="Y103">
        <v>0</v>
      </c>
      <c r="Z103" t="s">
        <v>51</v>
      </c>
      <c r="AA103" t="str">
        <f t="shared" si="7"/>
        <v>intermediate_term</v>
      </c>
      <c r="AB103" s="4" t="s">
        <v>108</v>
      </c>
    </row>
    <row r="104" spans="1:28">
      <c r="A104" t="s">
        <v>88</v>
      </c>
      <c r="B104">
        <v>2019</v>
      </c>
      <c r="C104" t="s">
        <v>77</v>
      </c>
      <c r="D104" s="4" t="s">
        <v>139</v>
      </c>
      <c r="E104" t="s">
        <v>58</v>
      </c>
      <c r="F104">
        <v>0</v>
      </c>
      <c r="G104">
        <v>3.2258065000000002E-2</v>
      </c>
      <c r="H104">
        <v>29.88871</v>
      </c>
      <c r="I104">
        <v>44.806451610000003</v>
      </c>
      <c r="J104">
        <v>1.309677419</v>
      </c>
      <c r="K104">
        <v>26.2</v>
      </c>
      <c r="L104">
        <v>65</v>
      </c>
      <c r="M104">
        <v>75</v>
      </c>
      <c r="N104">
        <f t="shared" si="5"/>
        <v>2.3333333333333335</v>
      </c>
      <c r="O104">
        <v>0</v>
      </c>
      <c r="P104">
        <v>0</v>
      </c>
      <c r="Q104" t="s">
        <v>15</v>
      </c>
      <c r="R104">
        <v>6.75</v>
      </c>
      <c r="S104">
        <v>80</v>
      </c>
      <c r="T104">
        <v>40</v>
      </c>
      <c r="U104">
        <v>40</v>
      </c>
      <c r="V104" t="s">
        <v>17</v>
      </c>
      <c r="W104">
        <f t="shared" si="6"/>
        <v>0</v>
      </c>
      <c r="X104">
        <f t="shared" si="4"/>
        <v>0</v>
      </c>
      <c r="Y104">
        <v>0</v>
      </c>
      <c r="Z104" t="s">
        <v>51</v>
      </c>
      <c r="AA104" t="str">
        <f t="shared" si="7"/>
        <v>short_term</v>
      </c>
      <c r="AB104" s="4" t="s">
        <v>89</v>
      </c>
    </row>
    <row r="105" spans="1:28">
      <c r="A105" t="s">
        <v>88</v>
      </c>
      <c r="B105">
        <v>2019</v>
      </c>
      <c r="C105" t="s">
        <v>77</v>
      </c>
      <c r="D105" s="4" t="s">
        <v>140</v>
      </c>
      <c r="E105" t="s">
        <v>58</v>
      </c>
      <c r="F105">
        <v>0</v>
      </c>
      <c r="G105">
        <v>3.2258065000000002E-2</v>
      </c>
      <c r="H105">
        <v>29.88871</v>
      </c>
      <c r="I105">
        <v>44.806451610000003</v>
      </c>
      <c r="J105">
        <v>1.309677419</v>
      </c>
      <c r="K105">
        <v>21.9087</v>
      </c>
      <c r="L105">
        <v>70</v>
      </c>
      <c r="M105">
        <v>90</v>
      </c>
      <c r="N105">
        <f t="shared" si="5"/>
        <v>2.6666666666666665</v>
      </c>
      <c r="O105">
        <v>0</v>
      </c>
      <c r="P105">
        <v>0</v>
      </c>
      <c r="Q105" t="s">
        <v>13</v>
      </c>
      <c r="R105">
        <v>0.75</v>
      </c>
      <c r="S105">
        <v>80</v>
      </c>
      <c r="T105">
        <v>40</v>
      </c>
      <c r="U105">
        <v>40</v>
      </c>
      <c r="V105" t="s">
        <v>18</v>
      </c>
      <c r="W105">
        <f t="shared" si="6"/>
        <v>0</v>
      </c>
      <c r="X105">
        <f t="shared" si="4"/>
        <v>0</v>
      </c>
      <c r="Y105">
        <v>0</v>
      </c>
      <c r="Z105" t="s">
        <v>51</v>
      </c>
      <c r="AA105" t="str">
        <f t="shared" si="7"/>
        <v>short_term</v>
      </c>
      <c r="AB105" s="4" t="s">
        <v>109</v>
      </c>
    </row>
    <row r="106" spans="1:28">
      <c r="A106" t="s">
        <v>88</v>
      </c>
      <c r="B106">
        <v>2019</v>
      </c>
      <c r="C106" t="s">
        <v>77</v>
      </c>
      <c r="D106" s="4" t="s">
        <v>141</v>
      </c>
      <c r="E106" t="s">
        <v>58</v>
      </c>
      <c r="F106">
        <v>0</v>
      </c>
      <c r="G106">
        <v>3.2258065000000002E-2</v>
      </c>
      <c r="H106">
        <v>29.88871</v>
      </c>
      <c r="I106">
        <v>44.806451610000003</v>
      </c>
      <c r="J106">
        <v>1.309677419</v>
      </c>
      <c r="K106">
        <v>18.899999999999999</v>
      </c>
      <c r="L106">
        <v>105</v>
      </c>
      <c r="M106">
        <v>110</v>
      </c>
      <c r="N106">
        <f t="shared" si="5"/>
        <v>3.5833333333333335</v>
      </c>
      <c r="O106">
        <v>0</v>
      </c>
      <c r="P106">
        <v>0</v>
      </c>
      <c r="Q106" t="s">
        <v>15</v>
      </c>
      <c r="R106">
        <v>6.5</v>
      </c>
      <c r="S106">
        <v>60</v>
      </c>
      <c r="T106">
        <v>30</v>
      </c>
      <c r="U106">
        <v>30</v>
      </c>
      <c r="V106" t="s">
        <v>17</v>
      </c>
      <c r="W106">
        <f t="shared" si="6"/>
        <v>0</v>
      </c>
      <c r="X106">
        <f t="shared" si="4"/>
        <v>0</v>
      </c>
      <c r="Y106">
        <v>0</v>
      </c>
      <c r="Z106" t="s">
        <v>51</v>
      </c>
      <c r="AA106" t="str">
        <f t="shared" si="7"/>
        <v>short_term</v>
      </c>
      <c r="AB106" s="4" t="s">
        <v>110</v>
      </c>
    </row>
    <row r="107" spans="1:28">
      <c r="A107" t="s">
        <v>88</v>
      </c>
      <c r="B107">
        <v>2019</v>
      </c>
      <c r="C107" t="s">
        <v>77</v>
      </c>
      <c r="D107" s="4" t="s">
        <v>142</v>
      </c>
      <c r="E107" t="s">
        <v>58</v>
      </c>
      <c r="F107" s="1">
        <v>0</v>
      </c>
      <c r="G107">
        <v>3.2258065000000002E-2</v>
      </c>
      <c r="H107">
        <v>29.88871</v>
      </c>
      <c r="I107">
        <v>44.806451610000003</v>
      </c>
      <c r="J107">
        <v>1.309677419</v>
      </c>
      <c r="K107">
        <v>24.60567</v>
      </c>
      <c r="L107">
        <v>120</v>
      </c>
      <c r="M107">
        <v>135</v>
      </c>
      <c r="N107">
        <f t="shared" si="5"/>
        <v>4.25</v>
      </c>
      <c r="O107">
        <v>0</v>
      </c>
      <c r="P107">
        <v>0</v>
      </c>
      <c r="Q107" t="s">
        <v>65</v>
      </c>
      <c r="R107">
        <v>6</v>
      </c>
      <c r="S107">
        <v>40</v>
      </c>
      <c r="T107">
        <v>20</v>
      </c>
      <c r="U107">
        <v>20</v>
      </c>
      <c r="V107" t="s">
        <v>18</v>
      </c>
      <c r="W107">
        <f t="shared" si="6"/>
        <v>0</v>
      </c>
      <c r="X107">
        <f t="shared" si="4"/>
        <v>0</v>
      </c>
      <c r="Y107">
        <v>0</v>
      </c>
      <c r="Z107" t="s">
        <v>51</v>
      </c>
      <c r="AA107" t="str">
        <f t="shared" si="7"/>
        <v>intermediate_term</v>
      </c>
      <c r="AB107" s="4" t="s">
        <v>111</v>
      </c>
    </row>
    <row r="108" spans="1:28">
      <c r="A108" t="s">
        <v>88</v>
      </c>
      <c r="B108">
        <v>2019</v>
      </c>
      <c r="C108" t="s">
        <v>77</v>
      </c>
      <c r="D108" s="4" t="s">
        <v>143</v>
      </c>
      <c r="E108" t="s">
        <v>58</v>
      </c>
      <c r="F108">
        <v>0</v>
      </c>
      <c r="G108">
        <v>3.2258065000000002E-2</v>
      </c>
      <c r="H108">
        <v>29.88871</v>
      </c>
      <c r="I108">
        <v>44.806451610000003</v>
      </c>
      <c r="J108">
        <v>1.309677419</v>
      </c>
      <c r="K108">
        <v>52.353999999999999</v>
      </c>
      <c r="L108">
        <v>100</v>
      </c>
      <c r="M108">
        <v>120</v>
      </c>
      <c r="N108">
        <f t="shared" si="5"/>
        <v>3.6666666666666665</v>
      </c>
      <c r="O108">
        <v>0</v>
      </c>
      <c r="P108">
        <v>0</v>
      </c>
      <c r="Q108" t="s">
        <v>66</v>
      </c>
      <c r="R108">
        <v>5.25</v>
      </c>
      <c r="S108">
        <v>10</v>
      </c>
      <c r="T108">
        <v>20</v>
      </c>
      <c r="U108">
        <v>12</v>
      </c>
      <c r="V108" t="s">
        <v>17</v>
      </c>
      <c r="W108">
        <f t="shared" si="6"/>
        <v>0</v>
      </c>
      <c r="X108">
        <f t="shared" si="4"/>
        <v>0</v>
      </c>
      <c r="Y108">
        <v>0</v>
      </c>
      <c r="Z108" t="s">
        <v>51</v>
      </c>
      <c r="AA108" t="str">
        <f t="shared" si="7"/>
        <v>short_term</v>
      </c>
      <c r="AB108" s="4" t="s">
        <v>112</v>
      </c>
    </row>
    <row r="109" spans="1:28">
      <c r="A109" t="s">
        <v>88</v>
      </c>
      <c r="B109">
        <v>2019</v>
      </c>
      <c r="C109" t="s">
        <v>77</v>
      </c>
      <c r="D109" s="4" t="s">
        <v>144</v>
      </c>
      <c r="E109" t="s">
        <v>58</v>
      </c>
      <c r="F109">
        <v>0</v>
      </c>
      <c r="G109">
        <v>3.2258065000000002E-2</v>
      </c>
      <c r="H109">
        <v>29.88871</v>
      </c>
      <c r="I109">
        <v>44.806451610000003</v>
      </c>
      <c r="J109">
        <v>1.309677419</v>
      </c>
      <c r="K109">
        <v>46</v>
      </c>
      <c r="L109">
        <v>60</v>
      </c>
      <c r="M109">
        <v>65</v>
      </c>
      <c r="N109">
        <f t="shared" si="5"/>
        <v>2.0833333333333335</v>
      </c>
      <c r="O109">
        <v>0</v>
      </c>
      <c r="P109">
        <v>0</v>
      </c>
      <c r="Q109" t="s">
        <v>13</v>
      </c>
      <c r="R109">
        <v>6.75</v>
      </c>
      <c r="S109">
        <v>20</v>
      </c>
      <c r="T109">
        <v>40</v>
      </c>
      <c r="U109">
        <v>0</v>
      </c>
      <c r="V109" t="s">
        <v>18</v>
      </c>
      <c r="W109">
        <f t="shared" si="6"/>
        <v>0</v>
      </c>
      <c r="X109">
        <f t="shared" si="4"/>
        <v>0</v>
      </c>
      <c r="Y109">
        <v>0</v>
      </c>
      <c r="Z109" t="s">
        <v>51</v>
      </c>
      <c r="AA109" t="str">
        <f t="shared" si="7"/>
        <v>short_term</v>
      </c>
      <c r="AB109" s="4" t="s">
        <v>113</v>
      </c>
    </row>
    <row r="110" spans="1:28">
      <c r="A110" t="s">
        <v>88</v>
      </c>
      <c r="B110">
        <v>2019</v>
      </c>
      <c r="C110" t="s">
        <v>77</v>
      </c>
      <c r="D110" s="4" t="s">
        <v>145</v>
      </c>
      <c r="E110" t="s">
        <v>58</v>
      </c>
      <c r="F110">
        <v>1</v>
      </c>
      <c r="G110">
        <v>3.2258065000000002E-2</v>
      </c>
      <c r="H110">
        <v>29.88871</v>
      </c>
      <c r="I110">
        <v>44.806451610000003</v>
      </c>
      <c r="J110">
        <v>1.309677419</v>
      </c>
      <c r="K110">
        <v>41</v>
      </c>
      <c r="L110">
        <v>70</v>
      </c>
      <c r="M110">
        <v>85</v>
      </c>
      <c r="N110">
        <f t="shared" si="5"/>
        <v>2.5833333333333335</v>
      </c>
      <c r="O110">
        <v>16000</v>
      </c>
      <c r="P110">
        <v>729</v>
      </c>
      <c r="Q110" t="s">
        <v>67</v>
      </c>
      <c r="R110">
        <v>7.15</v>
      </c>
      <c r="S110">
        <v>20</v>
      </c>
      <c r="T110">
        <v>40</v>
      </c>
      <c r="U110">
        <v>40</v>
      </c>
      <c r="V110" t="s">
        <v>18</v>
      </c>
      <c r="W110">
        <f t="shared" si="6"/>
        <v>29889</v>
      </c>
      <c r="X110">
        <f t="shared" si="4"/>
        <v>13889</v>
      </c>
      <c r="Y110">
        <f>(X110/O110)*100</f>
        <v>86.806249999999991</v>
      </c>
      <c r="Z110" t="s">
        <v>51</v>
      </c>
      <c r="AA110" t="str">
        <f t="shared" si="7"/>
        <v>short_term</v>
      </c>
      <c r="AB110" s="4" t="s">
        <v>114</v>
      </c>
    </row>
    <row r="111" spans="1:28">
      <c r="A111" t="s">
        <v>88</v>
      </c>
      <c r="B111">
        <v>2019</v>
      </c>
      <c r="C111" t="s">
        <v>77</v>
      </c>
      <c r="D111" s="4" t="s">
        <v>146</v>
      </c>
      <c r="E111" t="s">
        <v>58</v>
      </c>
      <c r="F111">
        <v>0</v>
      </c>
      <c r="G111">
        <v>3.2258065000000002E-2</v>
      </c>
      <c r="H111">
        <v>29.88871</v>
      </c>
      <c r="I111">
        <v>44.806451610000003</v>
      </c>
      <c r="J111">
        <v>1.309677419</v>
      </c>
      <c r="K111">
        <v>46.32</v>
      </c>
      <c r="L111">
        <v>90</v>
      </c>
      <c r="M111">
        <v>135</v>
      </c>
      <c r="N111">
        <f t="shared" si="5"/>
        <v>3.75</v>
      </c>
      <c r="O111">
        <v>0</v>
      </c>
      <c r="P111">
        <v>0</v>
      </c>
      <c r="Q111" t="s">
        <v>66</v>
      </c>
      <c r="R111">
        <v>6.5</v>
      </c>
      <c r="S111">
        <v>12.5</v>
      </c>
      <c r="T111">
        <v>25</v>
      </c>
      <c r="U111">
        <v>12.5</v>
      </c>
      <c r="V111" t="s">
        <v>18</v>
      </c>
      <c r="W111">
        <f t="shared" si="6"/>
        <v>0</v>
      </c>
      <c r="X111">
        <f t="shared" si="4"/>
        <v>0</v>
      </c>
      <c r="Y111">
        <v>0</v>
      </c>
      <c r="Z111" t="s">
        <v>51</v>
      </c>
      <c r="AA111" t="str">
        <f t="shared" si="7"/>
        <v>short_term</v>
      </c>
      <c r="AB111" s="4" t="s">
        <v>115</v>
      </c>
    </row>
    <row r="112" spans="1:28">
      <c r="A112" t="s">
        <v>88</v>
      </c>
      <c r="B112">
        <v>2019</v>
      </c>
      <c r="C112" t="s">
        <v>77</v>
      </c>
      <c r="D112" s="4" t="s">
        <v>147</v>
      </c>
      <c r="E112" t="s">
        <v>58</v>
      </c>
      <c r="F112" s="1">
        <v>0</v>
      </c>
      <c r="G112">
        <v>3.2258065000000002E-2</v>
      </c>
      <c r="H112">
        <v>29.88871</v>
      </c>
      <c r="I112">
        <v>44.806451610000003</v>
      </c>
      <c r="J112">
        <v>1.309677419</v>
      </c>
      <c r="K112">
        <v>42.15</v>
      </c>
      <c r="L112">
        <v>160</v>
      </c>
      <c r="M112">
        <v>170</v>
      </c>
      <c r="N112">
        <f t="shared" si="5"/>
        <v>5.5</v>
      </c>
      <c r="O112">
        <v>0</v>
      </c>
      <c r="P112">
        <v>0</v>
      </c>
      <c r="Q112" t="s">
        <v>13</v>
      </c>
      <c r="R112">
        <v>6.25</v>
      </c>
      <c r="S112">
        <v>10</v>
      </c>
      <c r="T112">
        <v>40</v>
      </c>
      <c r="U112">
        <v>20</v>
      </c>
      <c r="V112" t="s">
        <v>17</v>
      </c>
      <c r="W112">
        <f t="shared" si="6"/>
        <v>0</v>
      </c>
      <c r="X112">
        <f t="shared" si="4"/>
        <v>0</v>
      </c>
      <c r="Y112">
        <v>0</v>
      </c>
      <c r="Z112" t="s">
        <v>51</v>
      </c>
      <c r="AA112" t="str">
        <f t="shared" si="7"/>
        <v>intermediate_term</v>
      </c>
      <c r="AB112" s="4" t="s">
        <v>116</v>
      </c>
    </row>
    <row r="113" spans="1:28">
      <c r="A113" t="s">
        <v>88</v>
      </c>
      <c r="B113">
        <v>2019</v>
      </c>
      <c r="C113" t="s">
        <v>77</v>
      </c>
      <c r="D113" s="4" t="s">
        <v>10</v>
      </c>
      <c r="E113" t="s">
        <v>58</v>
      </c>
      <c r="F113">
        <v>1</v>
      </c>
      <c r="G113">
        <v>3.2258065000000002E-2</v>
      </c>
      <c r="H113">
        <v>29.88871</v>
      </c>
      <c r="I113">
        <v>44.806451610000003</v>
      </c>
      <c r="J113">
        <v>1.309677419</v>
      </c>
      <c r="K113">
        <v>36.8523</v>
      </c>
      <c r="L113">
        <v>90</v>
      </c>
      <c r="M113">
        <v>125</v>
      </c>
      <c r="N113">
        <f t="shared" si="5"/>
        <v>3.5833333333333335</v>
      </c>
      <c r="O113">
        <v>8500</v>
      </c>
      <c r="P113">
        <v>334</v>
      </c>
      <c r="Q113" t="s">
        <v>67</v>
      </c>
      <c r="R113">
        <v>7.1</v>
      </c>
      <c r="S113">
        <v>135</v>
      </c>
      <c r="T113">
        <v>31</v>
      </c>
      <c r="U113">
        <v>250</v>
      </c>
      <c r="V113" t="s">
        <v>17</v>
      </c>
      <c r="W113">
        <f t="shared" si="6"/>
        <v>12308.6682</v>
      </c>
      <c r="X113">
        <f t="shared" si="4"/>
        <v>3808.6682000000001</v>
      </c>
      <c r="Y113">
        <f>(X113/O113)*100</f>
        <v>44.807861176470588</v>
      </c>
      <c r="Z113" t="s">
        <v>51</v>
      </c>
      <c r="AA113" t="str">
        <f t="shared" si="7"/>
        <v>short_term</v>
      </c>
      <c r="AB113" s="4" t="s">
        <v>113</v>
      </c>
    </row>
    <row r="114" spans="1:28">
      <c r="A114" t="s">
        <v>88</v>
      </c>
      <c r="B114">
        <v>2019</v>
      </c>
      <c r="C114" t="s">
        <v>77</v>
      </c>
      <c r="D114" s="4" t="s">
        <v>148</v>
      </c>
      <c r="E114" t="s">
        <v>61</v>
      </c>
      <c r="F114">
        <v>1</v>
      </c>
      <c r="G114">
        <v>3.2258065000000002E-2</v>
      </c>
      <c r="H114">
        <v>29.88871</v>
      </c>
      <c r="I114">
        <v>44.806451610000003</v>
      </c>
      <c r="J114">
        <v>1.309677419</v>
      </c>
      <c r="K114">
        <v>44.69</v>
      </c>
      <c r="L114">
        <v>110</v>
      </c>
      <c r="M114">
        <v>120</v>
      </c>
      <c r="N114">
        <f t="shared" si="5"/>
        <v>3.8333333333333335</v>
      </c>
      <c r="O114">
        <v>22500</v>
      </c>
      <c r="P114">
        <v>1110</v>
      </c>
      <c r="Q114" t="s">
        <v>13</v>
      </c>
      <c r="R114">
        <v>6.25</v>
      </c>
      <c r="S114">
        <v>60</v>
      </c>
      <c r="T114">
        <v>45</v>
      </c>
      <c r="U114">
        <v>48</v>
      </c>
      <c r="V114" t="s">
        <v>17</v>
      </c>
      <c r="W114">
        <f t="shared" si="6"/>
        <v>49605.899999999994</v>
      </c>
      <c r="X114">
        <f t="shared" si="4"/>
        <v>27105.899999999994</v>
      </c>
      <c r="Y114">
        <f>(X114/O114)*100</f>
        <v>120.47066666666663</v>
      </c>
      <c r="Z114" t="s">
        <v>51</v>
      </c>
      <c r="AA114" t="str">
        <f t="shared" si="7"/>
        <v>short_term</v>
      </c>
      <c r="AB114" s="4" t="s">
        <v>117</v>
      </c>
    </row>
    <row r="115" spans="1:28">
      <c r="A115" t="s">
        <v>88</v>
      </c>
      <c r="B115">
        <v>2019</v>
      </c>
      <c r="C115" t="s">
        <v>77</v>
      </c>
      <c r="D115" s="4" t="s">
        <v>149</v>
      </c>
      <c r="E115" s="1" t="s">
        <v>58</v>
      </c>
      <c r="F115">
        <v>0</v>
      </c>
      <c r="G115">
        <v>3.2258065000000002E-2</v>
      </c>
      <c r="H115">
        <v>29.88871</v>
      </c>
      <c r="I115">
        <v>44.806451610000003</v>
      </c>
      <c r="J115">
        <v>1.309677419</v>
      </c>
      <c r="K115">
        <v>45.69</v>
      </c>
      <c r="L115">
        <v>90</v>
      </c>
      <c r="M115">
        <v>130</v>
      </c>
      <c r="N115">
        <f t="shared" si="5"/>
        <v>3.6666666666666665</v>
      </c>
      <c r="O115">
        <v>0</v>
      </c>
      <c r="P115">
        <v>0</v>
      </c>
      <c r="Q115" t="s">
        <v>68</v>
      </c>
      <c r="R115">
        <v>6.75</v>
      </c>
      <c r="S115">
        <v>17</v>
      </c>
      <c r="T115">
        <v>13</v>
      </c>
      <c r="U115">
        <v>13</v>
      </c>
      <c r="V115" t="s">
        <v>17</v>
      </c>
      <c r="W115">
        <f t="shared" si="6"/>
        <v>0</v>
      </c>
      <c r="X115">
        <f t="shared" si="4"/>
        <v>0</v>
      </c>
      <c r="Y115">
        <v>0</v>
      </c>
      <c r="Z115" t="s">
        <v>51</v>
      </c>
      <c r="AA115" t="str">
        <f t="shared" si="7"/>
        <v>short_term</v>
      </c>
      <c r="AB115" s="4" t="s">
        <v>118</v>
      </c>
    </row>
    <row r="116" spans="1:28">
      <c r="A116" t="s">
        <v>88</v>
      </c>
      <c r="B116">
        <v>2019</v>
      </c>
      <c r="C116" t="s">
        <v>77</v>
      </c>
      <c r="D116" s="4" t="s">
        <v>150</v>
      </c>
      <c r="E116" s="1" t="s">
        <v>59</v>
      </c>
      <c r="F116" s="1">
        <v>1</v>
      </c>
      <c r="G116">
        <v>3.2258065000000002E-2</v>
      </c>
      <c r="H116">
        <v>29.88871</v>
      </c>
      <c r="I116">
        <v>44.806451610000003</v>
      </c>
      <c r="J116">
        <v>1.309677419</v>
      </c>
      <c r="K116">
        <v>27.386279999999999</v>
      </c>
      <c r="L116">
        <v>90</v>
      </c>
      <c r="M116">
        <v>100</v>
      </c>
      <c r="N116">
        <f t="shared" si="5"/>
        <v>3.1666666666666665</v>
      </c>
      <c r="O116">
        <v>20500</v>
      </c>
      <c r="P116">
        <v>928</v>
      </c>
      <c r="Q116" t="s">
        <v>13</v>
      </c>
      <c r="R116">
        <v>6.4</v>
      </c>
      <c r="S116">
        <v>150</v>
      </c>
      <c r="T116">
        <v>75</v>
      </c>
      <c r="U116">
        <v>50</v>
      </c>
      <c r="V116" t="s">
        <v>17</v>
      </c>
      <c r="W116">
        <f t="shared" si="6"/>
        <v>25414.467839999998</v>
      </c>
      <c r="X116">
        <f t="shared" si="4"/>
        <v>4914.4678399999975</v>
      </c>
      <c r="Y116">
        <f>(X116/O116)*100</f>
        <v>23.973013853658525</v>
      </c>
      <c r="Z116" t="s">
        <v>51</v>
      </c>
      <c r="AA116" t="str">
        <f t="shared" si="7"/>
        <v>short_term</v>
      </c>
      <c r="AB116" s="4" t="s">
        <v>119</v>
      </c>
    </row>
    <row r="117" spans="1:28">
      <c r="A117" t="s">
        <v>88</v>
      </c>
      <c r="B117">
        <v>2019</v>
      </c>
      <c r="C117" t="s">
        <v>77</v>
      </c>
      <c r="D117" s="4" t="s">
        <v>11</v>
      </c>
      <c r="E117" s="1" t="s">
        <v>59</v>
      </c>
      <c r="F117" s="1">
        <v>0</v>
      </c>
      <c r="G117">
        <v>3.2258065000000002E-2</v>
      </c>
      <c r="H117">
        <v>29.88871</v>
      </c>
      <c r="I117">
        <v>44.806451610000003</v>
      </c>
      <c r="J117">
        <v>1.309677419</v>
      </c>
      <c r="K117">
        <v>33.126199999999997</v>
      </c>
      <c r="L117">
        <v>120</v>
      </c>
      <c r="M117">
        <v>150</v>
      </c>
      <c r="N117">
        <f t="shared" si="5"/>
        <v>4.5</v>
      </c>
      <c r="O117">
        <v>0</v>
      </c>
      <c r="P117">
        <v>0</v>
      </c>
      <c r="Q117" t="s">
        <v>13</v>
      </c>
      <c r="R117">
        <v>6.5</v>
      </c>
      <c r="S117">
        <v>24</v>
      </c>
      <c r="T117">
        <v>108</v>
      </c>
      <c r="U117">
        <v>48</v>
      </c>
      <c r="V117" t="s">
        <v>18</v>
      </c>
      <c r="W117">
        <f t="shared" si="6"/>
        <v>0</v>
      </c>
      <c r="X117">
        <f t="shared" si="4"/>
        <v>0</v>
      </c>
      <c r="Y117">
        <v>0</v>
      </c>
      <c r="Z117" t="s">
        <v>53</v>
      </c>
      <c r="AA117" t="str">
        <f t="shared" si="7"/>
        <v>intermediate_term</v>
      </c>
      <c r="AB117" s="4" t="s">
        <v>120</v>
      </c>
    </row>
    <row r="118" spans="1:28">
      <c r="A118" t="s">
        <v>88</v>
      </c>
      <c r="B118">
        <v>2019</v>
      </c>
      <c r="C118" t="s">
        <v>77</v>
      </c>
      <c r="D118" s="4" t="s">
        <v>151</v>
      </c>
      <c r="E118" s="1" t="s">
        <v>60</v>
      </c>
      <c r="F118" s="1">
        <v>0</v>
      </c>
      <c r="G118">
        <v>3.2258065000000002E-2</v>
      </c>
      <c r="H118">
        <v>29.88871</v>
      </c>
      <c r="I118">
        <v>44.806451610000003</v>
      </c>
      <c r="J118">
        <v>1.309677419</v>
      </c>
      <c r="K118">
        <v>47.5</v>
      </c>
      <c r="L118">
        <v>150</v>
      </c>
      <c r="M118">
        <v>300</v>
      </c>
      <c r="N118">
        <f t="shared" si="5"/>
        <v>7.5</v>
      </c>
      <c r="O118">
        <v>0</v>
      </c>
      <c r="P118">
        <v>0</v>
      </c>
      <c r="Q118" t="s">
        <v>13</v>
      </c>
      <c r="R118">
        <v>5.75</v>
      </c>
      <c r="S118">
        <v>40</v>
      </c>
      <c r="T118">
        <v>25</v>
      </c>
      <c r="U118">
        <v>15</v>
      </c>
      <c r="V118" t="s">
        <v>18</v>
      </c>
      <c r="W118">
        <f t="shared" si="6"/>
        <v>0</v>
      </c>
      <c r="X118">
        <f t="shared" si="4"/>
        <v>0</v>
      </c>
      <c r="Y118">
        <v>0</v>
      </c>
      <c r="Z118" t="s">
        <v>53</v>
      </c>
      <c r="AA118" t="str">
        <f t="shared" si="7"/>
        <v>intermediate_term</v>
      </c>
      <c r="AB118" s="4" t="s">
        <v>121</v>
      </c>
    </row>
    <row r="119" spans="1:28">
      <c r="A119" t="s">
        <v>88</v>
      </c>
      <c r="B119">
        <v>2019</v>
      </c>
      <c r="C119" t="s">
        <v>77</v>
      </c>
      <c r="D119" s="4" t="s">
        <v>152</v>
      </c>
      <c r="E119" s="1" t="s">
        <v>60</v>
      </c>
      <c r="F119">
        <v>0</v>
      </c>
      <c r="G119">
        <v>3.2258065000000002E-2</v>
      </c>
      <c r="H119">
        <v>29.88871</v>
      </c>
      <c r="I119">
        <v>44.806451610000003</v>
      </c>
      <c r="J119">
        <v>1.309677419</v>
      </c>
      <c r="K119">
        <v>34.382300000000001</v>
      </c>
      <c r="L119">
        <v>50</v>
      </c>
      <c r="M119">
        <v>145</v>
      </c>
      <c r="N119">
        <f t="shared" si="5"/>
        <v>3.25</v>
      </c>
      <c r="O119">
        <v>0</v>
      </c>
      <c r="P119">
        <v>0</v>
      </c>
      <c r="Q119" t="s">
        <v>69</v>
      </c>
      <c r="R119">
        <v>6.75</v>
      </c>
      <c r="S119">
        <v>20</v>
      </c>
      <c r="T119">
        <v>40</v>
      </c>
      <c r="U119">
        <v>20</v>
      </c>
      <c r="V119" t="s">
        <v>17</v>
      </c>
      <c r="W119">
        <f t="shared" si="6"/>
        <v>0</v>
      </c>
      <c r="X119">
        <f t="shared" si="4"/>
        <v>0</v>
      </c>
      <c r="Y119">
        <v>0</v>
      </c>
      <c r="Z119" t="s">
        <v>53</v>
      </c>
      <c r="AA119" t="str">
        <f t="shared" si="7"/>
        <v>short_term</v>
      </c>
      <c r="AB119" s="4" t="s">
        <v>122</v>
      </c>
    </row>
    <row r="120" spans="1:28">
      <c r="A120" t="s">
        <v>88</v>
      </c>
      <c r="B120">
        <v>2019</v>
      </c>
      <c r="C120" t="s">
        <v>77</v>
      </c>
      <c r="D120" s="4" t="s">
        <v>153</v>
      </c>
      <c r="E120" s="1" t="s">
        <v>63</v>
      </c>
      <c r="F120">
        <v>1</v>
      </c>
      <c r="G120">
        <v>3.2258065000000002E-2</v>
      </c>
      <c r="H120">
        <v>29.88871</v>
      </c>
      <c r="I120">
        <v>44.806451610000003</v>
      </c>
      <c r="J120">
        <v>1.309677419</v>
      </c>
      <c r="K120">
        <v>136.55969999999999</v>
      </c>
      <c r="L120">
        <v>180</v>
      </c>
      <c r="M120">
        <v>240</v>
      </c>
      <c r="N120">
        <f t="shared" si="5"/>
        <v>7</v>
      </c>
      <c r="O120">
        <v>37500</v>
      </c>
      <c r="P120">
        <v>439</v>
      </c>
      <c r="Q120" t="s">
        <v>70</v>
      </c>
      <c r="R120">
        <v>6.9</v>
      </c>
      <c r="S120">
        <v>80</v>
      </c>
      <c r="T120">
        <v>40</v>
      </c>
      <c r="U120">
        <v>40</v>
      </c>
      <c r="V120" t="s">
        <v>18</v>
      </c>
      <c r="W120">
        <f t="shared" si="6"/>
        <v>59949.708299999998</v>
      </c>
      <c r="X120">
        <f t="shared" si="4"/>
        <v>22449.708299999998</v>
      </c>
      <c r="Y120">
        <f>(X120/O120)*100</f>
        <v>59.8658888</v>
      </c>
      <c r="Z120" t="s">
        <v>53</v>
      </c>
      <c r="AA120" t="str">
        <f t="shared" si="7"/>
        <v>intermediate_term</v>
      </c>
      <c r="AB120" s="4" t="s">
        <v>123</v>
      </c>
    </row>
    <row r="121" spans="1:28">
      <c r="A121" t="s">
        <v>88</v>
      </c>
      <c r="B121">
        <v>2019</v>
      </c>
      <c r="C121" t="s">
        <v>77</v>
      </c>
      <c r="D121" s="4" t="s">
        <v>12</v>
      </c>
      <c r="E121" s="1" t="s">
        <v>62</v>
      </c>
      <c r="F121">
        <v>0</v>
      </c>
      <c r="G121">
        <v>3.2258065000000002E-2</v>
      </c>
      <c r="H121">
        <v>29.88871</v>
      </c>
      <c r="I121">
        <v>44.806451610000003</v>
      </c>
      <c r="J121">
        <v>1.309677419</v>
      </c>
      <c r="K121">
        <v>70</v>
      </c>
      <c r="L121">
        <v>150</v>
      </c>
      <c r="M121">
        <v>180</v>
      </c>
      <c r="N121">
        <f t="shared" si="5"/>
        <v>5.5</v>
      </c>
      <c r="O121">
        <v>0</v>
      </c>
      <c r="P121">
        <v>0</v>
      </c>
      <c r="Q121" t="s">
        <v>13</v>
      </c>
      <c r="R121">
        <v>6.25</v>
      </c>
      <c r="S121">
        <v>30</v>
      </c>
      <c r="T121">
        <v>60</v>
      </c>
      <c r="U121">
        <v>30</v>
      </c>
      <c r="V121" t="s">
        <v>17</v>
      </c>
      <c r="W121">
        <f t="shared" si="6"/>
        <v>0</v>
      </c>
      <c r="X121">
        <f t="shared" si="4"/>
        <v>0</v>
      </c>
      <c r="Y121">
        <v>0</v>
      </c>
      <c r="Z121" t="s">
        <v>53</v>
      </c>
      <c r="AA121" t="str">
        <f t="shared" si="7"/>
        <v>intermediate_term</v>
      </c>
      <c r="AB121" s="4" t="s">
        <v>124</v>
      </c>
    </row>
    <row r="122" spans="1:28">
      <c r="A122" t="s">
        <v>88</v>
      </c>
      <c r="B122">
        <v>2019</v>
      </c>
      <c r="C122" t="s">
        <v>77</v>
      </c>
      <c r="D122" s="4" t="s">
        <v>154</v>
      </c>
      <c r="E122" s="1" t="s">
        <v>61</v>
      </c>
      <c r="F122">
        <v>1</v>
      </c>
      <c r="G122">
        <v>3.2258065000000002E-2</v>
      </c>
      <c r="H122">
        <v>29.88871</v>
      </c>
      <c r="I122">
        <v>44.806451610000003</v>
      </c>
      <c r="J122">
        <v>1.309677419</v>
      </c>
      <c r="K122">
        <v>3.42</v>
      </c>
      <c r="L122">
        <v>300</v>
      </c>
      <c r="M122">
        <v>450</v>
      </c>
      <c r="N122">
        <f t="shared" si="5"/>
        <v>12.5</v>
      </c>
      <c r="O122">
        <v>72500</v>
      </c>
      <c r="P122">
        <v>31337</v>
      </c>
      <c r="Q122" t="s">
        <v>13</v>
      </c>
      <c r="R122">
        <v>7</v>
      </c>
      <c r="S122">
        <v>150</v>
      </c>
      <c r="T122">
        <v>80</v>
      </c>
      <c r="U122">
        <v>80</v>
      </c>
      <c r="V122" t="s">
        <v>17</v>
      </c>
      <c r="W122">
        <f t="shared" si="6"/>
        <v>107172.54</v>
      </c>
      <c r="X122">
        <f t="shared" si="4"/>
        <v>34672.539999999994</v>
      </c>
      <c r="Y122">
        <f>(X122/O122)*100</f>
        <v>47.824193103448266</v>
      </c>
      <c r="Z122" t="s">
        <v>51</v>
      </c>
      <c r="AA122" t="str">
        <f t="shared" si="7"/>
        <v>long_term</v>
      </c>
      <c r="AB122" s="4" t="s">
        <v>125</v>
      </c>
    </row>
    <row r="123" spans="1:28">
      <c r="A123" t="s">
        <v>88</v>
      </c>
      <c r="B123">
        <v>2019</v>
      </c>
      <c r="C123" t="s">
        <v>77</v>
      </c>
      <c r="D123" s="4" t="s">
        <v>22</v>
      </c>
      <c r="E123" s="1" t="s">
        <v>62</v>
      </c>
      <c r="F123">
        <v>1</v>
      </c>
      <c r="G123">
        <v>3.2258065000000002E-2</v>
      </c>
      <c r="H123">
        <v>29.88871</v>
      </c>
      <c r="I123">
        <v>44.806451610000003</v>
      </c>
      <c r="J123">
        <v>1.309677419</v>
      </c>
      <c r="K123">
        <f ca="1">RANDBETWEEN(15,30)</f>
        <v>25</v>
      </c>
      <c r="L123">
        <v>90</v>
      </c>
      <c r="M123">
        <v>90</v>
      </c>
      <c r="N123">
        <f t="shared" si="5"/>
        <v>3</v>
      </c>
      <c r="O123">
        <v>45000</v>
      </c>
      <c r="P123">
        <v>16187.4</v>
      </c>
      <c r="Q123" t="s">
        <v>13</v>
      </c>
      <c r="R123">
        <v>6.5</v>
      </c>
      <c r="S123">
        <v>40</v>
      </c>
      <c r="T123">
        <v>20</v>
      </c>
      <c r="U123">
        <v>40</v>
      </c>
      <c r="V123" t="s">
        <v>17</v>
      </c>
      <c r="W123">
        <f t="shared" ca="1" si="6"/>
        <v>404685</v>
      </c>
      <c r="X123">
        <f t="shared" ca="1" si="4"/>
        <v>359685</v>
      </c>
      <c r="Y123">
        <f ca="1">(X123/O123)*100</f>
        <v>799.30000000000007</v>
      </c>
      <c r="Z123" t="s">
        <v>53</v>
      </c>
      <c r="AA123" t="str">
        <f t="shared" si="7"/>
        <v>short_term</v>
      </c>
      <c r="AB123" s="4" t="s">
        <v>126</v>
      </c>
    </row>
    <row r="124" spans="1:28">
      <c r="A124" t="s">
        <v>88</v>
      </c>
      <c r="B124">
        <v>2019</v>
      </c>
      <c r="C124" t="s">
        <v>77</v>
      </c>
      <c r="D124" s="4" t="s">
        <v>23</v>
      </c>
      <c r="E124" s="3" t="s">
        <v>62</v>
      </c>
      <c r="F124">
        <v>0</v>
      </c>
      <c r="G124">
        <v>3.2258065000000002E-2</v>
      </c>
      <c r="H124">
        <v>29.88871</v>
      </c>
      <c r="I124">
        <v>44.806451610000003</v>
      </c>
      <c r="J124">
        <v>1.309677419</v>
      </c>
      <c r="K124">
        <f ca="1">RANDBETWEEN(15,30)</f>
        <v>18</v>
      </c>
      <c r="L124">
        <v>140</v>
      </c>
      <c r="M124">
        <v>140</v>
      </c>
      <c r="N124">
        <f t="shared" si="5"/>
        <v>4.666666666666667</v>
      </c>
      <c r="O124">
        <v>0</v>
      </c>
      <c r="P124">
        <v>0</v>
      </c>
      <c r="Q124" t="s">
        <v>15</v>
      </c>
      <c r="R124">
        <v>6.5</v>
      </c>
      <c r="S124">
        <v>200</v>
      </c>
      <c r="T124">
        <v>250</v>
      </c>
      <c r="U124">
        <v>250</v>
      </c>
      <c r="V124" t="s">
        <v>18</v>
      </c>
      <c r="W124">
        <f t="shared" ca="1" si="6"/>
        <v>0</v>
      </c>
      <c r="X124">
        <f t="shared" ca="1" si="4"/>
        <v>0</v>
      </c>
      <c r="Y124">
        <v>0</v>
      </c>
      <c r="Z124" t="s">
        <v>53</v>
      </c>
      <c r="AA124" t="str">
        <f t="shared" si="7"/>
        <v>intermediate_term</v>
      </c>
      <c r="AB124" s="4" t="s">
        <v>90</v>
      </c>
    </row>
    <row r="125" spans="1:28">
      <c r="A125" t="s">
        <v>88</v>
      </c>
      <c r="B125">
        <v>2019</v>
      </c>
      <c r="C125" t="s">
        <v>77</v>
      </c>
      <c r="D125" s="4" t="s">
        <v>24</v>
      </c>
      <c r="E125" s="3" t="s">
        <v>62</v>
      </c>
      <c r="F125">
        <v>1</v>
      </c>
      <c r="G125">
        <v>3.2258065000000002E-2</v>
      </c>
      <c r="H125">
        <v>29.88871</v>
      </c>
      <c r="I125">
        <v>44.806451610000003</v>
      </c>
      <c r="J125">
        <v>1.309677419</v>
      </c>
      <c r="K125">
        <f ca="1">RANDBETWEEN(25,35)</f>
        <v>34</v>
      </c>
      <c r="L125">
        <v>240</v>
      </c>
      <c r="M125">
        <v>240</v>
      </c>
      <c r="N125">
        <f t="shared" si="5"/>
        <v>8</v>
      </c>
      <c r="O125">
        <v>60500</v>
      </c>
      <c r="P125">
        <v>10000</v>
      </c>
      <c r="Q125" t="s">
        <v>15</v>
      </c>
      <c r="R125">
        <v>6.05</v>
      </c>
      <c r="S125">
        <v>200</v>
      </c>
      <c r="T125">
        <v>75</v>
      </c>
      <c r="U125">
        <v>75</v>
      </c>
      <c r="V125" t="s">
        <v>18</v>
      </c>
      <c r="W125">
        <f t="shared" ca="1" si="6"/>
        <v>340000</v>
      </c>
      <c r="X125">
        <f t="shared" ca="1" si="4"/>
        <v>279500</v>
      </c>
      <c r="Y125">
        <f ca="1">(X125/O125)*100</f>
        <v>461.98347107438013</v>
      </c>
      <c r="Z125" t="s">
        <v>53</v>
      </c>
      <c r="AA125" t="str">
        <f t="shared" si="7"/>
        <v>intermediate_term</v>
      </c>
      <c r="AB125" s="4" t="s">
        <v>127</v>
      </c>
    </row>
    <row r="126" spans="1:28">
      <c r="A126" t="s">
        <v>88</v>
      </c>
      <c r="B126">
        <v>2019</v>
      </c>
      <c r="C126" t="s">
        <v>77</v>
      </c>
      <c r="D126" s="4" t="s">
        <v>25</v>
      </c>
      <c r="E126" s="3" t="s">
        <v>62</v>
      </c>
      <c r="F126">
        <v>1</v>
      </c>
      <c r="G126">
        <v>3.2258065000000002E-2</v>
      </c>
      <c r="H126">
        <v>29.88871</v>
      </c>
      <c r="I126">
        <v>44.806451610000003</v>
      </c>
      <c r="J126">
        <v>1.309677419</v>
      </c>
      <c r="K126">
        <f ca="1">RANDBETWEEN(20,30)</f>
        <v>29</v>
      </c>
      <c r="L126">
        <v>75</v>
      </c>
      <c r="M126">
        <v>75</v>
      </c>
      <c r="N126">
        <f t="shared" si="5"/>
        <v>2.5</v>
      </c>
      <c r="O126">
        <v>43000</v>
      </c>
      <c r="P126">
        <v>14164</v>
      </c>
      <c r="Q126" t="s">
        <v>15</v>
      </c>
      <c r="R126">
        <v>6</v>
      </c>
      <c r="S126">
        <v>10</v>
      </c>
      <c r="T126">
        <v>20</v>
      </c>
      <c r="U126">
        <v>20</v>
      </c>
      <c r="V126" t="s">
        <v>17</v>
      </c>
      <c r="W126">
        <f t="shared" ca="1" si="6"/>
        <v>410756</v>
      </c>
      <c r="X126">
        <f t="shared" ca="1" si="4"/>
        <v>367756</v>
      </c>
      <c r="Y126">
        <f ca="1">(X126/O126)*100</f>
        <v>855.24651162790701</v>
      </c>
      <c r="Z126" t="s">
        <v>51</v>
      </c>
      <c r="AA126" t="str">
        <f t="shared" si="7"/>
        <v>short_term</v>
      </c>
      <c r="AB126" s="4" t="s">
        <v>91</v>
      </c>
    </row>
    <row r="127" spans="1:28">
      <c r="A127" t="s">
        <v>88</v>
      </c>
      <c r="B127">
        <v>2019</v>
      </c>
      <c r="C127" t="s">
        <v>77</v>
      </c>
      <c r="D127" s="4" t="s">
        <v>26</v>
      </c>
      <c r="E127" s="3" t="s">
        <v>62</v>
      </c>
      <c r="F127">
        <v>1</v>
      </c>
      <c r="G127">
        <v>3.2258065000000002E-2</v>
      </c>
      <c r="H127">
        <v>29.88871</v>
      </c>
      <c r="I127">
        <v>44.806451610000003</v>
      </c>
      <c r="J127">
        <v>1.309677419</v>
      </c>
      <c r="K127">
        <f ca="1">RANDBETWEEN(25,35)</f>
        <v>30</v>
      </c>
      <c r="L127">
        <v>55</v>
      </c>
      <c r="M127">
        <v>55</v>
      </c>
      <c r="N127">
        <f t="shared" si="5"/>
        <v>1.8333333333333333</v>
      </c>
      <c r="O127">
        <v>24000</v>
      </c>
      <c r="P127">
        <f ca="1">RANDBETWEEN(8090,8100)</f>
        <v>8100</v>
      </c>
      <c r="Q127" t="s">
        <v>13</v>
      </c>
      <c r="R127">
        <v>6.25</v>
      </c>
      <c r="S127">
        <v>5</v>
      </c>
      <c r="T127">
        <v>10</v>
      </c>
      <c r="U127">
        <v>10</v>
      </c>
      <c r="V127" t="s">
        <v>18</v>
      </c>
      <c r="W127">
        <f t="shared" ca="1" si="6"/>
        <v>243000</v>
      </c>
      <c r="X127">
        <f t="shared" ca="1" si="4"/>
        <v>219000</v>
      </c>
      <c r="Y127">
        <f ca="1">(X127/O127)*100</f>
        <v>912.5</v>
      </c>
      <c r="Z127" t="s">
        <v>53</v>
      </c>
      <c r="AA127" t="str">
        <f t="shared" si="7"/>
        <v>short_term</v>
      </c>
      <c r="AB127" s="4" t="s">
        <v>92</v>
      </c>
    </row>
    <row r="128" spans="1:28">
      <c r="A128" t="s">
        <v>88</v>
      </c>
      <c r="B128">
        <v>2019</v>
      </c>
      <c r="C128" t="s">
        <v>77</v>
      </c>
      <c r="D128" s="4" t="s">
        <v>27</v>
      </c>
      <c r="E128" s="3" t="s">
        <v>62</v>
      </c>
      <c r="F128">
        <v>0</v>
      </c>
      <c r="G128">
        <v>3.2258065000000002E-2</v>
      </c>
      <c r="H128">
        <v>29.88871</v>
      </c>
      <c r="I128">
        <v>44.806451610000003</v>
      </c>
      <c r="J128">
        <v>1.309677419</v>
      </c>
      <c r="K128">
        <f ca="1">RANDBETWEEN(15,30)</f>
        <v>15</v>
      </c>
      <c r="L128">
        <v>90</v>
      </c>
      <c r="M128">
        <v>90</v>
      </c>
      <c r="N128">
        <f t="shared" si="5"/>
        <v>3</v>
      </c>
      <c r="O128">
        <v>0</v>
      </c>
      <c r="P128">
        <v>0</v>
      </c>
      <c r="Q128" t="s">
        <v>13</v>
      </c>
      <c r="R128">
        <v>6.4</v>
      </c>
      <c r="S128">
        <v>30</v>
      </c>
      <c r="T128">
        <v>40</v>
      </c>
      <c r="U128">
        <v>40</v>
      </c>
      <c r="V128" t="s">
        <v>17</v>
      </c>
      <c r="W128">
        <f t="shared" ca="1" si="6"/>
        <v>0</v>
      </c>
      <c r="X128">
        <f t="shared" ca="1" si="4"/>
        <v>0</v>
      </c>
      <c r="Y128">
        <v>0</v>
      </c>
      <c r="Z128" t="s">
        <v>53</v>
      </c>
      <c r="AA128" t="str">
        <f t="shared" si="7"/>
        <v>short_term</v>
      </c>
      <c r="AB128" s="4" t="s">
        <v>128</v>
      </c>
    </row>
    <row r="129" spans="1:28">
      <c r="A129" t="s">
        <v>88</v>
      </c>
      <c r="B129">
        <v>2019</v>
      </c>
      <c r="C129" t="s">
        <v>77</v>
      </c>
      <c r="D129" s="4" t="s">
        <v>28</v>
      </c>
      <c r="E129" s="3" t="s">
        <v>62</v>
      </c>
      <c r="F129">
        <v>0</v>
      </c>
      <c r="G129">
        <v>3.2258065000000002E-2</v>
      </c>
      <c r="H129">
        <v>29.88871</v>
      </c>
      <c r="I129">
        <v>44.806451610000003</v>
      </c>
      <c r="J129">
        <v>1.309677419</v>
      </c>
      <c r="K129">
        <f ca="1">RANDBETWEEN(25,40)</f>
        <v>26</v>
      </c>
      <c r="L129">
        <v>180</v>
      </c>
      <c r="M129">
        <v>180</v>
      </c>
      <c r="N129">
        <f t="shared" si="5"/>
        <v>6</v>
      </c>
      <c r="O129">
        <v>0</v>
      </c>
      <c r="P129">
        <v>0</v>
      </c>
      <c r="Q129" t="s">
        <v>15</v>
      </c>
      <c r="R129">
        <v>6.5</v>
      </c>
      <c r="S129">
        <v>90</v>
      </c>
      <c r="T129">
        <v>90</v>
      </c>
      <c r="U129">
        <v>90</v>
      </c>
      <c r="V129" t="s">
        <v>17</v>
      </c>
      <c r="W129">
        <f t="shared" ca="1" si="6"/>
        <v>0</v>
      </c>
      <c r="X129">
        <f t="shared" ca="1" si="4"/>
        <v>0</v>
      </c>
      <c r="Y129">
        <v>0</v>
      </c>
      <c r="Z129" t="s">
        <v>51</v>
      </c>
      <c r="AA129" t="str">
        <f t="shared" si="7"/>
        <v>intermediate_term</v>
      </c>
      <c r="AB129" s="4" t="s">
        <v>93</v>
      </c>
    </row>
    <row r="130" spans="1:28">
      <c r="A130" t="s">
        <v>88</v>
      </c>
      <c r="B130">
        <v>2019</v>
      </c>
      <c r="C130" t="s">
        <v>77</v>
      </c>
      <c r="D130" s="4" t="s">
        <v>29</v>
      </c>
      <c r="E130" s="3" t="s">
        <v>62</v>
      </c>
      <c r="F130">
        <v>0</v>
      </c>
      <c r="G130">
        <v>3.2258065000000002E-2</v>
      </c>
      <c r="H130">
        <v>29.88871</v>
      </c>
      <c r="I130">
        <v>44.806451610000003</v>
      </c>
      <c r="J130">
        <v>1.309677419</v>
      </c>
      <c r="K130">
        <f ca="1">RANDBETWEEN(85,95)</f>
        <v>94</v>
      </c>
      <c r="L130">
        <v>210</v>
      </c>
      <c r="M130">
        <v>210</v>
      </c>
      <c r="N130">
        <f t="shared" si="5"/>
        <v>7</v>
      </c>
      <c r="O130">
        <v>0</v>
      </c>
      <c r="P130">
        <v>0</v>
      </c>
      <c r="Q130" t="s">
        <v>36</v>
      </c>
      <c r="R130">
        <v>6.25</v>
      </c>
      <c r="S130">
        <v>80</v>
      </c>
      <c r="T130">
        <v>60</v>
      </c>
      <c r="U130">
        <v>40</v>
      </c>
      <c r="V130" t="s">
        <v>18</v>
      </c>
      <c r="W130">
        <f t="shared" ca="1" si="6"/>
        <v>0</v>
      </c>
      <c r="X130">
        <f t="shared" ref="X130:X193" ca="1" si="8">(K130*P130*F130)-(O130*F130)</f>
        <v>0</v>
      </c>
      <c r="Y130">
        <v>0</v>
      </c>
      <c r="Z130" t="s">
        <v>53</v>
      </c>
      <c r="AA130" t="str">
        <f t="shared" si="7"/>
        <v>intermediate_term</v>
      </c>
      <c r="AB130" s="4" t="s">
        <v>94</v>
      </c>
    </row>
    <row r="131" spans="1:28">
      <c r="A131" t="s">
        <v>88</v>
      </c>
      <c r="B131">
        <v>2019</v>
      </c>
      <c r="C131" t="s">
        <v>77</v>
      </c>
      <c r="D131" s="4" t="s">
        <v>30</v>
      </c>
      <c r="E131" s="1" t="s">
        <v>61</v>
      </c>
      <c r="F131">
        <v>1</v>
      </c>
      <c r="G131">
        <v>3.2258065000000002E-2</v>
      </c>
      <c r="H131">
        <v>29.88871</v>
      </c>
      <c r="I131">
        <v>44.806451610000003</v>
      </c>
      <c r="J131">
        <v>1.309677419</v>
      </c>
      <c r="K131">
        <f ca="1">RANDBETWEEN(25,40)</f>
        <v>29</v>
      </c>
      <c r="L131">
        <v>360</v>
      </c>
      <c r="M131">
        <v>360</v>
      </c>
      <c r="N131">
        <f t="shared" ref="N131:N194" si="9">SUM(L131+M131)/(2*30)</f>
        <v>12</v>
      </c>
      <c r="O131">
        <v>90000</v>
      </c>
      <c r="P131">
        <f ca="1">RANDBETWEEN(16180,16190)</f>
        <v>16185</v>
      </c>
      <c r="Q131" t="s">
        <v>65</v>
      </c>
      <c r="R131">
        <v>6</v>
      </c>
      <c r="S131">
        <v>120</v>
      </c>
      <c r="T131">
        <v>50</v>
      </c>
      <c r="U131">
        <v>80</v>
      </c>
      <c r="V131" t="s">
        <v>17</v>
      </c>
      <c r="W131">
        <f t="shared" ref="W131:W194" ca="1" si="10">(P131*K131*F131)</f>
        <v>469365</v>
      </c>
      <c r="X131">
        <f t="shared" ca="1" si="8"/>
        <v>379365</v>
      </c>
      <c r="Y131">
        <f ca="1">(X131/O131)*100</f>
        <v>421.51666666666665</v>
      </c>
      <c r="Z131" t="s">
        <v>53</v>
      </c>
      <c r="AA131" t="str">
        <f t="shared" ref="AA131:AA194" si="11">IF(N131&gt;12,"long_term",IF(N131&lt;4,"short_term","intermediate_term"))</f>
        <v>intermediate_term</v>
      </c>
      <c r="AB131" s="4" t="s">
        <v>129</v>
      </c>
    </row>
    <row r="132" spans="1:28">
      <c r="A132" t="s">
        <v>88</v>
      </c>
      <c r="B132">
        <v>2019</v>
      </c>
      <c r="C132" t="s">
        <v>77</v>
      </c>
      <c r="D132" s="4" t="s">
        <v>31</v>
      </c>
      <c r="E132" s="2" t="s">
        <v>61</v>
      </c>
      <c r="F132">
        <v>0</v>
      </c>
      <c r="G132">
        <v>3.2258065000000002E-2</v>
      </c>
      <c r="H132">
        <v>29.88871</v>
      </c>
      <c r="I132">
        <v>44.806451610000003</v>
      </c>
      <c r="J132">
        <v>1.309677419</v>
      </c>
      <c r="K132">
        <f ca="1">RANDBETWEEN(290,320)</f>
        <v>317</v>
      </c>
      <c r="L132">
        <v>1080</v>
      </c>
      <c r="M132">
        <v>1080</v>
      </c>
      <c r="N132">
        <f t="shared" si="9"/>
        <v>36</v>
      </c>
      <c r="O132">
        <v>0</v>
      </c>
      <c r="P132">
        <v>0</v>
      </c>
      <c r="Q132" t="s">
        <v>13</v>
      </c>
      <c r="R132">
        <v>6.75</v>
      </c>
      <c r="S132">
        <v>400</v>
      </c>
      <c r="T132">
        <v>120</v>
      </c>
      <c r="U132">
        <v>600</v>
      </c>
      <c r="V132" t="s">
        <v>18</v>
      </c>
      <c r="W132">
        <f t="shared" ca="1" si="10"/>
        <v>0</v>
      </c>
      <c r="X132">
        <f t="shared" ca="1" si="8"/>
        <v>0</v>
      </c>
      <c r="Y132">
        <v>0</v>
      </c>
      <c r="Z132" t="s">
        <v>53</v>
      </c>
      <c r="AA132" t="str">
        <f t="shared" si="11"/>
        <v>long_term</v>
      </c>
      <c r="AB132" s="4" t="s">
        <v>95</v>
      </c>
    </row>
    <row r="133" spans="1:28">
      <c r="A133" t="s">
        <v>88</v>
      </c>
      <c r="B133">
        <v>2019</v>
      </c>
      <c r="C133" t="s">
        <v>77</v>
      </c>
      <c r="D133" s="4" t="s">
        <v>32</v>
      </c>
      <c r="E133" s="3" t="s">
        <v>61</v>
      </c>
      <c r="F133">
        <v>1</v>
      </c>
      <c r="G133">
        <v>3.2258065000000002E-2</v>
      </c>
      <c r="H133">
        <v>29.88871</v>
      </c>
      <c r="I133">
        <v>44.806451610000003</v>
      </c>
      <c r="J133">
        <v>1.309677419</v>
      </c>
      <c r="K133">
        <f ca="1">RANDBETWEEN(100,130)</f>
        <v>119</v>
      </c>
      <c r="L133">
        <v>1980</v>
      </c>
      <c r="M133">
        <v>1980</v>
      </c>
      <c r="N133">
        <f t="shared" si="9"/>
        <v>66</v>
      </c>
      <c r="O133">
        <v>61500</v>
      </c>
      <c r="P133">
        <v>9000</v>
      </c>
      <c r="Q133" t="s">
        <v>15</v>
      </c>
      <c r="R133">
        <v>9.5</v>
      </c>
      <c r="S133">
        <v>32</v>
      </c>
      <c r="T133">
        <v>32</v>
      </c>
      <c r="U133">
        <v>32</v>
      </c>
      <c r="V133" t="s">
        <v>17</v>
      </c>
      <c r="W133">
        <f t="shared" ca="1" si="10"/>
        <v>1071000</v>
      </c>
      <c r="X133">
        <f t="shared" ca="1" si="8"/>
        <v>1009500</v>
      </c>
      <c r="Y133">
        <f ca="1">(X133/O133)*100</f>
        <v>1641.4634146341464</v>
      </c>
      <c r="Z133" t="s">
        <v>54</v>
      </c>
      <c r="AA133" t="str">
        <f t="shared" si="11"/>
        <v>long_term</v>
      </c>
      <c r="AB133" s="4" t="s">
        <v>130</v>
      </c>
    </row>
    <row r="134" spans="1:28">
      <c r="A134" t="s">
        <v>88</v>
      </c>
      <c r="B134">
        <v>2019</v>
      </c>
      <c r="C134" t="s">
        <v>77</v>
      </c>
      <c r="D134" s="4" t="s">
        <v>33</v>
      </c>
      <c r="E134" s="3" t="s">
        <v>61</v>
      </c>
      <c r="F134">
        <v>0</v>
      </c>
      <c r="G134">
        <v>3.2258065000000002E-2</v>
      </c>
      <c r="H134">
        <v>29.88871</v>
      </c>
      <c r="I134">
        <v>44.806451610000003</v>
      </c>
      <c r="J134">
        <v>1.309677419</v>
      </c>
      <c r="K134">
        <f ca="1">RANDBETWEEN(50,65)</f>
        <v>52</v>
      </c>
      <c r="L134">
        <v>1080</v>
      </c>
      <c r="M134">
        <v>1080</v>
      </c>
      <c r="N134">
        <f t="shared" si="9"/>
        <v>36</v>
      </c>
      <c r="O134">
        <v>0</v>
      </c>
      <c r="P134">
        <v>0</v>
      </c>
      <c r="Q134" t="s">
        <v>71</v>
      </c>
      <c r="R134">
        <v>7.25</v>
      </c>
      <c r="S134">
        <v>56</v>
      </c>
      <c r="T134">
        <v>20</v>
      </c>
      <c r="U134">
        <v>20</v>
      </c>
      <c r="V134" t="s">
        <v>18</v>
      </c>
      <c r="W134">
        <f t="shared" ca="1" si="10"/>
        <v>0</v>
      </c>
      <c r="X134">
        <f t="shared" ca="1" si="8"/>
        <v>0</v>
      </c>
      <c r="Y134">
        <v>0</v>
      </c>
      <c r="Z134" t="s">
        <v>54</v>
      </c>
      <c r="AA134" t="str">
        <f t="shared" si="11"/>
        <v>long_term</v>
      </c>
      <c r="AB134" s="4" t="s">
        <v>131</v>
      </c>
    </row>
    <row r="135" spans="1:28">
      <c r="A135" t="s">
        <v>88</v>
      </c>
      <c r="B135">
        <v>2019</v>
      </c>
      <c r="C135" t="s">
        <v>77</v>
      </c>
      <c r="D135" s="4" t="s">
        <v>34</v>
      </c>
      <c r="E135" s="2" t="s">
        <v>61</v>
      </c>
      <c r="F135">
        <v>0</v>
      </c>
      <c r="G135">
        <v>3.2258065000000002E-2</v>
      </c>
      <c r="H135">
        <v>29.88871</v>
      </c>
      <c r="I135">
        <v>44.806451610000003</v>
      </c>
      <c r="J135">
        <v>1.309677419</v>
      </c>
      <c r="K135">
        <f ca="1">RANDBETWEEN(90,120)</f>
        <v>96</v>
      </c>
      <c r="L135">
        <v>900</v>
      </c>
      <c r="M135">
        <v>900</v>
      </c>
      <c r="N135">
        <f t="shared" si="9"/>
        <v>30</v>
      </c>
      <c r="O135">
        <v>0</v>
      </c>
      <c r="P135">
        <v>0</v>
      </c>
      <c r="Q135" t="s">
        <v>13</v>
      </c>
      <c r="R135">
        <v>6</v>
      </c>
      <c r="S135">
        <v>25</v>
      </c>
      <c r="T135">
        <v>12</v>
      </c>
      <c r="U135">
        <v>12</v>
      </c>
      <c r="V135" t="s">
        <v>18</v>
      </c>
      <c r="W135">
        <f t="shared" ca="1" si="10"/>
        <v>0</v>
      </c>
      <c r="X135">
        <f t="shared" ca="1" si="8"/>
        <v>0</v>
      </c>
      <c r="Y135">
        <v>0</v>
      </c>
      <c r="Z135" t="s">
        <v>54</v>
      </c>
      <c r="AA135" t="str">
        <f t="shared" si="11"/>
        <v>long_term</v>
      </c>
      <c r="AB135" s="4" t="s">
        <v>96</v>
      </c>
    </row>
    <row r="136" spans="1:28">
      <c r="A136" t="s">
        <v>88</v>
      </c>
      <c r="B136">
        <v>2019</v>
      </c>
      <c r="C136" t="s">
        <v>77</v>
      </c>
      <c r="D136" s="4" t="s">
        <v>35</v>
      </c>
      <c r="E136" s="2" t="s">
        <v>61</v>
      </c>
      <c r="F136">
        <v>1</v>
      </c>
      <c r="G136">
        <v>3.2258065000000002E-2</v>
      </c>
      <c r="H136">
        <v>29.88871</v>
      </c>
      <c r="I136">
        <v>44.806451610000003</v>
      </c>
      <c r="J136">
        <v>1.309677419</v>
      </c>
      <c r="K136">
        <f ca="1">RANDBETWEEN(30,50)</f>
        <v>43</v>
      </c>
      <c r="L136">
        <v>210</v>
      </c>
      <c r="M136">
        <v>210</v>
      </c>
      <c r="N136">
        <f t="shared" si="9"/>
        <v>7</v>
      </c>
      <c r="O136">
        <v>72000</v>
      </c>
      <c r="P136">
        <v>30000</v>
      </c>
      <c r="Q136" t="s">
        <v>13</v>
      </c>
      <c r="R136">
        <v>7.25</v>
      </c>
      <c r="S136">
        <v>215</v>
      </c>
      <c r="T136">
        <v>75</v>
      </c>
      <c r="U136">
        <v>100</v>
      </c>
      <c r="V136" t="s">
        <v>17</v>
      </c>
      <c r="W136">
        <f t="shared" ca="1" si="10"/>
        <v>1290000</v>
      </c>
      <c r="X136">
        <f t="shared" ca="1" si="8"/>
        <v>1218000</v>
      </c>
      <c r="Y136">
        <f ca="1">(X136/O136)*100</f>
        <v>1691.6666666666667</v>
      </c>
      <c r="Z136" t="s">
        <v>54</v>
      </c>
      <c r="AA136" t="str">
        <f t="shared" si="11"/>
        <v>intermediate_term</v>
      </c>
      <c r="AB136" s="4" t="s">
        <v>97</v>
      </c>
    </row>
    <row r="137" spans="1:28">
      <c r="A137" t="s">
        <v>88</v>
      </c>
      <c r="B137">
        <v>2019</v>
      </c>
      <c r="C137" t="s">
        <v>77</v>
      </c>
      <c r="D137" s="4" t="s">
        <v>37</v>
      </c>
      <c r="E137" s="2" t="s">
        <v>61</v>
      </c>
      <c r="F137">
        <v>1</v>
      </c>
      <c r="G137">
        <v>3.2258065000000002E-2</v>
      </c>
      <c r="H137">
        <v>29.88871</v>
      </c>
      <c r="I137">
        <v>44.806451610000003</v>
      </c>
      <c r="J137">
        <v>1.309677419</v>
      </c>
      <c r="K137">
        <f ca="1">RANDBETWEEN(50,100)</f>
        <v>89</v>
      </c>
      <c r="L137">
        <v>1800</v>
      </c>
      <c r="M137">
        <v>2880</v>
      </c>
      <c r="N137">
        <f t="shared" si="9"/>
        <v>78</v>
      </c>
      <c r="O137">
        <v>46750</v>
      </c>
      <c r="P137">
        <v>3000</v>
      </c>
      <c r="Q137" t="s">
        <v>13</v>
      </c>
      <c r="R137">
        <v>6.75</v>
      </c>
      <c r="S137">
        <v>1088</v>
      </c>
      <c r="T137">
        <v>72</v>
      </c>
      <c r="U137">
        <v>527</v>
      </c>
      <c r="V137" t="s">
        <v>17</v>
      </c>
      <c r="W137">
        <f t="shared" ca="1" si="10"/>
        <v>267000</v>
      </c>
      <c r="X137">
        <f t="shared" ca="1" si="8"/>
        <v>220250</v>
      </c>
      <c r="Y137">
        <f ca="1">(X137/O137)*100</f>
        <v>471.12299465240642</v>
      </c>
      <c r="Z137" t="s">
        <v>54</v>
      </c>
      <c r="AA137" t="str">
        <f t="shared" si="11"/>
        <v>long_term</v>
      </c>
      <c r="AB137" s="4" t="s">
        <v>98</v>
      </c>
    </row>
    <row r="138" spans="1:28">
      <c r="A138" t="s">
        <v>88</v>
      </c>
      <c r="B138">
        <v>2019</v>
      </c>
      <c r="C138" t="s">
        <v>77</v>
      </c>
      <c r="D138" s="4" t="s">
        <v>156</v>
      </c>
      <c r="E138" s="2" t="s">
        <v>61</v>
      </c>
      <c r="F138">
        <v>0</v>
      </c>
      <c r="G138">
        <v>3.2258065000000002E-2</v>
      </c>
      <c r="H138">
        <v>29.88871</v>
      </c>
      <c r="I138">
        <v>44.806451610000003</v>
      </c>
      <c r="J138">
        <v>1.309677419</v>
      </c>
      <c r="K138">
        <f ca="1">RANDBETWEEN(100,150)</f>
        <v>116</v>
      </c>
      <c r="L138">
        <v>240</v>
      </c>
      <c r="M138">
        <v>720</v>
      </c>
      <c r="N138">
        <f t="shared" si="9"/>
        <v>16</v>
      </c>
      <c r="O138">
        <v>0</v>
      </c>
      <c r="P138">
        <v>0</v>
      </c>
      <c r="Q138" t="s">
        <v>67</v>
      </c>
      <c r="R138">
        <v>6.5</v>
      </c>
      <c r="S138">
        <v>400</v>
      </c>
      <c r="T138">
        <v>400</v>
      </c>
      <c r="U138">
        <v>600</v>
      </c>
      <c r="V138" t="s">
        <v>18</v>
      </c>
      <c r="W138">
        <f t="shared" ca="1" si="10"/>
        <v>0</v>
      </c>
      <c r="X138">
        <f t="shared" ca="1" si="8"/>
        <v>0</v>
      </c>
      <c r="Y138">
        <v>0</v>
      </c>
      <c r="Z138" t="s">
        <v>54</v>
      </c>
      <c r="AA138" t="str">
        <f t="shared" si="11"/>
        <v>long_term</v>
      </c>
      <c r="AB138" s="4" t="s">
        <v>99</v>
      </c>
    </row>
    <row r="139" spans="1:28">
      <c r="A139" t="s">
        <v>88</v>
      </c>
      <c r="B139">
        <v>2019</v>
      </c>
      <c r="C139" t="s">
        <v>77</v>
      </c>
      <c r="D139" s="4" t="s">
        <v>38</v>
      </c>
      <c r="E139" s="2" t="s">
        <v>59</v>
      </c>
      <c r="F139">
        <v>1</v>
      </c>
      <c r="G139">
        <v>3.2258065000000002E-2</v>
      </c>
      <c r="H139">
        <v>29.88871</v>
      </c>
      <c r="I139">
        <v>44.806451610000003</v>
      </c>
      <c r="J139">
        <v>1.309677419</v>
      </c>
      <c r="K139">
        <f ca="1">RANDBETWEEN(120,300)</f>
        <v>237</v>
      </c>
      <c r="L139">
        <v>45</v>
      </c>
      <c r="M139">
        <v>50</v>
      </c>
      <c r="N139">
        <f t="shared" si="9"/>
        <v>1.5833333333333333</v>
      </c>
      <c r="O139">
        <v>47000</v>
      </c>
      <c r="P139">
        <v>800</v>
      </c>
      <c r="Q139" t="s">
        <v>15</v>
      </c>
      <c r="R139">
        <v>6</v>
      </c>
      <c r="S139">
        <v>170</v>
      </c>
      <c r="T139">
        <v>170</v>
      </c>
      <c r="U139">
        <v>170</v>
      </c>
      <c r="V139" t="s">
        <v>18</v>
      </c>
      <c r="W139">
        <f t="shared" ca="1" si="10"/>
        <v>189600</v>
      </c>
      <c r="X139">
        <f t="shared" ca="1" si="8"/>
        <v>142600</v>
      </c>
      <c r="Y139">
        <f ca="1">(X139/O139)*100</f>
        <v>303.40425531914894</v>
      </c>
      <c r="Z139" t="s">
        <v>54</v>
      </c>
      <c r="AA139" t="str">
        <f t="shared" si="11"/>
        <v>short_term</v>
      </c>
      <c r="AB139" s="4" t="s">
        <v>100</v>
      </c>
    </row>
    <row r="140" spans="1:28">
      <c r="A140" t="s">
        <v>88</v>
      </c>
      <c r="B140">
        <v>2019</v>
      </c>
      <c r="C140" t="s">
        <v>77</v>
      </c>
      <c r="D140" s="4" t="s">
        <v>39</v>
      </c>
      <c r="E140" s="3" t="s">
        <v>59</v>
      </c>
      <c r="F140">
        <v>0</v>
      </c>
      <c r="G140">
        <v>3.2258065000000002E-2</v>
      </c>
      <c r="H140">
        <v>29.88871</v>
      </c>
      <c r="I140">
        <v>44.806451610000003</v>
      </c>
      <c r="J140">
        <v>1.309677419</v>
      </c>
      <c r="K140">
        <f ca="1">RANDBETWEEN(60,90)</f>
        <v>62</v>
      </c>
      <c r="L140">
        <v>56</v>
      </c>
      <c r="M140">
        <v>60</v>
      </c>
      <c r="N140">
        <f t="shared" si="9"/>
        <v>1.9333333333333333</v>
      </c>
      <c r="O140">
        <v>0</v>
      </c>
      <c r="P140">
        <v>0</v>
      </c>
      <c r="Q140" t="s">
        <v>13</v>
      </c>
      <c r="R140">
        <v>6.25</v>
      </c>
      <c r="S140">
        <v>200</v>
      </c>
      <c r="T140">
        <v>75</v>
      </c>
      <c r="U140">
        <v>125</v>
      </c>
      <c r="V140" t="s">
        <v>17</v>
      </c>
      <c r="W140">
        <f t="shared" ca="1" si="10"/>
        <v>0</v>
      </c>
      <c r="X140">
        <f t="shared" ca="1" si="8"/>
        <v>0</v>
      </c>
      <c r="Y140">
        <v>0</v>
      </c>
      <c r="Z140" t="s">
        <v>54</v>
      </c>
      <c r="AA140" t="str">
        <f t="shared" si="11"/>
        <v>short_term</v>
      </c>
      <c r="AB140" s="4" t="s">
        <v>101</v>
      </c>
    </row>
    <row r="141" spans="1:28">
      <c r="A141" t="s">
        <v>88</v>
      </c>
      <c r="B141">
        <v>2019</v>
      </c>
      <c r="C141" t="s">
        <v>77</v>
      </c>
      <c r="D141" s="4" t="s">
        <v>40</v>
      </c>
      <c r="E141" s="3" t="s">
        <v>59</v>
      </c>
      <c r="F141">
        <v>0</v>
      </c>
      <c r="G141">
        <v>3.2258065000000002E-2</v>
      </c>
      <c r="H141">
        <v>29.88871</v>
      </c>
      <c r="I141">
        <v>44.806451610000003</v>
      </c>
      <c r="J141">
        <v>1.309677419</v>
      </c>
      <c r="K141">
        <f ca="1">RANDBETWEEN(15,25)</f>
        <v>16</v>
      </c>
      <c r="L141">
        <v>55</v>
      </c>
      <c r="M141">
        <v>90</v>
      </c>
      <c r="N141">
        <f t="shared" si="9"/>
        <v>2.4166666666666665</v>
      </c>
      <c r="O141">
        <v>0</v>
      </c>
      <c r="P141">
        <v>0</v>
      </c>
      <c r="Q141" t="s">
        <v>72</v>
      </c>
      <c r="R141">
        <v>7.25</v>
      </c>
      <c r="S141">
        <v>45</v>
      </c>
      <c r="T141">
        <v>90</v>
      </c>
      <c r="U141">
        <v>75</v>
      </c>
      <c r="V141" t="s">
        <v>18</v>
      </c>
      <c r="W141">
        <f t="shared" ca="1" si="10"/>
        <v>0</v>
      </c>
      <c r="X141">
        <f t="shared" ca="1" si="8"/>
        <v>0</v>
      </c>
      <c r="Y141">
        <v>0</v>
      </c>
      <c r="Z141" t="s">
        <v>53</v>
      </c>
      <c r="AA141" t="str">
        <f t="shared" si="11"/>
        <v>short_term</v>
      </c>
      <c r="AB141" s="4" t="s">
        <v>102</v>
      </c>
    </row>
    <row r="142" spans="1:28">
      <c r="A142" t="s">
        <v>88</v>
      </c>
      <c r="B142">
        <v>2019</v>
      </c>
      <c r="C142" t="s">
        <v>77</v>
      </c>
      <c r="D142" s="4" t="s">
        <v>41</v>
      </c>
      <c r="E142" s="2" t="s">
        <v>62</v>
      </c>
      <c r="F142">
        <v>0</v>
      </c>
      <c r="G142">
        <v>3.2258065000000002E-2</v>
      </c>
      <c r="H142">
        <v>29.88871</v>
      </c>
      <c r="I142">
        <v>44.806451610000003</v>
      </c>
      <c r="J142">
        <v>1.309677419</v>
      </c>
      <c r="K142">
        <f ca="1">RANDBETWEEN(20,35)</f>
        <v>33</v>
      </c>
      <c r="L142">
        <v>90</v>
      </c>
      <c r="M142">
        <v>120</v>
      </c>
      <c r="N142">
        <f t="shared" si="9"/>
        <v>3.5</v>
      </c>
      <c r="O142">
        <v>0</v>
      </c>
      <c r="P142">
        <v>0</v>
      </c>
      <c r="Q142" t="s">
        <v>15</v>
      </c>
      <c r="R142">
        <v>6.5</v>
      </c>
      <c r="S142">
        <v>40</v>
      </c>
      <c r="T142">
        <v>60</v>
      </c>
      <c r="U142">
        <v>30</v>
      </c>
      <c r="V142" t="s">
        <v>17</v>
      </c>
      <c r="W142">
        <f t="shared" ca="1" si="10"/>
        <v>0</v>
      </c>
      <c r="X142">
        <f t="shared" ca="1" si="8"/>
        <v>0</v>
      </c>
      <c r="Y142">
        <v>0</v>
      </c>
      <c r="Z142" t="s">
        <v>53</v>
      </c>
      <c r="AA142" t="str">
        <f t="shared" si="11"/>
        <v>short_term</v>
      </c>
      <c r="AB142" s="4" t="s">
        <v>132</v>
      </c>
    </row>
    <row r="143" spans="1:28">
      <c r="A143" t="s">
        <v>88</v>
      </c>
      <c r="B143">
        <v>2019</v>
      </c>
      <c r="C143" t="s">
        <v>77</v>
      </c>
      <c r="D143" s="4" t="s">
        <v>157</v>
      </c>
      <c r="E143" s="2" t="s">
        <v>62</v>
      </c>
      <c r="F143">
        <v>1</v>
      </c>
      <c r="G143">
        <v>3.2258065000000002E-2</v>
      </c>
      <c r="H143">
        <v>29.88871</v>
      </c>
      <c r="I143">
        <v>44.806451610000003</v>
      </c>
      <c r="J143">
        <v>1.309677419</v>
      </c>
      <c r="K143">
        <f ca="1">RANDBETWEEN(25,40)</f>
        <v>26</v>
      </c>
      <c r="L143">
        <v>55</v>
      </c>
      <c r="M143">
        <v>60</v>
      </c>
      <c r="N143">
        <f t="shared" si="9"/>
        <v>1.9166666666666667</v>
      </c>
      <c r="O143">
        <v>22000</v>
      </c>
      <c r="P143">
        <f ca="1">RANDBETWEEN(6060,6075)</f>
        <v>6060</v>
      </c>
      <c r="Q143" t="s">
        <v>13</v>
      </c>
      <c r="R143">
        <v>6.5</v>
      </c>
      <c r="S143">
        <v>120</v>
      </c>
      <c r="T143">
        <v>80</v>
      </c>
      <c r="U143">
        <v>80</v>
      </c>
      <c r="V143" t="s">
        <v>17</v>
      </c>
      <c r="W143">
        <f t="shared" ca="1" si="10"/>
        <v>157560</v>
      </c>
      <c r="X143">
        <f t="shared" ca="1" si="8"/>
        <v>135560</v>
      </c>
      <c r="Y143">
        <f ca="1">(X143/O143)*100</f>
        <v>616.18181818181824</v>
      </c>
      <c r="Z143" t="s">
        <v>53</v>
      </c>
      <c r="AA143" t="str">
        <f t="shared" si="11"/>
        <v>short_term</v>
      </c>
      <c r="AB143" s="4" t="s">
        <v>133</v>
      </c>
    </row>
    <row r="144" spans="1:28">
      <c r="A144" t="s">
        <v>88</v>
      </c>
      <c r="B144">
        <v>2019</v>
      </c>
      <c r="C144" t="s">
        <v>77</v>
      </c>
      <c r="D144" s="4" t="s">
        <v>158</v>
      </c>
      <c r="E144" s="2" t="s">
        <v>62</v>
      </c>
      <c r="F144">
        <v>1</v>
      </c>
      <c r="G144">
        <v>3.2258065000000002E-2</v>
      </c>
      <c r="H144">
        <v>29.88871</v>
      </c>
      <c r="I144">
        <v>44.806451610000003</v>
      </c>
      <c r="J144">
        <v>1.309677419</v>
      </c>
      <c r="K144">
        <f ca="1">RANDBETWEEN(15,25)</f>
        <v>16</v>
      </c>
      <c r="L144">
        <v>110</v>
      </c>
      <c r="M144">
        <v>120</v>
      </c>
      <c r="N144">
        <f t="shared" si="9"/>
        <v>3.8333333333333335</v>
      </c>
      <c r="O144">
        <v>22000</v>
      </c>
      <c r="P144">
        <f ca="1">RANDBETWEEN(15990,16010)</f>
        <v>15993</v>
      </c>
      <c r="Q144" t="s">
        <v>13</v>
      </c>
      <c r="R144">
        <v>6.5</v>
      </c>
      <c r="S144">
        <v>120</v>
      </c>
      <c r="T144">
        <v>40</v>
      </c>
      <c r="U144">
        <v>80</v>
      </c>
      <c r="V144" t="s">
        <v>18</v>
      </c>
      <c r="W144">
        <f t="shared" ca="1" si="10"/>
        <v>255888</v>
      </c>
      <c r="X144">
        <f t="shared" ca="1" si="8"/>
        <v>233888</v>
      </c>
      <c r="Y144">
        <f ca="1">(X144/O144)*100</f>
        <v>1063.1272727272726</v>
      </c>
      <c r="Z144" t="s">
        <v>53</v>
      </c>
      <c r="AA144" t="str">
        <f t="shared" si="11"/>
        <v>short_term</v>
      </c>
      <c r="AB144" s="4" t="s">
        <v>103</v>
      </c>
    </row>
    <row r="145" spans="1:28">
      <c r="A145" t="s">
        <v>88</v>
      </c>
      <c r="B145">
        <v>2019</v>
      </c>
      <c r="C145" t="s">
        <v>77</v>
      </c>
      <c r="D145" s="4" t="s">
        <v>42</v>
      </c>
      <c r="E145" s="2" t="s">
        <v>62</v>
      </c>
      <c r="F145">
        <v>0</v>
      </c>
      <c r="G145">
        <v>3.2258065000000002E-2</v>
      </c>
      <c r="H145">
        <v>29.88871</v>
      </c>
      <c r="I145">
        <v>44.806451610000003</v>
      </c>
      <c r="J145">
        <v>1.309677419</v>
      </c>
      <c r="K145">
        <f ca="1">RANDBETWEEN(600,700)</f>
        <v>650</v>
      </c>
      <c r="L145">
        <v>720</v>
      </c>
      <c r="M145">
        <v>1080</v>
      </c>
      <c r="N145">
        <f t="shared" si="9"/>
        <v>30</v>
      </c>
      <c r="O145">
        <v>0</v>
      </c>
      <c r="P145">
        <v>0</v>
      </c>
      <c r="Q145" t="s">
        <v>70</v>
      </c>
      <c r="R145">
        <v>7</v>
      </c>
      <c r="S145">
        <v>120</v>
      </c>
      <c r="T145">
        <v>40</v>
      </c>
      <c r="U145">
        <v>80</v>
      </c>
      <c r="V145" t="s">
        <v>17</v>
      </c>
      <c r="W145">
        <f t="shared" ca="1" si="10"/>
        <v>0</v>
      </c>
      <c r="X145">
        <f t="shared" ca="1" si="8"/>
        <v>0</v>
      </c>
      <c r="Y145">
        <v>0</v>
      </c>
      <c r="Z145" t="s">
        <v>53</v>
      </c>
      <c r="AA145" t="str">
        <f t="shared" si="11"/>
        <v>long_term</v>
      </c>
      <c r="AB145" s="4" t="s">
        <v>103</v>
      </c>
    </row>
    <row r="146" spans="1:28">
      <c r="A146" t="s">
        <v>88</v>
      </c>
      <c r="B146">
        <v>2019</v>
      </c>
      <c r="C146" t="s">
        <v>77</v>
      </c>
      <c r="D146" s="4" t="s">
        <v>43</v>
      </c>
      <c r="E146" s="2" t="s">
        <v>61</v>
      </c>
      <c r="F146">
        <v>0</v>
      </c>
      <c r="G146">
        <v>3.2258065000000002E-2</v>
      </c>
      <c r="H146">
        <v>29.88871</v>
      </c>
      <c r="I146">
        <v>44.806451610000003</v>
      </c>
      <c r="J146">
        <v>1.309677419</v>
      </c>
      <c r="K146">
        <f ca="1">RANDBETWEEN(140,170)</f>
        <v>154</v>
      </c>
      <c r="L146">
        <v>150</v>
      </c>
      <c r="M146">
        <v>180</v>
      </c>
      <c r="N146">
        <f t="shared" si="9"/>
        <v>5.5</v>
      </c>
      <c r="O146">
        <v>0</v>
      </c>
      <c r="P146">
        <v>0</v>
      </c>
      <c r="Q146" t="s">
        <v>15</v>
      </c>
      <c r="R146">
        <v>5.75</v>
      </c>
      <c r="S146">
        <v>890</v>
      </c>
      <c r="T146">
        <v>445</v>
      </c>
      <c r="U146">
        <v>445</v>
      </c>
      <c r="V146" t="s">
        <v>18</v>
      </c>
      <c r="W146">
        <f t="shared" ca="1" si="10"/>
        <v>0</v>
      </c>
      <c r="X146">
        <f t="shared" ca="1" si="8"/>
        <v>0</v>
      </c>
      <c r="Y146">
        <v>0</v>
      </c>
      <c r="Z146" t="s">
        <v>54</v>
      </c>
      <c r="AA146" t="str">
        <f t="shared" si="11"/>
        <v>intermediate_term</v>
      </c>
      <c r="AB146" s="4" t="s">
        <v>134</v>
      </c>
    </row>
    <row r="147" spans="1:28">
      <c r="A147" t="s">
        <v>88</v>
      </c>
      <c r="B147">
        <v>2019</v>
      </c>
      <c r="C147" t="s">
        <v>77</v>
      </c>
      <c r="D147" s="4" t="s">
        <v>44</v>
      </c>
      <c r="E147" s="3" t="s">
        <v>61</v>
      </c>
      <c r="F147">
        <v>0</v>
      </c>
      <c r="G147">
        <v>3.2258065000000002E-2</v>
      </c>
      <c r="H147">
        <v>29.88871</v>
      </c>
      <c r="I147">
        <v>44.806451610000003</v>
      </c>
      <c r="J147">
        <v>1.309677419</v>
      </c>
      <c r="K147">
        <f ca="1">RANDBETWEEN(110,125)</f>
        <v>120</v>
      </c>
      <c r="L147">
        <v>2160</v>
      </c>
      <c r="M147">
        <v>3600</v>
      </c>
      <c r="N147">
        <f t="shared" si="9"/>
        <v>96</v>
      </c>
      <c r="O147">
        <v>0</v>
      </c>
      <c r="P147">
        <v>0</v>
      </c>
      <c r="Q147" t="s">
        <v>70</v>
      </c>
      <c r="R147">
        <v>6.5</v>
      </c>
      <c r="S147">
        <v>350</v>
      </c>
      <c r="T147">
        <v>140</v>
      </c>
      <c r="U147">
        <v>140</v>
      </c>
      <c r="V147" t="s">
        <v>17</v>
      </c>
      <c r="W147">
        <f t="shared" ca="1" si="10"/>
        <v>0</v>
      </c>
      <c r="X147">
        <f t="shared" ca="1" si="8"/>
        <v>0</v>
      </c>
      <c r="Y147">
        <v>0</v>
      </c>
      <c r="Z147" t="s">
        <v>54</v>
      </c>
      <c r="AA147" t="str">
        <f t="shared" si="11"/>
        <v>long_term</v>
      </c>
      <c r="AB147" s="4" t="s">
        <v>135</v>
      </c>
    </row>
    <row r="148" spans="1:28">
      <c r="A148" t="s">
        <v>88</v>
      </c>
      <c r="B148">
        <v>2019</v>
      </c>
      <c r="C148" t="s">
        <v>77</v>
      </c>
      <c r="D148" s="4" t="s">
        <v>45</v>
      </c>
      <c r="E148" s="2" t="s">
        <v>61</v>
      </c>
      <c r="F148">
        <v>0</v>
      </c>
      <c r="G148">
        <v>3.2258065000000002E-2</v>
      </c>
      <c r="H148">
        <v>29.88871</v>
      </c>
      <c r="I148">
        <v>44.806451610000003</v>
      </c>
      <c r="J148">
        <v>1.309677419</v>
      </c>
      <c r="K148">
        <f ca="1">RANDBETWEEN(800,1000)</f>
        <v>973</v>
      </c>
      <c r="L148">
        <v>240</v>
      </c>
      <c r="M148">
        <v>270</v>
      </c>
      <c r="N148">
        <f t="shared" si="9"/>
        <v>8.5</v>
      </c>
      <c r="O148">
        <v>0</v>
      </c>
      <c r="P148">
        <v>0</v>
      </c>
      <c r="Q148" t="s">
        <v>65</v>
      </c>
      <c r="R148">
        <v>6.6</v>
      </c>
      <c r="S148">
        <v>800</v>
      </c>
      <c r="T148">
        <v>40</v>
      </c>
      <c r="U148">
        <v>160</v>
      </c>
      <c r="V148" t="s">
        <v>18</v>
      </c>
      <c r="W148">
        <f t="shared" ca="1" si="10"/>
        <v>0</v>
      </c>
      <c r="X148">
        <f t="shared" ca="1" si="8"/>
        <v>0</v>
      </c>
      <c r="Y148">
        <v>0</v>
      </c>
      <c r="Z148" t="s">
        <v>54</v>
      </c>
      <c r="AA148" t="str">
        <f t="shared" si="11"/>
        <v>intermediate_term</v>
      </c>
      <c r="AB148" s="4" t="s">
        <v>136</v>
      </c>
    </row>
    <row r="149" spans="1:28">
      <c r="A149" t="s">
        <v>88</v>
      </c>
      <c r="B149">
        <v>2019</v>
      </c>
      <c r="C149" t="s">
        <v>77</v>
      </c>
      <c r="D149" s="4" t="s">
        <v>46</v>
      </c>
      <c r="E149" s="3" t="s">
        <v>59</v>
      </c>
      <c r="F149">
        <v>1</v>
      </c>
      <c r="G149">
        <v>3.2258065000000002E-2</v>
      </c>
      <c r="H149">
        <v>29.88871</v>
      </c>
      <c r="I149">
        <v>44.806451610000003</v>
      </c>
      <c r="J149">
        <v>1.309677419</v>
      </c>
      <c r="K149">
        <f ca="1">RANDBETWEEN(80,100)</f>
        <v>100</v>
      </c>
      <c r="L149">
        <v>75</v>
      </c>
      <c r="M149">
        <v>90</v>
      </c>
      <c r="N149">
        <f t="shared" si="9"/>
        <v>2.75</v>
      </c>
      <c r="O149">
        <v>33500</v>
      </c>
      <c r="P149">
        <f ca="1">RANDBETWEEN(9990,10010)</f>
        <v>10006</v>
      </c>
      <c r="Q149" t="s">
        <v>13</v>
      </c>
      <c r="R149">
        <v>7</v>
      </c>
      <c r="S149">
        <v>50</v>
      </c>
      <c r="T149">
        <v>100</v>
      </c>
      <c r="U149">
        <v>100</v>
      </c>
      <c r="V149" t="s">
        <v>18</v>
      </c>
      <c r="W149">
        <f t="shared" ca="1" si="10"/>
        <v>1000600</v>
      </c>
      <c r="X149">
        <f t="shared" ca="1" si="8"/>
        <v>967100</v>
      </c>
      <c r="Y149">
        <f ca="1">(X149/O149)*100</f>
        <v>2886.8656716417909</v>
      </c>
      <c r="Z149" t="s">
        <v>53</v>
      </c>
      <c r="AA149" t="str">
        <f t="shared" si="11"/>
        <v>short_term</v>
      </c>
      <c r="AB149" s="4" t="s">
        <v>104</v>
      </c>
    </row>
    <row r="150" spans="1:28">
      <c r="A150" t="s">
        <v>88</v>
      </c>
      <c r="B150">
        <v>2019</v>
      </c>
      <c r="C150" t="s">
        <v>77</v>
      </c>
      <c r="D150" t="s">
        <v>159</v>
      </c>
      <c r="E150" s="2" t="s">
        <v>61</v>
      </c>
      <c r="F150">
        <v>1</v>
      </c>
      <c r="G150">
        <v>3.2258065000000002E-2</v>
      </c>
      <c r="H150">
        <v>29.88871</v>
      </c>
      <c r="I150">
        <v>44.806451610000003</v>
      </c>
      <c r="J150">
        <v>1.309677419</v>
      </c>
      <c r="K150">
        <f ca="1">RANDBETWEEN(190,210)</f>
        <v>203</v>
      </c>
      <c r="L150">
        <v>1095</v>
      </c>
      <c r="M150">
        <v>1460</v>
      </c>
      <c r="N150">
        <f t="shared" si="9"/>
        <v>42.583333333333336</v>
      </c>
      <c r="O150">
        <v>350000</v>
      </c>
      <c r="P150">
        <f ca="1">RANDBETWEEN(11990,12010)</f>
        <v>12009</v>
      </c>
      <c r="Q150" t="s">
        <v>13</v>
      </c>
      <c r="R150">
        <v>6.75</v>
      </c>
      <c r="S150">
        <v>125</v>
      </c>
      <c r="T150">
        <v>120</v>
      </c>
      <c r="U150">
        <v>25</v>
      </c>
      <c r="V150" t="s">
        <v>17</v>
      </c>
      <c r="W150">
        <f t="shared" ca="1" si="10"/>
        <v>2437827</v>
      </c>
      <c r="X150">
        <f t="shared" ca="1" si="8"/>
        <v>2087827</v>
      </c>
      <c r="Y150">
        <f ca="1">(X150/O150)*100</f>
        <v>596.52200000000005</v>
      </c>
      <c r="Z150" t="s">
        <v>54</v>
      </c>
      <c r="AA150" t="str">
        <f t="shared" si="11"/>
        <v>long_term</v>
      </c>
      <c r="AB150" s="4" t="s">
        <v>105</v>
      </c>
    </row>
    <row r="151" spans="1:28">
      <c r="A151" t="s">
        <v>88</v>
      </c>
      <c r="B151">
        <v>2019</v>
      </c>
      <c r="C151" t="s">
        <v>77</v>
      </c>
      <c r="D151" s="4" t="s">
        <v>155</v>
      </c>
      <c r="E151" s="2" t="s">
        <v>61</v>
      </c>
      <c r="F151">
        <v>0</v>
      </c>
      <c r="G151">
        <v>3.2258065000000002E-2</v>
      </c>
      <c r="H151">
        <v>29.88871</v>
      </c>
      <c r="I151">
        <v>44.806451610000003</v>
      </c>
      <c r="J151">
        <v>1.309677419</v>
      </c>
      <c r="K151">
        <v>27</v>
      </c>
      <c r="L151">
        <v>80</v>
      </c>
      <c r="M151">
        <v>150</v>
      </c>
      <c r="N151">
        <f t="shared" si="9"/>
        <v>3.8333333333333335</v>
      </c>
      <c r="O151">
        <v>0</v>
      </c>
      <c r="P151">
        <v>0</v>
      </c>
      <c r="Q151" t="s">
        <v>13</v>
      </c>
      <c r="R151">
        <v>6</v>
      </c>
      <c r="S151">
        <v>50</v>
      </c>
      <c r="T151">
        <v>25</v>
      </c>
      <c r="U151">
        <v>25</v>
      </c>
      <c r="V151" t="s">
        <v>17</v>
      </c>
      <c r="W151">
        <f t="shared" si="10"/>
        <v>0</v>
      </c>
      <c r="X151">
        <f t="shared" si="8"/>
        <v>0</v>
      </c>
      <c r="Y151">
        <v>0</v>
      </c>
      <c r="Z151" t="s">
        <v>54</v>
      </c>
      <c r="AA151" t="str">
        <f t="shared" si="11"/>
        <v>short_term</v>
      </c>
      <c r="AB151" s="4" t="s">
        <v>106</v>
      </c>
    </row>
    <row r="152" spans="1:28">
      <c r="A152" t="s">
        <v>88</v>
      </c>
      <c r="B152">
        <v>2019</v>
      </c>
      <c r="C152" t="s">
        <v>78</v>
      </c>
      <c r="D152" s="4" t="s">
        <v>138</v>
      </c>
      <c r="E152" t="s">
        <v>58</v>
      </c>
      <c r="F152">
        <v>0</v>
      </c>
      <c r="G152">
        <v>4.0842872000000002E-2</v>
      </c>
      <c r="H152">
        <v>33.068330000000003</v>
      </c>
      <c r="I152">
        <v>39.844999999999999</v>
      </c>
      <c r="J152">
        <v>1.4083333330000001</v>
      </c>
      <c r="K152">
        <v>17.09</v>
      </c>
      <c r="L152">
        <v>90</v>
      </c>
      <c r="M152">
        <v>110</v>
      </c>
      <c r="N152">
        <f t="shared" si="9"/>
        <v>3.3333333333333335</v>
      </c>
      <c r="O152">
        <v>0</v>
      </c>
      <c r="P152">
        <v>0</v>
      </c>
      <c r="Q152" t="s">
        <v>15</v>
      </c>
      <c r="R152">
        <v>5.75</v>
      </c>
      <c r="S152">
        <v>150</v>
      </c>
      <c r="T152">
        <v>60</v>
      </c>
      <c r="U152">
        <v>60</v>
      </c>
      <c r="V152" t="s">
        <v>17</v>
      </c>
      <c r="W152">
        <f t="shared" si="10"/>
        <v>0</v>
      </c>
      <c r="X152">
        <f t="shared" si="8"/>
        <v>0</v>
      </c>
      <c r="Y152">
        <v>0</v>
      </c>
      <c r="Z152" t="s">
        <v>51</v>
      </c>
      <c r="AA152" t="str">
        <f t="shared" si="11"/>
        <v>short_term</v>
      </c>
      <c r="AB152" s="4" t="s">
        <v>107</v>
      </c>
    </row>
    <row r="153" spans="1:28">
      <c r="A153" t="s">
        <v>88</v>
      </c>
      <c r="B153">
        <v>2019</v>
      </c>
      <c r="C153" t="s">
        <v>78</v>
      </c>
      <c r="D153" s="4" t="s">
        <v>9</v>
      </c>
      <c r="E153" t="s">
        <v>58</v>
      </c>
      <c r="F153" s="1">
        <v>0</v>
      </c>
      <c r="G153">
        <v>4.0842872000000002E-2</v>
      </c>
      <c r="H153">
        <v>33.068330000000003</v>
      </c>
      <c r="I153">
        <v>39.844999999999999</v>
      </c>
      <c r="J153">
        <v>1.4083333330000001</v>
      </c>
      <c r="K153">
        <v>18.95</v>
      </c>
      <c r="L153">
        <v>210</v>
      </c>
      <c r="M153">
        <v>240</v>
      </c>
      <c r="N153">
        <f t="shared" si="9"/>
        <v>7.5</v>
      </c>
      <c r="O153">
        <v>0</v>
      </c>
      <c r="P153">
        <v>0</v>
      </c>
      <c r="Q153" t="s">
        <v>15</v>
      </c>
      <c r="R153">
        <v>6.5</v>
      </c>
      <c r="S153">
        <v>80</v>
      </c>
      <c r="T153">
        <v>40</v>
      </c>
      <c r="U153">
        <v>40</v>
      </c>
      <c r="V153" t="s">
        <v>17</v>
      </c>
      <c r="W153">
        <f t="shared" si="10"/>
        <v>0</v>
      </c>
      <c r="X153">
        <f t="shared" si="8"/>
        <v>0</v>
      </c>
      <c r="Y153">
        <v>0</v>
      </c>
      <c r="Z153" t="s">
        <v>51</v>
      </c>
      <c r="AA153" t="str">
        <f t="shared" si="11"/>
        <v>intermediate_term</v>
      </c>
      <c r="AB153" s="4" t="s">
        <v>108</v>
      </c>
    </row>
    <row r="154" spans="1:28">
      <c r="A154" t="s">
        <v>88</v>
      </c>
      <c r="B154">
        <v>2019</v>
      </c>
      <c r="C154" t="s">
        <v>78</v>
      </c>
      <c r="D154" s="4" t="s">
        <v>139</v>
      </c>
      <c r="E154" t="s">
        <v>58</v>
      </c>
      <c r="F154">
        <v>0</v>
      </c>
      <c r="G154">
        <v>4.0842872000000002E-2</v>
      </c>
      <c r="H154">
        <v>33.068330000000003</v>
      </c>
      <c r="I154">
        <v>39.844999999999999</v>
      </c>
      <c r="J154">
        <v>1.4083333330000001</v>
      </c>
      <c r="K154">
        <v>33.402799999999999</v>
      </c>
      <c r="L154">
        <v>65</v>
      </c>
      <c r="M154">
        <v>75</v>
      </c>
      <c r="N154">
        <f t="shared" si="9"/>
        <v>2.3333333333333335</v>
      </c>
      <c r="O154">
        <v>0</v>
      </c>
      <c r="P154">
        <v>0</v>
      </c>
      <c r="Q154" t="s">
        <v>15</v>
      </c>
      <c r="R154">
        <v>6.75</v>
      </c>
      <c r="S154">
        <v>80</v>
      </c>
      <c r="T154">
        <v>40</v>
      </c>
      <c r="U154">
        <v>40</v>
      </c>
      <c r="V154" t="s">
        <v>17</v>
      </c>
      <c r="W154">
        <f t="shared" si="10"/>
        <v>0</v>
      </c>
      <c r="X154">
        <f t="shared" si="8"/>
        <v>0</v>
      </c>
      <c r="Y154">
        <v>0</v>
      </c>
      <c r="Z154" t="s">
        <v>51</v>
      </c>
      <c r="AA154" t="str">
        <f t="shared" si="11"/>
        <v>short_term</v>
      </c>
      <c r="AB154" s="4" t="s">
        <v>89</v>
      </c>
    </row>
    <row r="155" spans="1:28">
      <c r="A155" t="s">
        <v>88</v>
      </c>
      <c r="B155">
        <v>2019</v>
      </c>
      <c r="C155" t="s">
        <v>78</v>
      </c>
      <c r="D155" s="4" t="s">
        <v>140</v>
      </c>
      <c r="E155" t="s">
        <v>58</v>
      </c>
      <c r="F155">
        <v>0</v>
      </c>
      <c r="G155">
        <v>4.0842872000000002E-2</v>
      </c>
      <c r="H155">
        <v>33.068330000000003</v>
      </c>
      <c r="I155">
        <v>39.844999999999999</v>
      </c>
      <c r="J155">
        <v>1.4083333330000001</v>
      </c>
      <c r="K155">
        <v>23.4056</v>
      </c>
      <c r="L155">
        <v>70</v>
      </c>
      <c r="M155">
        <v>90</v>
      </c>
      <c r="N155">
        <f t="shared" si="9"/>
        <v>2.6666666666666665</v>
      </c>
      <c r="O155">
        <v>0</v>
      </c>
      <c r="P155">
        <v>0</v>
      </c>
      <c r="Q155" t="s">
        <v>13</v>
      </c>
      <c r="R155">
        <v>0.75</v>
      </c>
      <c r="S155">
        <v>80</v>
      </c>
      <c r="T155">
        <v>40</v>
      </c>
      <c r="U155">
        <v>40</v>
      </c>
      <c r="V155" t="s">
        <v>18</v>
      </c>
      <c r="W155">
        <f t="shared" si="10"/>
        <v>0</v>
      </c>
      <c r="X155">
        <f t="shared" si="8"/>
        <v>0</v>
      </c>
      <c r="Y155">
        <v>0</v>
      </c>
      <c r="Z155" t="s">
        <v>51</v>
      </c>
      <c r="AA155" t="str">
        <f t="shared" si="11"/>
        <v>short_term</v>
      </c>
      <c r="AB155" s="4" t="s">
        <v>109</v>
      </c>
    </row>
    <row r="156" spans="1:28">
      <c r="A156" t="s">
        <v>88</v>
      </c>
      <c r="B156">
        <v>2019</v>
      </c>
      <c r="C156" t="s">
        <v>78</v>
      </c>
      <c r="D156" s="4" t="s">
        <v>141</v>
      </c>
      <c r="E156" t="s">
        <v>58</v>
      </c>
      <c r="F156">
        <v>0</v>
      </c>
      <c r="G156">
        <v>4.0842872000000002E-2</v>
      </c>
      <c r="H156">
        <v>33.068330000000003</v>
      </c>
      <c r="I156">
        <v>39.844999999999999</v>
      </c>
      <c r="J156">
        <v>1.4083333330000001</v>
      </c>
      <c r="K156">
        <v>19.2681</v>
      </c>
      <c r="L156">
        <v>105</v>
      </c>
      <c r="M156">
        <v>110</v>
      </c>
      <c r="N156">
        <f t="shared" si="9"/>
        <v>3.5833333333333335</v>
      </c>
      <c r="O156">
        <v>0</v>
      </c>
      <c r="P156">
        <v>0</v>
      </c>
      <c r="Q156" t="s">
        <v>15</v>
      </c>
      <c r="R156">
        <v>6.5</v>
      </c>
      <c r="S156">
        <v>60</v>
      </c>
      <c r="T156">
        <v>30</v>
      </c>
      <c r="U156">
        <v>30</v>
      </c>
      <c r="V156" t="s">
        <v>17</v>
      </c>
      <c r="W156">
        <f t="shared" si="10"/>
        <v>0</v>
      </c>
      <c r="X156">
        <f t="shared" si="8"/>
        <v>0</v>
      </c>
      <c r="Y156">
        <v>0</v>
      </c>
      <c r="Z156" t="s">
        <v>51</v>
      </c>
      <c r="AA156" t="str">
        <f t="shared" si="11"/>
        <v>short_term</v>
      </c>
      <c r="AB156" s="4" t="s">
        <v>110</v>
      </c>
    </row>
    <row r="157" spans="1:28">
      <c r="A157" t="s">
        <v>88</v>
      </c>
      <c r="B157">
        <v>2019</v>
      </c>
      <c r="C157" t="s">
        <v>78</v>
      </c>
      <c r="D157" s="4" t="s">
        <v>142</v>
      </c>
      <c r="E157" t="s">
        <v>58</v>
      </c>
      <c r="F157" s="1">
        <v>0</v>
      </c>
      <c r="G157">
        <v>4.0842872000000002E-2</v>
      </c>
      <c r="H157">
        <v>33.068330000000003</v>
      </c>
      <c r="I157">
        <v>39.844999999999999</v>
      </c>
      <c r="J157">
        <v>1.4083333330000001</v>
      </c>
      <c r="K157">
        <v>23.03</v>
      </c>
      <c r="L157">
        <v>120</v>
      </c>
      <c r="M157">
        <v>135</v>
      </c>
      <c r="N157">
        <f t="shared" si="9"/>
        <v>4.25</v>
      </c>
      <c r="O157">
        <v>0</v>
      </c>
      <c r="P157">
        <v>0</v>
      </c>
      <c r="Q157" t="s">
        <v>65</v>
      </c>
      <c r="R157">
        <v>6</v>
      </c>
      <c r="S157">
        <v>40</v>
      </c>
      <c r="T157">
        <v>20</v>
      </c>
      <c r="U157">
        <v>20</v>
      </c>
      <c r="V157" t="s">
        <v>18</v>
      </c>
      <c r="W157">
        <f t="shared" si="10"/>
        <v>0</v>
      </c>
      <c r="X157">
        <f t="shared" si="8"/>
        <v>0</v>
      </c>
      <c r="Y157">
        <v>0</v>
      </c>
      <c r="Z157" t="s">
        <v>51</v>
      </c>
      <c r="AA157" t="str">
        <f t="shared" si="11"/>
        <v>intermediate_term</v>
      </c>
      <c r="AB157" s="4" t="s">
        <v>111</v>
      </c>
    </row>
    <row r="158" spans="1:28">
      <c r="A158" t="s">
        <v>88</v>
      </c>
      <c r="B158">
        <v>2019</v>
      </c>
      <c r="C158" t="s">
        <v>78</v>
      </c>
      <c r="D158" s="4" t="s">
        <v>143</v>
      </c>
      <c r="E158" t="s">
        <v>58</v>
      </c>
      <c r="F158">
        <v>0</v>
      </c>
      <c r="G158">
        <v>4.0842872000000002E-2</v>
      </c>
      <c r="H158">
        <v>33.068330000000003</v>
      </c>
      <c r="I158">
        <v>39.844999999999999</v>
      </c>
      <c r="J158">
        <v>1.4083333330000001</v>
      </c>
      <c r="K158">
        <v>54.8934</v>
      </c>
      <c r="L158">
        <v>100</v>
      </c>
      <c r="M158">
        <v>120</v>
      </c>
      <c r="N158">
        <f t="shared" si="9"/>
        <v>3.6666666666666665</v>
      </c>
      <c r="O158">
        <v>0</v>
      </c>
      <c r="P158">
        <v>0</v>
      </c>
      <c r="Q158" t="s">
        <v>66</v>
      </c>
      <c r="R158">
        <v>5.25</v>
      </c>
      <c r="S158">
        <v>10</v>
      </c>
      <c r="T158">
        <v>20</v>
      </c>
      <c r="U158">
        <v>12</v>
      </c>
      <c r="V158" t="s">
        <v>17</v>
      </c>
      <c r="W158">
        <f t="shared" si="10"/>
        <v>0</v>
      </c>
      <c r="X158">
        <f t="shared" si="8"/>
        <v>0</v>
      </c>
      <c r="Y158">
        <v>0</v>
      </c>
      <c r="Z158" t="s">
        <v>51</v>
      </c>
      <c r="AA158" t="str">
        <f t="shared" si="11"/>
        <v>short_term</v>
      </c>
      <c r="AB158" s="4" t="s">
        <v>112</v>
      </c>
    </row>
    <row r="159" spans="1:28">
      <c r="A159" t="s">
        <v>88</v>
      </c>
      <c r="B159">
        <v>2019</v>
      </c>
      <c r="C159" t="s">
        <v>78</v>
      </c>
      <c r="D159" s="4" t="s">
        <v>144</v>
      </c>
      <c r="E159" t="s">
        <v>58</v>
      </c>
      <c r="F159">
        <v>1</v>
      </c>
      <c r="G159">
        <v>4.0842872000000002E-2</v>
      </c>
      <c r="H159">
        <v>33.068330000000003</v>
      </c>
      <c r="I159">
        <v>39.844999999999999</v>
      </c>
      <c r="J159">
        <v>1.4083333330000001</v>
      </c>
      <c r="K159">
        <v>50.5</v>
      </c>
      <c r="L159">
        <v>60</v>
      </c>
      <c r="M159">
        <v>65</v>
      </c>
      <c r="N159">
        <f t="shared" si="9"/>
        <v>2.0833333333333335</v>
      </c>
      <c r="O159">
        <v>15000</v>
      </c>
      <c r="P159">
        <v>384</v>
      </c>
      <c r="Q159" t="s">
        <v>13</v>
      </c>
      <c r="R159">
        <v>6.75</v>
      </c>
      <c r="S159">
        <v>20</v>
      </c>
      <c r="T159">
        <v>40</v>
      </c>
      <c r="U159">
        <v>0</v>
      </c>
      <c r="V159" t="s">
        <v>18</v>
      </c>
      <c r="W159">
        <f t="shared" si="10"/>
        <v>19392</v>
      </c>
      <c r="X159">
        <f t="shared" si="8"/>
        <v>4392</v>
      </c>
      <c r="Y159">
        <f>(X159/O159)*100</f>
        <v>29.28</v>
      </c>
      <c r="Z159" t="s">
        <v>51</v>
      </c>
      <c r="AA159" t="str">
        <f t="shared" si="11"/>
        <v>short_term</v>
      </c>
      <c r="AB159" s="4" t="s">
        <v>113</v>
      </c>
    </row>
    <row r="160" spans="1:28">
      <c r="A160" t="s">
        <v>88</v>
      </c>
      <c r="B160">
        <v>2019</v>
      </c>
      <c r="C160" t="s">
        <v>78</v>
      </c>
      <c r="D160" s="4" t="s">
        <v>145</v>
      </c>
      <c r="E160" t="s">
        <v>58</v>
      </c>
      <c r="F160">
        <v>1</v>
      </c>
      <c r="G160">
        <v>4.0842872000000002E-2</v>
      </c>
      <c r="H160">
        <v>33.068330000000003</v>
      </c>
      <c r="I160">
        <v>39.844999999999999</v>
      </c>
      <c r="J160">
        <v>1.4083333330000001</v>
      </c>
      <c r="K160">
        <v>42</v>
      </c>
      <c r="L160">
        <v>70</v>
      </c>
      <c r="M160">
        <v>85</v>
      </c>
      <c r="N160">
        <f t="shared" si="9"/>
        <v>2.5833333333333335</v>
      </c>
      <c r="O160">
        <v>16000</v>
      </c>
      <c r="P160">
        <v>729</v>
      </c>
      <c r="Q160" t="s">
        <v>67</v>
      </c>
      <c r="R160">
        <v>7.15</v>
      </c>
      <c r="S160">
        <v>20</v>
      </c>
      <c r="T160">
        <v>40</v>
      </c>
      <c r="U160">
        <v>40</v>
      </c>
      <c r="V160" t="s">
        <v>18</v>
      </c>
      <c r="W160">
        <f t="shared" si="10"/>
        <v>30618</v>
      </c>
      <c r="X160">
        <f t="shared" si="8"/>
        <v>14618</v>
      </c>
      <c r="Y160">
        <f>(X160/O160)*100</f>
        <v>91.362499999999997</v>
      </c>
      <c r="Z160" t="s">
        <v>51</v>
      </c>
      <c r="AA160" t="str">
        <f t="shared" si="11"/>
        <v>short_term</v>
      </c>
      <c r="AB160" s="4" t="s">
        <v>114</v>
      </c>
    </row>
    <row r="161" spans="1:28">
      <c r="A161" t="s">
        <v>88</v>
      </c>
      <c r="B161">
        <v>2019</v>
      </c>
      <c r="C161" t="s">
        <v>78</v>
      </c>
      <c r="D161" s="4" t="s">
        <v>146</v>
      </c>
      <c r="E161" t="s">
        <v>58</v>
      </c>
      <c r="F161">
        <v>0</v>
      </c>
      <c r="G161">
        <v>4.0842872000000002E-2</v>
      </c>
      <c r="H161">
        <v>33.068330000000003</v>
      </c>
      <c r="I161">
        <v>39.844999999999999</v>
      </c>
      <c r="J161">
        <v>1.4083333330000001</v>
      </c>
      <c r="K161">
        <v>44.21</v>
      </c>
      <c r="L161">
        <v>90</v>
      </c>
      <c r="M161">
        <v>135</v>
      </c>
      <c r="N161">
        <f t="shared" si="9"/>
        <v>3.75</v>
      </c>
      <c r="O161">
        <v>0</v>
      </c>
      <c r="P161">
        <v>0</v>
      </c>
      <c r="Q161" t="s">
        <v>66</v>
      </c>
      <c r="R161">
        <v>6.5</v>
      </c>
      <c r="S161">
        <v>12.5</v>
      </c>
      <c r="T161">
        <v>25</v>
      </c>
      <c r="U161">
        <v>12.5</v>
      </c>
      <c r="V161" t="s">
        <v>18</v>
      </c>
      <c r="W161">
        <f t="shared" si="10"/>
        <v>0</v>
      </c>
      <c r="X161">
        <f t="shared" si="8"/>
        <v>0</v>
      </c>
      <c r="Y161">
        <v>0</v>
      </c>
      <c r="Z161" t="s">
        <v>51</v>
      </c>
      <c r="AA161" t="str">
        <f t="shared" si="11"/>
        <v>short_term</v>
      </c>
      <c r="AB161" s="4" t="s">
        <v>115</v>
      </c>
    </row>
    <row r="162" spans="1:28">
      <c r="A162" t="s">
        <v>88</v>
      </c>
      <c r="B162">
        <v>2019</v>
      </c>
      <c r="C162" t="s">
        <v>78</v>
      </c>
      <c r="D162" s="4" t="s">
        <v>147</v>
      </c>
      <c r="E162" t="s">
        <v>58</v>
      </c>
      <c r="F162" s="1">
        <v>0</v>
      </c>
      <c r="G162">
        <v>4.0842872000000002E-2</v>
      </c>
      <c r="H162">
        <v>33.068330000000003</v>
      </c>
      <c r="I162">
        <v>39.844999999999999</v>
      </c>
      <c r="J162">
        <v>1.4083333330000001</v>
      </c>
      <c r="K162">
        <v>40.206499999999998</v>
      </c>
      <c r="L162">
        <v>160</v>
      </c>
      <c r="M162">
        <v>170</v>
      </c>
      <c r="N162">
        <f t="shared" si="9"/>
        <v>5.5</v>
      </c>
      <c r="O162">
        <v>0</v>
      </c>
      <c r="P162">
        <v>0</v>
      </c>
      <c r="Q162" t="s">
        <v>13</v>
      </c>
      <c r="R162">
        <v>6.25</v>
      </c>
      <c r="S162">
        <v>10</v>
      </c>
      <c r="T162">
        <v>40</v>
      </c>
      <c r="U162">
        <v>20</v>
      </c>
      <c r="V162" t="s">
        <v>17</v>
      </c>
      <c r="W162">
        <f t="shared" si="10"/>
        <v>0</v>
      </c>
      <c r="X162">
        <f t="shared" si="8"/>
        <v>0</v>
      </c>
      <c r="Y162">
        <v>0</v>
      </c>
      <c r="Z162" t="s">
        <v>51</v>
      </c>
      <c r="AA162" t="str">
        <f t="shared" si="11"/>
        <v>intermediate_term</v>
      </c>
      <c r="AB162" s="4" t="s">
        <v>116</v>
      </c>
    </row>
    <row r="163" spans="1:28">
      <c r="A163" t="s">
        <v>88</v>
      </c>
      <c r="B163">
        <v>2019</v>
      </c>
      <c r="C163" t="s">
        <v>78</v>
      </c>
      <c r="D163" s="4" t="s">
        <v>10</v>
      </c>
      <c r="E163" t="s">
        <v>58</v>
      </c>
      <c r="F163">
        <v>1</v>
      </c>
      <c r="G163">
        <v>4.0842872000000002E-2</v>
      </c>
      <c r="H163">
        <v>33.068330000000003</v>
      </c>
      <c r="I163">
        <v>39.844999999999999</v>
      </c>
      <c r="J163">
        <v>1.4083333330000001</v>
      </c>
      <c r="K163">
        <v>33.25</v>
      </c>
      <c r="L163">
        <v>90</v>
      </c>
      <c r="M163">
        <v>125</v>
      </c>
      <c r="N163">
        <f t="shared" si="9"/>
        <v>3.5833333333333335</v>
      </c>
      <c r="O163">
        <v>8500</v>
      </c>
      <c r="P163">
        <v>334</v>
      </c>
      <c r="Q163" t="s">
        <v>67</v>
      </c>
      <c r="R163">
        <v>7.1</v>
      </c>
      <c r="S163">
        <v>135</v>
      </c>
      <c r="T163">
        <v>31</v>
      </c>
      <c r="U163">
        <v>250</v>
      </c>
      <c r="V163" t="s">
        <v>17</v>
      </c>
      <c r="W163">
        <f t="shared" si="10"/>
        <v>11105.5</v>
      </c>
      <c r="X163">
        <f t="shared" si="8"/>
        <v>2605.5</v>
      </c>
      <c r="Y163">
        <f>(X163/O163)*100</f>
        <v>30.652941176470588</v>
      </c>
      <c r="Z163" t="s">
        <v>51</v>
      </c>
      <c r="AA163" t="str">
        <f t="shared" si="11"/>
        <v>short_term</v>
      </c>
      <c r="AB163" s="4" t="s">
        <v>113</v>
      </c>
    </row>
    <row r="164" spans="1:28">
      <c r="A164" t="s">
        <v>88</v>
      </c>
      <c r="B164">
        <v>2019</v>
      </c>
      <c r="C164" t="s">
        <v>78</v>
      </c>
      <c r="D164" s="4" t="s">
        <v>148</v>
      </c>
      <c r="E164" t="s">
        <v>61</v>
      </c>
      <c r="F164">
        <v>1</v>
      </c>
      <c r="G164">
        <v>4.0842872000000002E-2</v>
      </c>
      <c r="H164">
        <v>33.068330000000003</v>
      </c>
      <c r="I164">
        <v>39.844999999999999</v>
      </c>
      <c r="J164">
        <v>1.4083333330000001</v>
      </c>
      <c r="K164">
        <v>48.239800000000002</v>
      </c>
      <c r="L164">
        <v>110</v>
      </c>
      <c r="M164">
        <v>120</v>
      </c>
      <c r="N164">
        <f t="shared" si="9"/>
        <v>3.8333333333333335</v>
      </c>
      <c r="O164">
        <v>22500</v>
      </c>
      <c r="P164">
        <v>1110</v>
      </c>
      <c r="Q164" t="s">
        <v>13</v>
      </c>
      <c r="R164">
        <v>6.25</v>
      </c>
      <c r="S164">
        <v>60</v>
      </c>
      <c r="T164">
        <v>45</v>
      </c>
      <c r="U164">
        <v>48</v>
      </c>
      <c r="V164" t="s">
        <v>17</v>
      </c>
      <c r="W164">
        <f t="shared" si="10"/>
        <v>53546.178</v>
      </c>
      <c r="X164">
        <f t="shared" si="8"/>
        <v>31046.178</v>
      </c>
      <c r="Y164">
        <f>(X164/O164)*100</f>
        <v>137.98301333333333</v>
      </c>
      <c r="Z164" t="s">
        <v>51</v>
      </c>
      <c r="AA164" t="str">
        <f t="shared" si="11"/>
        <v>short_term</v>
      </c>
      <c r="AB164" s="4" t="s">
        <v>117</v>
      </c>
    </row>
    <row r="165" spans="1:28">
      <c r="A165" t="s">
        <v>88</v>
      </c>
      <c r="B165">
        <v>2019</v>
      </c>
      <c r="C165" t="s">
        <v>78</v>
      </c>
      <c r="D165" s="4" t="s">
        <v>149</v>
      </c>
      <c r="E165" s="1" t="s">
        <v>58</v>
      </c>
      <c r="F165">
        <v>0</v>
      </c>
      <c r="G165">
        <v>4.0842872000000002E-2</v>
      </c>
      <c r="H165">
        <v>33.068330000000003</v>
      </c>
      <c r="I165">
        <v>39.844999999999999</v>
      </c>
      <c r="J165">
        <v>1.4083333330000001</v>
      </c>
      <c r="K165">
        <v>51</v>
      </c>
      <c r="L165">
        <v>90</v>
      </c>
      <c r="M165">
        <v>130</v>
      </c>
      <c r="N165">
        <f t="shared" si="9"/>
        <v>3.6666666666666665</v>
      </c>
      <c r="O165">
        <v>0</v>
      </c>
      <c r="P165">
        <v>0</v>
      </c>
      <c r="Q165" t="s">
        <v>68</v>
      </c>
      <c r="R165">
        <v>6.75</v>
      </c>
      <c r="S165">
        <v>17</v>
      </c>
      <c r="T165">
        <v>13</v>
      </c>
      <c r="U165">
        <v>13</v>
      </c>
      <c r="V165" t="s">
        <v>17</v>
      </c>
      <c r="W165">
        <f t="shared" si="10"/>
        <v>0</v>
      </c>
      <c r="X165">
        <f t="shared" si="8"/>
        <v>0</v>
      </c>
      <c r="Y165">
        <v>0</v>
      </c>
      <c r="Z165" t="s">
        <v>51</v>
      </c>
      <c r="AA165" t="str">
        <f t="shared" si="11"/>
        <v>short_term</v>
      </c>
      <c r="AB165" s="4" t="s">
        <v>118</v>
      </c>
    </row>
    <row r="166" spans="1:28">
      <c r="A166" t="s">
        <v>88</v>
      </c>
      <c r="B166">
        <v>2019</v>
      </c>
      <c r="C166" t="s">
        <v>78</v>
      </c>
      <c r="D166" s="4" t="s">
        <v>150</v>
      </c>
      <c r="E166" s="1" t="s">
        <v>59</v>
      </c>
      <c r="F166" s="1">
        <v>1</v>
      </c>
      <c r="G166">
        <v>4.0842872000000002E-2</v>
      </c>
      <c r="H166">
        <v>33.068330000000003</v>
      </c>
      <c r="I166">
        <v>39.844999999999999</v>
      </c>
      <c r="J166">
        <v>1.4083333330000001</v>
      </c>
      <c r="K166">
        <v>25.1187</v>
      </c>
      <c r="L166">
        <v>90</v>
      </c>
      <c r="M166">
        <v>100</v>
      </c>
      <c r="N166">
        <f t="shared" si="9"/>
        <v>3.1666666666666665</v>
      </c>
      <c r="O166">
        <v>20500</v>
      </c>
      <c r="P166">
        <v>928</v>
      </c>
      <c r="Q166" t="s">
        <v>13</v>
      </c>
      <c r="R166">
        <v>6.4</v>
      </c>
      <c r="S166">
        <v>150</v>
      </c>
      <c r="T166">
        <v>75</v>
      </c>
      <c r="U166">
        <v>50</v>
      </c>
      <c r="V166" t="s">
        <v>17</v>
      </c>
      <c r="W166">
        <f t="shared" si="10"/>
        <v>23310.153600000001</v>
      </c>
      <c r="X166">
        <f t="shared" si="8"/>
        <v>2810.1536000000015</v>
      </c>
      <c r="Y166">
        <f>(X166/O166)*100</f>
        <v>13.708066341463422</v>
      </c>
      <c r="Z166" t="s">
        <v>51</v>
      </c>
      <c r="AA166" t="str">
        <f t="shared" si="11"/>
        <v>short_term</v>
      </c>
      <c r="AB166" s="4" t="s">
        <v>119</v>
      </c>
    </row>
    <row r="167" spans="1:28">
      <c r="A167" t="s">
        <v>88</v>
      </c>
      <c r="B167">
        <v>2019</v>
      </c>
      <c r="C167" t="s">
        <v>78</v>
      </c>
      <c r="D167" s="4" t="s">
        <v>11</v>
      </c>
      <c r="E167" s="1" t="s">
        <v>59</v>
      </c>
      <c r="F167" s="1">
        <v>0</v>
      </c>
      <c r="G167">
        <v>4.0842872000000002E-2</v>
      </c>
      <c r="H167">
        <v>33.068330000000003</v>
      </c>
      <c r="I167">
        <v>39.844999999999999</v>
      </c>
      <c r="J167">
        <v>1.4083333330000001</v>
      </c>
      <c r="K167">
        <v>34.57</v>
      </c>
      <c r="L167">
        <v>120</v>
      </c>
      <c r="M167">
        <v>150</v>
      </c>
      <c r="N167">
        <f t="shared" si="9"/>
        <v>4.5</v>
      </c>
      <c r="O167">
        <v>0</v>
      </c>
      <c r="P167">
        <v>0</v>
      </c>
      <c r="Q167" t="s">
        <v>13</v>
      </c>
      <c r="R167">
        <v>6.5</v>
      </c>
      <c r="S167">
        <v>24</v>
      </c>
      <c r="T167">
        <v>108</v>
      </c>
      <c r="U167">
        <v>48</v>
      </c>
      <c r="V167" t="s">
        <v>18</v>
      </c>
      <c r="W167">
        <f t="shared" si="10"/>
        <v>0</v>
      </c>
      <c r="X167">
        <f t="shared" si="8"/>
        <v>0</v>
      </c>
      <c r="Y167">
        <v>0</v>
      </c>
      <c r="Z167" t="s">
        <v>53</v>
      </c>
      <c r="AA167" t="str">
        <f t="shared" si="11"/>
        <v>intermediate_term</v>
      </c>
      <c r="AB167" s="4" t="s">
        <v>120</v>
      </c>
    </row>
    <row r="168" spans="1:28">
      <c r="A168" t="s">
        <v>88</v>
      </c>
      <c r="B168">
        <v>2019</v>
      </c>
      <c r="C168" t="s">
        <v>78</v>
      </c>
      <c r="D168" s="4" t="s">
        <v>151</v>
      </c>
      <c r="E168" s="1" t="s">
        <v>60</v>
      </c>
      <c r="F168" s="1">
        <v>0</v>
      </c>
      <c r="G168">
        <v>4.0842872000000002E-2</v>
      </c>
      <c r="H168">
        <v>33.068330000000003</v>
      </c>
      <c r="I168">
        <v>39.844999999999999</v>
      </c>
      <c r="J168">
        <v>1.4083333330000001</v>
      </c>
      <c r="K168">
        <v>48.81</v>
      </c>
      <c r="L168">
        <v>150</v>
      </c>
      <c r="M168">
        <v>300</v>
      </c>
      <c r="N168">
        <f t="shared" si="9"/>
        <v>7.5</v>
      </c>
      <c r="O168">
        <v>0</v>
      </c>
      <c r="P168">
        <v>0</v>
      </c>
      <c r="Q168" t="s">
        <v>13</v>
      </c>
      <c r="R168">
        <v>5.75</v>
      </c>
      <c r="S168">
        <v>40</v>
      </c>
      <c r="T168">
        <v>25</v>
      </c>
      <c r="U168">
        <v>15</v>
      </c>
      <c r="V168" t="s">
        <v>18</v>
      </c>
      <c r="W168">
        <f t="shared" si="10"/>
        <v>0</v>
      </c>
      <c r="X168">
        <f t="shared" si="8"/>
        <v>0</v>
      </c>
      <c r="Y168">
        <v>0</v>
      </c>
      <c r="Z168" t="s">
        <v>53</v>
      </c>
      <c r="AA168" t="str">
        <f t="shared" si="11"/>
        <v>intermediate_term</v>
      </c>
      <c r="AB168" s="4" t="s">
        <v>121</v>
      </c>
    </row>
    <row r="169" spans="1:28">
      <c r="A169" t="s">
        <v>88</v>
      </c>
      <c r="B169">
        <v>2019</v>
      </c>
      <c r="C169" t="s">
        <v>78</v>
      </c>
      <c r="D169" s="4" t="s">
        <v>152</v>
      </c>
      <c r="E169" s="1" t="s">
        <v>60</v>
      </c>
      <c r="F169">
        <v>0</v>
      </c>
      <c r="G169">
        <v>4.0842872000000002E-2</v>
      </c>
      <c r="H169">
        <v>33.068330000000003</v>
      </c>
      <c r="I169">
        <v>39.844999999999999</v>
      </c>
      <c r="J169">
        <v>1.4083333330000001</v>
      </c>
      <c r="K169">
        <v>34.975999999999999</v>
      </c>
      <c r="L169">
        <v>50</v>
      </c>
      <c r="M169">
        <v>145</v>
      </c>
      <c r="N169">
        <f t="shared" si="9"/>
        <v>3.25</v>
      </c>
      <c r="O169">
        <v>0</v>
      </c>
      <c r="P169">
        <v>0</v>
      </c>
      <c r="Q169" t="s">
        <v>69</v>
      </c>
      <c r="R169">
        <v>6.75</v>
      </c>
      <c r="S169">
        <v>20</v>
      </c>
      <c r="T169">
        <v>40</v>
      </c>
      <c r="U169">
        <v>20</v>
      </c>
      <c r="V169" t="s">
        <v>17</v>
      </c>
      <c r="W169">
        <f t="shared" si="10"/>
        <v>0</v>
      </c>
      <c r="X169">
        <f t="shared" si="8"/>
        <v>0</v>
      </c>
      <c r="Y169">
        <v>0</v>
      </c>
      <c r="Z169" t="s">
        <v>53</v>
      </c>
      <c r="AA169" t="str">
        <f t="shared" si="11"/>
        <v>short_term</v>
      </c>
      <c r="AB169" s="4" t="s">
        <v>122</v>
      </c>
    </row>
    <row r="170" spans="1:28">
      <c r="A170" t="s">
        <v>88</v>
      </c>
      <c r="B170">
        <v>2019</v>
      </c>
      <c r="C170" t="s">
        <v>78</v>
      </c>
      <c r="D170" s="4" t="s">
        <v>153</v>
      </c>
      <c r="E170" s="1" t="s">
        <v>63</v>
      </c>
      <c r="F170">
        <v>1</v>
      </c>
      <c r="G170">
        <v>4.0842872000000002E-2</v>
      </c>
      <c r="H170">
        <v>33.068330000000003</v>
      </c>
      <c r="I170">
        <v>39.844999999999999</v>
      </c>
      <c r="J170">
        <v>1.4083333330000001</v>
      </c>
      <c r="K170">
        <v>150</v>
      </c>
      <c r="L170">
        <v>180</v>
      </c>
      <c r="M170">
        <v>240</v>
      </c>
      <c r="N170">
        <f t="shared" si="9"/>
        <v>7</v>
      </c>
      <c r="O170">
        <v>37500</v>
      </c>
      <c r="P170">
        <v>521</v>
      </c>
      <c r="Q170" t="s">
        <v>70</v>
      </c>
      <c r="R170">
        <v>6.9</v>
      </c>
      <c r="S170">
        <v>80</v>
      </c>
      <c r="T170">
        <v>40</v>
      </c>
      <c r="U170">
        <v>40</v>
      </c>
      <c r="V170" t="s">
        <v>18</v>
      </c>
      <c r="W170">
        <f t="shared" si="10"/>
        <v>78150</v>
      </c>
      <c r="X170">
        <f t="shared" si="8"/>
        <v>40650</v>
      </c>
      <c r="Y170">
        <f>(X170/O170)*100</f>
        <v>108.4</v>
      </c>
      <c r="Z170" t="s">
        <v>53</v>
      </c>
      <c r="AA170" t="str">
        <f t="shared" si="11"/>
        <v>intermediate_term</v>
      </c>
      <c r="AB170" s="4" t="s">
        <v>123</v>
      </c>
    </row>
    <row r="171" spans="1:28">
      <c r="A171" t="s">
        <v>88</v>
      </c>
      <c r="B171">
        <v>2019</v>
      </c>
      <c r="C171" t="s">
        <v>78</v>
      </c>
      <c r="D171" s="4" t="s">
        <v>12</v>
      </c>
      <c r="E171" s="1" t="s">
        <v>62</v>
      </c>
      <c r="F171">
        <v>0</v>
      </c>
      <c r="G171">
        <v>4.0842872000000002E-2</v>
      </c>
      <c r="H171">
        <v>33.068330000000003</v>
      </c>
      <c r="I171">
        <v>39.844999999999999</v>
      </c>
      <c r="J171">
        <v>1.4083333330000001</v>
      </c>
      <c r="K171">
        <v>72.5</v>
      </c>
      <c r="L171">
        <v>150</v>
      </c>
      <c r="M171">
        <v>180</v>
      </c>
      <c r="N171">
        <f t="shared" si="9"/>
        <v>5.5</v>
      </c>
      <c r="O171">
        <v>0</v>
      </c>
      <c r="P171">
        <v>0</v>
      </c>
      <c r="Q171" t="s">
        <v>13</v>
      </c>
      <c r="R171">
        <v>6.25</v>
      </c>
      <c r="S171">
        <v>30</v>
      </c>
      <c r="T171">
        <v>60</v>
      </c>
      <c r="U171">
        <v>30</v>
      </c>
      <c r="V171" t="s">
        <v>17</v>
      </c>
      <c r="W171">
        <f t="shared" si="10"/>
        <v>0</v>
      </c>
      <c r="X171">
        <f t="shared" si="8"/>
        <v>0</v>
      </c>
      <c r="Y171">
        <v>0</v>
      </c>
      <c r="Z171" t="s">
        <v>53</v>
      </c>
      <c r="AA171" t="str">
        <f t="shared" si="11"/>
        <v>intermediate_term</v>
      </c>
      <c r="AB171" s="4" t="s">
        <v>124</v>
      </c>
    </row>
    <row r="172" spans="1:28">
      <c r="A172" t="s">
        <v>88</v>
      </c>
      <c r="B172">
        <v>2019</v>
      </c>
      <c r="C172" t="s">
        <v>78</v>
      </c>
      <c r="D172" s="4" t="s">
        <v>154</v>
      </c>
      <c r="E172" s="1" t="s">
        <v>61</v>
      </c>
      <c r="F172">
        <v>0</v>
      </c>
      <c r="G172">
        <v>4.0842872000000002E-2</v>
      </c>
      <c r="H172">
        <v>33.068330000000003</v>
      </c>
      <c r="I172">
        <v>39.844999999999999</v>
      </c>
      <c r="J172">
        <v>1.4083333330000001</v>
      </c>
      <c r="K172">
        <v>3.5</v>
      </c>
      <c r="L172">
        <v>300</v>
      </c>
      <c r="M172">
        <v>450</v>
      </c>
      <c r="N172">
        <f t="shared" si="9"/>
        <v>12.5</v>
      </c>
      <c r="O172">
        <v>0</v>
      </c>
      <c r="P172">
        <v>0</v>
      </c>
      <c r="Q172" t="s">
        <v>13</v>
      </c>
      <c r="R172">
        <v>7</v>
      </c>
      <c r="S172">
        <v>150</v>
      </c>
      <c r="T172">
        <v>80</v>
      </c>
      <c r="U172">
        <v>80</v>
      </c>
      <c r="V172" t="s">
        <v>17</v>
      </c>
      <c r="W172">
        <f t="shared" si="10"/>
        <v>0</v>
      </c>
      <c r="X172">
        <f t="shared" si="8"/>
        <v>0</v>
      </c>
      <c r="Y172">
        <v>0</v>
      </c>
      <c r="Z172" t="s">
        <v>51</v>
      </c>
      <c r="AA172" t="str">
        <f t="shared" si="11"/>
        <v>long_term</v>
      </c>
      <c r="AB172" s="4" t="s">
        <v>125</v>
      </c>
    </row>
    <row r="173" spans="1:28">
      <c r="A173" t="s">
        <v>88</v>
      </c>
      <c r="B173">
        <v>2019</v>
      </c>
      <c r="C173" t="s">
        <v>78</v>
      </c>
      <c r="D173" s="4" t="s">
        <v>155</v>
      </c>
      <c r="E173" s="1" t="s">
        <v>62</v>
      </c>
      <c r="F173">
        <v>0</v>
      </c>
      <c r="G173">
        <v>4.0842872000000002E-2</v>
      </c>
      <c r="H173">
        <v>33.068330000000003</v>
      </c>
      <c r="I173">
        <v>39.844999999999999</v>
      </c>
      <c r="J173">
        <v>1.4083333330000001</v>
      </c>
      <c r="K173">
        <v>26</v>
      </c>
      <c r="L173">
        <v>80</v>
      </c>
      <c r="M173">
        <v>150</v>
      </c>
      <c r="N173">
        <f t="shared" si="9"/>
        <v>3.8333333333333335</v>
      </c>
      <c r="O173">
        <v>0</v>
      </c>
      <c r="P173">
        <v>0</v>
      </c>
      <c r="Q173" t="s">
        <v>13</v>
      </c>
      <c r="R173">
        <v>6.5</v>
      </c>
      <c r="S173">
        <v>40</v>
      </c>
      <c r="T173">
        <v>20</v>
      </c>
      <c r="U173">
        <v>40</v>
      </c>
      <c r="V173" t="s">
        <v>17</v>
      </c>
      <c r="W173">
        <f t="shared" si="10"/>
        <v>0</v>
      </c>
      <c r="X173">
        <f t="shared" si="8"/>
        <v>0</v>
      </c>
      <c r="Y173">
        <v>0</v>
      </c>
      <c r="Z173" t="s">
        <v>51</v>
      </c>
      <c r="AA173" t="str">
        <f t="shared" si="11"/>
        <v>short_term</v>
      </c>
      <c r="AB173" s="4" t="s">
        <v>126</v>
      </c>
    </row>
    <row r="174" spans="1:28">
      <c r="A174" t="s">
        <v>88</v>
      </c>
      <c r="B174">
        <v>2019</v>
      </c>
      <c r="C174" t="s">
        <v>78</v>
      </c>
      <c r="D174" s="4" t="s">
        <v>22</v>
      </c>
      <c r="E174" s="3" t="s">
        <v>62</v>
      </c>
      <c r="F174">
        <v>1</v>
      </c>
      <c r="G174">
        <v>4.0842872000000002E-2</v>
      </c>
      <c r="H174">
        <v>33.068330000000003</v>
      </c>
      <c r="I174">
        <v>39.844999999999999</v>
      </c>
      <c r="J174">
        <v>1.4083333330000001</v>
      </c>
      <c r="K174">
        <f ca="1">RANDBETWEEN(15,30)</f>
        <v>28</v>
      </c>
      <c r="L174">
        <v>90</v>
      </c>
      <c r="M174">
        <v>90</v>
      </c>
      <c r="N174">
        <f t="shared" si="9"/>
        <v>3</v>
      </c>
      <c r="O174">
        <v>45000</v>
      </c>
      <c r="P174">
        <v>16187.4</v>
      </c>
      <c r="Q174" t="s">
        <v>13</v>
      </c>
      <c r="R174">
        <v>6.5</v>
      </c>
      <c r="S174">
        <v>200</v>
      </c>
      <c r="T174">
        <v>250</v>
      </c>
      <c r="U174">
        <v>250</v>
      </c>
      <c r="V174" t="s">
        <v>18</v>
      </c>
      <c r="W174">
        <f t="shared" ca="1" si="10"/>
        <v>453247.2</v>
      </c>
      <c r="X174">
        <f t="shared" ca="1" si="8"/>
        <v>408247.2</v>
      </c>
      <c r="Y174">
        <f ca="1">(X174/O174)*100</f>
        <v>907.21600000000001</v>
      </c>
      <c r="Z174" t="s">
        <v>53</v>
      </c>
      <c r="AA174" t="str">
        <f t="shared" si="11"/>
        <v>short_term</v>
      </c>
      <c r="AB174" s="4" t="s">
        <v>90</v>
      </c>
    </row>
    <row r="175" spans="1:28">
      <c r="A175" t="s">
        <v>88</v>
      </c>
      <c r="B175">
        <v>2019</v>
      </c>
      <c r="C175" t="s">
        <v>78</v>
      </c>
      <c r="D175" s="4" t="s">
        <v>23</v>
      </c>
      <c r="E175" s="3" t="s">
        <v>62</v>
      </c>
      <c r="F175">
        <v>0</v>
      </c>
      <c r="G175">
        <v>4.0842872000000002E-2</v>
      </c>
      <c r="H175">
        <v>33.068330000000003</v>
      </c>
      <c r="I175">
        <v>39.844999999999999</v>
      </c>
      <c r="J175">
        <v>1.4083333330000001</v>
      </c>
      <c r="K175">
        <f ca="1">RANDBETWEEN(15,30)</f>
        <v>24</v>
      </c>
      <c r="L175">
        <v>140</v>
      </c>
      <c r="M175">
        <v>140</v>
      </c>
      <c r="N175">
        <f t="shared" si="9"/>
        <v>4.666666666666667</v>
      </c>
      <c r="O175">
        <v>0</v>
      </c>
      <c r="P175">
        <v>0</v>
      </c>
      <c r="Q175" t="s">
        <v>15</v>
      </c>
      <c r="R175">
        <v>6.05</v>
      </c>
      <c r="S175">
        <v>200</v>
      </c>
      <c r="T175">
        <v>75</v>
      </c>
      <c r="U175">
        <v>75</v>
      </c>
      <c r="V175" t="s">
        <v>18</v>
      </c>
      <c r="W175">
        <f t="shared" ca="1" si="10"/>
        <v>0</v>
      </c>
      <c r="X175">
        <f t="shared" ca="1" si="8"/>
        <v>0</v>
      </c>
      <c r="Y175">
        <v>0</v>
      </c>
      <c r="Z175" t="s">
        <v>53</v>
      </c>
      <c r="AA175" t="str">
        <f t="shared" si="11"/>
        <v>intermediate_term</v>
      </c>
      <c r="AB175" s="4" t="s">
        <v>127</v>
      </c>
    </row>
    <row r="176" spans="1:28">
      <c r="A176" t="s">
        <v>88</v>
      </c>
      <c r="B176">
        <v>2019</v>
      </c>
      <c r="C176" t="s">
        <v>78</v>
      </c>
      <c r="D176" s="4" t="s">
        <v>24</v>
      </c>
      <c r="E176" s="3" t="s">
        <v>62</v>
      </c>
      <c r="F176">
        <v>0</v>
      </c>
      <c r="G176">
        <v>4.0842872000000002E-2</v>
      </c>
      <c r="H176">
        <v>33.068330000000003</v>
      </c>
      <c r="I176">
        <v>39.844999999999999</v>
      </c>
      <c r="J176">
        <v>1.4083333330000001</v>
      </c>
      <c r="K176">
        <f ca="1">RANDBETWEEN(25,35)</f>
        <v>28</v>
      </c>
      <c r="L176">
        <v>240</v>
      </c>
      <c r="M176">
        <v>240</v>
      </c>
      <c r="N176">
        <f t="shared" si="9"/>
        <v>8</v>
      </c>
      <c r="O176">
        <v>0</v>
      </c>
      <c r="P176">
        <v>0</v>
      </c>
      <c r="Q176" t="s">
        <v>15</v>
      </c>
      <c r="R176">
        <v>6</v>
      </c>
      <c r="S176">
        <v>10</v>
      </c>
      <c r="T176">
        <v>20</v>
      </c>
      <c r="U176">
        <v>20</v>
      </c>
      <c r="V176" t="s">
        <v>17</v>
      </c>
      <c r="W176">
        <f t="shared" ca="1" si="10"/>
        <v>0</v>
      </c>
      <c r="X176">
        <f t="shared" ca="1" si="8"/>
        <v>0</v>
      </c>
      <c r="Y176">
        <v>0</v>
      </c>
      <c r="Z176" t="s">
        <v>51</v>
      </c>
      <c r="AA176" t="str">
        <f t="shared" si="11"/>
        <v>intermediate_term</v>
      </c>
      <c r="AB176" s="4" t="s">
        <v>91</v>
      </c>
    </row>
    <row r="177" spans="1:28">
      <c r="A177" t="s">
        <v>88</v>
      </c>
      <c r="B177">
        <v>2019</v>
      </c>
      <c r="C177" t="s">
        <v>78</v>
      </c>
      <c r="D177" s="4" t="s">
        <v>25</v>
      </c>
      <c r="E177" s="3" t="s">
        <v>62</v>
      </c>
      <c r="F177">
        <v>1</v>
      </c>
      <c r="G177">
        <v>4.0842872000000002E-2</v>
      </c>
      <c r="H177">
        <v>33.068330000000003</v>
      </c>
      <c r="I177">
        <v>39.844999999999999</v>
      </c>
      <c r="J177">
        <v>1.4083333330000001</v>
      </c>
      <c r="K177">
        <f ca="1">RANDBETWEEN(20,30)</f>
        <v>23</v>
      </c>
      <c r="L177">
        <v>75</v>
      </c>
      <c r="M177">
        <v>75</v>
      </c>
      <c r="N177">
        <f t="shared" si="9"/>
        <v>2.5</v>
      </c>
      <c r="O177">
        <v>43000</v>
      </c>
      <c r="P177">
        <v>14164</v>
      </c>
      <c r="Q177" t="s">
        <v>15</v>
      </c>
      <c r="R177">
        <v>6.25</v>
      </c>
      <c r="S177">
        <v>5</v>
      </c>
      <c r="T177">
        <v>10</v>
      </c>
      <c r="U177">
        <v>10</v>
      </c>
      <c r="V177" t="s">
        <v>18</v>
      </c>
      <c r="W177">
        <f t="shared" ca="1" si="10"/>
        <v>325772</v>
      </c>
      <c r="X177">
        <f t="shared" ca="1" si="8"/>
        <v>282772</v>
      </c>
      <c r="Y177">
        <f ca="1">(X177/O177)*100</f>
        <v>657.60930232558144</v>
      </c>
      <c r="Z177" t="s">
        <v>51</v>
      </c>
      <c r="AA177" t="str">
        <f t="shared" si="11"/>
        <v>short_term</v>
      </c>
      <c r="AB177" s="4" t="s">
        <v>92</v>
      </c>
    </row>
    <row r="178" spans="1:28">
      <c r="A178" t="s">
        <v>88</v>
      </c>
      <c r="B178">
        <v>2019</v>
      </c>
      <c r="C178" t="s">
        <v>78</v>
      </c>
      <c r="D178" s="4" t="s">
        <v>26</v>
      </c>
      <c r="E178" s="3" t="s">
        <v>62</v>
      </c>
      <c r="F178">
        <v>0</v>
      </c>
      <c r="G178">
        <v>4.0842872000000002E-2</v>
      </c>
      <c r="H178">
        <v>33.068330000000003</v>
      </c>
      <c r="I178">
        <v>39.844999999999999</v>
      </c>
      <c r="J178">
        <v>1.4083333330000001</v>
      </c>
      <c r="K178">
        <f ca="1">RANDBETWEEN(25,35)</f>
        <v>34</v>
      </c>
      <c r="L178">
        <v>55</v>
      </c>
      <c r="M178">
        <v>55</v>
      </c>
      <c r="N178">
        <f t="shared" si="9"/>
        <v>1.8333333333333333</v>
      </c>
      <c r="O178">
        <v>0</v>
      </c>
      <c r="P178">
        <v>0</v>
      </c>
      <c r="Q178" t="s">
        <v>13</v>
      </c>
      <c r="R178">
        <v>6.4</v>
      </c>
      <c r="S178">
        <v>30</v>
      </c>
      <c r="T178">
        <v>40</v>
      </c>
      <c r="U178">
        <v>40</v>
      </c>
      <c r="V178" t="s">
        <v>17</v>
      </c>
      <c r="W178">
        <f t="shared" ca="1" si="10"/>
        <v>0</v>
      </c>
      <c r="X178">
        <f t="shared" ca="1" si="8"/>
        <v>0</v>
      </c>
      <c r="Y178">
        <v>0</v>
      </c>
      <c r="Z178" t="s">
        <v>53</v>
      </c>
      <c r="AA178" t="str">
        <f t="shared" si="11"/>
        <v>short_term</v>
      </c>
      <c r="AB178" s="4" t="s">
        <v>128</v>
      </c>
    </row>
    <row r="179" spans="1:28">
      <c r="A179" t="s">
        <v>88</v>
      </c>
      <c r="B179">
        <v>2019</v>
      </c>
      <c r="C179" t="s">
        <v>78</v>
      </c>
      <c r="D179" s="4" t="s">
        <v>27</v>
      </c>
      <c r="E179" s="3" t="s">
        <v>62</v>
      </c>
      <c r="F179">
        <v>0</v>
      </c>
      <c r="G179">
        <v>4.0842872000000002E-2</v>
      </c>
      <c r="H179">
        <v>33.068330000000003</v>
      </c>
      <c r="I179">
        <v>39.844999999999999</v>
      </c>
      <c r="J179">
        <v>1.4083333330000001</v>
      </c>
      <c r="K179">
        <f ca="1">RANDBETWEEN(15,30)</f>
        <v>20</v>
      </c>
      <c r="L179">
        <v>90</v>
      </c>
      <c r="M179">
        <v>90</v>
      </c>
      <c r="N179">
        <f t="shared" si="9"/>
        <v>3</v>
      </c>
      <c r="O179">
        <v>0</v>
      </c>
      <c r="P179">
        <v>0</v>
      </c>
      <c r="Q179" t="s">
        <v>13</v>
      </c>
      <c r="R179">
        <v>6.5</v>
      </c>
      <c r="S179">
        <v>90</v>
      </c>
      <c r="T179">
        <v>90</v>
      </c>
      <c r="U179">
        <v>90</v>
      </c>
      <c r="V179" t="s">
        <v>17</v>
      </c>
      <c r="W179">
        <f t="shared" ca="1" si="10"/>
        <v>0</v>
      </c>
      <c r="X179">
        <f t="shared" ca="1" si="8"/>
        <v>0</v>
      </c>
      <c r="Y179">
        <v>0</v>
      </c>
      <c r="Z179" t="s">
        <v>51</v>
      </c>
      <c r="AA179" t="str">
        <f t="shared" si="11"/>
        <v>short_term</v>
      </c>
      <c r="AB179" s="4" t="s">
        <v>93</v>
      </c>
    </row>
    <row r="180" spans="1:28">
      <c r="A180" t="s">
        <v>88</v>
      </c>
      <c r="B180">
        <v>2019</v>
      </c>
      <c r="C180" t="s">
        <v>78</v>
      </c>
      <c r="D180" s="4" t="s">
        <v>28</v>
      </c>
      <c r="E180" s="3" t="s">
        <v>62</v>
      </c>
      <c r="F180">
        <v>0</v>
      </c>
      <c r="G180">
        <v>4.0842872000000002E-2</v>
      </c>
      <c r="H180">
        <v>33.068330000000003</v>
      </c>
      <c r="I180">
        <v>39.844999999999999</v>
      </c>
      <c r="J180">
        <v>1.4083333330000001</v>
      </c>
      <c r="K180">
        <f ca="1">RANDBETWEEN(25,40)</f>
        <v>38</v>
      </c>
      <c r="L180">
        <v>180</v>
      </c>
      <c r="M180">
        <v>180</v>
      </c>
      <c r="N180">
        <f t="shared" si="9"/>
        <v>6</v>
      </c>
      <c r="O180">
        <v>0</v>
      </c>
      <c r="P180">
        <v>0</v>
      </c>
      <c r="Q180" t="s">
        <v>15</v>
      </c>
      <c r="R180">
        <v>6.25</v>
      </c>
      <c r="S180">
        <v>80</v>
      </c>
      <c r="T180">
        <v>60</v>
      </c>
      <c r="U180">
        <v>40</v>
      </c>
      <c r="V180" t="s">
        <v>18</v>
      </c>
      <c r="W180">
        <f t="shared" ca="1" si="10"/>
        <v>0</v>
      </c>
      <c r="X180">
        <f t="shared" ca="1" si="8"/>
        <v>0</v>
      </c>
      <c r="Y180">
        <v>0</v>
      </c>
      <c r="Z180" t="s">
        <v>53</v>
      </c>
      <c r="AA180" t="str">
        <f t="shared" si="11"/>
        <v>intermediate_term</v>
      </c>
      <c r="AB180" s="4" t="s">
        <v>94</v>
      </c>
    </row>
    <row r="181" spans="1:28">
      <c r="A181" t="s">
        <v>88</v>
      </c>
      <c r="B181">
        <v>2019</v>
      </c>
      <c r="C181" t="s">
        <v>78</v>
      </c>
      <c r="D181" s="4" t="s">
        <v>29</v>
      </c>
      <c r="E181" s="1" t="s">
        <v>63</v>
      </c>
      <c r="F181">
        <v>0</v>
      </c>
      <c r="G181">
        <v>4.0842872000000002E-2</v>
      </c>
      <c r="H181">
        <v>33.068330000000003</v>
      </c>
      <c r="I181">
        <v>39.844999999999999</v>
      </c>
      <c r="J181">
        <v>1.4083333330000001</v>
      </c>
      <c r="K181">
        <f ca="1">RANDBETWEEN(85,95)</f>
        <v>86</v>
      </c>
      <c r="L181">
        <v>210</v>
      </c>
      <c r="M181">
        <v>210</v>
      </c>
      <c r="N181">
        <f t="shared" si="9"/>
        <v>7</v>
      </c>
      <c r="O181">
        <v>0</v>
      </c>
      <c r="P181">
        <v>0</v>
      </c>
      <c r="Q181" t="s">
        <v>36</v>
      </c>
      <c r="R181">
        <v>6</v>
      </c>
      <c r="S181">
        <v>120</v>
      </c>
      <c r="T181">
        <v>50</v>
      </c>
      <c r="U181">
        <v>80</v>
      </c>
      <c r="V181" t="s">
        <v>17</v>
      </c>
      <c r="W181">
        <f t="shared" ca="1" si="10"/>
        <v>0</v>
      </c>
      <c r="X181">
        <f t="shared" ca="1" si="8"/>
        <v>0</v>
      </c>
      <c r="Y181">
        <v>0</v>
      </c>
      <c r="Z181" t="s">
        <v>51</v>
      </c>
      <c r="AA181" t="str">
        <f t="shared" si="11"/>
        <v>intermediate_term</v>
      </c>
      <c r="AB181" s="4" t="s">
        <v>129</v>
      </c>
    </row>
    <row r="182" spans="1:28">
      <c r="A182" t="s">
        <v>88</v>
      </c>
      <c r="B182">
        <v>2019</v>
      </c>
      <c r="C182" t="s">
        <v>78</v>
      </c>
      <c r="D182" s="4" t="s">
        <v>30</v>
      </c>
      <c r="E182" s="2" t="s">
        <v>61</v>
      </c>
      <c r="F182">
        <v>1</v>
      </c>
      <c r="G182">
        <v>4.0842872000000002E-2</v>
      </c>
      <c r="H182">
        <v>33.068330000000003</v>
      </c>
      <c r="I182">
        <v>39.844999999999999</v>
      </c>
      <c r="J182">
        <v>1.4083333330000001</v>
      </c>
      <c r="K182">
        <f ca="1">RANDBETWEEN(25,40)</f>
        <v>37</v>
      </c>
      <c r="L182">
        <v>360</v>
      </c>
      <c r="M182">
        <v>360</v>
      </c>
      <c r="N182">
        <f t="shared" si="9"/>
        <v>12</v>
      </c>
      <c r="O182">
        <v>90000</v>
      </c>
      <c r="P182">
        <f ca="1">RANDBETWEEN(16180,16190)</f>
        <v>16188</v>
      </c>
      <c r="Q182" t="s">
        <v>65</v>
      </c>
      <c r="R182">
        <v>6.75</v>
      </c>
      <c r="S182">
        <v>400</v>
      </c>
      <c r="T182">
        <v>120</v>
      </c>
      <c r="U182">
        <v>600</v>
      </c>
      <c r="V182" t="s">
        <v>18</v>
      </c>
      <c r="W182">
        <f t="shared" ca="1" si="10"/>
        <v>598956</v>
      </c>
      <c r="X182">
        <f t="shared" ca="1" si="8"/>
        <v>508956</v>
      </c>
      <c r="Y182">
        <f ca="1">(X182/O182)*100</f>
        <v>565.50666666666666</v>
      </c>
      <c r="Z182" t="s">
        <v>53</v>
      </c>
      <c r="AA182" t="str">
        <f t="shared" si="11"/>
        <v>intermediate_term</v>
      </c>
      <c r="AB182" s="4" t="s">
        <v>95</v>
      </c>
    </row>
    <row r="183" spans="1:28">
      <c r="A183" t="s">
        <v>88</v>
      </c>
      <c r="B183">
        <v>2019</v>
      </c>
      <c r="C183" t="s">
        <v>78</v>
      </c>
      <c r="D183" s="4" t="s">
        <v>31</v>
      </c>
      <c r="E183" s="3" t="s">
        <v>61</v>
      </c>
      <c r="F183">
        <v>0</v>
      </c>
      <c r="G183">
        <v>4.0842872000000002E-2</v>
      </c>
      <c r="H183">
        <v>33.068330000000003</v>
      </c>
      <c r="I183">
        <v>39.844999999999999</v>
      </c>
      <c r="J183">
        <v>1.4083333330000001</v>
      </c>
      <c r="K183">
        <f ca="1">RANDBETWEEN(290,320)</f>
        <v>318</v>
      </c>
      <c r="L183">
        <v>1080</v>
      </c>
      <c r="M183">
        <v>1080</v>
      </c>
      <c r="N183">
        <f t="shared" si="9"/>
        <v>36</v>
      </c>
      <c r="O183">
        <v>0</v>
      </c>
      <c r="P183">
        <v>0</v>
      </c>
      <c r="Q183" t="s">
        <v>13</v>
      </c>
      <c r="R183">
        <v>9.5</v>
      </c>
      <c r="S183">
        <v>32</v>
      </c>
      <c r="T183">
        <v>32</v>
      </c>
      <c r="U183">
        <v>32</v>
      </c>
      <c r="V183" t="s">
        <v>17</v>
      </c>
      <c r="W183">
        <f t="shared" ca="1" si="10"/>
        <v>0</v>
      </c>
      <c r="X183">
        <f t="shared" ca="1" si="8"/>
        <v>0</v>
      </c>
      <c r="Y183">
        <v>0</v>
      </c>
      <c r="Z183" t="s">
        <v>54</v>
      </c>
      <c r="AA183" t="str">
        <f t="shared" si="11"/>
        <v>long_term</v>
      </c>
      <c r="AB183" s="4" t="s">
        <v>130</v>
      </c>
    </row>
    <row r="184" spans="1:28">
      <c r="A184" t="s">
        <v>88</v>
      </c>
      <c r="B184">
        <v>2019</v>
      </c>
      <c r="C184" t="s">
        <v>78</v>
      </c>
      <c r="D184" s="4" t="s">
        <v>32</v>
      </c>
      <c r="E184" s="3" t="s">
        <v>61</v>
      </c>
      <c r="F184">
        <v>0</v>
      </c>
      <c r="G184">
        <v>4.0842872000000002E-2</v>
      </c>
      <c r="H184">
        <v>33.068330000000003</v>
      </c>
      <c r="I184">
        <v>39.844999999999999</v>
      </c>
      <c r="J184">
        <v>1.4083333330000001</v>
      </c>
      <c r="K184">
        <f ca="1">RANDBETWEEN(100,130)</f>
        <v>124</v>
      </c>
      <c r="L184">
        <v>1980</v>
      </c>
      <c r="M184">
        <v>1980</v>
      </c>
      <c r="N184">
        <f t="shared" si="9"/>
        <v>66</v>
      </c>
      <c r="O184">
        <v>0</v>
      </c>
      <c r="P184">
        <v>0</v>
      </c>
      <c r="Q184" t="s">
        <v>15</v>
      </c>
      <c r="R184">
        <v>7.25</v>
      </c>
      <c r="S184">
        <v>56</v>
      </c>
      <c r="T184">
        <v>20</v>
      </c>
      <c r="U184">
        <v>20</v>
      </c>
      <c r="V184" t="s">
        <v>18</v>
      </c>
      <c r="W184">
        <f t="shared" ca="1" si="10"/>
        <v>0</v>
      </c>
      <c r="X184">
        <f t="shared" ca="1" si="8"/>
        <v>0</v>
      </c>
      <c r="Y184">
        <v>0</v>
      </c>
      <c r="Z184" t="s">
        <v>54</v>
      </c>
      <c r="AA184" t="str">
        <f t="shared" si="11"/>
        <v>long_term</v>
      </c>
      <c r="AB184" s="4" t="s">
        <v>131</v>
      </c>
    </row>
    <row r="185" spans="1:28">
      <c r="A185" t="s">
        <v>88</v>
      </c>
      <c r="B185">
        <v>2019</v>
      </c>
      <c r="C185" t="s">
        <v>78</v>
      </c>
      <c r="D185" s="4" t="s">
        <v>33</v>
      </c>
      <c r="E185" s="2" t="s">
        <v>61</v>
      </c>
      <c r="F185">
        <v>0</v>
      </c>
      <c r="G185">
        <v>4.0842872000000002E-2</v>
      </c>
      <c r="H185">
        <v>33.068330000000003</v>
      </c>
      <c r="I185">
        <v>39.844999999999999</v>
      </c>
      <c r="J185">
        <v>1.4083333330000001</v>
      </c>
      <c r="K185">
        <f ca="1">RANDBETWEEN(50,65)</f>
        <v>56</v>
      </c>
      <c r="L185">
        <v>1080</v>
      </c>
      <c r="M185">
        <v>1080</v>
      </c>
      <c r="N185">
        <f t="shared" si="9"/>
        <v>36</v>
      </c>
      <c r="O185">
        <v>0</v>
      </c>
      <c r="P185">
        <v>0</v>
      </c>
      <c r="Q185" t="s">
        <v>71</v>
      </c>
      <c r="R185">
        <v>6</v>
      </c>
      <c r="S185">
        <v>25</v>
      </c>
      <c r="T185">
        <v>12</v>
      </c>
      <c r="U185">
        <v>12</v>
      </c>
      <c r="V185" t="s">
        <v>18</v>
      </c>
      <c r="W185">
        <f t="shared" ca="1" si="10"/>
        <v>0</v>
      </c>
      <c r="X185">
        <f t="shared" ca="1" si="8"/>
        <v>0</v>
      </c>
      <c r="Y185">
        <v>0</v>
      </c>
      <c r="Z185" t="s">
        <v>54</v>
      </c>
      <c r="AA185" t="str">
        <f t="shared" si="11"/>
        <v>long_term</v>
      </c>
      <c r="AB185" s="4" t="s">
        <v>96</v>
      </c>
    </row>
    <row r="186" spans="1:28">
      <c r="A186" t="s">
        <v>88</v>
      </c>
      <c r="B186">
        <v>2019</v>
      </c>
      <c r="C186" t="s">
        <v>78</v>
      </c>
      <c r="D186" s="4" t="s">
        <v>34</v>
      </c>
      <c r="E186" s="2" t="s">
        <v>61</v>
      </c>
      <c r="F186">
        <v>0</v>
      </c>
      <c r="G186">
        <v>4.0842872000000002E-2</v>
      </c>
      <c r="H186">
        <v>33.068330000000003</v>
      </c>
      <c r="I186">
        <v>39.844999999999999</v>
      </c>
      <c r="J186">
        <v>1.4083333330000001</v>
      </c>
      <c r="K186">
        <f ca="1">RANDBETWEEN(90,120)</f>
        <v>97</v>
      </c>
      <c r="L186">
        <v>900</v>
      </c>
      <c r="M186">
        <v>900</v>
      </c>
      <c r="N186">
        <f t="shared" si="9"/>
        <v>30</v>
      </c>
      <c r="O186">
        <v>0</v>
      </c>
      <c r="P186">
        <v>0</v>
      </c>
      <c r="Q186" t="s">
        <v>13</v>
      </c>
      <c r="R186">
        <v>7.25</v>
      </c>
      <c r="S186">
        <v>215</v>
      </c>
      <c r="T186">
        <v>75</v>
      </c>
      <c r="U186">
        <v>100</v>
      </c>
      <c r="V186" t="s">
        <v>17</v>
      </c>
      <c r="W186">
        <f t="shared" ca="1" si="10"/>
        <v>0</v>
      </c>
      <c r="X186">
        <f t="shared" ca="1" si="8"/>
        <v>0</v>
      </c>
      <c r="Y186">
        <v>0</v>
      </c>
      <c r="Z186" t="s">
        <v>54</v>
      </c>
      <c r="AA186" t="str">
        <f t="shared" si="11"/>
        <v>long_term</v>
      </c>
      <c r="AB186" s="4" t="s">
        <v>97</v>
      </c>
    </row>
    <row r="187" spans="1:28">
      <c r="A187" t="s">
        <v>88</v>
      </c>
      <c r="B187">
        <v>2019</v>
      </c>
      <c r="C187" t="s">
        <v>78</v>
      </c>
      <c r="D187" s="4" t="s">
        <v>35</v>
      </c>
      <c r="E187" s="2" t="s">
        <v>61</v>
      </c>
      <c r="F187">
        <v>0</v>
      </c>
      <c r="G187">
        <v>4.0842872000000002E-2</v>
      </c>
      <c r="H187">
        <v>33.068330000000003</v>
      </c>
      <c r="I187">
        <v>39.844999999999999</v>
      </c>
      <c r="J187">
        <v>1.4083333330000001</v>
      </c>
      <c r="K187">
        <f ca="1">RANDBETWEEN(30,50)</f>
        <v>33</v>
      </c>
      <c r="L187">
        <v>210</v>
      </c>
      <c r="M187">
        <v>210</v>
      </c>
      <c r="N187">
        <f t="shared" si="9"/>
        <v>7</v>
      </c>
      <c r="O187">
        <v>0</v>
      </c>
      <c r="P187">
        <v>0</v>
      </c>
      <c r="Q187" t="s">
        <v>13</v>
      </c>
      <c r="R187">
        <v>6.75</v>
      </c>
      <c r="S187">
        <v>1088</v>
      </c>
      <c r="T187">
        <v>72</v>
      </c>
      <c r="U187">
        <v>527</v>
      </c>
      <c r="V187" t="s">
        <v>17</v>
      </c>
      <c r="W187">
        <f t="shared" ca="1" si="10"/>
        <v>0</v>
      </c>
      <c r="X187">
        <f t="shared" ca="1" si="8"/>
        <v>0</v>
      </c>
      <c r="Y187">
        <v>0</v>
      </c>
      <c r="Z187" t="s">
        <v>54</v>
      </c>
      <c r="AA187" t="str">
        <f t="shared" si="11"/>
        <v>intermediate_term</v>
      </c>
      <c r="AB187" s="4" t="s">
        <v>98</v>
      </c>
    </row>
    <row r="188" spans="1:28">
      <c r="A188" t="s">
        <v>88</v>
      </c>
      <c r="B188">
        <v>2019</v>
      </c>
      <c r="C188" t="s">
        <v>78</v>
      </c>
      <c r="D188" s="4" t="s">
        <v>37</v>
      </c>
      <c r="E188" s="2" t="s">
        <v>61</v>
      </c>
      <c r="F188">
        <v>0</v>
      </c>
      <c r="G188">
        <v>4.0842872000000002E-2</v>
      </c>
      <c r="H188">
        <v>33.068330000000003</v>
      </c>
      <c r="I188">
        <v>39.844999999999999</v>
      </c>
      <c r="J188">
        <v>1.4083333330000001</v>
      </c>
      <c r="K188">
        <f ca="1">RANDBETWEEN(50,100)</f>
        <v>58</v>
      </c>
      <c r="L188">
        <v>1800</v>
      </c>
      <c r="M188">
        <v>2880</v>
      </c>
      <c r="N188">
        <f t="shared" si="9"/>
        <v>78</v>
      </c>
      <c r="O188">
        <v>0</v>
      </c>
      <c r="P188">
        <v>0</v>
      </c>
      <c r="Q188" t="s">
        <v>13</v>
      </c>
      <c r="R188">
        <v>6.5</v>
      </c>
      <c r="S188">
        <v>400</v>
      </c>
      <c r="T188">
        <v>400</v>
      </c>
      <c r="U188">
        <v>600</v>
      </c>
      <c r="V188" t="s">
        <v>18</v>
      </c>
      <c r="W188">
        <f t="shared" ca="1" si="10"/>
        <v>0</v>
      </c>
      <c r="X188">
        <f t="shared" ca="1" si="8"/>
        <v>0</v>
      </c>
      <c r="Y188">
        <v>0</v>
      </c>
      <c r="Z188" t="s">
        <v>54</v>
      </c>
      <c r="AA188" t="str">
        <f t="shared" si="11"/>
        <v>long_term</v>
      </c>
      <c r="AB188" s="4" t="s">
        <v>99</v>
      </c>
    </row>
    <row r="189" spans="1:28">
      <c r="A189" t="s">
        <v>88</v>
      </c>
      <c r="B189">
        <v>2019</v>
      </c>
      <c r="C189" t="s">
        <v>78</v>
      </c>
      <c r="D189" s="4" t="s">
        <v>156</v>
      </c>
      <c r="E189" s="2" t="s">
        <v>61</v>
      </c>
      <c r="F189">
        <v>0</v>
      </c>
      <c r="G189">
        <v>4.0842872000000002E-2</v>
      </c>
      <c r="H189">
        <v>33.068330000000003</v>
      </c>
      <c r="I189">
        <v>39.844999999999999</v>
      </c>
      <c r="J189">
        <v>1.4083333330000001</v>
      </c>
      <c r="K189">
        <f ca="1">RANDBETWEEN(100,150)</f>
        <v>109</v>
      </c>
      <c r="L189">
        <v>240</v>
      </c>
      <c r="M189">
        <v>720</v>
      </c>
      <c r="N189">
        <f t="shared" si="9"/>
        <v>16</v>
      </c>
      <c r="O189">
        <v>0</v>
      </c>
      <c r="P189">
        <v>0</v>
      </c>
      <c r="Q189" t="s">
        <v>67</v>
      </c>
      <c r="R189">
        <v>6</v>
      </c>
      <c r="S189">
        <v>170</v>
      </c>
      <c r="T189">
        <v>170</v>
      </c>
      <c r="U189">
        <v>170</v>
      </c>
      <c r="V189" t="s">
        <v>18</v>
      </c>
      <c r="W189">
        <f t="shared" ca="1" si="10"/>
        <v>0</v>
      </c>
      <c r="X189">
        <f t="shared" ca="1" si="8"/>
        <v>0</v>
      </c>
      <c r="Y189">
        <v>0</v>
      </c>
      <c r="Z189" t="s">
        <v>54</v>
      </c>
      <c r="AA189" t="str">
        <f t="shared" si="11"/>
        <v>long_term</v>
      </c>
      <c r="AB189" s="4" t="s">
        <v>100</v>
      </c>
    </row>
    <row r="190" spans="1:28">
      <c r="A190" t="s">
        <v>88</v>
      </c>
      <c r="B190">
        <v>2019</v>
      </c>
      <c r="C190" t="s">
        <v>78</v>
      </c>
      <c r="D190" s="4" t="s">
        <v>38</v>
      </c>
      <c r="E190" s="3" t="s">
        <v>59</v>
      </c>
      <c r="F190">
        <v>0</v>
      </c>
      <c r="G190">
        <v>4.0842872000000002E-2</v>
      </c>
      <c r="H190">
        <v>33.068330000000003</v>
      </c>
      <c r="I190">
        <v>39.844999999999999</v>
      </c>
      <c r="J190">
        <v>1.4083333330000001</v>
      </c>
      <c r="K190">
        <f ca="1">RANDBETWEEN(120,300)</f>
        <v>219</v>
      </c>
      <c r="L190">
        <v>45</v>
      </c>
      <c r="M190">
        <v>50</v>
      </c>
      <c r="N190">
        <f t="shared" si="9"/>
        <v>1.5833333333333333</v>
      </c>
      <c r="O190">
        <v>0</v>
      </c>
      <c r="P190">
        <v>0</v>
      </c>
      <c r="Q190" t="s">
        <v>15</v>
      </c>
      <c r="R190">
        <v>6.25</v>
      </c>
      <c r="S190">
        <v>200</v>
      </c>
      <c r="T190">
        <v>75</v>
      </c>
      <c r="U190">
        <v>125</v>
      </c>
      <c r="V190" t="s">
        <v>17</v>
      </c>
      <c r="W190">
        <f t="shared" ca="1" si="10"/>
        <v>0</v>
      </c>
      <c r="X190">
        <f t="shared" ca="1" si="8"/>
        <v>0</v>
      </c>
      <c r="Y190">
        <v>0</v>
      </c>
      <c r="Z190" t="s">
        <v>54</v>
      </c>
      <c r="AA190" t="str">
        <f t="shared" si="11"/>
        <v>short_term</v>
      </c>
      <c r="AB190" s="4" t="s">
        <v>101</v>
      </c>
    </row>
    <row r="191" spans="1:28">
      <c r="A191" t="s">
        <v>88</v>
      </c>
      <c r="B191">
        <v>2019</v>
      </c>
      <c r="C191" t="s">
        <v>78</v>
      </c>
      <c r="D191" s="4" t="s">
        <v>39</v>
      </c>
      <c r="E191" s="3" t="s">
        <v>59</v>
      </c>
      <c r="F191">
        <v>0</v>
      </c>
      <c r="G191">
        <v>4.0842872000000002E-2</v>
      </c>
      <c r="H191">
        <v>33.068330000000003</v>
      </c>
      <c r="I191">
        <v>39.844999999999999</v>
      </c>
      <c r="J191">
        <v>1.4083333330000001</v>
      </c>
      <c r="K191">
        <f ca="1">RANDBETWEEN(60,90)</f>
        <v>89</v>
      </c>
      <c r="L191">
        <v>56</v>
      </c>
      <c r="M191">
        <v>60</v>
      </c>
      <c r="N191">
        <f t="shared" si="9"/>
        <v>1.9333333333333333</v>
      </c>
      <c r="O191">
        <v>0</v>
      </c>
      <c r="P191">
        <v>0</v>
      </c>
      <c r="Q191" t="s">
        <v>13</v>
      </c>
      <c r="R191">
        <v>7.25</v>
      </c>
      <c r="S191">
        <v>45</v>
      </c>
      <c r="T191">
        <v>90</v>
      </c>
      <c r="U191">
        <v>75</v>
      </c>
      <c r="V191" t="s">
        <v>18</v>
      </c>
      <c r="W191">
        <f t="shared" ca="1" si="10"/>
        <v>0</v>
      </c>
      <c r="X191">
        <f t="shared" ca="1" si="8"/>
        <v>0</v>
      </c>
      <c r="Y191">
        <v>0</v>
      </c>
      <c r="Z191" t="s">
        <v>53</v>
      </c>
      <c r="AA191" t="str">
        <f t="shared" si="11"/>
        <v>short_term</v>
      </c>
      <c r="AB191" s="4" t="s">
        <v>102</v>
      </c>
    </row>
    <row r="192" spans="1:28">
      <c r="A192" t="s">
        <v>88</v>
      </c>
      <c r="B192">
        <v>2019</v>
      </c>
      <c r="C192" t="s">
        <v>78</v>
      </c>
      <c r="D192" s="4" t="s">
        <v>40</v>
      </c>
      <c r="E192" s="2" t="s">
        <v>62</v>
      </c>
      <c r="F192">
        <v>0</v>
      </c>
      <c r="G192">
        <v>4.0842872000000002E-2</v>
      </c>
      <c r="H192">
        <v>33.068330000000003</v>
      </c>
      <c r="I192">
        <v>39.844999999999999</v>
      </c>
      <c r="J192">
        <v>1.4083333330000001</v>
      </c>
      <c r="K192">
        <f ca="1">RANDBETWEEN(15,25)</f>
        <v>15</v>
      </c>
      <c r="L192">
        <v>55</v>
      </c>
      <c r="M192">
        <v>90</v>
      </c>
      <c r="N192">
        <f t="shared" si="9"/>
        <v>2.4166666666666665</v>
      </c>
      <c r="O192">
        <v>0</v>
      </c>
      <c r="P192">
        <v>0</v>
      </c>
      <c r="Q192" t="s">
        <v>72</v>
      </c>
      <c r="R192">
        <v>6.5</v>
      </c>
      <c r="S192">
        <v>40</v>
      </c>
      <c r="T192">
        <v>60</v>
      </c>
      <c r="U192">
        <v>30</v>
      </c>
      <c r="V192" t="s">
        <v>17</v>
      </c>
      <c r="W192">
        <f t="shared" ca="1" si="10"/>
        <v>0</v>
      </c>
      <c r="X192">
        <f t="shared" ca="1" si="8"/>
        <v>0</v>
      </c>
      <c r="Y192">
        <v>0</v>
      </c>
      <c r="Z192" t="s">
        <v>53</v>
      </c>
      <c r="AA192" t="str">
        <f t="shared" si="11"/>
        <v>short_term</v>
      </c>
      <c r="AB192" s="4" t="s">
        <v>132</v>
      </c>
    </row>
    <row r="193" spans="1:28">
      <c r="A193" t="s">
        <v>88</v>
      </c>
      <c r="B193">
        <v>2019</v>
      </c>
      <c r="C193" t="s">
        <v>78</v>
      </c>
      <c r="D193" s="4" t="s">
        <v>41</v>
      </c>
      <c r="E193" s="2" t="s">
        <v>62</v>
      </c>
      <c r="F193">
        <v>0</v>
      </c>
      <c r="G193">
        <v>4.0842872000000002E-2</v>
      </c>
      <c r="H193">
        <v>33.068330000000003</v>
      </c>
      <c r="I193">
        <v>39.844999999999999</v>
      </c>
      <c r="J193">
        <v>1.4083333330000001</v>
      </c>
      <c r="K193">
        <f ca="1">RANDBETWEEN(20,35)</f>
        <v>34</v>
      </c>
      <c r="L193">
        <v>90</v>
      </c>
      <c r="M193">
        <v>120</v>
      </c>
      <c r="N193">
        <f t="shared" si="9"/>
        <v>3.5</v>
      </c>
      <c r="O193">
        <v>0</v>
      </c>
      <c r="P193">
        <v>0</v>
      </c>
      <c r="Q193" t="s">
        <v>15</v>
      </c>
      <c r="R193">
        <v>6.5</v>
      </c>
      <c r="S193">
        <v>120</v>
      </c>
      <c r="T193">
        <v>80</v>
      </c>
      <c r="U193">
        <v>80</v>
      </c>
      <c r="V193" t="s">
        <v>17</v>
      </c>
      <c r="W193">
        <f t="shared" ca="1" si="10"/>
        <v>0</v>
      </c>
      <c r="X193">
        <f t="shared" ca="1" si="8"/>
        <v>0</v>
      </c>
      <c r="Y193">
        <v>0</v>
      </c>
      <c r="Z193" t="s">
        <v>51</v>
      </c>
      <c r="AA193" t="str">
        <f t="shared" si="11"/>
        <v>short_term</v>
      </c>
      <c r="AB193" s="4" t="s">
        <v>133</v>
      </c>
    </row>
    <row r="194" spans="1:28">
      <c r="A194" t="s">
        <v>88</v>
      </c>
      <c r="B194">
        <v>2019</v>
      </c>
      <c r="C194" t="s">
        <v>78</v>
      </c>
      <c r="D194" s="4" t="s">
        <v>157</v>
      </c>
      <c r="E194" s="2" t="s">
        <v>62</v>
      </c>
      <c r="F194">
        <v>1</v>
      </c>
      <c r="G194">
        <v>4.0842872000000002E-2</v>
      </c>
      <c r="H194">
        <v>33.068330000000003</v>
      </c>
      <c r="I194">
        <v>39.844999999999999</v>
      </c>
      <c r="J194">
        <v>1.4083333330000001</v>
      </c>
      <c r="K194">
        <f ca="1">RANDBETWEEN(25,40)</f>
        <v>37</v>
      </c>
      <c r="L194">
        <v>55</v>
      </c>
      <c r="M194">
        <v>60</v>
      </c>
      <c r="N194">
        <f t="shared" si="9"/>
        <v>1.9166666666666667</v>
      </c>
      <c r="O194">
        <v>22000</v>
      </c>
      <c r="P194">
        <f ca="1">RANDBETWEEN(6060,6075)</f>
        <v>6075</v>
      </c>
      <c r="Q194" t="s">
        <v>13</v>
      </c>
      <c r="R194">
        <v>6.5</v>
      </c>
      <c r="S194">
        <v>120</v>
      </c>
      <c r="T194">
        <v>40</v>
      </c>
      <c r="U194">
        <v>80</v>
      </c>
      <c r="V194" t="s">
        <v>18</v>
      </c>
      <c r="W194">
        <f t="shared" ca="1" si="10"/>
        <v>224775</v>
      </c>
      <c r="X194">
        <f t="shared" ref="X194:X257" ca="1" si="12">(K194*P194*F194)-(O194*F194)</f>
        <v>202775</v>
      </c>
      <c r="Y194">
        <f ca="1">(X194/O194)*100</f>
        <v>921.70454545454538</v>
      </c>
      <c r="Z194" t="s">
        <v>53</v>
      </c>
      <c r="AA194" t="str">
        <f t="shared" si="11"/>
        <v>short_term</v>
      </c>
      <c r="AB194" s="4" t="s">
        <v>103</v>
      </c>
    </row>
    <row r="195" spans="1:28">
      <c r="A195" t="s">
        <v>88</v>
      </c>
      <c r="B195">
        <v>2019</v>
      </c>
      <c r="C195" t="s">
        <v>78</v>
      </c>
      <c r="D195" s="4" t="s">
        <v>158</v>
      </c>
      <c r="E195" s="2" t="s">
        <v>62</v>
      </c>
      <c r="F195">
        <v>1</v>
      </c>
      <c r="G195">
        <v>4.0842872000000002E-2</v>
      </c>
      <c r="H195">
        <v>33.068330000000003</v>
      </c>
      <c r="I195">
        <v>39.844999999999999</v>
      </c>
      <c r="J195">
        <v>1.4083333330000001</v>
      </c>
      <c r="K195">
        <f ca="1">RANDBETWEEN(15,25)</f>
        <v>15</v>
      </c>
      <c r="L195">
        <v>110</v>
      </c>
      <c r="M195">
        <v>120</v>
      </c>
      <c r="N195">
        <f t="shared" ref="N195:N258" si="13">SUM(L195+M195)/(2*30)</f>
        <v>3.8333333333333335</v>
      </c>
      <c r="O195">
        <v>22000</v>
      </c>
      <c r="P195">
        <f ca="1">RANDBETWEEN(15990,16010)</f>
        <v>16009</v>
      </c>
      <c r="Q195" t="s">
        <v>13</v>
      </c>
      <c r="R195">
        <v>7</v>
      </c>
      <c r="S195">
        <v>120</v>
      </c>
      <c r="T195">
        <v>40</v>
      </c>
      <c r="U195">
        <v>80</v>
      </c>
      <c r="V195" t="s">
        <v>17</v>
      </c>
      <c r="W195">
        <f t="shared" ref="W195:W258" ca="1" si="14">(P195*K195*F195)</f>
        <v>240135</v>
      </c>
      <c r="X195">
        <f t="shared" ca="1" si="12"/>
        <v>218135</v>
      </c>
      <c r="Y195">
        <f ca="1">(X195/O195)*100</f>
        <v>991.52272727272737</v>
      </c>
      <c r="Z195" t="s">
        <v>53</v>
      </c>
      <c r="AA195" t="str">
        <f t="shared" ref="AA195:AA258" si="15">IF(N195&gt;12,"long_term",IF(N195&lt;4,"short_term","intermediate_term"))</f>
        <v>short_term</v>
      </c>
      <c r="AB195" s="4" t="s">
        <v>103</v>
      </c>
    </row>
    <row r="196" spans="1:28">
      <c r="A196" t="s">
        <v>88</v>
      </c>
      <c r="B196">
        <v>2019</v>
      </c>
      <c r="C196" t="s">
        <v>78</v>
      </c>
      <c r="D196" s="4" t="s">
        <v>42</v>
      </c>
      <c r="E196" s="2" t="s">
        <v>61</v>
      </c>
      <c r="F196">
        <v>0</v>
      </c>
      <c r="G196">
        <v>4.0842872000000002E-2</v>
      </c>
      <c r="H196">
        <v>33.068330000000003</v>
      </c>
      <c r="I196">
        <v>39.844999999999999</v>
      </c>
      <c r="J196">
        <v>1.4083333330000001</v>
      </c>
      <c r="K196">
        <f ca="1">RANDBETWEEN(600,700)</f>
        <v>601</v>
      </c>
      <c r="L196">
        <v>720</v>
      </c>
      <c r="M196">
        <v>1080</v>
      </c>
      <c r="N196">
        <f t="shared" si="13"/>
        <v>30</v>
      </c>
      <c r="O196">
        <v>0</v>
      </c>
      <c r="P196">
        <v>0</v>
      </c>
      <c r="Q196" t="s">
        <v>70</v>
      </c>
      <c r="R196">
        <v>5.75</v>
      </c>
      <c r="S196">
        <v>890</v>
      </c>
      <c r="T196">
        <v>445</v>
      </c>
      <c r="U196">
        <v>445</v>
      </c>
      <c r="V196" t="s">
        <v>18</v>
      </c>
      <c r="W196">
        <f t="shared" ca="1" si="14"/>
        <v>0</v>
      </c>
      <c r="X196">
        <f t="shared" ca="1" si="12"/>
        <v>0</v>
      </c>
      <c r="Y196">
        <v>0</v>
      </c>
      <c r="Z196" t="s">
        <v>54</v>
      </c>
      <c r="AA196" t="str">
        <f t="shared" si="15"/>
        <v>long_term</v>
      </c>
      <c r="AB196" s="4" t="s">
        <v>134</v>
      </c>
    </row>
    <row r="197" spans="1:28">
      <c r="A197" t="s">
        <v>88</v>
      </c>
      <c r="B197">
        <v>2019</v>
      </c>
      <c r="C197" t="s">
        <v>78</v>
      </c>
      <c r="D197" s="4" t="s">
        <v>43</v>
      </c>
      <c r="E197" s="3" t="s">
        <v>61</v>
      </c>
      <c r="F197">
        <v>0</v>
      </c>
      <c r="G197">
        <v>4.0842872000000002E-2</v>
      </c>
      <c r="H197">
        <v>33.068330000000003</v>
      </c>
      <c r="I197">
        <v>39.844999999999999</v>
      </c>
      <c r="J197">
        <v>1.4083333330000001</v>
      </c>
      <c r="K197">
        <f ca="1">RANDBETWEEN(140,170)</f>
        <v>140</v>
      </c>
      <c r="L197">
        <v>150</v>
      </c>
      <c r="M197">
        <v>180</v>
      </c>
      <c r="N197">
        <f t="shared" si="13"/>
        <v>5.5</v>
      </c>
      <c r="O197">
        <v>0</v>
      </c>
      <c r="P197">
        <v>0</v>
      </c>
      <c r="Q197" t="s">
        <v>15</v>
      </c>
      <c r="R197">
        <v>6.5</v>
      </c>
      <c r="S197">
        <v>350</v>
      </c>
      <c r="T197">
        <v>140</v>
      </c>
      <c r="U197">
        <v>140</v>
      </c>
      <c r="V197" t="s">
        <v>17</v>
      </c>
      <c r="W197">
        <f t="shared" ca="1" si="14"/>
        <v>0</v>
      </c>
      <c r="X197">
        <f t="shared" ca="1" si="12"/>
        <v>0</v>
      </c>
      <c r="Y197">
        <v>0</v>
      </c>
      <c r="Z197" t="s">
        <v>54</v>
      </c>
      <c r="AA197" t="str">
        <f t="shared" si="15"/>
        <v>intermediate_term</v>
      </c>
      <c r="AB197" s="4" t="s">
        <v>135</v>
      </c>
    </row>
    <row r="198" spans="1:28">
      <c r="A198" t="s">
        <v>88</v>
      </c>
      <c r="B198">
        <v>2019</v>
      </c>
      <c r="C198" t="s">
        <v>78</v>
      </c>
      <c r="D198" s="4" t="s">
        <v>44</v>
      </c>
      <c r="E198" s="2" t="s">
        <v>61</v>
      </c>
      <c r="F198">
        <v>1</v>
      </c>
      <c r="G198">
        <v>4.0842872000000002E-2</v>
      </c>
      <c r="H198">
        <v>33.068330000000003</v>
      </c>
      <c r="I198">
        <v>39.844999999999999</v>
      </c>
      <c r="J198">
        <v>1.4083333330000001</v>
      </c>
      <c r="K198">
        <f ca="1">RANDBETWEEN(110,125)</f>
        <v>119</v>
      </c>
      <c r="L198">
        <v>2160</v>
      </c>
      <c r="M198">
        <v>3600</v>
      </c>
      <c r="N198">
        <f t="shared" si="13"/>
        <v>96</v>
      </c>
      <c r="O198">
        <v>40500</v>
      </c>
      <c r="P198">
        <f ca="1">RANDBETWEEN(2780,2795)</f>
        <v>2789</v>
      </c>
      <c r="Q198" t="s">
        <v>70</v>
      </c>
      <c r="R198">
        <v>6.6</v>
      </c>
      <c r="S198">
        <v>800</v>
      </c>
      <c r="T198">
        <v>40</v>
      </c>
      <c r="U198">
        <v>160</v>
      </c>
      <c r="V198" t="s">
        <v>18</v>
      </c>
      <c r="W198">
        <f t="shared" ca="1" si="14"/>
        <v>331891</v>
      </c>
      <c r="X198">
        <f t="shared" ca="1" si="12"/>
        <v>291391</v>
      </c>
      <c r="Y198">
        <f ca="1">(X198/O198)*100</f>
        <v>719.48395061728399</v>
      </c>
      <c r="Z198" t="s">
        <v>54</v>
      </c>
      <c r="AA198" t="str">
        <f t="shared" si="15"/>
        <v>long_term</v>
      </c>
      <c r="AB198" s="4" t="s">
        <v>136</v>
      </c>
    </row>
    <row r="199" spans="1:28">
      <c r="A199" t="s">
        <v>88</v>
      </c>
      <c r="B199">
        <v>2019</v>
      </c>
      <c r="C199" t="s">
        <v>78</v>
      </c>
      <c r="D199" s="4" t="s">
        <v>45</v>
      </c>
      <c r="E199" s="3" t="s">
        <v>59</v>
      </c>
      <c r="F199">
        <v>0</v>
      </c>
      <c r="G199">
        <v>4.0842872000000002E-2</v>
      </c>
      <c r="H199">
        <v>33.068330000000003</v>
      </c>
      <c r="I199">
        <v>39.844999999999999</v>
      </c>
      <c r="J199">
        <v>1.4083333330000001</v>
      </c>
      <c r="K199">
        <f ca="1">RANDBETWEEN(800,1000)</f>
        <v>841</v>
      </c>
      <c r="L199">
        <v>240</v>
      </c>
      <c r="M199">
        <v>270</v>
      </c>
      <c r="N199">
        <f t="shared" si="13"/>
        <v>8.5</v>
      </c>
      <c r="O199">
        <v>0</v>
      </c>
      <c r="P199">
        <v>0</v>
      </c>
      <c r="Q199" t="s">
        <v>65</v>
      </c>
      <c r="R199">
        <v>7</v>
      </c>
      <c r="S199">
        <v>50</v>
      </c>
      <c r="T199">
        <v>100</v>
      </c>
      <c r="U199">
        <v>100</v>
      </c>
      <c r="V199" t="s">
        <v>18</v>
      </c>
      <c r="W199">
        <f t="shared" ca="1" si="14"/>
        <v>0</v>
      </c>
      <c r="X199">
        <f t="shared" ca="1" si="12"/>
        <v>0</v>
      </c>
      <c r="Y199">
        <v>0</v>
      </c>
      <c r="Z199" t="s">
        <v>53</v>
      </c>
      <c r="AA199" t="str">
        <f t="shared" si="15"/>
        <v>intermediate_term</v>
      </c>
      <c r="AB199" s="4" t="s">
        <v>104</v>
      </c>
    </row>
    <row r="200" spans="1:28">
      <c r="A200" t="s">
        <v>88</v>
      </c>
      <c r="B200">
        <v>2019</v>
      </c>
      <c r="C200" t="s">
        <v>78</v>
      </c>
      <c r="D200" s="4" t="s">
        <v>46</v>
      </c>
      <c r="E200" s="2" t="s">
        <v>59</v>
      </c>
      <c r="F200">
        <v>0</v>
      </c>
      <c r="G200">
        <v>4.0842872000000002E-2</v>
      </c>
      <c r="H200">
        <v>33.068330000000003</v>
      </c>
      <c r="I200">
        <v>39.844999999999999</v>
      </c>
      <c r="J200">
        <v>1.4083333330000001</v>
      </c>
      <c r="K200">
        <f ca="1">RANDBETWEEN(80,100)</f>
        <v>97</v>
      </c>
      <c r="L200">
        <v>75</v>
      </c>
      <c r="M200">
        <v>90</v>
      </c>
      <c r="N200">
        <f t="shared" si="13"/>
        <v>2.75</v>
      </c>
      <c r="O200">
        <v>0</v>
      </c>
      <c r="P200">
        <v>0</v>
      </c>
      <c r="Q200" t="s">
        <v>13</v>
      </c>
      <c r="R200">
        <v>6.75</v>
      </c>
      <c r="S200">
        <v>125</v>
      </c>
      <c r="T200">
        <v>120</v>
      </c>
      <c r="U200">
        <v>25</v>
      </c>
      <c r="V200" t="s">
        <v>17</v>
      </c>
      <c r="W200">
        <f t="shared" ca="1" si="14"/>
        <v>0</v>
      </c>
      <c r="X200">
        <f t="shared" ca="1" si="12"/>
        <v>0</v>
      </c>
      <c r="Y200">
        <v>0</v>
      </c>
      <c r="Z200" t="s">
        <v>53</v>
      </c>
      <c r="AA200" t="str">
        <f t="shared" si="15"/>
        <v>short_term</v>
      </c>
      <c r="AB200" s="4" t="s">
        <v>105</v>
      </c>
    </row>
    <row r="201" spans="1:28">
      <c r="A201" t="s">
        <v>88</v>
      </c>
      <c r="B201">
        <v>2019</v>
      </c>
      <c r="C201" t="s">
        <v>78</v>
      </c>
      <c r="D201" t="s">
        <v>159</v>
      </c>
      <c r="E201" s="2" t="s">
        <v>61</v>
      </c>
      <c r="F201">
        <v>1</v>
      </c>
      <c r="G201">
        <v>4.0842872000000002E-2</v>
      </c>
      <c r="H201">
        <v>33.068330000000003</v>
      </c>
      <c r="I201">
        <v>39.844999999999999</v>
      </c>
      <c r="J201">
        <v>1.4083333330000001</v>
      </c>
      <c r="K201">
        <f ca="1">RANDBETWEEN(190,210)</f>
        <v>203</v>
      </c>
      <c r="L201">
        <v>1095</v>
      </c>
      <c r="M201">
        <v>1460</v>
      </c>
      <c r="N201">
        <f t="shared" si="13"/>
        <v>42.583333333333336</v>
      </c>
      <c r="O201">
        <v>350000</v>
      </c>
      <c r="P201">
        <f ca="1">RANDBETWEEN(11990,12010)</f>
        <v>11995</v>
      </c>
      <c r="Q201" t="s">
        <v>13</v>
      </c>
      <c r="R201">
        <v>6</v>
      </c>
      <c r="S201">
        <v>50</v>
      </c>
      <c r="T201">
        <v>25</v>
      </c>
      <c r="U201">
        <v>25</v>
      </c>
      <c r="V201" t="s">
        <v>17</v>
      </c>
      <c r="W201">
        <f t="shared" ca="1" si="14"/>
        <v>2434985</v>
      </c>
      <c r="X201">
        <f t="shared" ca="1" si="12"/>
        <v>2084985</v>
      </c>
      <c r="Y201">
        <f ca="1">(X201/O201)*100</f>
        <v>595.70999999999992</v>
      </c>
      <c r="Z201" t="s">
        <v>54</v>
      </c>
      <c r="AA201" t="str">
        <f t="shared" si="15"/>
        <v>long_term</v>
      </c>
      <c r="AB201" s="4" t="s">
        <v>106</v>
      </c>
    </row>
    <row r="202" spans="1:28">
      <c r="A202" t="s">
        <v>88</v>
      </c>
      <c r="B202">
        <v>2019</v>
      </c>
      <c r="C202" t="s">
        <v>79</v>
      </c>
      <c r="D202" s="4" t="s">
        <v>138</v>
      </c>
      <c r="E202" t="s">
        <v>58</v>
      </c>
      <c r="F202">
        <v>0</v>
      </c>
      <c r="G202">
        <v>0.34838709699999998</v>
      </c>
      <c r="H202">
        <v>35.346769999999999</v>
      </c>
      <c r="I202">
        <v>32.669354839999997</v>
      </c>
      <c r="J202">
        <v>1.5112903230000001</v>
      </c>
      <c r="K202">
        <v>17.296299999999999</v>
      </c>
      <c r="L202">
        <v>90</v>
      </c>
      <c r="M202">
        <v>110</v>
      </c>
      <c r="N202">
        <f t="shared" si="13"/>
        <v>3.3333333333333335</v>
      </c>
      <c r="O202">
        <v>0</v>
      </c>
      <c r="P202">
        <v>0</v>
      </c>
      <c r="Q202" t="s">
        <v>15</v>
      </c>
      <c r="R202">
        <v>5.75</v>
      </c>
      <c r="S202">
        <v>150</v>
      </c>
      <c r="T202">
        <v>60</v>
      </c>
      <c r="U202">
        <v>60</v>
      </c>
      <c r="V202" t="s">
        <v>17</v>
      </c>
      <c r="W202">
        <f t="shared" si="14"/>
        <v>0</v>
      </c>
      <c r="X202">
        <f t="shared" si="12"/>
        <v>0</v>
      </c>
      <c r="Y202">
        <v>0</v>
      </c>
      <c r="Z202" t="s">
        <v>51</v>
      </c>
      <c r="AA202" t="str">
        <f t="shared" si="15"/>
        <v>short_term</v>
      </c>
      <c r="AB202" s="4" t="s">
        <v>107</v>
      </c>
    </row>
    <row r="203" spans="1:28">
      <c r="A203" t="s">
        <v>88</v>
      </c>
      <c r="B203">
        <v>2019</v>
      </c>
      <c r="C203" t="s">
        <v>79</v>
      </c>
      <c r="D203" s="4" t="s">
        <v>9</v>
      </c>
      <c r="E203" t="s">
        <v>58</v>
      </c>
      <c r="F203" s="1">
        <v>0</v>
      </c>
      <c r="G203">
        <v>0.34838709699999998</v>
      </c>
      <c r="H203">
        <v>35.346769999999999</v>
      </c>
      <c r="I203">
        <v>32.669354839999997</v>
      </c>
      <c r="J203">
        <v>1.5112903230000001</v>
      </c>
      <c r="K203">
        <v>19.379799999999999</v>
      </c>
      <c r="L203">
        <v>210</v>
      </c>
      <c r="M203">
        <v>240</v>
      </c>
      <c r="N203">
        <f t="shared" si="13"/>
        <v>7.5</v>
      </c>
      <c r="O203">
        <v>0</v>
      </c>
      <c r="P203">
        <v>0</v>
      </c>
      <c r="Q203" t="s">
        <v>15</v>
      </c>
      <c r="R203">
        <v>6.5</v>
      </c>
      <c r="S203">
        <v>80</v>
      </c>
      <c r="T203">
        <v>40</v>
      </c>
      <c r="U203">
        <v>40</v>
      </c>
      <c r="V203" t="s">
        <v>17</v>
      </c>
      <c r="W203">
        <f t="shared" si="14"/>
        <v>0</v>
      </c>
      <c r="X203">
        <f t="shared" si="12"/>
        <v>0</v>
      </c>
      <c r="Y203">
        <v>0</v>
      </c>
      <c r="Z203" t="s">
        <v>51</v>
      </c>
      <c r="AA203" t="str">
        <f t="shared" si="15"/>
        <v>intermediate_term</v>
      </c>
      <c r="AB203" s="4" t="s">
        <v>108</v>
      </c>
    </row>
    <row r="204" spans="1:28">
      <c r="A204" t="s">
        <v>88</v>
      </c>
      <c r="B204">
        <v>2019</v>
      </c>
      <c r="C204" t="s">
        <v>79</v>
      </c>
      <c r="D204" s="4" t="s">
        <v>139</v>
      </c>
      <c r="E204" t="s">
        <v>58</v>
      </c>
      <c r="F204">
        <v>0</v>
      </c>
      <c r="G204">
        <v>0.34838709699999998</v>
      </c>
      <c r="H204">
        <v>35.346769999999999</v>
      </c>
      <c r="I204">
        <v>32.669354839999997</v>
      </c>
      <c r="J204">
        <v>1.5112903230000001</v>
      </c>
      <c r="K204">
        <v>34.971299999999999</v>
      </c>
      <c r="L204">
        <v>65</v>
      </c>
      <c r="M204">
        <v>75</v>
      </c>
      <c r="N204">
        <f t="shared" si="13"/>
        <v>2.3333333333333335</v>
      </c>
      <c r="O204">
        <v>0</v>
      </c>
      <c r="P204">
        <v>0</v>
      </c>
      <c r="Q204" t="s">
        <v>15</v>
      </c>
      <c r="R204">
        <v>6.75</v>
      </c>
      <c r="S204">
        <v>80</v>
      </c>
      <c r="T204">
        <v>40</v>
      </c>
      <c r="U204">
        <v>40</v>
      </c>
      <c r="V204" t="s">
        <v>17</v>
      </c>
      <c r="W204">
        <f t="shared" si="14"/>
        <v>0</v>
      </c>
      <c r="X204">
        <f t="shared" si="12"/>
        <v>0</v>
      </c>
      <c r="Y204">
        <v>0</v>
      </c>
      <c r="Z204" t="s">
        <v>51</v>
      </c>
      <c r="AA204" t="str">
        <f t="shared" si="15"/>
        <v>short_term</v>
      </c>
      <c r="AB204" s="4" t="s">
        <v>89</v>
      </c>
    </row>
    <row r="205" spans="1:28">
      <c r="A205" t="s">
        <v>88</v>
      </c>
      <c r="B205">
        <v>2019</v>
      </c>
      <c r="C205" t="s">
        <v>79</v>
      </c>
      <c r="D205" s="4" t="s">
        <v>140</v>
      </c>
      <c r="E205" t="s">
        <v>58</v>
      </c>
      <c r="F205">
        <v>1</v>
      </c>
      <c r="G205">
        <v>0.34838709699999998</v>
      </c>
      <c r="H205">
        <v>35.346769999999999</v>
      </c>
      <c r="I205">
        <v>32.669354839999997</v>
      </c>
      <c r="J205">
        <v>1.5112903230000001</v>
      </c>
      <c r="K205">
        <v>21</v>
      </c>
      <c r="L205">
        <v>70</v>
      </c>
      <c r="M205">
        <v>90</v>
      </c>
      <c r="N205">
        <f t="shared" si="13"/>
        <v>2.6666666666666665</v>
      </c>
      <c r="O205">
        <v>11000</v>
      </c>
      <c r="P205">
        <v>1500</v>
      </c>
      <c r="Q205" t="s">
        <v>13</v>
      </c>
      <c r="R205">
        <v>0.75</v>
      </c>
      <c r="S205">
        <v>80</v>
      </c>
      <c r="T205">
        <v>40</v>
      </c>
      <c r="U205">
        <v>40</v>
      </c>
      <c r="V205" t="s">
        <v>18</v>
      </c>
      <c r="W205">
        <f t="shared" si="14"/>
        <v>31500</v>
      </c>
      <c r="X205">
        <f t="shared" si="12"/>
        <v>20500</v>
      </c>
      <c r="Y205">
        <f>(X205/O205)*100</f>
        <v>186.36363636363635</v>
      </c>
      <c r="Z205" t="s">
        <v>51</v>
      </c>
      <c r="AA205" t="str">
        <f t="shared" si="15"/>
        <v>short_term</v>
      </c>
      <c r="AB205" s="4" t="s">
        <v>109</v>
      </c>
    </row>
    <row r="206" spans="1:28">
      <c r="A206" t="s">
        <v>88</v>
      </c>
      <c r="B206">
        <v>2019</v>
      </c>
      <c r="C206" t="s">
        <v>79</v>
      </c>
      <c r="D206" s="4" t="s">
        <v>141</v>
      </c>
      <c r="E206" t="s">
        <v>58</v>
      </c>
      <c r="F206">
        <v>0</v>
      </c>
      <c r="G206">
        <v>0.34838709699999998</v>
      </c>
      <c r="H206">
        <v>35.346769999999999</v>
      </c>
      <c r="I206">
        <v>32.669354839999997</v>
      </c>
      <c r="J206">
        <v>1.5112903230000001</v>
      </c>
      <c r="K206">
        <v>19.8</v>
      </c>
      <c r="L206">
        <v>105</v>
      </c>
      <c r="M206">
        <v>110</v>
      </c>
      <c r="N206">
        <f t="shared" si="13"/>
        <v>3.5833333333333335</v>
      </c>
      <c r="O206">
        <v>0</v>
      </c>
      <c r="P206">
        <v>0</v>
      </c>
      <c r="Q206" t="s">
        <v>15</v>
      </c>
      <c r="R206">
        <v>6.5</v>
      </c>
      <c r="S206">
        <v>60</v>
      </c>
      <c r="T206">
        <v>30</v>
      </c>
      <c r="U206">
        <v>30</v>
      </c>
      <c r="V206" t="s">
        <v>17</v>
      </c>
      <c r="W206">
        <f t="shared" si="14"/>
        <v>0</v>
      </c>
      <c r="X206">
        <f t="shared" si="12"/>
        <v>0</v>
      </c>
      <c r="Y206">
        <v>0</v>
      </c>
      <c r="Z206" t="s">
        <v>51</v>
      </c>
      <c r="AA206" t="str">
        <f t="shared" si="15"/>
        <v>short_term</v>
      </c>
      <c r="AB206" s="4" t="s">
        <v>110</v>
      </c>
    </row>
    <row r="207" spans="1:28">
      <c r="A207" t="s">
        <v>88</v>
      </c>
      <c r="B207">
        <v>2019</v>
      </c>
      <c r="C207" t="s">
        <v>79</v>
      </c>
      <c r="D207" s="4" t="s">
        <v>142</v>
      </c>
      <c r="E207" t="s">
        <v>58</v>
      </c>
      <c r="F207">
        <v>1</v>
      </c>
      <c r="G207">
        <v>0.34838709699999998</v>
      </c>
      <c r="H207">
        <v>35.346769999999999</v>
      </c>
      <c r="I207">
        <v>32.669354839999997</v>
      </c>
      <c r="J207">
        <v>1.5112903230000001</v>
      </c>
      <c r="K207">
        <v>22.75</v>
      </c>
      <c r="L207">
        <v>120</v>
      </c>
      <c r="M207">
        <v>135</v>
      </c>
      <c r="N207">
        <f t="shared" si="13"/>
        <v>4.25</v>
      </c>
      <c r="O207">
        <v>13000</v>
      </c>
      <c r="P207">
        <v>648</v>
      </c>
      <c r="Q207" t="s">
        <v>65</v>
      </c>
      <c r="R207">
        <v>6</v>
      </c>
      <c r="S207">
        <v>40</v>
      </c>
      <c r="T207">
        <v>20</v>
      </c>
      <c r="U207">
        <v>20</v>
      </c>
      <c r="V207" t="s">
        <v>18</v>
      </c>
      <c r="W207">
        <f t="shared" si="14"/>
        <v>14742</v>
      </c>
      <c r="X207">
        <f t="shared" si="12"/>
        <v>1742</v>
      </c>
      <c r="Y207">
        <f>(X207/O207)*100</f>
        <v>13.4</v>
      </c>
      <c r="Z207" t="s">
        <v>51</v>
      </c>
      <c r="AA207" t="str">
        <f t="shared" si="15"/>
        <v>intermediate_term</v>
      </c>
      <c r="AB207" s="4" t="s">
        <v>111</v>
      </c>
    </row>
    <row r="208" spans="1:28">
      <c r="A208" t="s">
        <v>88</v>
      </c>
      <c r="B208">
        <v>2019</v>
      </c>
      <c r="C208" t="s">
        <v>79</v>
      </c>
      <c r="D208" s="4" t="s">
        <v>143</v>
      </c>
      <c r="E208" t="s">
        <v>58</v>
      </c>
      <c r="F208">
        <v>1</v>
      </c>
      <c r="G208">
        <v>0.34838709699999998</v>
      </c>
      <c r="H208">
        <v>35.346769999999999</v>
      </c>
      <c r="I208">
        <v>32.669354839999997</v>
      </c>
      <c r="J208">
        <v>1.5112903230000001</v>
      </c>
      <c r="K208">
        <v>53.295999999999999</v>
      </c>
      <c r="L208">
        <v>100</v>
      </c>
      <c r="M208">
        <v>120</v>
      </c>
      <c r="N208">
        <f t="shared" si="13"/>
        <v>3.6666666666666665</v>
      </c>
      <c r="O208">
        <v>17500</v>
      </c>
      <c r="P208">
        <v>365</v>
      </c>
      <c r="Q208" t="s">
        <v>66</v>
      </c>
      <c r="R208">
        <v>5.25</v>
      </c>
      <c r="S208">
        <v>10</v>
      </c>
      <c r="T208">
        <v>20</v>
      </c>
      <c r="U208">
        <v>12</v>
      </c>
      <c r="V208" t="s">
        <v>17</v>
      </c>
      <c r="W208">
        <f t="shared" si="14"/>
        <v>19453.04</v>
      </c>
      <c r="X208">
        <f t="shared" si="12"/>
        <v>1953.0400000000009</v>
      </c>
      <c r="Y208">
        <f>(X208/O208)*100</f>
        <v>11.160228571428576</v>
      </c>
      <c r="Z208" t="s">
        <v>51</v>
      </c>
      <c r="AA208" t="str">
        <f t="shared" si="15"/>
        <v>short_term</v>
      </c>
      <c r="AB208" s="4" t="s">
        <v>112</v>
      </c>
    </row>
    <row r="209" spans="1:28">
      <c r="A209" t="s">
        <v>88</v>
      </c>
      <c r="B209">
        <v>2019</v>
      </c>
      <c r="C209" t="s">
        <v>79</v>
      </c>
      <c r="D209" s="4" t="s">
        <v>144</v>
      </c>
      <c r="E209" t="s">
        <v>58</v>
      </c>
      <c r="F209">
        <v>0</v>
      </c>
      <c r="G209">
        <v>0.34838709699999998</v>
      </c>
      <c r="H209">
        <v>35.346769999999999</v>
      </c>
      <c r="I209">
        <v>32.669354839999997</v>
      </c>
      <c r="J209">
        <v>1.5112903230000001</v>
      </c>
      <c r="K209">
        <v>56.85</v>
      </c>
      <c r="L209">
        <v>60</v>
      </c>
      <c r="M209">
        <v>65</v>
      </c>
      <c r="N209">
        <f t="shared" si="13"/>
        <v>2.0833333333333335</v>
      </c>
      <c r="O209">
        <v>0</v>
      </c>
      <c r="P209">
        <v>0</v>
      </c>
      <c r="Q209" t="s">
        <v>13</v>
      </c>
      <c r="R209">
        <v>6.75</v>
      </c>
      <c r="S209">
        <v>20</v>
      </c>
      <c r="T209">
        <v>40</v>
      </c>
      <c r="U209">
        <v>0</v>
      </c>
      <c r="V209" t="s">
        <v>18</v>
      </c>
      <c r="W209">
        <f t="shared" si="14"/>
        <v>0</v>
      </c>
      <c r="X209">
        <f t="shared" si="12"/>
        <v>0</v>
      </c>
      <c r="Y209">
        <v>0</v>
      </c>
      <c r="Z209" t="s">
        <v>51</v>
      </c>
      <c r="AA209" t="str">
        <f t="shared" si="15"/>
        <v>short_term</v>
      </c>
      <c r="AB209" s="4" t="s">
        <v>113</v>
      </c>
    </row>
    <row r="210" spans="1:28">
      <c r="A210" t="s">
        <v>88</v>
      </c>
      <c r="B210">
        <v>2019</v>
      </c>
      <c r="C210" t="s">
        <v>79</v>
      </c>
      <c r="D210" s="4" t="s">
        <v>145</v>
      </c>
      <c r="E210" t="s">
        <v>58</v>
      </c>
      <c r="F210">
        <v>0</v>
      </c>
      <c r="G210">
        <v>0.34838709699999998</v>
      </c>
      <c r="H210">
        <v>35.346769999999999</v>
      </c>
      <c r="I210">
        <v>32.669354839999997</v>
      </c>
      <c r="J210">
        <v>1.5112903230000001</v>
      </c>
      <c r="K210">
        <v>40.97</v>
      </c>
      <c r="L210">
        <v>70</v>
      </c>
      <c r="M210">
        <v>85</v>
      </c>
      <c r="N210">
        <f t="shared" si="13"/>
        <v>2.5833333333333335</v>
      </c>
      <c r="O210">
        <v>0</v>
      </c>
      <c r="P210">
        <v>0</v>
      </c>
      <c r="Q210" t="s">
        <v>67</v>
      </c>
      <c r="R210">
        <v>7.15</v>
      </c>
      <c r="S210">
        <v>20</v>
      </c>
      <c r="T210">
        <v>40</v>
      </c>
      <c r="U210">
        <v>40</v>
      </c>
      <c r="V210" t="s">
        <v>18</v>
      </c>
      <c r="W210">
        <f t="shared" si="14"/>
        <v>0</v>
      </c>
      <c r="X210">
        <f t="shared" si="12"/>
        <v>0</v>
      </c>
      <c r="Y210">
        <v>0</v>
      </c>
      <c r="Z210" t="s">
        <v>51</v>
      </c>
      <c r="AA210" t="str">
        <f t="shared" si="15"/>
        <v>short_term</v>
      </c>
      <c r="AB210" s="4" t="s">
        <v>114</v>
      </c>
    </row>
    <row r="211" spans="1:28">
      <c r="A211" t="s">
        <v>88</v>
      </c>
      <c r="B211">
        <v>2019</v>
      </c>
      <c r="C211" t="s">
        <v>79</v>
      </c>
      <c r="D211" s="4" t="s">
        <v>146</v>
      </c>
      <c r="E211" t="s">
        <v>58</v>
      </c>
      <c r="F211">
        <v>0</v>
      </c>
      <c r="G211">
        <v>0.34838709699999998</v>
      </c>
      <c r="H211">
        <v>35.346769999999999</v>
      </c>
      <c r="I211">
        <v>32.669354839999997</v>
      </c>
      <c r="J211">
        <v>1.5112903230000001</v>
      </c>
      <c r="K211">
        <v>47.32</v>
      </c>
      <c r="L211">
        <v>90</v>
      </c>
      <c r="M211">
        <v>135</v>
      </c>
      <c r="N211">
        <f t="shared" si="13"/>
        <v>3.75</v>
      </c>
      <c r="O211">
        <v>0</v>
      </c>
      <c r="P211">
        <v>0</v>
      </c>
      <c r="Q211" t="s">
        <v>66</v>
      </c>
      <c r="R211">
        <v>6.5</v>
      </c>
      <c r="S211">
        <v>12.5</v>
      </c>
      <c r="T211">
        <v>25</v>
      </c>
      <c r="U211">
        <v>12.5</v>
      </c>
      <c r="V211" t="s">
        <v>18</v>
      </c>
      <c r="W211">
        <f t="shared" si="14"/>
        <v>0</v>
      </c>
      <c r="X211">
        <f t="shared" si="12"/>
        <v>0</v>
      </c>
      <c r="Y211">
        <v>0</v>
      </c>
      <c r="Z211" t="s">
        <v>51</v>
      </c>
      <c r="AA211" t="str">
        <f t="shared" si="15"/>
        <v>short_term</v>
      </c>
      <c r="AB211" s="4" t="s">
        <v>115</v>
      </c>
    </row>
    <row r="212" spans="1:28">
      <c r="A212" t="s">
        <v>88</v>
      </c>
      <c r="B212">
        <v>2019</v>
      </c>
      <c r="C212" t="s">
        <v>79</v>
      </c>
      <c r="D212" s="4" t="s">
        <v>147</v>
      </c>
      <c r="E212" t="s">
        <v>58</v>
      </c>
      <c r="F212" s="1">
        <v>0</v>
      </c>
      <c r="G212">
        <v>0.34838709699999998</v>
      </c>
      <c r="H212">
        <v>35.346769999999999</v>
      </c>
      <c r="I212">
        <v>32.669354839999997</v>
      </c>
      <c r="J212">
        <v>1.5112903230000001</v>
      </c>
      <c r="K212">
        <v>50.2</v>
      </c>
      <c r="L212">
        <v>160</v>
      </c>
      <c r="M212">
        <v>170</v>
      </c>
      <c r="N212">
        <f t="shared" si="13"/>
        <v>5.5</v>
      </c>
      <c r="O212">
        <v>0</v>
      </c>
      <c r="P212">
        <v>0</v>
      </c>
      <c r="Q212" t="s">
        <v>13</v>
      </c>
      <c r="R212">
        <v>6.25</v>
      </c>
      <c r="S212">
        <v>10</v>
      </c>
      <c r="T212">
        <v>40</v>
      </c>
      <c r="U212">
        <v>20</v>
      </c>
      <c r="V212" t="s">
        <v>17</v>
      </c>
      <c r="W212">
        <f t="shared" si="14"/>
        <v>0</v>
      </c>
      <c r="X212">
        <f t="shared" si="12"/>
        <v>0</v>
      </c>
      <c r="Y212">
        <v>0</v>
      </c>
      <c r="Z212" t="s">
        <v>51</v>
      </c>
      <c r="AA212" t="str">
        <f t="shared" si="15"/>
        <v>intermediate_term</v>
      </c>
      <c r="AB212" s="4" t="s">
        <v>116</v>
      </c>
    </row>
    <row r="213" spans="1:28">
      <c r="A213" t="s">
        <v>88</v>
      </c>
      <c r="B213">
        <v>2019</v>
      </c>
      <c r="C213" t="s">
        <v>79</v>
      </c>
      <c r="D213" s="4" t="s">
        <v>10</v>
      </c>
      <c r="E213" t="s">
        <v>58</v>
      </c>
      <c r="F213">
        <v>1</v>
      </c>
      <c r="G213">
        <v>0.34838709699999998</v>
      </c>
      <c r="H213">
        <v>35.346769999999999</v>
      </c>
      <c r="I213">
        <v>32.669354839999997</v>
      </c>
      <c r="J213">
        <v>1.5112903230000001</v>
      </c>
      <c r="K213">
        <v>34</v>
      </c>
      <c r="L213">
        <v>90</v>
      </c>
      <c r="M213">
        <v>125</v>
      </c>
      <c r="N213">
        <f t="shared" si="13"/>
        <v>3.5833333333333335</v>
      </c>
      <c r="O213">
        <v>8500</v>
      </c>
      <c r="P213">
        <v>334</v>
      </c>
      <c r="Q213" t="s">
        <v>67</v>
      </c>
      <c r="R213">
        <v>7.1</v>
      </c>
      <c r="S213">
        <v>135</v>
      </c>
      <c r="T213">
        <v>31</v>
      </c>
      <c r="U213">
        <v>250</v>
      </c>
      <c r="V213" t="s">
        <v>17</v>
      </c>
      <c r="W213">
        <f t="shared" si="14"/>
        <v>11356</v>
      </c>
      <c r="X213">
        <f t="shared" si="12"/>
        <v>2856</v>
      </c>
      <c r="Y213">
        <f>(X213/O213)*100</f>
        <v>33.6</v>
      </c>
      <c r="Z213" t="s">
        <v>51</v>
      </c>
      <c r="AA213" t="str">
        <f t="shared" si="15"/>
        <v>short_term</v>
      </c>
      <c r="AB213" s="4" t="s">
        <v>113</v>
      </c>
    </row>
    <row r="214" spans="1:28">
      <c r="A214" t="s">
        <v>88</v>
      </c>
      <c r="B214">
        <v>2019</v>
      </c>
      <c r="C214" t="s">
        <v>79</v>
      </c>
      <c r="D214" s="4" t="s">
        <v>148</v>
      </c>
      <c r="E214" t="s">
        <v>61</v>
      </c>
      <c r="F214">
        <v>1</v>
      </c>
      <c r="G214">
        <v>0.34838709699999998</v>
      </c>
      <c r="H214">
        <v>35.346769999999999</v>
      </c>
      <c r="I214">
        <v>32.669354839999997</v>
      </c>
      <c r="J214">
        <v>1.5112903230000001</v>
      </c>
      <c r="K214">
        <v>50.26</v>
      </c>
      <c r="L214">
        <v>110</v>
      </c>
      <c r="M214">
        <v>120</v>
      </c>
      <c r="N214">
        <f t="shared" si="13"/>
        <v>3.8333333333333335</v>
      </c>
      <c r="O214">
        <v>22500</v>
      </c>
      <c r="P214">
        <v>1110</v>
      </c>
      <c r="Q214" t="s">
        <v>13</v>
      </c>
      <c r="R214">
        <v>6.25</v>
      </c>
      <c r="S214">
        <v>60</v>
      </c>
      <c r="T214">
        <v>45</v>
      </c>
      <c r="U214">
        <v>48</v>
      </c>
      <c r="V214" t="s">
        <v>17</v>
      </c>
      <c r="W214">
        <f t="shared" si="14"/>
        <v>55788.6</v>
      </c>
      <c r="X214">
        <f t="shared" si="12"/>
        <v>33288.6</v>
      </c>
      <c r="Y214">
        <f>(X214/O214)*100</f>
        <v>147.94933333333333</v>
      </c>
      <c r="Z214" t="s">
        <v>51</v>
      </c>
      <c r="AA214" t="str">
        <f t="shared" si="15"/>
        <v>short_term</v>
      </c>
      <c r="AB214" s="4" t="s">
        <v>117</v>
      </c>
    </row>
    <row r="215" spans="1:28">
      <c r="A215" t="s">
        <v>88</v>
      </c>
      <c r="B215">
        <v>2019</v>
      </c>
      <c r="C215" t="s">
        <v>79</v>
      </c>
      <c r="D215" s="4" t="s">
        <v>149</v>
      </c>
      <c r="E215" s="1" t="s">
        <v>58</v>
      </c>
      <c r="F215">
        <v>1</v>
      </c>
      <c r="G215">
        <v>0.34838709699999998</v>
      </c>
      <c r="H215">
        <v>35.346769999999999</v>
      </c>
      <c r="I215">
        <v>32.669354839999997</v>
      </c>
      <c r="J215">
        <v>1.5112903230000001</v>
      </c>
      <c r="K215">
        <v>42</v>
      </c>
      <c r="L215">
        <v>90</v>
      </c>
      <c r="M215">
        <v>130</v>
      </c>
      <c r="N215">
        <f t="shared" si="13"/>
        <v>3.6666666666666665</v>
      </c>
      <c r="O215">
        <v>13500</v>
      </c>
      <c r="P215">
        <v>350</v>
      </c>
      <c r="Q215" t="s">
        <v>68</v>
      </c>
      <c r="R215">
        <v>6.75</v>
      </c>
      <c r="S215">
        <v>17</v>
      </c>
      <c r="T215">
        <v>13</v>
      </c>
      <c r="U215">
        <v>13</v>
      </c>
      <c r="V215" t="s">
        <v>17</v>
      </c>
      <c r="W215">
        <f t="shared" si="14"/>
        <v>14700</v>
      </c>
      <c r="X215">
        <f t="shared" si="12"/>
        <v>1200</v>
      </c>
      <c r="Y215">
        <f>(X215/O215)*100</f>
        <v>8.8888888888888893</v>
      </c>
      <c r="Z215" t="s">
        <v>51</v>
      </c>
      <c r="AA215" t="str">
        <f t="shared" si="15"/>
        <v>short_term</v>
      </c>
      <c r="AB215" s="4" t="s">
        <v>118</v>
      </c>
    </row>
    <row r="216" spans="1:28">
      <c r="A216" t="s">
        <v>88</v>
      </c>
      <c r="B216">
        <v>2019</v>
      </c>
      <c r="C216" t="s">
        <v>79</v>
      </c>
      <c r="D216" s="4" t="s">
        <v>150</v>
      </c>
      <c r="E216" s="1" t="s">
        <v>59</v>
      </c>
      <c r="F216" s="1">
        <v>1</v>
      </c>
      <c r="G216">
        <v>0.34838709699999998</v>
      </c>
      <c r="H216">
        <v>35.346769999999999</v>
      </c>
      <c r="I216">
        <v>32.669354839999997</v>
      </c>
      <c r="J216">
        <v>1.5112903230000001</v>
      </c>
      <c r="K216">
        <v>30.21</v>
      </c>
      <c r="L216">
        <v>90</v>
      </c>
      <c r="M216">
        <v>100</v>
      </c>
      <c r="N216">
        <f t="shared" si="13"/>
        <v>3.1666666666666665</v>
      </c>
      <c r="O216">
        <v>20500</v>
      </c>
      <c r="P216">
        <v>928</v>
      </c>
      <c r="Q216" t="s">
        <v>13</v>
      </c>
      <c r="R216">
        <v>6.4</v>
      </c>
      <c r="S216">
        <v>150</v>
      </c>
      <c r="T216">
        <v>75</v>
      </c>
      <c r="U216">
        <v>50</v>
      </c>
      <c r="V216" t="s">
        <v>17</v>
      </c>
      <c r="W216">
        <f t="shared" si="14"/>
        <v>28034.880000000001</v>
      </c>
      <c r="X216">
        <f t="shared" si="12"/>
        <v>7534.880000000001</v>
      </c>
      <c r="Y216">
        <f>(X216/O216)*100</f>
        <v>36.755512195121959</v>
      </c>
      <c r="Z216" t="s">
        <v>51</v>
      </c>
      <c r="AA216" t="str">
        <f t="shared" si="15"/>
        <v>short_term</v>
      </c>
      <c r="AB216" s="4" t="s">
        <v>119</v>
      </c>
    </row>
    <row r="217" spans="1:28">
      <c r="A217" t="s">
        <v>88</v>
      </c>
      <c r="B217">
        <v>2019</v>
      </c>
      <c r="C217" t="s">
        <v>79</v>
      </c>
      <c r="D217" s="4" t="s">
        <v>11</v>
      </c>
      <c r="E217" s="1" t="s">
        <v>59</v>
      </c>
      <c r="F217" s="1">
        <v>0</v>
      </c>
      <c r="G217">
        <v>0.34838709699999998</v>
      </c>
      <c r="H217">
        <v>35.346769999999999</v>
      </c>
      <c r="I217">
        <v>32.669354839999997</v>
      </c>
      <c r="J217">
        <v>1.5112903230000001</v>
      </c>
      <c r="K217">
        <v>31.898</v>
      </c>
      <c r="L217">
        <v>120</v>
      </c>
      <c r="M217">
        <v>150</v>
      </c>
      <c r="N217">
        <f t="shared" si="13"/>
        <v>4.5</v>
      </c>
      <c r="O217">
        <v>0</v>
      </c>
      <c r="P217">
        <v>0</v>
      </c>
      <c r="Q217" t="s">
        <v>13</v>
      </c>
      <c r="R217">
        <v>6.5</v>
      </c>
      <c r="S217">
        <v>24</v>
      </c>
      <c r="T217">
        <v>108</v>
      </c>
      <c r="U217">
        <v>48</v>
      </c>
      <c r="V217" t="s">
        <v>18</v>
      </c>
      <c r="W217">
        <f t="shared" si="14"/>
        <v>0</v>
      </c>
      <c r="X217">
        <f t="shared" si="12"/>
        <v>0</v>
      </c>
      <c r="Y217">
        <v>0</v>
      </c>
      <c r="Z217" t="s">
        <v>53</v>
      </c>
      <c r="AA217" t="str">
        <f t="shared" si="15"/>
        <v>intermediate_term</v>
      </c>
      <c r="AB217" s="4" t="s">
        <v>120</v>
      </c>
    </row>
    <row r="218" spans="1:28">
      <c r="A218" t="s">
        <v>88</v>
      </c>
      <c r="B218">
        <v>2019</v>
      </c>
      <c r="C218" t="s">
        <v>79</v>
      </c>
      <c r="D218" s="4" t="s">
        <v>151</v>
      </c>
      <c r="E218" s="1" t="s">
        <v>60</v>
      </c>
      <c r="F218" s="1">
        <v>0</v>
      </c>
      <c r="G218">
        <v>0.34838709699999998</v>
      </c>
      <c r="H218">
        <v>35.346769999999999</v>
      </c>
      <c r="I218">
        <v>32.669354839999997</v>
      </c>
      <c r="J218">
        <v>1.5112903230000001</v>
      </c>
      <c r="K218">
        <v>48.75</v>
      </c>
      <c r="L218">
        <v>150</v>
      </c>
      <c r="M218">
        <v>300</v>
      </c>
      <c r="N218">
        <f t="shared" si="13"/>
        <v>7.5</v>
      </c>
      <c r="O218">
        <v>0</v>
      </c>
      <c r="P218">
        <v>0</v>
      </c>
      <c r="Q218" t="s">
        <v>13</v>
      </c>
      <c r="R218">
        <v>5.75</v>
      </c>
      <c r="S218">
        <v>40</v>
      </c>
      <c r="T218">
        <v>25</v>
      </c>
      <c r="U218">
        <v>15</v>
      </c>
      <c r="V218" t="s">
        <v>18</v>
      </c>
      <c r="W218">
        <f t="shared" si="14"/>
        <v>0</v>
      </c>
      <c r="X218">
        <f t="shared" si="12"/>
        <v>0</v>
      </c>
      <c r="Y218">
        <v>0</v>
      </c>
      <c r="Z218" t="s">
        <v>53</v>
      </c>
      <c r="AA218" t="str">
        <f t="shared" si="15"/>
        <v>intermediate_term</v>
      </c>
      <c r="AB218" s="4" t="s">
        <v>121</v>
      </c>
    </row>
    <row r="219" spans="1:28">
      <c r="A219" t="s">
        <v>88</v>
      </c>
      <c r="B219">
        <v>2019</v>
      </c>
      <c r="C219" t="s">
        <v>79</v>
      </c>
      <c r="D219" s="4" t="s">
        <v>152</v>
      </c>
      <c r="E219" s="1" t="s">
        <v>60</v>
      </c>
      <c r="F219">
        <v>0</v>
      </c>
      <c r="G219">
        <v>0.34838709699999998</v>
      </c>
      <c r="H219">
        <v>35.346769999999999</v>
      </c>
      <c r="I219">
        <v>32.669354839999997</v>
      </c>
      <c r="J219">
        <v>1.5112903230000001</v>
      </c>
      <c r="K219">
        <v>35.26</v>
      </c>
      <c r="L219">
        <v>50</v>
      </c>
      <c r="M219">
        <v>145</v>
      </c>
      <c r="N219">
        <f t="shared" si="13"/>
        <v>3.25</v>
      </c>
      <c r="O219">
        <v>0</v>
      </c>
      <c r="P219">
        <v>0</v>
      </c>
      <c r="Q219" t="s">
        <v>69</v>
      </c>
      <c r="R219">
        <v>6.75</v>
      </c>
      <c r="S219">
        <v>20</v>
      </c>
      <c r="T219">
        <v>40</v>
      </c>
      <c r="U219">
        <v>20</v>
      </c>
      <c r="V219" t="s">
        <v>17</v>
      </c>
      <c r="W219">
        <f t="shared" si="14"/>
        <v>0</v>
      </c>
      <c r="X219">
        <f t="shared" si="12"/>
        <v>0</v>
      </c>
      <c r="Y219">
        <v>0</v>
      </c>
      <c r="Z219" t="s">
        <v>53</v>
      </c>
      <c r="AA219" t="str">
        <f t="shared" si="15"/>
        <v>short_term</v>
      </c>
      <c r="AB219" s="4" t="s">
        <v>122</v>
      </c>
    </row>
    <row r="220" spans="1:28">
      <c r="A220" t="s">
        <v>88</v>
      </c>
      <c r="B220">
        <v>2019</v>
      </c>
      <c r="C220" t="s">
        <v>79</v>
      </c>
      <c r="D220" s="4" t="s">
        <v>153</v>
      </c>
      <c r="E220" s="1" t="s">
        <v>63</v>
      </c>
      <c r="F220">
        <v>1</v>
      </c>
      <c r="G220">
        <v>0.34838709699999998</v>
      </c>
      <c r="H220">
        <v>35.346769999999999</v>
      </c>
      <c r="I220">
        <v>32.669354839999997</v>
      </c>
      <c r="J220">
        <v>1.5112903230000001</v>
      </c>
      <c r="K220">
        <v>128.5</v>
      </c>
      <c r="L220">
        <v>180</v>
      </c>
      <c r="M220">
        <v>240</v>
      </c>
      <c r="N220">
        <f t="shared" si="13"/>
        <v>7</v>
      </c>
      <c r="O220">
        <v>37500</v>
      </c>
      <c r="P220">
        <v>489</v>
      </c>
      <c r="Q220" t="s">
        <v>70</v>
      </c>
      <c r="R220">
        <v>6.9</v>
      </c>
      <c r="S220">
        <v>80</v>
      </c>
      <c r="T220">
        <v>40</v>
      </c>
      <c r="U220">
        <v>40</v>
      </c>
      <c r="V220" t="s">
        <v>18</v>
      </c>
      <c r="W220">
        <f t="shared" si="14"/>
        <v>62836.5</v>
      </c>
      <c r="X220">
        <f t="shared" si="12"/>
        <v>25336.5</v>
      </c>
      <c r="Y220">
        <f>(X220/O220)*100</f>
        <v>67.564000000000007</v>
      </c>
      <c r="Z220" t="s">
        <v>53</v>
      </c>
      <c r="AA220" t="str">
        <f t="shared" si="15"/>
        <v>intermediate_term</v>
      </c>
      <c r="AB220" s="4" t="s">
        <v>123</v>
      </c>
    </row>
    <row r="221" spans="1:28">
      <c r="A221" t="s">
        <v>88</v>
      </c>
      <c r="B221">
        <v>2019</v>
      </c>
      <c r="C221" t="s">
        <v>79</v>
      </c>
      <c r="D221" s="4" t="s">
        <v>12</v>
      </c>
      <c r="E221" s="1" t="s">
        <v>62</v>
      </c>
      <c r="F221">
        <v>1</v>
      </c>
      <c r="G221">
        <v>0.34838709699999998</v>
      </c>
      <c r="H221">
        <v>35.346769999999999</v>
      </c>
      <c r="I221">
        <v>32.669354839999997</v>
      </c>
      <c r="J221">
        <v>1.5112903230000001</v>
      </c>
      <c r="K221">
        <v>75</v>
      </c>
      <c r="L221">
        <v>150</v>
      </c>
      <c r="M221">
        <v>180</v>
      </c>
      <c r="N221">
        <f t="shared" si="13"/>
        <v>5.5</v>
      </c>
      <c r="O221">
        <v>45000</v>
      </c>
      <c r="P221">
        <v>2750</v>
      </c>
      <c r="Q221" t="s">
        <v>13</v>
      </c>
      <c r="R221">
        <v>6.25</v>
      </c>
      <c r="S221">
        <v>30</v>
      </c>
      <c r="T221">
        <v>60</v>
      </c>
      <c r="U221">
        <v>30</v>
      </c>
      <c r="V221" t="s">
        <v>17</v>
      </c>
      <c r="W221">
        <f t="shared" si="14"/>
        <v>206250</v>
      </c>
      <c r="X221">
        <f t="shared" si="12"/>
        <v>161250</v>
      </c>
      <c r="Y221">
        <f>(X221/O221)*100</f>
        <v>358.33333333333337</v>
      </c>
      <c r="Z221" t="s">
        <v>53</v>
      </c>
      <c r="AA221" t="str">
        <f t="shared" si="15"/>
        <v>intermediate_term</v>
      </c>
      <c r="AB221" s="4" t="s">
        <v>124</v>
      </c>
    </row>
    <row r="222" spans="1:28">
      <c r="A222" t="s">
        <v>88</v>
      </c>
      <c r="B222">
        <v>2019</v>
      </c>
      <c r="C222" t="s">
        <v>79</v>
      </c>
      <c r="D222" s="4" t="s">
        <v>154</v>
      </c>
      <c r="E222" s="1" t="s">
        <v>61</v>
      </c>
      <c r="F222">
        <v>0</v>
      </c>
      <c r="G222">
        <v>0.34838709699999998</v>
      </c>
      <c r="H222">
        <v>35.346769999999999</v>
      </c>
      <c r="I222">
        <v>32.669354839999997</v>
      </c>
      <c r="J222">
        <v>1.5112903230000001</v>
      </c>
      <c r="K222">
        <v>3.5</v>
      </c>
      <c r="L222">
        <v>300</v>
      </c>
      <c r="M222">
        <v>450</v>
      </c>
      <c r="N222">
        <f t="shared" si="13"/>
        <v>12.5</v>
      </c>
      <c r="O222">
        <v>0</v>
      </c>
      <c r="P222">
        <v>0</v>
      </c>
      <c r="Q222" t="s">
        <v>13</v>
      </c>
      <c r="R222">
        <v>7</v>
      </c>
      <c r="S222">
        <v>150</v>
      </c>
      <c r="T222">
        <v>80</v>
      </c>
      <c r="U222">
        <v>80</v>
      </c>
      <c r="V222" t="s">
        <v>17</v>
      </c>
      <c r="W222">
        <f t="shared" si="14"/>
        <v>0</v>
      </c>
      <c r="X222">
        <f t="shared" si="12"/>
        <v>0</v>
      </c>
      <c r="Y222">
        <v>0</v>
      </c>
      <c r="Z222" t="s">
        <v>51</v>
      </c>
      <c r="AA222" t="str">
        <f t="shared" si="15"/>
        <v>long_term</v>
      </c>
      <c r="AB222" s="4" t="s">
        <v>125</v>
      </c>
    </row>
    <row r="223" spans="1:28">
      <c r="A223" t="s">
        <v>88</v>
      </c>
      <c r="B223">
        <v>2019</v>
      </c>
      <c r="C223" t="s">
        <v>79</v>
      </c>
      <c r="D223" s="4" t="s">
        <v>155</v>
      </c>
      <c r="E223" s="1" t="s">
        <v>62</v>
      </c>
      <c r="F223">
        <v>0</v>
      </c>
      <c r="G223">
        <v>0.34838709699999998</v>
      </c>
      <c r="H223">
        <v>35.346769999999999</v>
      </c>
      <c r="I223">
        <v>32.669354839999997</v>
      </c>
      <c r="J223">
        <v>1.5112903230000001</v>
      </c>
      <c r="K223">
        <v>38</v>
      </c>
      <c r="L223">
        <v>80</v>
      </c>
      <c r="M223">
        <v>150</v>
      </c>
      <c r="N223">
        <f t="shared" si="13"/>
        <v>3.8333333333333335</v>
      </c>
      <c r="O223">
        <v>0</v>
      </c>
      <c r="P223">
        <v>0</v>
      </c>
      <c r="Q223" t="s">
        <v>13</v>
      </c>
      <c r="R223">
        <v>6.5</v>
      </c>
      <c r="S223">
        <v>40</v>
      </c>
      <c r="T223">
        <v>20</v>
      </c>
      <c r="U223">
        <v>40</v>
      </c>
      <c r="V223" t="s">
        <v>17</v>
      </c>
      <c r="W223">
        <f t="shared" si="14"/>
        <v>0</v>
      </c>
      <c r="X223">
        <f t="shared" si="12"/>
        <v>0</v>
      </c>
      <c r="Y223">
        <v>0</v>
      </c>
      <c r="Z223" t="s">
        <v>51</v>
      </c>
      <c r="AA223" t="str">
        <f t="shared" si="15"/>
        <v>short_term</v>
      </c>
      <c r="AB223" s="4" t="s">
        <v>126</v>
      </c>
    </row>
    <row r="224" spans="1:28">
      <c r="A224" t="s">
        <v>88</v>
      </c>
      <c r="B224">
        <v>2019</v>
      </c>
      <c r="C224" t="s">
        <v>79</v>
      </c>
      <c r="D224" s="4" t="s">
        <v>22</v>
      </c>
      <c r="E224" s="3" t="s">
        <v>62</v>
      </c>
      <c r="F224">
        <v>0</v>
      </c>
      <c r="G224">
        <v>0.34838709699999998</v>
      </c>
      <c r="H224">
        <v>35.346769999999999</v>
      </c>
      <c r="I224">
        <v>32.669354839999997</v>
      </c>
      <c r="J224">
        <v>1.5112903230000001</v>
      </c>
      <c r="K224">
        <f ca="1">RANDBETWEEN(15,30)</f>
        <v>25</v>
      </c>
      <c r="L224">
        <v>90</v>
      </c>
      <c r="M224">
        <v>90</v>
      </c>
      <c r="N224">
        <f t="shared" si="13"/>
        <v>3</v>
      </c>
      <c r="O224">
        <v>0</v>
      </c>
      <c r="P224">
        <v>0</v>
      </c>
      <c r="Q224" t="s">
        <v>13</v>
      </c>
      <c r="R224">
        <v>6.5</v>
      </c>
      <c r="S224">
        <v>200</v>
      </c>
      <c r="T224">
        <v>250</v>
      </c>
      <c r="U224">
        <v>250</v>
      </c>
      <c r="V224" t="s">
        <v>18</v>
      </c>
      <c r="W224">
        <f t="shared" ca="1" si="14"/>
        <v>0</v>
      </c>
      <c r="X224">
        <f t="shared" ca="1" si="12"/>
        <v>0</v>
      </c>
      <c r="Y224">
        <v>0</v>
      </c>
      <c r="Z224" t="s">
        <v>53</v>
      </c>
      <c r="AA224" t="str">
        <f t="shared" si="15"/>
        <v>short_term</v>
      </c>
      <c r="AB224" s="4" t="s">
        <v>90</v>
      </c>
    </row>
    <row r="225" spans="1:28">
      <c r="A225" t="s">
        <v>88</v>
      </c>
      <c r="B225">
        <v>2019</v>
      </c>
      <c r="C225" t="s">
        <v>79</v>
      </c>
      <c r="D225" s="4" t="s">
        <v>23</v>
      </c>
      <c r="E225" s="3" t="s">
        <v>62</v>
      </c>
      <c r="F225">
        <v>1</v>
      </c>
      <c r="G225">
        <v>0.34838709699999998</v>
      </c>
      <c r="H225">
        <v>35.346769999999999</v>
      </c>
      <c r="I225">
        <v>32.669354839999997</v>
      </c>
      <c r="J225">
        <v>1.5112903230000001</v>
      </c>
      <c r="K225">
        <f ca="1">RANDBETWEEN(15,30)</f>
        <v>27</v>
      </c>
      <c r="L225">
        <v>140</v>
      </c>
      <c r="M225">
        <v>140</v>
      </c>
      <c r="N225">
        <f t="shared" si="13"/>
        <v>4.666666666666667</v>
      </c>
      <c r="O225">
        <v>27500</v>
      </c>
      <c r="P225">
        <f ca="1">RANDBETWEEN(16180,16195)</f>
        <v>16187</v>
      </c>
      <c r="Q225" t="s">
        <v>15</v>
      </c>
      <c r="R225">
        <v>6.05</v>
      </c>
      <c r="S225">
        <v>200</v>
      </c>
      <c r="T225">
        <v>75</v>
      </c>
      <c r="U225">
        <v>75</v>
      </c>
      <c r="V225" t="s">
        <v>18</v>
      </c>
      <c r="W225">
        <f t="shared" ca="1" si="14"/>
        <v>437049</v>
      </c>
      <c r="X225">
        <f t="shared" ca="1" si="12"/>
        <v>409549</v>
      </c>
      <c r="Y225">
        <f ca="1">(X225/O225)*100</f>
        <v>1489.2690909090909</v>
      </c>
      <c r="Z225" t="s">
        <v>53</v>
      </c>
      <c r="AA225" t="str">
        <f t="shared" si="15"/>
        <v>intermediate_term</v>
      </c>
      <c r="AB225" s="4" t="s">
        <v>127</v>
      </c>
    </row>
    <row r="226" spans="1:28">
      <c r="A226" t="s">
        <v>88</v>
      </c>
      <c r="B226">
        <v>2019</v>
      </c>
      <c r="C226" t="s">
        <v>79</v>
      </c>
      <c r="D226" s="4" t="s">
        <v>24</v>
      </c>
      <c r="E226" s="3" t="s">
        <v>62</v>
      </c>
      <c r="F226">
        <v>1</v>
      </c>
      <c r="G226">
        <v>0.34838709699999998</v>
      </c>
      <c r="H226">
        <v>35.346769999999999</v>
      </c>
      <c r="I226">
        <v>32.669354839999997</v>
      </c>
      <c r="J226">
        <v>1.5112903230000001</v>
      </c>
      <c r="K226">
        <f ca="1">RANDBETWEEN(25,35)</f>
        <v>28</v>
      </c>
      <c r="L226">
        <v>240</v>
      </c>
      <c r="M226">
        <v>240</v>
      </c>
      <c r="N226">
        <f t="shared" si="13"/>
        <v>8</v>
      </c>
      <c r="O226">
        <v>60500</v>
      </c>
      <c r="P226">
        <v>10000</v>
      </c>
      <c r="Q226" t="s">
        <v>15</v>
      </c>
      <c r="R226">
        <v>6</v>
      </c>
      <c r="S226">
        <v>10</v>
      </c>
      <c r="T226">
        <v>20</v>
      </c>
      <c r="U226">
        <v>20</v>
      </c>
      <c r="V226" t="s">
        <v>17</v>
      </c>
      <c r="W226">
        <f t="shared" ca="1" si="14"/>
        <v>280000</v>
      </c>
      <c r="X226">
        <f t="shared" ca="1" si="12"/>
        <v>219500</v>
      </c>
      <c r="Y226">
        <f ca="1">(X226/O226)*100</f>
        <v>362.80991735537191</v>
      </c>
      <c r="Z226" t="s">
        <v>51</v>
      </c>
      <c r="AA226" t="str">
        <f t="shared" si="15"/>
        <v>intermediate_term</v>
      </c>
      <c r="AB226" s="4" t="s">
        <v>91</v>
      </c>
    </row>
    <row r="227" spans="1:28">
      <c r="A227" t="s">
        <v>88</v>
      </c>
      <c r="B227">
        <v>2019</v>
      </c>
      <c r="C227" t="s">
        <v>79</v>
      </c>
      <c r="D227" s="4" t="s">
        <v>25</v>
      </c>
      <c r="E227" s="3" t="s">
        <v>62</v>
      </c>
      <c r="F227">
        <v>0</v>
      </c>
      <c r="G227">
        <v>0.34838709699999998</v>
      </c>
      <c r="H227">
        <v>35.346769999999999</v>
      </c>
      <c r="I227">
        <v>32.669354839999997</v>
      </c>
      <c r="J227">
        <v>1.5112903230000001</v>
      </c>
      <c r="K227">
        <f ca="1">RANDBETWEEN(20,30)</f>
        <v>26</v>
      </c>
      <c r="L227">
        <v>75</v>
      </c>
      <c r="M227">
        <v>75</v>
      </c>
      <c r="N227">
        <f t="shared" si="13"/>
        <v>2.5</v>
      </c>
      <c r="O227">
        <v>0</v>
      </c>
      <c r="P227">
        <v>0</v>
      </c>
      <c r="Q227" t="s">
        <v>15</v>
      </c>
      <c r="R227">
        <v>6.25</v>
      </c>
      <c r="S227">
        <v>5</v>
      </c>
      <c r="T227">
        <v>10</v>
      </c>
      <c r="U227">
        <v>10</v>
      </c>
      <c r="V227" t="s">
        <v>18</v>
      </c>
      <c r="W227">
        <f t="shared" ca="1" si="14"/>
        <v>0</v>
      </c>
      <c r="X227">
        <f t="shared" ca="1" si="12"/>
        <v>0</v>
      </c>
      <c r="Y227">
        <v>0</v>
      </c>
      <c r="Z227" t="s">
        <v>51</v>
      </c>
      <c r="AA227" t="str">
        <f t="shared" si="15"/>
        <v>short_term</v>
      </c>
      <c r="AB227" s="4" t="s">
        <v>92</v>
      </c>
    </row>
    <row r="228" spans="1:28">
      <c r="A228" t="s">
        <v>88</v>
      </c>
      <c r="B228">
        <v>2019</v>
      </c>
      <c r="C228" t="s">
        <v>79</v>
      </c>
      <c r="D228" s="4" t="s">
        <v>26</v>
      </c>
      <c r="E228" s="3" t="s">
        <v>62</v>
      </c>
      <c r="F228">
        <v>0</v>
      </c>
      <c r="G228">
        <v>0.34838709699999998</v>
      </c>
      <c r="H228">
        <v>35.346769999999999</v>
      </c>
      <c r="I228">
        <v>32.669354839999997</v>
      </c>
      <c r="J228">
        <v>1.5112903230000001</v>
      </c>
      <c r="K228">
        <f ca="1">RANDBETWEEN(25,35)</f>
        <v>26</v>
      </c>
      <c r="L228">
        <v>55</v>
      </c>
      <c r="M228">
        <v>55</v>
      </c>
      <c r="N228">
        <f t="shared" si="13"/>
        <v>1.8333333333333333</v>
      </c>
      <c r="O228">
        <v>0</v>
      </c>
      <c r="P228">
        <v>0</v>
      </c>
      <c r="Q228" t="s">
        <v>13</v>
      </c>
      <c r="R228">
        <v>6.4</v>
      </c>
      <c r="S228">
        <v>30</v>
      </c>
      <c r="T228">
        <v>40</v>
      </c>
      <c r="U228">
        <v>40</v>
      </c>
      <c r="V228" t="s">
        <v>17</v>
      </c>
      <c r="W228">
        <f t="shared" ca="1" si="14"/>
        <v>0</v>
      </c>
      <c r="X228">
        <f t="shared" ca="1" si="12"/>
        <v>0</v>
      </c>
      <c r="Y228">
        <v>0</v>
      </c>
      <c r="Z228" t="s">
        <v>53</v>
      </c>
      <c r="AA228" t="str">
        <f t="shared" si="15"/>
        <v>short_term</v>
      </c>
      <c r="AB228" s="4" t="s">
        <v>128</v>
      </c>
    </row>
    <row r="229" spans="1:28">
      <c r="A229" t="s">
        <v>88</v>
      </c>
      <c r="B229">
        <v>2019</v>
      </c>
      <c r="C229" t="s">
        <v>79</v>
      </c>
      <c r="D229" s="4" t="s">
        <v>27</v>
      </c>
      <c r="E229" s="3" t="s">
        <v>62</v>
      </c>
      <c r="F229">
        <v>0</v>
      </c>
      <c r="G229">
        <v>0.34838709699999998</v>
      </c>
      <c r="H229">
        <v>35.346769999999999</v>
      </c>
      <c r="I229">
        <v>32.669354839999997</v>
      </c>
      <c r="J229">
        <v>1.5112903230000001</v>
      </c>
      <c r="K229">
        <f ca="1">RANDBETWEEN(15,30)</f>
        <v>28</v>
      </c>
      <c r="L229">
        <v>90</v>
      </c>
      <c r="M229">
        <v>90</v>
      </c>
      <c r="N229">
        <f t="shared" si="13"/>
        <v>3</v>
      </c>
      <c r="O229">
        <v>0</v>
      </c>
      <c r="P229">
        <v>0</v>
      </c>
      <c r="Q229" t="s">
        <v>13</v>
      </c>
      <c r="R229">
        <v>6.5</v>
      </c>
      <c r="S229">
        <v>90</v>
      </c>
      <c r="T229">
        <v>90</v>
      </c>
      <c r="U229">
        <v>90</v>
      </c>
      <c r="V229" t="s">
        <v>17</v>
      </c>
      <c r="W229">
        <f t="shared" ca="1" si="14"/>
        <v>0</v>
      </c>
      <c r="X229">
        <f t="shared" ca="1" si="12"/>
        <v>0</v>
      </c>
      <c r="Y229">
        <v>0</v>
      </c>
      <c r="Z229" t="s">
        <v>51</v>
      </c>
      <c r="AA229" t="str">
        <f t="shared" si="15"/>
        <v>short_term</v>
      </c>
      <c r="AB229" s="4" t="s">
        <v>93</v>
      </c>
    </row>
    <row r="230" spans="1:28">
      <c r="A230" t="s">
        <v>88</v>
      </c>
      <c r="B230">
        <v>2019</v>
      </c>
      <c r="C230" t="s">
        <v>79</v>
      </c>
      <c r="D230" s="4" t="s">
        <v>28</v>
      </c>
      <c r="E230" s="3" t="s">
        <v>62</v>
      </c>
      <c r="F230">
        <v>0</v>
      </c>
      <c r="G230">
        <v>0.34838709699999998</v>
      </c>
      <c r="H230">
        <v>35.346769999999999</v>
      </c>
      <c r="I230">
        <v>32.669354839999997</v>
      </c>
      <c r="J230">
        <v>1.5112903230000001</v>
      </c>
      <c r="K230">
        <f ca="1">RANDBETWEEN(25,40)</f>
        <v>38</v>
      </c>
      <c r="L230">
        <v>180</v>
      </c>
      <c r="M230">
        <v>180</v>
      </c>
      <c r="N230">
        <f t="shared" si="13"/>
        <v>6</v>
      </c>
      <c r="O230">
        <v>0</v>
      </c>
      <c r="P230">
        <v>0</v>
      </c>
      <c r="Q230" t="s">
        <v>15</v>
      </c>
      <c r="R230">
        <v>6.25</v>
      </c>
      <c r="S230">
        <v>80</v>
      </c>
      <c r="T230">
        <v>60</v>
      </c>
      <c r="U230">
        <v>40</v>
      </c>
      <c r="V230" t="s">
        <v>18</v>
      </c>
      <c r="W230">
        <f t="shared" ca="1" si="14"/>
        <v>0</v>
      </c>
      <c r="X230">
        <f t="shared" ca="1" si="12"/>
        <v>0</v>
      </c>
      <c r="Y230">
        <v>0</v>
      </c>
      <c r="Z230" t="s">
        <v>53</v>
      </c>
      <c r="AA230" t="str">
        <f t="shared" si="15"/>
        <v>intermediate_term</v>
      </c>
      <c r="AB230" s="4" t="s">
        <v>94</v>
      </c>
    </row>
    <row r="231" spans="1:28">
      <c r="A231" t="s">
        <v>88</v>
      </c>
      <c r="B231">
        <v>2019</v>
      </c>
      <c r="C231" t="s">
        <v>79</v>
      </c>
      <c r="D231" s="4" t="s">
        <v>29</v>
      </c>
      <c r="E231" s="1" t="s">
        <v>63</v>
      </c>
      <c r="F231">
        <v>0</v>
      </c>
      <c r="G231">
        <v>0.34838709699999998</v>
      </c>
      <c r="H231">
        <v>35.346769999999999</v>
      </c>
      <c r="I231">
        <v>32.669354839999997</v>
      </c>
      <c r="J231">
        <v>1.5112903230000001</v>
      </c>
      <c r="K231">
        <f ca="1">RANDBETWEEN(85,95)</f>
        <v>90</v>
      </c>
      <c r="L231">
        <v>210</v>
      </c>
      <c r="M231">
        <v>210</v>
      </c>
      <c r="N231">
        <f t="shared" si="13"/>
        <v>7</v>
      </c>
      <c r="O231">
        <v>0</v>
      </c>
      <c r="P231">
        <v>0</v>
      </c>
      <c r="Q231" t="s">
        <v>36</v>
      </c>
      <c r="R231">
        <v>6</v>
      </c>
      <c r="S231">
        <v>120</v>
      </c>
      <c r="T231">
        <v>50</v>
      </c>
      <c r="U231">
        <v>80</v>
      </c>
      <c r="V231" t="s">
        <v>17</v>
      </c>
      <c r="W231">
        <f t="shared" ca="1" si="14"/>
        <v>0</v>
      </c>
      <c r="X231">
        <f t="shared" ca="1" si="12"/>
        <v>0</v>
      </c>
      <c r="Y231">
        <v>0</v>
      </c>
      <c r="Z231" t="s">
        <v>51</v>
      </c>
      <c r="AA231" t="str">
        <f t="shared" si="15"/>
        <v>intermediate_term</v>
      </c>
      <c r="AB231" s="4" t="s">
        <v>129</v>
      </c>
    </row>
    <row r="232" spans="1:28">
      <c r="A232" t="s">
        <v>88</v>
      </c>
      <c r="B232">
        <v>2019</v>
      </c>
      <c r="C232" t="s">
        <v>79</v>
      </c>
      <c r="D232" s="4" t="s">
        <v>30</v>
      </c>
      <c r="E232" s="2" t="s">
        <v>61</v>
      </c>
      <c r="F232">
        <v>0</v>
      </c>
      <c r="G232">
        <v>0.34838709699999998</v>
      </c>
      <c r="H232">
        <v>35.346769999999999</v>
      </c>
      <c r="I232">
        <v>32.669354839999997</v>
      </c>
      <c r="J232">
        <v>1.5112903230000001</v>
      </c>
      <c r="K232">
        <f ca="1">RANDBETWEEN(25,40)</f>
        <v>33</v>
      </c>
      <c r="L232">
        <v>360</v>
      </c>
      <c r="M232">
        <v>360</v>
      </c>
      <c r="N232">
        <f t="shared" si="13"/>
        <v>12</v>
      </c>
      <c r="O232">
        <v>0</v>
      </c>
      <c r="P232">
        <v>0</v>
      </c>
      <c r="Q232" t="s">
        <v>65</v>
      </c>
      <c r="R232">
        <v>6.75</v>
      </c>
      <c r="S232">
        <v>400</v>
      </c>
      <c r="T232">
        <v>120</v>
      </c>
      <c r="U232">
        <v>600</v>
      </c>
      <c r="V232" t="s">
        <v>18</v>
      </c>
      <c r="W232">
        <f t="shared" ca="1" si="14"/>
        <v>0</v>
      </c>
      <c r="X232">
        <f t="shared" ca="1" si="12"/>
        <v>0</v>
      </c>
      <c r="Y232">
        <v>0</v>
      </c>
      <c r="Z232" t="s">
        <v>53</v>
      </c>
      <c r="AA232" t="str">
        <f t="shared" si="15"/>
        <v>intermediate_term</v>
      </c>
      <c r="AB232" s="4" t="s">
        <v>95</v>
      </c>
    </row>
    <row r="233" spans="1:28">
      <c r="A233" t="s">
        <v>88</v>
      </c>
      <c r="B233">
        <v>2019</v>
      </c>
      <c r="C233" t="s">
        <v>79</v>
      </c>
      <c r="D233" s="4" t="s">
        <v>31</v>
      </c>
      <c r="E233" s="3" t="s">
        <v>61</v>
      </c>
      <c r="F233">
        <v>0</v>
      </c>
      <c r="G233">
        <v>0.34838709699999998</v>
      </c>
      <c r="H233">
        <v>35.346769999999999</v>
      </c>
      <c r="I233">
        <v>32.669354839999997</v>
      </c>
      <c r="J233">
        <v>1.5112903230000001</v>
      </c>
      <c r="K233">
        <f ca="1">RANDBETWEEN(290,320)</f>
        <v>293</v>
      </c>
      <c r="L233">
        <v>1080</v>
      </c>
      <c r="M233">
        <v>1080</v>
      </c>
      <c r="N233">
        <f t="shared" si="13"/>
        <v>36</v>
      </c>
      <c r="O233">
        <v>0</v>
      </c>
      <c r="P233">
        <v>0</v>
      </c>
      <c r="Q233" t="s">
        <v>13</v>
      </c>
      <c r="R233">
        <v>9.5</v>
      </c>
      <c r="S233">
        <v>32</v>
      </c>
      <c r="T233">
        <v>32</v>
      </c>
      <c r="U233">
        <v>32</v>
      </c>
      <c r="V233" t="s">
        <v>17</v>
      </c>
      <c r="W233">
        <f t="shared" ca="1" si="14"/>
        <v>0</v>
      </c>
      <c r="X233">
        <f t="shared" ca="1" si="12"/>
        <v>0</v>
      </c>
      <c r="Y233">
        <v>0</v>
      </c>
      <c r="Z233" t="s">
        <v>54</v>
      </c>
      <c r="AA233" t="str">
        <f t="shared" si="15"/>
        <v>long_term</v>
      </c>
      <c r="AB233" s="4" t="s">
        <v>130</v>
      </c>
    </row>
    <row r="234" spans="1:28">
      <c r="A234" t="s">
        <v>88</v>
      </c>
      <c r="B234">
        <v>2019</v>
      </c>
      <c r="C234" t="s">
        <v>79</v>
      </c>
      <c r="D234" s="4" t="s">
        <v>32</v>
      </c>
      <c r="E234" s="3" t="s">
        <v>61</v>
      </c>
      <c r="F234">
        <v>0</v>
      </c>
      <c r="G234">
        <v>0.34838709699999998</v>
      </c>
      <c r="H234">
        <v>35.346769999999999</v>
      </c>
      <c r="I234">
        <v>32.669354839999997</v>
      </c>
      <c r="J234">
        <v>1.5112903230000001</v>
      </c>
      <c r="K234">
        <f ca="1">RANDBETWEEN(100,130)</f>
        <v>106</v>
      </c>
      <c r="L234">
        <v>1980</v>
      </c>
      <c r="M234">
        <v>1980</v>
      </c>
      <c r="N234">
        <f t="shared" si="13"/>
        <v>66</v>
      </c>
      <c r="O234">
        <v>0</v>
      </c>
      <c r="P234">
        <v>0</v>
      </c>
      <c r="Q234" t="s">
        <v>15</v>
      </c>
      <c r="R234">
        <v>7.25</v>
      </c>
      <c r="S234">
        <v>56</v>
      </c>
      <c r="T234">
        <v>20</v>
      </c>
      <c r="U234">
        <v>20</v>
      </c>
      <c r="V234" t="s">
        <v>18</v>
      </c>
      <c r="W234">
        <f t="shared" ca="1" si="14"/>
        <v>0</v>
      </c>
      <c r="X234">
        <f t="shared" ca="1" si="12"/>
        <v>0</v>
      </c>
      <c r="Y234">
        <v>0</v>
      </c>
      <c r="Z234" t="s">
        <v>54</v>
      </c>
      <c r="AA234" t="str">
        <f t="shared" si="15"/>
        <v>long_term</v>
      </c>
      <c r="AB234" s="4" t="s">
        <v>131</v>
      </c>
    </row>
    <row r="235" spans="1:28">
      <c r="A235" t="s">
        <v>88</v>
      </c>
      <c r="B235">
        <v>2019</v>
      </c>
      <c r="C235" t="s">
        <v>79</v>
      </c>
      <c r="D235" s="4" t="s">
        <v>33</v>
      </c>
      <c r="E235" s="2" t="s">
        <v>61</v>
      </c>
      <c r="F235">
        <v>1</v>
      </c>
      <c r="G235">
        <v>0.34838709699999998</v>
      </c>
      <c r="H235">
        <v>35.346769999999999</v>
      </c>
      <c r="I235">
        <v>32.669354839999997</v>
      </c>
      <c r="J235">
        <v>1.5112903230000001</v>
      </c>
      <c r="K235">
        <f ca="1">RANDBETWEEN(50,65)</f>
        <v>61</v>
      </c>
      <c r="L235">
        <v>1080</v>
      </c>
      <c r="M235">
        <v>1080</v>
      </c>
      <c r="N235">
        <f t="shared" si="13"/>
        <v>36</v>
      </c>
      <c r="O235">
        <v>29000</v>
      </c>
      <c r="P235">
        <f ca="1">RANDBETWEEN(7990,8010)</f>
        <v>8010</v>
      </c>
      <c r="Q235" t="s">
        <v>71</v>
      </c>
      <c r="R235">
        <v>6</v>
      </c>
      <c r="S235">
        <v>25</v>
      </c>
      <c r="T235">
        <v>12</v>
      </c>
      <c r="U235">
        <v>12</v>
      </c>
      <c r="V235" t="s">
        <v>18</v>
      </c>
      <c r="W235">
        <f t="shared" ca="1" si="14"/>
        <v>488610</v>
      </c>
      <c r="X235">
        <f t="shared" ca="1" si="12"/>
        <v>459610</v>
      </c>
      <c r="Y235">
        <f ca="1">(X235/O235)*100</f>
        <v>1584.8620689655172</v>
      </c>
      <c r="Z235" t="s">
        <v>54</v>
      </c>
      <c r="AA235" t="str">
        <f t="shared" si="15"/>
        <v>long_term</v>
      </c>
      <c r="AB235" s="4" t="s">
        <v>96</v>
      </c>
    </row>
    <row r="236" spans="1:28">
      <c r="A236" t="s">
        <v>88</v>
      </c>
      <c r="B236">
        <v>2019</v>
      </c>
      <c r="C236" t="s">
        <v>79</v>
      </c>
      <c r="D236" s="4" t="s">
        <v>34</v>
      </c>
      <c r="E236" s="2" t="s">
        <v>61</v>
      </c>
      <c r="F236">
        <v>0</v>
      </c>
      <c r="G236">
        <v>0.34838709699999998</v>
      </c>
      <c r="H236">
        <v>35.346769999999999</v>
      </c>
      <c r="I236">
        <v>32.669354839999997</v>
      </c>
      <c r="J236">
        <v>1.5112903230000001</v>
      </c>
      <c r="K236">
        <f ca="1">RANDBETWEEN(90,120)</f>
        <v>119</v>
      </c>
      <c r="L236">
        <v>900</v>
      </c>
      <c r="M236">
        <v>900</v>
      </c>
      <c r="N236">
        <f t="shared" si="13"/>
        <v>30</v>
      </c>
      <c r="O236">
        <v>0</v>
      </c>
      <c r="P236">
        <v>0</v>
      </c>
      <c r="Q236" t="s">
        <v>13</v>
      </c>
      <c r="R236">
        <v>7.25</v>
      </c>
      <c r="S236">
        <v>215</v>
      </c>
      <c r="T236">
        <v>75</v>
      </c>
      <c r="U236">
        <v>100</v>
      </c>
      <c r="V236" t="s">
        <v>17</v>
      </c>
      <c r="W236">
        <f t="shared" ca="1" si="14"/>
        <v>0</v>
      </c>
      <c r="X236">
        <f t="shared" ca="1" si="12"/>
        <v>0</v>
      </c>
      <c r="Y236">
        <v>0</v>
      </c>
      <c r="Z236" t="s">
        <v>54</v>
      </c>
      <c r="AA236" t="str">
        <f t="shared" si="15"/>
        <v>long_term</v>
      </c>
      <c r="AB236" s="4" t="s">
        <v>97</v>
      </c>
    </row>
    <row r="237" spans="1:28">
      <c r="A237" t="s">
        <v>88</v>
      </c>
      <c r="B237">
        <v>2019</v>
      </c>
      <c r="C237" t="s">
        <v>79</v>
      </c>
      <c r="D237" s="4" t="s">
        <v>35</v>
      </c>
      <c r="E237" s="2" t="s">
        <v>61</v>
      </c>
      <c r="F237">
        <v>0</v>
      </c>
      <c r="G237">
        <v>0.34838709699999998</v>
      </c>
      <c r="H237">
        <v>35.346769999999999</v>
      </c>
      <c r="I237">
        <v>32.669354839999997</v>
      </c>
      <c r="J237">
        <v>1.5112903230000001</v>
      </c>
      <c r="K237">
        <f ca="1">RANDBETWEEN(30,50)</f>
        <v>49</v>
      </c>
      <c r="L237">
        <v>210</v>
      </c>
      <c r="M237">
        <v>210</v>
      </c>
      <c r="N237">
        <f t="shared" si="13"/>
        <v>7</v>
      </c>
      <c r="O237">
        <v>0</v>
      </c>
      <c r="P237">
        <v>0</v>
      </c>
      <c r="Q237" t="s">
        <v>13</v>
      </c>
      <c r="R237">
        <v>6.75</v>
      </c>
      <c r="S237">
        <v>1088</v>
      </c>
      <c r="T237">
        <v>72</v>
      </c>
      <c r="U237">
        <v>527</v>
      </c>
      <c r="V237" t="s">
        <v>17</v>
      </c>
      <c r="W237">
        <f t="shared" ca="1" si="14"/>
        <v>0</v>
      </c>
      <c r="X237">
        <f t="shared" ca="1" si="12"/>
        <v>0</v>
      </c>
      <c r="Y237">
        <v>0</v>
      </c>
      <c r="Z237" t="s">
        <v>54</v>
      </c>
      <c r="AA237" t="str">
        <f t="shared" si="15"/>
        <v>intermediate_term</v>
      </c>
      <c r="AB237" s="4" t="s">
        <v>98</v>
      </c>
    </row>
    <row r="238" spans="1:28">
      <c r="A238" t="s">
        <v>88</v>
      </c>
      <c r="B238">
        <v>2019</v>
      </c>
      <c r="C238" t="s">
        <v>79</v>
      </c>
      <c r="D238" s="4" t="s">
        <v>37</v>
      </c>
      <c r="E238" s="2" t="s">
        <v>61</v>
      </c>
      <c r="F238">
        <v>0</v>
      </c>
      <c r="G238">
        <v>0.34838709699999998</v>
      </c>
      <c r="H238">
        <v>35.346769999999999</v>
      </c>
      <c r="I238">
        <v>32.669354839999997</v>
      </c>
      <c r="J238">
        <v>1.5112903230000001</v>
      </c>
      <c r="K238">
        <f ca="1">RANDBETWEEN(50,100)</f>
        <v>100</v>
      </c>
      <c r="L238">
        <v>1800</v>
      </c>
      <c r="M238">
        <v>2880</v>
      </c>
      <c r="N238">
        <f t="shared" si="13"/>
        <v>78</v>
      </c>
      <c r="O238">
        <v>0</v>
      </c>
      <c r="P238">
        <v>0</v>
      </c>
      <c r="Q238" t="s">
        <v>13</v>
      </c>
      <c r="R238">
        <v>6.5</v>
      </c>
      <c r="S238">
        <v>400</v>
      </c>
      <c r="T238">
        <v>400</v>
      </c>
      <c r="U238">
        <v>600</v>
      </c>
      <c r="V238" t="s">
        <v>18</v>
      </c>
      <c r="W238">
        <f t="shared" ca="1" si="14"/>
        <v>0</v>
      </c>
      <c r="X238">
        <f t="shared" ca="1" si="12"/>
        <v>0</v>
      </c>
      <c r="Y238">
        <v>0</v>
      </c>
      <c r="Z238" t="s">
        <v>54</v>
      </c>
      <c r="AA238" t="str">
        <f t="shared" si="15"/>
        <v>long_term</v>
      </c>
      <c r="AB238" s="4" t="s">
        <v>99</v>
      </c>
    </row>
    <row r="239" spans="1:28">
      <c r="A239" t="s">
        <v>88</v>
      </c>
      <c r="B239">
        <v>2019</v>
      </c>
      <c r="C239" t="s">
        <v>79</v>
      </c>
      <c r="D239" s="4" t="s">
        <v>156</v>
      </c>
      <c r="E239" s="2" t="s">
        <v>61</v>
      </c>
      <c r="F239">
        <v>0</v>
      </c>
      <c r="G239">
        <v>0.34838709699999998</v>
      </c>
      <c r="H239">
        <v>35.346769999999999</v>
      </c>
      <c r="I239">
        <v>32.669354839999997</v>
      </c>
      <c r="J239">
        <v>1.5112903230000001</v>
      </c>
      <c r="K239">
        <f ca="1">RANDBETWEEN(100,150)</f>
        <v>105</v>
      </c>
      <c r="L239">
        <v>240</v>
      </c>
      <c r="M239">
        <v>720</v>
      </c>
      <c r="N239">
        <f t="shared" si="13"/>
        <v>16</v>
      </c>
      <c r="O239">
        <v>0</v>
      </c>
      <c r="P239">
        <v>0</v>
      </c>
      <c r="Q239" t="s">
        <v>67</v>
      </c>
      <c r="R239">
        <v>6</v>
      </c>
      <c r="S239">
        <v>170</v>
      </c>
      <c r="T239">
        <v>170</v>
      </c>
      <c r="U239">
        <v>170</v>
      </c>
      <c r="V239" t="s">
        <v>18</v>
      </c>
      <c r="W239">
        <f t="shared" ca="1" si="14"/>
        <v>0</v>
      </c>
      <c r="X239">
        <f t="shared" ca="1" si="12"/>
        <v>0</v>
      </c>
      <c r="Y239">
        <v>0</v>
      </c>
      <c r="Z239" t="s">
        <v>54</v>
      </c>
      <c r="AA239" t="str">
        <f t="shared" si="15"/>
        <v>long_term</v>
      </c>
      <c r="AB239" s="4" t="s">
        <v>100</v>
      </c>
    </row>
    <row r="240" spans="1:28">
      <c r="A240" t="s">
        <v>88</v>
      </c>
      <c r="B240">
        <v>2019</v>
      </c>
      <c r="C240" t="s">
        <v>79</v>
      </c>
      <c r="D240" s="4" t="s">
        <v>38</v>
      </c>
      <c r="E240" s="3" t="s">
        <v>59</v>
      </c>
      <c r="F240">
        <v>0</v>
      </c>
      <c r="G240">
        <v>0.34838709699999998</v>
      </c>
      <c r="H240">
        <v>35.346769999999999</v>
      </c>
      <c r="I240">
        <v>32.669354839999997</v>
      </c>
      <c r="J240">
        <v>1.5112903230000001</v>
      </c>
      <c r="K240">
        <f ca="1">RANDBETWEEN(120,300)</f>
        <v>176</v>
      </c>
      <c r="L240">
        <v>45</v>
      </c>
      <c r="M240">
        <v>50</v>
      </c>
      <c r="N240">
        <f t="shared" si="13"/>
        <v>1.5833333333333333</v>
      </c>
      <c r="O240">
        <v>0</v>
      </c>
      <c r="P240">
        <v>0</v>
      </c>
      <c r="Q240" t="s">
        <v>15</v>
      </c>
      <c r="R240">
        <v>6.25</v>
      </c>
      <c r="S240">
        <v>200</v>
      </c>
      <c r="T240">
        <v>75</v>
      </c>
      <c r="U240">
        <v>125</v>
      </c>
      <c r="V240" t="s">
        <v>17</v>
      </c>
      <c r="W240">
        <f t="shared" ca="1" si="14"/>
        <v>0</v>
      </c>
      <c r="X240">
        <f t="shared" ca="1" si="12"/>
        <v>0</v>
      </c>
      <c r="Y240">
        <v>0</v>
      </c>
      <c r="Z240" t="s">
        <v>54</v>
      </c>
      <c r="AA240" t="str">
        <f t="shared" si="15"/>
        <v>short_term</v>
      </c>
      <c r="AB240" s="4" t="s">
        <v>101</v>
      </c>
    </row>
    <row r="241" spans="1:28">
      <c r="A241" t="s">
        <v>88</v>
      </c>
      <c r="B241">
        <v>2019</v>
      </c>
      <c r="C241" t="s">
        <v>79</v>
      </c>
      <c r="D241" s="4" t="s">
        <v>39</v>
      </c>
      <c r="E241" s="3" t="s">
        <v>59</v>
      </c>
      <c r="F241">
        <v>0</v>
      </c>
      <c r="G241">
        <v>0.34838709699999998</v>
      </c>
      <c r="H241">
        <v>35.346769999999999</v>
      </c>
      <c r="I241">
        <v>32.669354839999997</v>
      </c>
      <c r="J241">
        <v>1.5112903230000001</v>
      </c>
      <c r="K241">
        <f ca="1">RANDBETWEEN(60,90)</f>
        <v>84</v>
      </c>
      <c r="L241">
        <v>56</v>
      </c>
      <c r="M241">
        <v>60</v>
      </c>
      <c r="N241">
        <f t="shared" si="13"/>
        <v>1.9333333333333333</v>
      </c>
      <c r="O241">
        <v>0</v>
      </c>
      <c r="P241">
        <v>0</v>
      </c>
      <c r="Q241" t="s">
        <v>13</v>
      </c>
      <c r="R241">
        <v>7.25</v>
      </c>
      <c r="S241">
        <v>45</v>
      </c>
      <c r="T241">
        <v>90</v>
      </c>
      <c r="U241">
        <v>75</v>
      </c>
      <c r="V241" t="s">
        <v>18</v>
      </c>
      <c r="W241">
        <f t="shared" ca="1" si="14"/>
        <v>0</v>
      </c>
      <c r="X241">
        <f t="shared" ca="1" si="12"/>
        <v>0</v>
      </c>
      <c r="Y241">
        <v>0</v>
      </c>
      <c r="Z241" t="s">
        <v>53</v>
      </c>
      <c r="AA241" t="str">
        <f t="shared" si="15"/>
        <v>short_term</v>
      </c>
      <c r="AB241" s="4" t="s">
        <v>102</v>
      </c>
    </row>
    <row r="242" spans="1:28">
      <c r="A242" t="s">
        <v>88</v>
      </c>
      <c r="B242">
        <v>2019</v>
      </c>
      <c r="C242" t="s">
        <v>79</v>
      </c>
      <c r="D242" s="4" t="s">
        <v>40</v>
      </c>
      <c r="E242" s="2" t="s">
        <v>62</v>
      </c>
      <c r="F242">
        <v>0</v>
      </c>
      <c r="G242">
        <v>0.34838709699999998</v>
      </c>
      <c r="H242">
        <v>35.346769999999999</v>
      </c>
      <c r="I242">
        <v>32.669354839999997</v>
      </c>
      <c r="J242">
        <v>1.5112903230000001</v>
      </c>
      <c r="K242">
        <f ca="1">RANDBETWEEN(15,25)</f>
        <v>25</v>
      </c>
      <c r="L242">
        <v>55</v>
      </c>
      <c r="M242">
        <v>90</v>
      </c>
      <c r="N242">
        <f t="shared" si="13"/>
        <v>2.4166666666666665</v>
      </c>
      <c r="O242">
        <v>0</v>
      </c>
      <c r="P242">
        <v>0</v>
      </c>
      <c r="Q242" t="s">
        <v>72</v>
      </c>
      <c r="R242">
        <v>6.5</v>
      </c>
      <c r="S242">
        <v>40</v>
      </c>
      <c r="T242">
        <v>60</v>
      </c>
      <c r="U242">
        <v>30</v>
      </c>
      <c r="V242" t="s">
        <v>17</v>
      </c>
      <c r="W242">
        <f t="shared" ca="1" si="14"/>
        <v>0</v>
      </c>
      <c r="X242">
        <f t="shared" ca="1" si="12"/>
        <v>0</v>
      </c>
      <c r="Y242">
        <v>0</v>
      </c>
      <c r="Z242" t="s">
        <v>53</v>
      </c>
      <c r="AA242" t="str">
        <f t="shared" si="15"/>
        <v>short_term</v>
      </c>
      <c r="AB242" s="4" t="s">
        <v>132</v>
      </c>
    </row>
    <row r="243" spans="1:28">
      <c r="A243" t="s">
        <v>88</v>
      </c>
      <c r="B243">
        <v>2019</v>
      </c>
      <c r="C243" t="s">
        <v>79</v>
      </c>
      <c r="D243" s="4" t="s">
        <v>41</v>
      </c>
      <c r="E243" s="2" t="s">
        <v>62</v>
      </c>
      <c r="F243">
        <v>0</v>
      </c>
      <c r="G243">
        <v>0.34838709699999998</v>
      </c>
      <c r="H243">
        <v>35.346769999999999</v>
      </c>
      <c r="I243">
        <v>32.669354839999997</v>
      </c>
      <c r="J243">
        <v>1.5112903230000001</v>
      </c>
      <c r="K243">
        <f ca="1">RANDBETWEEN(20,35)</f>
        <v>20</v>
      </c>
      <c r="L243">
        <v>90</v>
      </c>
      <c r="M243">
        <v>120</v>
      </c>
      <c r="N243">
        <f t="shared" si="13"/>
        <v>3.5</v>
      </c>
      <c r="O243">
        <v>0</v>
      </c>
      <c r="P243">
        <v>0</v>
      </c>
      <c r="Q243" t="s">
        <v>15</v>
      </c>
      <c r="R243">
        <v>6.5</v>
      </c>
      <c r="S243">
        <v>120</v>
      </c>
      <c r="T243">
        <v>80</v>
      </c>
      <c r="U243">
        <v>80</v>
      </c>
      <c r="V243" t="s">
        <v>17</v>
      </c>
      <c r="W243">
        <f t="shared" ca="1" si="14"/>
        <v>0</v>
      </c>
      <c r="X243">
        <f t="shared" ca="1" si="12"/>
        <v>0</v>
      </c>
      <c r="Y243">
        <v>0</v>
      </c>
      <c r="Z243" t="s">
        <v>51</v>
      </c>
      <c r="AA243" t="str">
        <f t="shared" si="15"/>
        <v>short_term</v>
      </c>
      <c r="AB243" s="4" t="s">
        <v>133</v>
      </c>
    </row>
    <row r="244" spans="1:28">
      <c r="A244" t="s">
        <v>88</v>
      </c>
      <c r="B244">
        <v>2019</v>
      </c>
      <c r="C244" t="s">
        <v>79</v>
      </c>
      <c r="D244" s="4" t="s">
        <v>157</v>
      </c>
      <c r="E244" s="2" t="s">
        <v>62</v>
      </c>
      <c r="F244">
        <v>0</v>
      </c>
      <c r="G244">
        <v>0.34838709699999998</v>
      </c>
      <c r="H244">
        <v>35.346769999999999</v>
      </c>
      <c r="I244">
        <v>32.669354839999997</v>
      </c>
      <c r="J244">
        <v>1.5112903230000001</v>
      </c>
      <c r="K244">
        <f ca="1">RANDBETWEEN(25,40)</f>
        <v>26</v>
      </c>
      <c r="L244">
        <v>55</v>
      </c>
      <c r="M244">
        <v>60</v>
      </c>
      <c r="N244">
        <f t="shared" si="13"/>
        <v>1.9166666666666667</v>
      </c>
      <c r="O244">
        <v>0</v>
      </c>
      <c r="P244">
        <v>0</v>
      </c>
      <c r="Q244" t="s">
        <v>13</v>
      </c>
      <c r="R244">
        <v>6.5</v>
      </c>
      <c r="S244">
        <v>120</v>
      </c>
      <c r="T244">
        <v>40</v>
      </c>
      <c r="U244">
        <v>80</v>
      </c>
      <c r="V244" t="s">
        <v>18</v>
      </c>
      <c r="W244">
        <f t="shared" ca="1" si="14"/>
        <v>0</v>
      </c>
      <c r="X244">
        <f t="shared" ca="1" si="12"/>
        <v>0</v>
      </c>
      <c r="Y244">
        <v>0</v>
      </c>
      <c r="Z244" t="s">
        <v>53</v>
      </c>
      <c r="AA244" t="str">
        <f t="shared" si="15"/>
        <v>short_term</v>
      </c>
      <c r="AB244" s="4" t="s">
        <v>103</v>
      </c>
    </row>
    <row r="245" spans="1:28">
      <c r="A245" t="s">
        <v>88</v>
      </c>
      <c r="B245">
        <v>2019</v>
      </c>
      <c r="C245" t="s">
        <v>79</v>
      </c>
      <c r="D245" s="4" t="s">
        <v>158</v>
      </c>
      <c r="E245" s="2" t="s">
        <v>62</v>
      </c>
      <c r="F245">
        <v>0</v>
      </c>
      <c r="G245">
        <v>0.34838709699999998</v>
      </c>
      <c r="H245">
        <v>35.346769999999999</v>
      </c>
      <c r="I245">
        <v>32.669354839999997</v>
      </c>
      <c r="J245">
        <v>1.5112903230000001</v>
      </c>
      <c r="K245">
        <f ca="1">RANDBETWEEN(15,25)</f>
        <v>18</v>
      </c>
      <c r="L245">
        <v>110</v>
      </c>
      <c r="M245">
        <v>120</v>
      </c>
      <c r="N245">
        <f t="shared" si="13"/>
        <v>3.8333333333333335</v>
      </c>
      <c r="O245">
        <v>0</v>
      </c>
      <c r="P245">
        <v>0</v>
      </c>
      <c r="Q245" t="s">
        <v>13</v>
      </c>
      <c r="R245">
        <v>7</v>
      </c>
      <c r="S245">
        <v>120</v>
      </c>
      <c r="T245">
        <v>40</v>
      </c>
      <c r="U245">
        <v>80</v>
      </c>
      <c r="V245" t="s">
        <v>17</v>
      </c>
      <c r="W245">
        <f t="shared" ca="1" si="14"/>
        <v>0</v>
      </c>
      <c r="X245">
        <f t="shared" ca="1" si="12"/>
        <v>0</v>
      </c>
      <c r="Y245">
        <v>0</v>
      </c>
      <c r="Z245" t="s">
        <v>53</v>
      </c>
      <c r="AA245" t="str">
        <f t="shared" si="15"/>
        <v>short_term</v>
      </c>
      <c r="AB245" s="4" t="s">
        <v>103</v>
      </c>
    </row>
    <row r="246" spans="1:28">
      <c r="A246" t="s">
        <v>88</v>
      </c>
      <c r="B246">
        <v>2019</v>
      </c>
      <c r="C246" t="s">
        <v>79</v>
      </c>
      <c r="D246" s="4" t="s">
        <v>42</v>
      </c>
      <c r="E246" s="2" t="s">
        <v>61</v>
      </c>
      <c r="F246">
        <v>0</v>
      </c>
      <c r="G246">
        <v>0.34838709699999998</v>
      </c>
      <c r="H246">
        <v>35.346769999999999</v>
      </c>
      <c r="I246">
        <v>32.669354839999997</v>
      </c>
      <c r="J246">
        <v>1.5112903230000001</v>
      </c>
      <c r="K246">
        <f ca="1">RANDBETWEEN(600,700)</f>
        <v>651</v>
      </c>
      <c r="L246">
        <v>720</v>
      </c>
      <c r="M246">
        <v>1080</v>
      </c>
      <c r="N246">
        <f t="shared" si="13"/>
        <v>30</v>
      </c>
      <c r="O246">
        <v>0</v>
      </c>
      <c r="P246">
        <v>0</v>
      </c>
      <c r="Q246" t="s">
        <v>70</v>
      </c>
      <c r="R246">
        <v>5.75</v>
      </c>
      <c r="S246">
        <v>890</v>
      </c>
      <c r="T246">
        <v>445</v>
      </c>
      <c r="U246">
        <v>445</v>
      </c>
      <c r="V246" t="s">
        <v>18</v>
      </c>
      <c r="W246">
        <f t="shared" ca="1" si="14"/>
        <v>0</v>
      </c>
      <c r="X246">
        <f t="shared" ca="1" si="12"/>
        <v>0</v>
      </c>
      <c r="Y246">
        <v>0</v>
      </c>
      <c r="Z246" t="s">
        <v>54</v>
      </c>
      <c r="AA246" t="str">
        <f t="shared" si="15"/>
        <v>long_term</v>
      </c>
      <c r="AB246" s="4" t="s">
        <v>134</v>
      </c>
    </row>
    <row r="247" spans="1:28">
      <c r="A247" t="s">
        <v>88</v>
      </c>
      <c r="B247">
        <v>2019</v>
      </c>
      <c r="C247" t="s">
        <v>79</v>
      </c>
      <c r="D247" s="4" t="s">
        <v>43</v>
      </c>
      <c r="E247" s="3" t="s">
        <v>61</v>
      </c>
      <c r="F247">
        <v>0</v>
      </c>
      <c r="G247">
        <v>0.34838709699999998</v>
      </c>
      <c r="H247">
        <v>35.346769999999999</v>
      </c>
      <c r="I247">
        <v>32.669354839999997</v>
      </c>
      <c r="J247">
        <v>1.5112903230000001</v>
      </c>
      <c r="K247">
        <f ca="1">RANDBETWEEN(140,170)</f>
        <v>144</v>
      </c>
      <c r="L247">
        <v>150</v>
      </c>
      <c r="M247">
        <v>180</v>
      </c>
      <c r="N247">
        <f t="shared" si="13"/>
        <v>5.5</v>
      </c>
      <c r="O247">
        <v>0</v>
      </c>
      <c r="P247">
        <v>0</v>
      </c>
      <c r="Q247" t="s">
        <v>15</v>
      </c>
      <c r="R247">
        <v>6.5</v>
      </c>
      <c r="S247">
        <v>350</v>
      </c>
      <c r="T247">
        <v>140</v>
      </c>
      <c r="U247">
        <v>140</v>
      </c>
      <c r="V247" t="s">
        <v>17</v>
      </c>
      <c r="W247">
        <f t="shared" ca="1" si="14"/>
        <v>0</v>
      </c>
      <c r="X247">
        <f t="shared" ca="1" si="12"/>
        <v>0</v>
      </c>
      <c r="Y247">
        <v>0</v>
      </c>
      <c r="Z247" t="s">
        <v>54</v>
      </c>
      <c r="AA247" t="str">
        <f t="shared" si="15"/>
        <v>intermediate_term</v>
      </c>
      <c r="AB247" s="4" t="s">
        <v>135</v>
      </c>
    </row>
    <row r="248" spans="1:28">
      <c r="A248" t="s">
        <v>88</v>
      </c>
      <c r="B248">
        <v>2019</v>
      </c>
      <c r="C248" t="s">
        <v>79</v>
      </c>
      <c r="D248" s="4" t="s">
        <v>44</v>
      </c>
      <c r="E248" s="2" t="s">
        <v>61</v>
      </c>
      <c r="F248">
        <v>1</v>
      </c>
      <c r="G248">
        <v>0.34838709699999998</v>
      </c>
      <c r="H248">
        <v>35.346769999999999</v>
      </c>
      <c r="I248">
        <v>32.669354839999997</v>
      </c>
      <c r="J248">
        <v>1.5112903230000001</v>
      </c>
      <c r="K248">
        <f ca="1">RANDBETWEEN(110,125)</f>
        <v>115</v>
      </c>
      <c r="L248">
        <v>2160</v>
      </c>
      <c r="M248">
        <v>3600</v>
      </c>
      <c r="N248">
        <f t="shared" si="13"/>
        <v>96</v>
      </c>
      <c r="O248">
        <v>40500</v>
      </c>
      <c r="P248">
        <f ca="1">RANDBETWEEN(2780,2795)</f>
        <v>2795</v>
      </c>
      <c r="Q248" t="s">
        <v>70</v>
      </c>
      <c r="R248">
        <v>6.6</v>
      </c>
      <c r="S248">
        <v>800</v>
      </c>
      <c r="T248">
        <v>40</v>
      </c>
      <c r="U248">
        <v>160</v>
      </c>
      <c r="V248" t="s">
        <v>18</v>
      </c>
      <c r="W248">
        <f t="shared" ca="1" si="14"/>
        <v>321425</v>
      </c>
      <c r="X248">
        <f t="shared" ca="1" si="12"/>
        <v>280925</v>
      </c>
      <c r="Y248">
        <f ca="1">(X248/O248)*100</f>
        <v>693.64197530864203</v>
      </c>
      <c r="Z248" t="s">
        <v>54</v>
      </c>
      <c r="AA248" t="str">
        <f t="shared" si="15"/>
        <v>long_term</v>
      </c>
      <c r="AB248" s="4" t="s">
        <v>136</v>
      </c>
    </row>
    <row r="249" spans="1:28">
      <c r="A249" t="s">
        <v>88</v>
      </c>
      <c r="B249">
        <v>2019</v>
      </c>
      <c r="C249" t="s">
        <v>79</v>
      </c>
      <c r="D249" s="4" t="s">
        <v>45</v>
      </c>
      <c r="E249" s="3" t="s">
        <v>59</v>
      </c>
      <c r="F249">
        <v>0</v>
      </c>
      <c r="G249">
        <v>0.34838709699999998</v>
      </c>
      <c r="H249">
        <v>35.346769999999999</v>
      </c>
      <c r="I249">
        <v>32.669354839999997</v>
      </c>
      <c r="J249">
        <v>1.5112903230000001</v>
      </c>
      <c r="K249">
        <f ca="1">RANDBETWEEN(800,1000)</f>
        <v>989</v>
      </c>
      <c r="L249">
        <v>240</v>
      </c>
      <c r="M249">
        <v>270</v>
      </c>
      <c r="N249">
        <f t="shared" si="13"/>
        <v>8.5</v>
      </c>
      <c r="O249">
        <v>0</v>
      </c>
      <c r="P249">
        <v>0</v>
      </c>
      <c r="Q249" t="s">
        <v>65</v>
      </c>
      <c r="R249">
        <v>7</v>
      </c>
      <c r="S249">
        <v>50</v>
      </c>
      <c r="T249">
        <v>100</v>
      </c>
      <c r="U249">
        <v>100</v>
      </c>
      <c r="V249" t="s">
        <v>18</v>
      </c>
      <c r="W249">
        <f t="shared" ca="1" si="14"/>
        <v>0</v>
      </c>
      <c r="X249">
        <f t="shared" ca="1" si="12"/>
        <v>0</v>
      </c>
      <c r="Y249">
        <v>0</v>
      </c>
      <c r="Z249" t="s">
        <v>53</v>
      </c>
      <c r="AA249" t="str">
        <f t="shared" si="15"/>
        <v>intermediate_term</v>
      </c>
      <c r="AB249" s="4" t="s">
        <v>104</v>
      </c>
    </row>
    <row r="250" spans="1:28">
      <c r="A250" t="s">
        <v>88</v>
      </c>
      <c r="B250">
        <v>2019</v>
      </c>
      <c r="C250" t="s">
        <v>79</v>
      </c>
      <c r="D250" s="4" t="s">
        <v>46</v>
      </c>
      <c r="E250" s="2" t="s">
        <v>59</v>
      </c>
      <c r="F250">
        <v>0</v>
      </c>
      <c r="G250">
        <v>0.34838709699999998</v>
      </c>
      <c r="H250">
        <v>35.346769999999999</v>
      </c>
      <c r="I250">
        <v>32.669354839999997</v>
      </c>
      <c r="J250">
        <v>1.5112903230000001</v>
      </c>
      <c r="K250">
        <f ca="1">RANDBETWEEN(80,100)</f>
        <v>98</v>
      </c>
      <c r="L250">
        <v>75</v>
      </c>
      <c r="M250">
        <v>90</v>
      </c>
      <c r="N250">
        <f t="shared" si="13"/>
        <v>2.75</v>
      </c>
      <c r="O250">
        <v>0</v>
      </c>
      <c r="P250">
        <v>0</v>
      </c>
      <c r="Q250" t="s">
        <v>13</v>
      </c>
      <c r="R250">
        <v>6.75</v>
      </c>
      <c r="S250">
        <v>125</v>
      </c>
      <c r="T250">
        <v>120</v>
      </c>
      <c r="U250">
        <v>25</v>
      </c>
      <c r="V250" t="s">
        <v>17</v>
      </c>
      <c r="W250">
        <f t="shared" ca="1" si="14"/>
        <v>0</v>
      </c>
      <c r="X250">
        <f t="shared" ca="1" si="12"/>
        <v>0</v>
      </c>
      <c r="Y250">
        <v>0</v>
      </c>
      <c r="Z250" t="s">
        <v>53</v>
      </c>
      <c r="AA250" t="str">
        <f t="shared" si="15"/>
        <v>short_term</v>
      </c>
      <c r="AB250" s="4" t="s">
        <v>105</v>
      </c>
    </row>
    <row r="251" spans="1:28">
      <c r="A251" t="s">
        <v>88</v>
      </c>
      <c r="B251">
        <v>2019</v>
      </c>
      <c r="C251" t="s">
        <v>79</v>
      </c>
      <c r="D251" t="s">
        <v>159</v>
      </c>
      <c r="E251" s="2" t="s">
        <v>61</v>
      </c>
      <c r="F251">
        <v>1</v>
      </c>
      <c r="G251">
        <v>0.34838709699999998</v>
      </c>
      <c r="H251">
        <v>35.346769999999999</v>
      </c>
      <c r="I251">
        <v>32.669354839999997</v>
      </c>
      <c r="J251">
        <v>1.5112903230000001</v>
      </c>
      <c r="K251">
        <f ca="1">RANDBETWEEN(190,210)</f>
        <v>206</v>
      </c>
      <c r="L251">
        <v>1095</v>
      </c>
      <c r="M251">
        <v>1460</v>
      </c>
      <c r="N251">
        <f t="shared" si="13"/>
        <v>42.583333333333336</v>
      </c>
      <c r="O251">
        <v>350000</v>
      </c>
      <c r="P251">
        <f ca="1">RANDBETWEEN(11990,12010)</f>
        <v>11991</v>
      </c>
      <c r="Q251" t="s">
        <v>13</v>
      </c>
      <c r="R251">
        <v>6</v>
      </c>
      <c r="S251">
        <v>50</v>
      </c>
      <c r="T251">
        <v>25</v>
      </c>
      <c r="U251">
        <v>25</v>
      </c>
      <c r="V251" t="s">
        <v>17</v>
      </c>
      <c r="W251">
        <f t="shared" ca="1" si="14"/>
        <v>2470146</v>
      </c>
      <c r="X251">
        <f t="shared" ca="1" si="12"/>
        <v>2120146</v>
      </c>
      <c r="Y251">
        <f ca="1">(X251/O251)*100</f>
        <v>605.75599999999997</v>
      </c>
      <c r="Z251" t="s">
        <v>54</v>
      </c>
      <c r="AA251" t="str">
        <f t="shared" si="15"/>
        <v>long_term</v>
      </c>
      <c r="AB251" s="4" t="s">
        <v>106</v>
      </c>
    </row>
    <row r="252" spans="1:28">
      <c r="A252" t="s">
        <v>88</v>
      </c>
      <c r="B252">
        <v>2019</v>
      </c>
      <c r="C252" t="s">
        <v>80</v>
      </c>
      <c r="D252" s="4" t="s">
        <v>138</v>
      </c>
      <c r="E252" t="s">
        <v>58</v>
      </c>
      <c r="F252">
        <v>1</v>
      </c>
      <c r="G252">
        <v>4.2933333329999996</v>
      </c>
      <c r="H252">
        <v>32.25667</v>
      </c>
      <c r="I252">
        <v>60.033333329999998</v>
      </c>
      <c r="J252">
        <v>3.6717163830000001</v>
      </c>
      <c r="K252">
        <v>17.5</v>
      </c>
      <c r="L252">
        <v>90</v>
      </c>
      <c r="M252">
        <v>110</v>
      </c>
      <c r="N252">
        <f t="shared" si="13"/>
        <v>3.3333333333333335</v>
      </c>
      <c r="O252">
        <v>36000</v>
      </c>
      <c r="P252">
        <v>2259</v>
      </c>
      <c r="Q252" t="s">
        <v>15</v>
      </c>
      <c r="R252">
        <v>5.75</v>
      </c>
      <c r="S252">
        <v>150</v>
      </c>
      <c r="T252">
        <v>60</v>
      </c>
      <c r="U252">
        <v>60</v>
      </c>
      <c r="V252" t="s">
        <v>17</v>
      </c>
      <c r="W252">
        <f t="shared" si="14"/>
        <v>39532.5</v>
      </c>
      <c r="X252">
        <f t="shared" si="12"/>
        <v>3532.5</v>
      </c>
      <c r="Y252">
        <f>(X252/O252)*100</f>
        <v>9.8125</v>
      </c>
      <c r="Z252" t="s">
        <v>51</v>
      </c>
      <c r="AA252" t="str">
        <f t="shared" si="15"/>
        <v>short_term</v>
      </c>
      <c r="AB252" s="4" t="s">
        <v>107</v>
      </c>
    </row>
    <row r="253" spans="1:28">
      <c r="A253" t="s">
        <v>88</v>
      </c>
      <c r="B253">
        <v>2019</v>
      </c>
      <c r="C253" t="s">
        <v>80</v>
      </c>
      <c r="D253" s="4" t="s">
        <v>9</v>
      </c>
      <c r="E253" t="s">
        <v>58</v>
      </c>
      <c r="F253" s="1">
        <v>0</v>
      </c>
      <c r="G253">
        <v>4.2933333329999996</v>
      </c>
      <c r="H253">
        <v>32.25667</v>
      </c>
      <c r="I253">
        <v>60.033333329999998</v>
      </c>
      <c r="J253">
        <v>3.6717163830000001</v>
      </c>
      <c r="K253">
        <v>19.489799999999999</v>
      </c>
      <c r="L253">
        <v>210</v>
      </c>
      <c r="M253">
        <v>240</v>
      </c>
      <c r="N253">
        <f t="shared" si="13"/>
        <v>7.5</v>
      </c>
      <c r="O253">
        <v>0</v>
      </c>
      <c r="P253">
        <v>0</v>
      </c>
      <c r="Q253" t="s">
        <v>15</v>
      </c>
      <c r="R253">
        <v>6.5</v>
      </c>
      <c r="S253">
        <v>80</v>
      </c>
      <c r="T253">
        <v>40</v>
      </c>
      <c r="U253">
        <v>40</v>
      </c>
      <c r="V253" t="s">
        <v>17</v>
      </c>
      <c r="W253">
        <f t="shared" si="14"/>
        <v>0</v>
      </c>
      <c r="X253">
        <f t="shared" si="12"/>
        <v>0</v>
      </c>
      <c r="Y253">
        <v>0</v>
      </c>
      <c r="Z253" t="s">
        <v>51</v>
      </c>
      <c r="AA253" t="str">
        <f t="shared" si="15"/>
        <v>intermediate_term</v>
      </c>
      <c r="AB253" s="4" t="s">
        <v>108</v>
      </c>
    </row>
    <row r="254" spans="1:28">
      <c r="A254" t="s">
        <v>88</v>
      </c>
      <c r="B254">
        <v>2019</v>
      </c>
      <c r="C254" t="s">
        <v>80</v>
      </c>
      <c r="D254" s="4" t="s">
        <v>139</v>
      </c>
      <c r="E254" t="s">
        <v>58</v>
      </c>
      <c r="F254">
        <v>1</v>
      </c>
      <c r="G254">
        <v>4.2933333329999996</v>
      </c>
      <c r="H254">
        <v>32.25667</v>
      </c>
      <c r="I254">
        <v>60.033333329999998</v>
      </c>
      <c r="J254">
        <v>3.6717163830000001</v>
      </c>
      <c r="K254">
        <v>35</v>
      </c>
      <c r="L254">
        <v>65</v>
      </c>
      <c r="M254">
        <v>75</v>
      </c>
      <c r="N254">
        <f t="shared" si="13"/>
        <v>2.3333333333333335</v>
      </c>
      <c r="O254">
        <v>17000</v>
      </c>
      <c r="P254">
        <v>861</v>
      </c>
      <c r="Q254" t="s">
        <v>15</v>
      </c>
      <c r="R254">
        <v>6.75</v>
      </c>
      <c r="S254">
        <v>80</v>
      </c>
      <c r="T254">
        <v>40</v>
      </c>
      <c r="U254">
        <v>40</v>
      </c>
      <c r="V254" t="s">
        <v>17</v>
      </c>
      <c r="W254">
        <f t="shared" si="14"/>
        <v>30135</v>
      </c>
      <c r="X254">
        <f t="shared" si="12"/>
        <v>13135</v>
      </c>
      <c r="Y254">
        <f>(X254/O254)*100</f>
        <v>77.264705882352942</v>
      </c>
      <c r="Z254" t="s">
        <v>51</v>
      </c>
      <c r="AA254" t="str">
        <f t="shared" si="15"/>
        <v>short_term</v>
      </c>
      <c r="AB254" s="4" t="s">
        <v>89</v>
      </c>
    </row>
    <row r="255" spans="1:28">
      <c r="A255" t="s">
        <v>88</v>
      </c>
      <c r="B255">
        <v>2019</v>
      </c>
      <c r="C255" t="s">
        <v>80</v>
      </c>
      <c r="D255" s="4" t="s">
        <v>140</v>
      </c>
      <c r="E255" t="s">
        <v>58</v>
      </c>
      <c r="F255">
        <v>1</v>
      </c>
      <c r="G255">
        <v>4.2933333329999996</v>
      </c>
      <c r="H255">
        <v>32.25667</v>
      </c>
      <c r="I255">
        <v>60.033333329999998</v>
      </c>
      <c r="J255">
        <v>3.6717163830000001</v>
      </c>
      <c r="K255">
        <v>22</v>
      </c>
      <c r="L255">
        <v>70</v>
      </c>
      <c r="M255">
        <v>90</v>
      </c>
      <c r="N255">
        <f t="shared" si="13"/>
        <v>2.6666666666666665</v>
      </c>
      <c r="O255">
        <v>11000</v>
      </c>
      <c r="P255">
        <v>1500</v>
      </c>
      <c r="Q255" t="s">
        <v>13</v>
      </c>
      <c r="R255">
        <v>0.75</v>
      </c>
      <c r="S255">
        <v>80</v>
      </c>
      <c r="T255">
        <v>40</v>
      </c>
      <c r="U255">
        <v>40</v>
      </c>
      <c r="V255" t="s">
        <v>18</v>
      </c>
      <c r="W255">
        <f t="shared" si="14"/>
        <v>33000</v>
      </c>
      <c r="X255">
        <f t="shared" si="12"/>
        <v>22000</v>
      </c>
      <c r="Y255">
        <f>(X255/O255)*100</f>
        <v>200</v>
      </c>
      <c r="Z255" t="s">
        <v>51</v>
      </c>
      <c r="AA255" t="str">
        <f t="shared" si="15"/>
        <v>short_term</v>
      </c>
      <c r="AB255" s="4" t="s">
        <v>109</v>
      </c>
    </row>
    <row r="256" spans="1:28">
      <c r="A256" t="s">
        <v>88</v>
      </c>
      <c r="B256">
        <v>2019</v>
      </c>
      <c r="C256" t="s">
        <v>80</v>
      </c>
      <c r="D256" s="4" t="s">
        <v>141</v>
      </c>
      <c r="E256" t="s">
        <v>58</v>
      </c>
      <c r="F256">
        <v>0</v>
      </c>
      <c r="G256">
        <v>4.2933333329999996</v>
      </c>
      <c r="H256">
        <v>32.25667</v>
      </c>
      <c r="I256">
        <v>60.033333329999998</v>
      </c>
      <c r="J256">
        <v>3.6717163830000001</v>
      </c>
      <c r="K256">
        <v>20.41</v>
      </c>
      <c r="L256">
        <v>105</v>
      </c>
      <c r="M256">
        <v>110</v>
      </c>
      <c r="N256">
        <f t="shared" si="13"/>
        <v>3.5833333333333335</v>
      </c>
      <c r="O256">
        <v>0</v>
      </c>
      <c r="P256">
        <v>0</v>
      </c>
      <c r="Q256" t="s">
        <v>15</v>
      </c>
      <c r="R256">
        <v>6.5</v>
      </c>
      <c r="S256">
        <v>60</v>
      </c>
      <c r="T256">
        <v>30</v>
      </c>
      <c r="U256">
        <v>30</v>
      </c>
      <c r="V256" t="s">
        <v>17</v>
      </c>
      <c r="W256">
        <f t="shared" si="14"/>
        <v>0</v>
      </c>
      <c r="X256">
        <f t="shared" si="12"/>
        <v>0</v>
      </c>
      <c r="Y256">
        <v>0</v>
      </c>
      <c r="Z256" t="s">
        <v>51</v>
      </c>
      <c r="AA256" t="str">
        <f t="shared" si="15"/>
        <v>short_term</v>
      </c>
      <c r="AB256" s="4" t="s">
        <v>110</v>
      </c>
    </row>
    <row r="257" spans="1:28">
      <c r="A257" t="s">
        <v>88</v>
      </c>
      <c r="B257">
        <v>2019</v>
      </c>
      <c r="C257" t="s">
        <v>80</v>
      </c>
      <c r="D257" s="4" t="s">
        <v>142</v>
      </c>
      <c r="E257" t="s">
        <v>58</v>
      </c>
      <c r="F257">
        <v>1</v>
      </c>
      <c r="G257">
        <v>4.2933333329999996</v>
      </c>
      <c r="H257">
        <v>32.25667</v>
      </c>
      <c r="I257">
        <v>60.033333329999998</v>
      </c>
      <c r="J257">
        <v>3.6717163830000001</v>
      </c>
      <c r="K257">
        <v>23.71</v>
      </c>
      <c r="L257">
        <v>120</v>
      </c>
      <c r="M257">
        <v>135</v>
      </c>
      <c r="N257">
        <f t="shared" si="13"/>
        <v>4.25</v>
      </c>
      <c r="O257">
        <v>13000</v>
      </c>
      <c r="P257">
        <v>648</v>
      </c>
      <c r="Q257" t="s">
        <v>65</v>
      </c>
      <c r="R257">
        <v>6</v>
      </c>
      <c r="S257">
        <v>40</v>
      </c>
      <c r="T257">
        <v>20</v>
      </c>
      <c r="U257">
        <v>20</v>
      </c>
      <c r="V257" t="s">
        <v>18</v>
      </c>
      <c r="W257">
        <f t="shared" si="14"/>
        <v>15364.08</v>
      </c>
      <c r="X257">
        <f t="shared" si="12"/>
        <v>2364.08</v>
      </c>
      <c r="Y257">
        <f>(X257/O257)*100</f>
        <v>18.185230769230767</v>
      </c>
      <c r="Z257" t="s">
        <v>51</v>
      </c>
      <c r="AA257" t="str">
        <f t="shared" si="15"/>
        <v>intermediate_term</v>
      </c>
      <c r="AB257" s="4" t="s">
        <v>111</v>
      </c>
    </row>
    <row r="258" spans="1:28">
      <c r="A258" t="s">
        <v>88</v>
      </c>
      <c r="B258">
        <v>2019</v>
      </c>
      <c r="C258" t="s">
        <v>80</v>
      </c>
      <c r="D258" s="4" t="s">
        <v>143</v>
      </c>
      <c r="E258" t="s">
        <v>58</v>
      </c>
      <c r="F258">
        <v>1</v>
      </c>
      <c r="G258">
        <v>4.2933333329999996</v>
      </c>
      <c r="H258">
        <v>32.25667</v>
      </c>
      <c r="I258">
        <v>60.033333329999998</v>
      </c>
      <c r="J258">
        <v>3.6717163830000001</v>
      </c>
      <c r="K258">
        <v>51</v>
      </c>
      <c r="L258">
        <v>100</v>
      </c>
      <c r="M258">
        <v>120</v>
      </c>
      <c r="N258">
        <f t="shared" si="13"/>
        <v>3.6666666666666665</v>
      </c>
      <c r="O258">
        <v>17500</v>
      </c>
      <c r="P258">
        <v>365</v>
      </c>
      <c r="Q258" t="s">
        <v>66</v>
      </c>
      <c r="R258">
        <v>5.25</v>
      </c>
      <c r="S258">
        <v>10</v>
      </c>
      <c r="T258">
        <v>20</v>
      </c>
      <c r="U258">
        <v>12</v>
      </c>
      <c r="V258" t="s">
        <v>17</v>
      </c>
      <c r="W258">
        <f t="shared" si="14"/>
        <v>18615</v>
      </c>
      <c r="X258">
        <f t="shared" ref="X258:X321" si="16">(K258*P258*F258)-(O258*F258)</f>
        <v>1115</v>
      </c>
      <c r="Y258">
        <f>(X258/O258)*100</f>
        <v>6.371428571428571</v>
      </c>
      <c r="Z258" t="s">
        <v>51</v>
      </c>
      <c r="AA258" t="str">
        <f t="shared" si="15"/>
        <v>short_term</v>
      </c>
      <c r="AB258" s="4" t="s">
        <v>112</v>
      </c>
    </row>
    <row r="259" spans="1:28">
      <c r="A259" t="s">
        <v>88</v>
      </c>
      <c r="B259">
        <v>2019</v>
      </c>
      <c r="C259" t="s">
        <v>80</v>
      </c>
      <c r="D259" s="4" t="s">
        <v>144</v>
      </c>
      <c r="E259" t="s">
        <v>58</v>
      </c>
      <c r="F259">
        <v>1</v>
      </c>
      <c r="G259">
        <v>4.2933333329999996</v>
      </c>
      <c r="H259">
        <v>32.25667</v>
      </c>
      <c r="I259">
        <v>60.033333329999998</v>
      </c>
      <c r="J259">
        <v>3.6717163830000001</v>
      </c>
      <c r="K259">
        <v>56.85</v>
      </c>
      <c r="L259">
        <v>60</v>
      </c>
      <c r="M259">
        <v>65</v>
      </c>
      <c r="N259">
        <f t="shared" ref="N259:N322" si="17">SUM(L259+M259)/(2*30)</f>
        <v>2.0833333333333335</v>
      </c>
      <c r="O259">
        <v>15000</v>
      </c>
      <c r="P259">
        <v>384</v>
      </c>
      <c r="Q259" t="s">
        <v>13</v>
      </c>
      <c r="R259">
        <v>6.75</v>
      </c>
      <c r="S259">
        <v>20</v>
      </c>
      <c r="T259">
        <v>40</v>
      </c>
      <c r="U259">
        <v>0</v>
      </c>
      <c r="V259" t="s">
        <v>18</v>
      </c>
      <c r="W259">
        <f t="shared" ref="W259:W322" si="18">(P259*K259*F259)</f>
        <v>21830.400000000001</v>
      </c>
      <c r="X259">
        <f t="shared" si="16"/>
        <v>6830.4000000000015</v>
      </c>
      <c r="Y259">
        <f>(X259/O259)*100</f>
        <v>45.536000000000008</v>
      </c>
      <c r="Z259" t="s">
        <v>51</v>
      </c>
      <c r="AA259" t="str">
        <f t="shared" ref="AA259:AA322" si="19">IF(N259&gt;12,"long_term",IF(N259&lt;4,"short_term","intermediate_term"))</f>
        <v>short_term</v>
      </c>
      <c r="AB259" s="4" t="s">
        <v>113</v>
      </c>
    </row>
    <row r="260" spans="1:28">
      <c r="A260" t="s">
        <v>88</v>
      </c>
      <c r="B260">
        <v>2019</v>
      </c>
      <c r="C260" t="s">
        <v>80</v>
      </c>
      <c r="D260" s="4" t="s">
        <v>145</v>
      </c>
      <c r="E260" t="s">
        <v>58</v>
      </c>
      <c r="F260">
        <v>0</v>
      </c>
      <c r="G260">
        <v>4.2933333329999996</v>
      </c>
      <c r="H260">
        <v>32.25667</v>
      </c>
      <c r="I260">
        <v>60.033333329999998</v>
      </c>
      <c r="J260">
        <v>3.6717163830000001</v>
      </c>
      <c r="K260">
        <v>41.65</v>
      </c>
      <c r="L260">
        <v>70</v>
      </c>
      <c r="M260">
        <v>85</v>
      </c>
      <c r="N260">
        <f t="shared" si="17"/>
        <v>2.5833333333333335</v>
      </c>
      <c r="O260">
        <v>0</v>
      </c>
      <c r="P260">
        <v>0</v>
      </c>
      <c r="Q260" t="s">
        <v>67</v>
      </c>
      <c r="R260">
        <v>7.15</v>
      </c>
      <c r="S260">
        <v>20</v>
      </c>
      <c r="T260">
        <v>40</v>
      </c>
      <c r="U260">
        <v>40</v>
      </c>
      <c r="V260" t="s">
        <v>18</v>
      </c>
      <c r="W260">
        <f t="shared" si="18"/>
        <v>0</v>
      </c>
      <c r="X260">
        <f t="shared" si="16"/>
        <v>0</v>
      </c>
      <c r="Y260">
        <v>0</v>
      </c>
      <c r="Z260" t="s">
        <v>51</v>
      </c>
      <c r="AA260" t="str">
        <f t="shared" si="19"/>
        <v>short_term</v>
      </c>
      <c r="AB260" s="4" t="s">
        <v>114</v>
      </c>
    </row>
    <row r="261" spans="1:28">
      <c r="A261" t="s">
        <v>88</v>
      </c>
      <c r="B261">
        <v>2019</v>
      </c>
      <c r="C261" t="s">
        <v>80</v>
      </c>
      <c r="D261" s="4" t="s">
        <v>146</v>
      </c>
      <c r="E261" t="s">
        <v>58</v>
      </c>
      <c r="F261">
        <v>0</v>
      </c>
      <c r="G261">
        <v>4.2933333329999996</v>
      </c>
      <c r="H261">
        <v>32.25667</v>
      </c>
      <c r="I261">
        <v>60.033333329999998</v>
      </c>
      <c r="J261">
        <v>3.6717163830000001</v>
      </c>
      <c r="K261">
        <v>46.018999999999998</v>
      </c>
      <c r="L261">
        <v>90</v>
      </c>
      <c r="M261">
        <v>135</v>
      </c>
      <c r="N261">
        <f t="shared" si="17"/>
        <v>3.75</v>
      </c>
      <c r="O261">
        <v>0</v>
      </c>
      <c r="P261">
        <v>0</v>
      </c>
      <c r="Q261" t="s">
        <v>66</v>
      </c>
      <c r="R261">
        <v>6.5</v>
      </c>
      <c r="S261">
        <v>12.5</v>
      </c>
      <c r="T261">
        <v>25</v>
      </c>
      <c r="U261">
        <v>12.5</v>
      </c>
      <c r="V261" t="s">
        <v>18</v>
      </c>
      <c r="W261">
        <f t="shared" si="18"/>
        <v>0</v>
      </c>
      <c r="X261">
        <f t="shared" si="16"/>
        <v>0</v>
      </c>
      <c r="Y261">
        <v>0</v>
      </c>
      <c r="Z261" t="s">
        <v>51</v>
      </c>
      <c r="AA261" t="str">
        <f t="shared" si="19"/>
        <v>short_term</v>
      </c>
      <c r="AB261" s="4" t="s">
        <v>115</v>
      </c>
    </row>
    <row r="262" spans="1:28">
      <c r="A262" t="s">
        <v>88</v>
      </c>
      <c r="B262">
        <v>2019</v>
      </c>
      <c r="C262" t="s">
        <v>80</v>
      </c>
      <c r="D262" s="4" t="s">
        <v>147</v>
      </c>
      <c r="E262" t="s">
        <v>58</v>
      </c>
      <c r="F262" s="1">
        <v>0</v>
      </c>
      <c r="G262">
        <v>4.2933333329999996</v>
      </c>
      <c r="H262">
        <v>32.25667</v>
      </c>
      <c r="I262">
        <v>60.033333329999998</v>
      </c>
      <c r="J262">
        <v>3.6717163830000001</v>
      </c>
      <c r="K262">
        <v>48.25</v>
      </c>
      <c r="L262">
        <v>160</v>
      </c>
      <c r="M262">
        <v>170</v>
      </c>
      <c r="N262">
        <f t="shared" si="17"/>
        <v>5.5</v>
      </c>
      <c r="O262">
        <v>0</v>
      </c>
      <c r="P262">
        <v>0</v>
      </c>
      <c r="Q262" t="s">
        <v>13</v>
      </c>
      <c r="R262">
        <v>6.25</v>
      </c>
      <c r="S262">
        <v>10</v>
      </c>
      <c r="T262">
        <v>40</v>
      </c>
      <c r="U262">
        <v>20</v>
      </c>
      <c r="V262" t="s">
        <v>17</v>
      </c>
      <c r="W262">
        <f t="shared" si="18"/>
        <v>0</v>
      </c>
      <c r="X262">
        <f t="shared" si="16"/>
        <v>0</v>
      </c>
      <c r="Y262">
        <v>0</v>
      </c>
      <c r="Z262" t="s">
        <v>51</v>
      </c>
      <c r="AA262" t="str">
        <f t="shared" si="19"/>
        <v>intermediate_term</v>
      </c>
      <c r="AB262" s="4" t="s">
        <v>116</v>
      </c>
    </row>
    <row r="263" spans="1:28">
      <c r="A263" t="s">
        <v>88</v>
      </c>
      <c r="B263">
        <v>2019</v>
      </c>
      <c r="C263" t="s">
        <v>80</v>
      </c>
      <c r="D263" s="4" t="s">
        <v>10</v>
      </c>
      <c r="E263" t="s">
        <v>58</v>
      </c>
      <c r="F263">
        <v>1</v>
      </c>
      <c r="G263">
        <v>4.2933333329999996</v>
      </c>
      <c r="H263">
        <v>32.25667</v>
      </c>
      <c r="I263">
        <v>60.033333329999998</v>
      </c>
      <c r="J263">
        <v>3.6717163830000001</v>
      </c>
      <c r="K263">
        <v>35.89</v>
      </c>
      <c r="L263">
        <v>90</v>
      </c>
      <c r="M263">
        <v>125</v>
      </c>
      <c r="N263">
        <f t="shared" si="17"/>
        <v>3.5833333333333335</v>
      </c>
      <c r="O263">
        <v>8500</v>
      </c>
      <c r="P263">
        <v>334</v>
      </c>
      <c r="Q263" t="s">
        <v>67</v>
      </c>
      <c r="R263">
        <v>7.1</v>
      </c>
      <c r="S263">
        <v>135</v>
      </c>
      <c r="T263">
        <v>31</v>
      </c>
      <c r="U263">
        <v>250</v>
      </c>
      <c r="V263" t="s">
        <v>17</v>
      </c>
      <c r="W263">
        <f t="shared" si="18"/>
        <v>11987.26</v>
      </c>
      <c r="X263">
        <f t="shared" si="16"/>
        <v>3487.26</v>
      </c>
      <c r="Y263">
        <f>(X263/O263)*100</f>
        <v>41.02658823529412</v>
      </c>
      <c r="Z263" t="s">
        <v>51</v>
      </c>
      <c r="AA263" t="str">
        <f t="shared" si="19"/>
        <v>short_term</v>
      </c>
      <c r="AB263" s="4" t="s">
        <v>113</v>
      </c>
    </row>
    <row r="264" spans="1:28">
      <c r="A264" t="s">
        <v>88</v>
      </c>
      <c r="B264">
        <v>2019</v>
      </c>
      <c r="C264" t="s">
        <v>80</v>
      </c>
      <c r="D264" s="4" t="s">
        <v>148</v>
      </c>
      <c r="E264" t="s">
        <v>61</v>
      </c>
      <c r="F264">
        <v>1</v>
      </c>
      <c r="G264">
        <v>4.2933333329999996</v>
      </c>
      <c r="H264">
        <v>32.25667</v>
      </c>
      <c r="I264">
        <v>60.033333329999998</v>
      </c>
      <c r="J264">
        <v>3.6717163830000001</v>
      </c>
      <c r="K264">
        <v>50.26</v>
      </c>
      <c r="L264">
        <v>110</v>
      </c>
      <c r="M264">
        <v>120</v>
      </c>
      <c r="N264">
        <f t="shared" si="17"/>
        <v>3.8333333333333335</v>
      </c>
      <c r="O264">
        <v>22500</v>
      </c>
      <c r="P264">
        <v>1110</v>
      </c>
      <c r="Q264" t="s">
        <v>13</v>
      </c>
      <c r="R264">
        <v>6.25</v>
      </c>
      <c r="S264">
        <v>60</v>
      </c>
      <c r="T264">
        <v>45</v>
      </c>
      <c r="U264">
        <v>48</v>
      </c>
      <c r="V264" t="s">
        <v>17</v>
      </c>
      <c r="W264">
        <f t="shared" si="18"/>
        <v>55788.6</v>
      </c>
      <c r="X264">
        <f t="shared" si="16"/>
        <v>33288.6</v>
      </c>
      <c r="Y264">
        <f>(X264/O264)*100</f>
        <v>147.94933333333333</v>
      </c>
      <c r="Z264" t="s">
        <v>51</v>
      </c>
      <c r="AA264" t="str">
        <f t="shared" si="19"/>
        <v>short_term</v>
      </c>
      <c r="AB264" s="4" t="s">
        <v>117</v>
      </c>
    </row>
    <row r="265" spans="1:28">
      <c r="A265" t="s">
        <v>88</v>
      </c>
      <c r="B265">
        <v>2019</v>
      </c>
      <c r="C265" t="s">
        <v>80</v>
      </c>
      <c r="D265" s="4" t="s">
        <v>149</v>
      </c>
      <c r="E265" s="1" t="s">
        <v>58</v>
      </c>
      <c r="F265">
        <v>0</v>
      </c>
      <c r="G265">
        <v>4.2933333329999996</v>
      </c>
      <c r="H265">
        <v>32.25667</v>
      </c>
      <c r="I265">
        <v>60.033333329999998</v>
      </c>
      <c r="J265">
        <v>3.6717163830000001</v>
      </c>
      <c r="K265">
        <v>48.16</v>
      </c>
      <c r="L265">
        <v>90</v>
      </c>
      <c r="M265">
        <v>130</v>
      </c>
      <c r="N265">
        <f t="shared" si="17"/>
        <v>3.6666666666666665</v>
      </c>
      <c r="O265">
        <v>0</v>
      </c>
      <c r="P265">
        <v>0</v>
      </c>
      <c r="Q265" t="s">
        <v>68</v>
      </c>
      <c r="R265">
        <v>6.75</v>
      </c>
      <c r="S265">
        <v>17</v>
      </c>
      <c r="T265">
        <v>13</v>
      </c>
      <c r="U265">
        <v>13</v>
      </c>
      <c r="V265" t="s">
        <v>17</v>
      </c>
      <c r="W265">
        <f t="shared" si="18"/>
        <v>0</v>
      </c>
      <c r="X265">
        <f t="shared" si="16"/>
        <v>0</v>
      </c>
      <c r="Y265">
        <v>0</v>
      </c>
      <c r="Z265" t="s">
        <v>51</v>
      </c>
      <c r="AA265" t="str">
        <f t="shared" si="19"/>
        <v>short_term</v>
      </c>
      <c r="AB265" s="4" t="s">
        <v>118</v>
      </c>
    </row>
    <row r="266" spans="1:28">
      <c r="A266" t="s">
        <v>88</v>
      </c>
      <c r="B266">
        <v>2019</v>
      </c>
      <c r="C266" t="s">
        <v>80</v>
      </c>
      <c r="D266" s="4" t="s">
        <v>150</v>
      </c>
      <c r="E266" s="1" t="s">
        <v>59</v>
      </c>
      <c r="F266" s="1">
        <v>1</v>
      </c>
      <c r="G266">
        <v>4.2933333329999996</v>
      </c>
      <c r="H266">
        <v>32.25667</v>
      </c>
      <c r="I266">
        <v>60.033333329999998</v>
      </c>
      <c r="J266">
        <v>3.6717163830000001</v>
      </c>
      <c r="K266">
        <v>31.2</v>
      </c>
      <c r="L266">
        <v>90</v>
      </c>
      <c r="M266">
        <v>100</v>
      </c>
      <c r="N266">
        <f t="shared" si="17"/>
        <v>3.1666666666666665</v>
      </c>
      <c r="O266">
        <v>20500</v>
      </c>
      <c r="P266">
        <v>928</v>
      </c>
      <c r="Q266" t="s">
        <v>13</v>
      </c>
      <c r="R266">
        <v>6.4</v>
      </c>
      <c r="S266">
        <v>150</v>
      </c>
      <c r="T266">
        <v>75</v>
      </c>
      <c r="U266">
        <v>50</v>
      </c>
      <c r="V266" t="s">
        <v>17</v>
      </c>
      <c r="W266">
        <f t="shared" si="18"/>
        <v>28953.599999999999</v>
      </c>
      <c r="X266">
        <f t="shared" si="16"/>
        <v>8453.5999999999985</v>
      </c>
      <c r="Y266">
        <f>(X266/O266)*100</f>
        <v>41.237073170731705</v>
      </c>
      <c r="Z266" t="s">
        <v>51</v>
      </c>
      <c r="AA266" t="str">
        <f t="shared" si="19"/>
        <v>short_term</v>
      </c>
      <c r="AB266" s="4" t="s">
        <v>119</v>
      </c>
    </row>
    <row r="267" spans="1:28">
      <c r="A267" t="s">
        <v>88</v>
      </c>
      <c r="B267">
        <v>2019</v>
      </c>
      <c r="C267" t="s">
        <v>80</v>
      </c>
      <c r="D267" s="4" t="s">
        <v>11</v>
      </c>
      <c r="E267" s="1" t="s">
        <v>59</v>
      </c>
      <c r="F267" s="1">
        <v>0</v>
      </c>
      <c r="G267">
        <v>4.2933333329999996</v>
      </c>
      <c r="H267">
        <v>32.25667</v>
      </c>
      <c r="I267">
        <v>60.033333329999998</v>
      </c>
      <c r="J267">
        <v>3.6717163830000001</v>
      </c>
      <c r="K267">
        <v>32.15</v>
      </c>
      <c r="L267">
        <v>120</v>
      </c>
      <c r="M267">
        <v>150</v>
      </c>
      <c r="N267">
        <f t="shared" si="17"/>
        <v>4.5</v>
      </c>
      <c r="O267">
        <v>0</v>
      </c>
      <c r="P267">
        <v>0</v>
      </c>
      <c r="Q267" t="s">
        <v>13</v>
      </c>
      <c r="R267">
        <v>6.5</v>
      </c>
      <c r="S267">
        <v>24</v>
      </c>
      <c r="T267">
        <v>108</v>
      </c>
      <c r="U267">
        <v>48</v>
      </c>
      <c r="V267" t="s">
        <v>18</v>
      </c>
      <c r="W267">
        <f t="shared" si="18"/>
        <v>0</v>
      </c>
      <c r="X267">
        <f t="shared" si="16"/>
        <v>0</v>
      </c>
      <c r="Y267">
        <v>0</v>
      </c>
      <c r="Z267" t="s">
        <v>53</v>
      </c>
      <c r="AA267" t="str">
        <f t="shared" si="19"/>
        <v>intermediate_term</v>
      </c>
      <c r="AB267" s="4" t="s">
        <v>120</v>
      </c>
    </row>
    <row r="268" spans="1:28">
      <c r="A268" t="s">
        <v>88</v>
      </c>
      <c r="B268">
        <v>2019</v>
      </c>
      <c r="C268" t="s">
        <v>80</v>
      </c>
      <c r="D268" s="4" t="s">
        <v>151</v>
      </c>
      <c r="E268" s="1" t="s">
        <v>60</v>
      </c>
      <c r="F268" s="1">
        <v>0</v>
      </c>
      <c r="G268">
        <v>4.2933333329999996</v>
      </c>
      <c r="H268">
        <v>32.25667</v>
      </c>
      <c r="I268">
        <v>60.033333329999998</v>
      </c>
      <c r="J268">
        <v>3.6717163830000001</v>
      </c>
      <c r="K268">
        <v>49.8</v>
      </c>
      <c r="L268">
        <v>150</v>
      </c>
      <c r="M268">
        <v>300</v>
      </c>
      <c r="N268">
        <f t="shared" si="17"/>
        <v>7.5</v>
      </c>
      <c r="O268">
        <v>0</v>
      </c>
      <c r="P268">
        <v>0</v>
      </c>
      <c r="Q268" t="s">
        <v>13</v>
      </c>
      <c r="R268">
        <v>5.75</v>
      </c>
      <c r="S268">
        <v>40</v>
      </c>
      <c r="T268">
        <v>25</v>
      </c>
      <c r="U268">
        <v>15</v>
      </c>
      <c r="V268" t="s">
        <v>18</v>
      </c>
      <c r="W268">
        <f t="shared" si="18"/>
        <v>0</v>
      </c>
      <c r="X268">
        <f t="shared" si="16"/>
        <v>0</v>
      </c>
      <c r="Y268">
        <v>0</v>
      </c>
      <c r="Z268" t="s">
        <v>53</v>
      </c>
      <c r="AA268" t="str">
        <f t="shared" si="19"/>
        <v>intermediate_term</v>
      </c>
      <c r="AB268" s="4" t="s">
        <v>121</v>
      </c>
    </row>
    <row r="269" spans="1:28">
      <c r="A269" t="s">
        <v>88</v>
      </c>
      <c r="B269">
        <v>2019</v>
      </c>
      <c r="C269" t="s">
        <v>80</v>
      </c>
      <c r="D269" s="4" t="s">
        <v>152</v>
      </c>
      <c r="E269" s="1" t="s">
        <v>60</v>
      </c>
      <c r="F269">
        <v>1</v>
      </c>
      <c r="G269">
        <v>4.2933333329999996</v>
      </c>
      <c r="H269">
        <v>32.25667</v>
      </c>
      <c r="I269">
        <v>60.033333329999998</v>
      </c>
      <c r="J269">
        <v>3.6717163830000001</v>
      </c>
      <c r="K269">
        <v>35.838900000000002</v>
      </c>
      <c r="L269">
        <v>50</v>
      </c>
      <c r="M269">
        <v>145</v>
      </c>
      <c r="N269">
        <f t="shared" si="17"/>
        <v>3.25</v>
      </c>
      <c r="O269">
        <v>11500</v>
      </c>
      <c r="P269">
        <v>732</v>
      </c>
      <c r="Q269" t="s">
        <v>69</v>
      </c>
      <c r="R269">
        <v>6.75</v>
      </c>
      <c r="S269">
        <v>20</v>
      </c>
      <c r="T269">
        <v>40</v>
      </c>
      <c r="U269">
        <v>20</v>
      </c>
      <c r="V269" t="s">
        <v>17</v>
      </c>
      <c r="W269">
        <f t="shared" si="18"/>
        <v>26234.074800000002</v>
      </c>
      <c r="X269">
        <f t="shared" si="16"/>
        <v>14734.074800000002</v>
      </c>
      <c r="Y269">
        <f>(X269/O269)*100</f>
        <v>128.12238956521742</v>
      </c>
      <c r="Z269" t="s">
        <v>53</v>
      </c>
      <c r="AA269" t="str">
        <f t="shared" si="19"/>
        <v>short_term</v>
      </c>
      <c r="AB269" s="4" t="s">
        <v>122</v>
      </c>
    </row>
    <row r="270" spans="1:28">
      <c r="A270" t="s">
        <v>88</v>
      </c>
      <c r="B270">
        <v>2019</v>
      </c>
      <c r="C270" t="s">
        <v>80</v>
      </c>
      <c r="D270" s="4" t="s">
        <v>153</v>
      </c>
      <c r="E270" s="1" t="s">
        <v>63</v>
      </c>
      <c r="F270">
        <v>1</v>
      </c>
      <c r="G270">
        <v>4.2933333329999996</v>
      </c>
      <c r="H270">
        <v>32.25667</v>
      </c>
      <c r="I270">
        <v>60.033333329999998</v>
      </c>
      <c r="J270">
        <v>3.6717163830000001</v>
      </c>
      <c r="K270">
        <v>108.9</v>
      </c>
      <c r="L270">
        <v>180</v>
      </c>
      <c r="M270">
        <v>240</v>
      </c>
      <c r="N270">
        <f t="shared" si="17"/>
        <v>7</v>
      </c>
      <c r="O270">
        <v>37500</v>
      </c>
      <c r="P270">
        <v>440</v>
      </c>
      <c r="Q270" t="s">
        <v>70</v>
      </c>
      <c r="R270">
        <v>6.9</v>
      </c>
      <c r="S270">
        <v>80</v>
      </c>
      <c r="T270">
        <v>40</v>
      </c>
      <c r="U270">
        <v>40</v>
      </c>
      <c r="V270" t="s">
        <v>18</v>
      </c>
      <c r="W270">
        <f t="shared" si="18"/>
        <v>47916</v>
      </c>
      <c r="X270">
        <f t="shared" si="16"/>
        <v>10416</v>
      </c>
      <c r="Y270">
        <f>(X270/O270)*100</f>
        <v>27.776</v>
      </c>
      <c r="Z270" t="s">
        <v>53</v>
      </c>
      <c r="AA270" t="str">
        <f t="shared" si="19"/>
        <v>intermediate_term</v>
      </c>
      <c r="AB270" s="4" t="s">
        <v>123</v>
      </c>
    </row>
    <row r="271" spans="1:28">
      <c r="A271" t="s">
        <v>88</v>
      </c>
      <c r="B271">
        <v>2019</v>
      </c>
      <c r="C271" t="s">
        <v>80</v>
      </c>
      <c r="D271" s="4" t="s">
        <v>12</v>
      </c>
      <c r="E271" s="1" t="s">
        <v>62</v>
      </c>
      <c r="F271">
        <v>1</v>
      </c>
      <c r="G271">
        <v>4.2933333329999996</v>
      </c>
      <c r="H271">
        <v>32.25667</v>
      </c>
      <c r="I271">
        <v>60.033333329999998</v>
      </c>
      <c r="J271">
        <v>3.6717163830000001</v>
      </c>
      <c r="K271">
        <v>82</v>
      </c>
      <c r="L271">
        <v>150</v>
      </c>
      <c r="M271">
        <v>180</v>
      </c>
      <c r="N271">
        <f t="shared" si="17"/>
        <v>5.5</v>
      </c>
      <c r="O271">
        <v>45000</v>
      </c>
      <c r="P271">
        <v>2750</v>
      </c>
      <c r="Q271" t="s">
        <v>13</v>
      </c>
      <c r="R271">
        <v>6.25</v>
      </c>
      <c r="S271">
        <v>30</v>
      </c>
      <c r="T271">
        <v>60</v>
      </c>
      <c r="U271">
        <v>30</v>
      </c>
      <c r="V271" t="s">
        <v>17</v>
      </c>
      <c r="W271">
        <f t="shared" si="18"/>
        <v>225500</v>
      </c>
      <c r="X271">
        <f t="shared" si="16"/>
        <v>180500</v>
      </c>
      <c r="Y271">
        <f>(X271/O271)*100</f>
        <v>401.11111111111109</v>
      </c>
      <c r="Z271" t="s">
        <v>53</v>
      </c>
      <c r="AA271" t="str">
        <f t="shared" si="19"/>
        <v>intermediate_term</v>
      </c>
      <c r="AB271" s="4" t="s">
        <v>124</v>
      </c>
    </row>
    <row r="272" spans="1:28">
      <c r="A272" t="s">
        <v>88</v>
      </c>
      <c r="B272">
        <v>2019</v>
      </c>
      <c r="C272" t="s">
        <v>80</v>
      </c>
      <c r="D272" s="4" t="s">
        <v>154</v>
      </c>
      <c r="E272" s="1" t="s">
        <v>61</v>
      </c>
      <c r="F272">
        <v>0</v>
      </c>
      <c r="G272">
        <v>4.2933333329999996</v>
      </c>
      <c r="H272">
        <v>32.25667</v>
      </c>
      <c r="I272">
        <v>60.033333329999998</v>
      </c>
      <c r="J272">
        <v>3.6717163830000001</v>
      </c>
      <c r="K272">
        <v>3.48</v>
      </c>
      <c r="L272">
        <v>300</v>
      </c>
      <c r="M272">
        <v>450</v>
      </c>
      <c r="N272">
        <f t="shared" si="17"/>
        <v>12.5</v>
      </c>
      <c r="O272">
        <v>0</v>
      </c>
      <c r="P272">
        <v>0</v>
      </c>
      <c r="Q272" t="s">
        <v>13</v>
      </c>
      <c r="R272">
        <v>7</v>
      </c>
      <c r="S272">
        <v>150</v>
      </c>
      <c r="T272">
        <v>80</v>
      </c>
      <c r="U272">
        <v>80</v>
      </c>
      <c r="V272" t="s">
        <v>17</v>
      </c>
      <c r="W272">
        <f t="shared" si="18"/>
        <v>0</v>
      </c>
      <c r="X272">
        <f t="shared" si="16"/>
        <v>0</v>
      </c>
      <c r="Y272">
        <v>0</v>
      </c>
      <c r="Z272" t="s">
        <v>51</v>
      </c>
      <c r="AA272" t="str">
        <f t="shared" si="19"/>
        <v>long_term</v>
      </c>
      <c r="AB272" s="4" t="s">
        <v>125</v>
      </c>
    </row>
    <row r="273" spans="1:28">
      <c r="A273" t="s">
        <v>88</v>
      </c>
      <c r="B273">
        <v>2019</v>
      </c>
      <c r="C273" t="s">
        <v>80</v>
      </c>
      <c r="D273" s="4" t="s">
        <v>155</v>
      </c>
      <c r="E273" s="1" t="s">
        <v>62</v>
      </c>
      <c r="F273">
        <v>0</v>
      </c>
      <c r="G273">
        <v>4.2933333329999996</v>
      </c>
      <c r="H273">
        <v>32.25667</v>
      </c>
      <c r="I273">
        <v>60.033333329999998</v>
      </c>
      <c r="J273">
        <v>3.6717163830000001</v>
      </c>
      <c r="K273">
        <v>42</v>
      </c>
      <c r="L273">
        <v>80</v>
      </c>
      <c r="M273">
        <v>150</v>
      </c>
      <c r="N273">
        <f t="shared" si="17"/>
        <v>3.8333333333333335</v>
      </c>
      <c r="O273">
        <v>0</v>
      </c>
      <c r="P273">
        <v>0</v>
      </c>
      <c r="Q273" t="s">
        <v>13</v>
      </c>
      <c r="R273">
        <v>6.5</v>
      </c>
      <c r="S273">
        <v>40</v>
      </c>
      <c r="T273">
        <v>20</v>
      </c>
      <c r="U273">
        <v>40</v>
      </c>
      <c r="V273" t="s">
        <v>17</v>
      </c>
      <c r="W273">
        <f t="shared" si="18"/>
        <v>0</v>
      </c>
      <c r="X273">
        <f t="shared" si="16"/>
        <v>0</v>
      </c>
      <c r="Y273">
        <v>0</v>
      </c>
      <c r="Z273" t="s">
        <v>51</v>
      </c>
      <c r="AA273" t="str">
        <f t="shared" si="19"/>
        <v>short_term</v>
      </c>
      <c r="AB273" s="4" t="s">
        <v>126</v>
      </c>
    </row>
    <row r="274" spans="1:28">
      <c r="A274" t="s">
        <v>88</v>
      </c>
      <c r="B274">
        <v>2019</v>
      </c>
      <c r="C274" t="s">
        <v>80</v>
      </c>
      <c r="D274" s="4" t="s">
        <v>22</v>
      </c>
      <c r="E274" s="3" t="s">
        <v>62</v>
      </c>
      <c r="F274">
        <v>1</v>
      </c>
      <c r="G274">
        <v>4.2933333329999996</v>
      </c>
      <c r="H274">
        <v>32.25667</v>
      </c>
      <c r="I274">
        <v>60.033333329999998</v>
      </c>
      <c r="J274">
        <v>3.6717163830000001</v>
      </c>
      <c r="K274">
        <f ca="1">RANDBETWEEN(15,30)</f>
        <v>15</v>
      </c>
      <c r="L274">
        <v>90</v>
      </c>
      <c r="M274">
        <v>90</v>
      </c>
      <c r="N274">
        <f t="shared" si="17"/>
        <v>3</v>
      </c>
      <c r="O274">
        <v>45000</v>
      </c>
      <c r="P274">
        <v>16187.4</v>
      </c>
      <c r="Q274" t="s">
        <v>13</v>
      </c>
      <c r="R274">
        <v>6.5</v>
      </c>
      <c r="S274">
        <v>200</v>
      </c>
      <c r="T274">
        <v>250</v>
      </c>
      <c r="U274">
        <v>250</v>
      </c>
      <c r="V274" t="s">
        <v>18</v>
      </c>
      <c r="W274">
        <f t="shared" ca="1" si="18"/>
        <v>242811</v>
      </c>
      <c r="X274">
        <f t="shared" ca="1" si="16"/>
        <v>197811</v>
      </c>
      <c r="Y274">
        <f ca="1">(X274/O274)*100</f>
        <v>439.58000000000004</v>
      </c>
      <c r="Z274" t="s">
        <v>53</v>
      </c>
      <c r="AA274" t="str">
        <f t="shared" si="19"/>
        <v>short_term</v>
      </c>
      <c r="AB274" s="4" t="s">
        <v>90</v>
      </c>
    </row>
    <row r="275" spans="1:28">
      <c r="A275" t="s">
        <v>88</v>
      </c>
      <c r="B275">
        <v>2019</v>
      </c>
      <c r="C275" t="s">
        <v>80</v>
      </c>
      <c r="D275" s="4" t="s">
        <v>23</v>
      </c>
      <c r="E275" s="3" t="s">
        <v>62</v>
      </c>
      <c r="F275">
        <v>1</v>
      </c>
      <c r="G275">
        <v>4.2933333329999996</v>
      </c>
      <c r="H275">
        <v>32.25667</v>
      </c>
      <c r="I275">
        <v>60.033333329999998</v>
      </c>
      <c r="J275">
        <v>3.6717163830000001</v>
      </c>
      <c r="K275">
        <f ca="1">RANDBETWEEN(15,30)</f>
        <v>25</v>
      </c>
      <c r="L275">
        <v>140</v>
      </c>
      <c r="M275">
        <v>140</v>
      </c>
      <c r="N275">
        <f t="shared" si="17"/>
        <v>4.666666666666667</v>
      </c>
      <c r="O275">
        <v>27500</v>
      </c>
      <c r="P275">
        <f ca="1">RANDBETWEEN(16180,16195)</f>
        <v>16193</v>
      </c>
      <c r="Q275" t="s">
        <v>15</v>
      </c>
      <c r="R275">
        <v>6.05</v>
      </c>
      <c r="S275">
        <v>200</v>
      </c>
      <c r="T275">
        <v>75</v>
      </c>
      <c r="U275">
        <v>75</v>
      </c>
      <c r="V275" t="s">
        <v>18</v>
      </c>
      <c r="W275">
        <f t="shared" ca="1" si="18"/>
        <v>404825</v>
      </c>
      <c r="X275">
        <f t="shared" ca="1" si="16"/>
        <v>377325</v>
      </c>
      <c r="Y275">
        <f ca="1">(X275/O275)*100</f>
        <v>1372.090909090909</v>
      </c>
      <c r="Z275" t="s">
        <v>53</v>
      </c>
      <c r="AA275" t="str">
        <f t="shared" si="19"/>
        <v>intermediate_term</v>
      </c>
      <c r="AB275" s="4" t="s">
        <v>127</v>
      </c>
    </row>
    <row r="276" spans="1:28">
      <c r="A276" t="s">
        <v>88</v>
      </c>
      <c r="B276">
        <v>2019</v>
      </c>
      <c r="C276" t="s">
        <v>80</v>
      </c>
      <c r="D276" s="4" t="s">
        <v>24</v>
      </c>
      <c r="E276" s="3" t="s">
        <v>62</v>
      </c>
      <c r="F276">
        <v>0</v>
      </c>
      <c r="G276">
        <v>4.2933333329999996</v>
      </c>
      <c r="H276">
        <v>32.25667</v>
      </c>
      <c r="I276">
        <v>60.033333329999998</v>
      </c>
      <c r="J276">
        <v>3.6717163830000001</v>
      </c>
      <c r="K276">
        <f ca="1">RANDBETWEEN(25,35)</f>
        <v>35</v>
      </c>
      <c r="L276">
        <v>240</v>
      </c>
      <c r="M276">
        <v>240</v>
      </c>
      <c r="N276">
        <f t="shared" si="17"/>
        <v>8</v>
      </c>
      <c r="O276">
        <v>0</v>
      </c>
      <c r="P276">
        <v>0</v>
      </c>
      <c r="Q276" t="s">
        <v>15</v>
      </c>
      <c r="R276">
        <v>6</v>
      </c>
      <c r="S276">
        <v>10</v>
      </c>
      <c r="T276">
        <v>20</v>
      </c>
      <c r="U276">
        <v>20</v>
      </c>
      <c r="V276" t="s">
        <v>17</v>
      </c>
      <c r="W276">
        <f t="shared" ca="1" si="18"/>
        <v>0</v>
      </c>
      <c r="X276">
        <f t="shared" ca="1" si="16"/>
        <v>0</v>
      </c>
      <c r="Y276">
        <v>0</v>
      </c>
      <c r="Z276" t="s">
        <v>51</v>
      </c>
      <c r="AA276" t="str">
        <f t="shared" si="19"/>
        <v>intermediate_term</v>
      </c>
      <c r="AB276" s="4" t="s">
        <v>91</v>
      </c>
    </row>
    <row r="277" spans="1:28">
      <c r="A277" t="s">
        <v>88</v>
      </c>
      <c r="B277">
        <v>2019</v>
      </c>
      <c r="C277" t="s">
        <v>80</v>
      </c>
      <c r="D277" s="4" t="s">
        <v>25</v>
      </c>
      <c r="E277" s="3" t="s">
        <v>62</v>
      </c>
      <c r="F277">
        <v>1</v>
      </c>
      <c r="G277">
        <v>4.2933333329999996</v>
      </c>
      <c r="H277">
        <v>32.25667</v>
      </c>
      <c r="I277">
        <v>60.033333329999998</v>
      </c>
      <c r="J277">
        <v>3.6717163830000001</v>
      </c>
      <c r="K277">
        <f ca="1">RANDBETWEEN(20,30)</f>
        <v>29</v>
      </c>
      <c r="L277">
        <v>75</v>
      </c>
      <c r="M277">
        <v>75</v>
      </c>
      <c r="N277">
        <f t="shared" si="17"/>
        <v>2.5</v>
      </c>
      <c r="O277">
        <v>43000</v>
      </c>
      <c r="P277">
        <v>14164</v>
      </c>
      <c r="Q277" t="s">
        <v>15</v>
      </c>
      <c r="R277">
        <v>6.25</v>
      </c>
      <c r="S277">
        <v>5</v>
      </c>
      <c r="T277">
        <v>10</v>
      </c>
      <c r="U277">
        <v>10</v>
      </c>
      <c r="V277" t="s">
        <v>18</v>
      </c>
      <c r="W277">
        <f t="shared" ca="1" si="18"/>
        <v>410756</v>
      </c>
      <c r="X277">
        <f t="shared" ca="1" si="16"/>
        <v>367756</v>
      </c>
      <c r="Y277">
        <f ca="1">(X277/O277)*100</f>
        <v>855.24651162790701</v>
      </c>
      <c r="Z277" t="s">
        <v>51</v>
      </c>
      <c r="AA277" t="str">
        <f t="shared" si="19"/>
        <v>short_term</v>
      </c>
      <c r="AB277" s="4" t="s">
        <v>92</v>
      </c>
    </row>
    <row r="278" spans="1:28">
      <c r="A278" t="s">
        <v>88</v>
      </c>
      <c r="B278">
        <v>2019</v>
      </c>
      <c r="C278" t="s">
        <v>80</v>
      </c>
      <c r="D278" s="4" t="s">
        <v>26</v>
      </c>
      <c r="E278" s="3" t="s">
        <v>62</v>
      </c>
      <c r="F278">
        <v>1</v>
      </c>
      <c r="G278">
        <v>4.2933333329999996</v>
      </c>
      <c r="H278">
        <v>32.25667</v>
      </c>
      <c r="I278">
        <v>60.033333329999998</v>
      </c>
      <c r="J278">
        <v>3.6717163830000001</v>
      </c>
      <c r="K278">
        <f ca="1">RANDBETWEEN(25,35)</f>
        <v>27</v>
      </c>
      <c r="L278">
        <v>55</v>
      </c>
      <c r="M278">
        <v>55</v>
      </c>
      <c r="N278">
        <f t="shared" si="17"/>
        <v>1.8333333333333333</v>
      </c>
      <c r="O278">
        <v>24000</v>
      </c>
      <c r="P278">
        <f ca="1">RANDBETWEEN(8090,8100)</f>
        <v>8095</v>
      </c>
      <c r="Q278" t="s">
        <v>13</v>
      </c>
      <c r="R278">
        <v>6.4</v>
      </c>
      <c r="S278">
        <v>30</v>
      </c>
      <c r="T278">
        <v>40</v>
      </c>
      <c r="U278">
        <v>40</v>
      </c>
      <c r="V278" t="s">
        <v>17</v>
      </c>
      <c r="W278">
        <f t="shared" ca="1" si="18"/>
        <v>218565</v>
      </c>
      <c r="X278">
        <f t="shared" ca="1" si="16"/>
        <v>194565</v>
      </c>
      <c r="Y278">
        <f ca="1">(X278/O278)*100</f>
        <v>810.6875</v>
      </c>
      <c r="Z278" t="s">
        <v>53</v>
      </c>
      <c r="AA278" t="str">
        <f t="shared" si="19"/>
        <v>short_term</v>
      </c>
      <c r="AB278" s="4" t="s">
        <v>128</v>
      </c>
    </row>
    <row r="279" spans="1:28">
      <c r="A279" t="s">
        <v>88</v>
      </c>
      <c r="B279">
        <v>2019</v>
      </c>
      <c r="C279" t="s">
        <v>80</v>
      </c>
      <c r="D279" s="4" t="s">
        <v>27</v>
      </c>
      <c r="E279" s="3" t="s">
        <v>62</v>
      </c>
      <c r="F279">
        <v>1</v>
      </c>
      <c r="G279">
        <v>4.2933333329999996</v>
      </c>
      <c r="H279">
        <v>32.25667</v>
      </c>
      <c r="I279">
        <v>60.033333329999998</v>
      </c>
      <c r="J279">
        <v>3.6717163830000001</v>
      </c>
      <c r="K279">
        <f ca="1">RANDBETWEEN(15,30)</f>
        <v>18</v>
      </c>
      <c r="L279">
        <v>90</v>
      </c>
      <c r="M279">
        <v>90</v>
      </c>
      <c r="N279">
        <f t="shared" si="17"/>
        <v>3</v>
      </c>
      <c r="O279">
        <v>28500</v>
      </c>
      <c r="P279">
        <f ca="1">RANDBETWEEN(8090,8105)</f>
        <v>8093</v>
      </c>
      <c r="Q279" t="s">
        <v>13</v>
      </c>
      <c r="R279">
        <v>6.5</v>
      </c>
      <c r="S279">
        <v>90</v>
      </c>
      <c r="T279">
        <v>90</v>
      </c>
      <c r="U279">
        <v>90</v>
      </c>
      <c r="V279" t="s">
        <v>17</v>
      </c>
      <c r="W279">
        <f t="shared" ca="1" si="18"/>
        <v>145674</v>
      </c>
      <c r="X279">
        <f t="shared" ca="1" si="16"/>
        <v>117174</v>
      </c>
      <c r="Y279">
        <f ca="1">(X279/O279)*100</f>
        <v>411.13684210526316</v>
      </c>
      <c r="Z279" t="s">
        <v>51</v>
      </c>
      <c r="AA279" t="str">
        <f t="shared" si="19"/>
        <v>short_term</v>
      </c>
      <c r="AB279" s="4" t="s">
        <v>93</v>
      </c>
    </row>
    <row r="280" spans="1:28">
      <c r="A280" t="s">
        <v>88</v>
      </c>
      <c r="B280">
        <v>2019</v>
      </c>
      <c r="C280" t="s">
        <v>80</v>
      </c>
      <c r="D280" s="4" t="s">
        <v>28</v>
      </c>
      <c r="E280" s="3" t="s">
        <v>62</v>
      </c>
      <c r="F280">
        <v>0</v>
      </c>
      <c r="G280">
        <v>4.2933333329999996</v>
      </c>
      <c r="H280">
        <v>32.25667</v>
      </c>
      <c r="I280">
        <v>60.033333329999998</v>
      </c>
      <c r="J280">
        <v>3.6717163830000001</v>
      </c>
      <c r="K280">
        <f ca="1">RANDBETWEEN(25,40)</f>
        <v>26</v>
      </c>
      <c r="L280">
        <v>180</v>
      </c>
      <c r="M280">
        <v>180</v>
      </c>
      <c r="N280">
        <f t="shared" si="17"/>
        <v>6</v>
      </c>
      <c r="O280">
        <v>0</v>
      </c>
      <c r="P280">
        <v>0</v>
      </c>
      <c r="Q280" t="s">
        <v>15</v>
      </c>
      <c r="R280">
        <v>6.25</v>
      </c>
      <c r="S280">
        <v>80</v>
      </c>
      <c r="T280">
        <v>60</v>
      </c>
      <c r="U280">
        <v>40</v>
      </c>
      <c r="V280" t="s">
        <v>18</v>
      </c>
      <c r="W280">
        <f t="shared" ca="1" si="18"/>
        <v>0</v>
      </c>
      <c r="X280">
        <f t="shared" ca="1" si="16"/>
        <v>0</v>
      </c>
      <c r="Y280">
        <v>0</v>
      </c>
      <c r="Z280" t="s">
        <v>53</v>
      </c>
      <c r="AA280" t="str">
        <f t="shared" si="19"/>
        <v>intermediate_term</v>
      </c>
      <c r="AB280" s="4" t="s">
        <v>94</v>
      </c>
    </row>
    <row r="281" spans="1:28">
      <c r="A281" t="s">
        <v>88</v>
      </c>
      <c r="B281">
        <v>2019</v>
      </c>
      <c r="C281" t="s">
        <v>80</v>
      </c>
      <c r="D281" s="4" t="s">
        <v>29</v>
      </c>
      <c r="E281" s="1" t="s">
        <v>63</v>
      </c>
      <c r="F281">
        <v>0</v>
      </c>
      <c r="G281">
        <v>4.2933333329999996</v>
      </c>
      <c r="H281">
        <v>32.25667</v>
      </c>
      <c r="I281">
        <v>60.033333329999998</v>
      </c>
      <c r="J281">
        <v>3.6717163830000001</v>
      </c>
      <c r="K281">
        <f ca="1">RANDBETWEEN(85,95)</f>
        <v>95</v>
      </c>
      <c r="L281">
        <v>210</v>
      </c>
      <c r="M281">
        <v>210</v>
      </c>
      <c r="N281">
        <f t="shared" si="17"/>
        <v>7</v>
      </c>
      <c r="O281">
        <v>0</v>
      </c>
      <c r="P281">
        <v>0</v>
      </c>
      <c r="Q281" t="s">
        <v>36</v>
      </c>
      <c r="R281">
        <v>6</v>
      </c>
      <c r="S281">
        <v>120</v>
      </c>
      <c r="T281">
        <v>50</v>
      </c>
      <c r="U281">
        <v>80</v>
      </c>
      <c r="V281" t="s">
        <v>17</v>
      </c>
      <c r="W281">
        <f t="shared" ca="1" si="18"/>
        <v>0</v>
      </c>
      <c r="X281">
        <f t="shared" ca="1" si="16"/>
        <v>0</v>
      </c>
      <c r="Y281">
        <v>0</v>
      </c>
      <c r="Z281" t="s">
        <v>51</v>
      </c>
      <c r="AA281" t="str">
        <f t="shared" si="19"/>
        <v>intermediate_term</v>
      </c>
      <c r="AB281" s="4" t="s">
        <v>129</v>
      </c>
    </row>
    <row r="282" spans="1:28">
      <c r="A282" t="s">
        <v>88</v>
      </c>
      <c r="B282">
        <v>2019</v>
      </c>
      <c r="C282" t="s">
        <v>80</v>
      </c>
      <c r="D282" s="4" t="s">
        <v>30</v>
      </c>
      <c r="E282" s="2" t="s">
        <v>61</v>
      </c>
      <c r="F282">
        <v>0</v>
      </c>
      <c r="G282">
        <v>4.2933333329999996</v>
      </c>
      <c r="H282">
        <v>32.25667</v>
      </c>
      <c r="I282">
        <v>60.033333329999998</v>
      </c>
      <c r="J282">
        <v>3.6717163830000001</v>
      </c>
      <c r="K282">
        <f ca="1">RANDBETWEEN(25,40)</f>
        <v>33</v>
      </c>
      <c r="L282">
        <v>360</v>
      </c>
      <c r="M282">
        <v>360</v>
      </c>
      <c r="N282">
        <f t="shared" si="17"/>
        <v>12</v>
      </c>
      <c r="O282">
        <v>0</v>
      </c>
      <c r="P282">
        <v>0</v>
      </c>
      <c r="Q282" t="s">
        <v>65</v>
      </c>
      <c r="R282">
        <v>6.75</v>
      </c>
      <c r="S282">
        <v>400</v>
      </c>
      <c r="T282">
        <v>120</v>
      </c>
      <c r="U282">
        <v>600</v>
      </c>
      <c r="V282" t="s">
        <v>18</v>
      </c>
      <c r="W282">
        <f t="shared" ca="1" si="18"/>
        <v>0</v>
      </c>
      <c r="X282">
        <f t="shared" ca="1" si="16"/>
        <v>0</v>
      </c>
      <c r="Y282">
        <v>0</v>
      </c>
      <c r="Z282" t="s">
        <v>53</v>
      </c>
      <c r="AA282" t="str">
        <f t="shared" si="19"/>
        <v>intermediate_term</v>
      </c>
      <c r="AB282" s="4" t="s">
        <v>95</v>
      </c>
    </row>
    <row r="283" spans="1:28">
      <c r="A283" t="s">
        <v>88</v>
      </c>
      <c r="B283">
        <v>2019</v>
      </c>
      <c r="C283" t="s">
        <v>80</v>
      </c>
      <c r="D283" s="4" t="s">
        <v>31</v>
      </c>
      <c r="E283" s="3" t="s">
        <v>61</v>
      </c>
      <c r="F283">
        <v>0</v>
      </c>
      <c r="G283">
        <v>4.2933333329999996</v>
      </c>
      <c r="H283">
        <v>32.25667</v>
      </c>
      <c r="I283">
        <v>60.033333329999998</v>
      </c>
      <c r="J283">
        <v>3.6717163830000001</v>
      </c>
      <c r="K283">
        <f ca="1">RANDBETWEEN(290,320)</f>
        <v>299</v>
      </c>
      <c r="L283">
        <v>1080</v>
      </c>
      <c r="M283">
        <v>1080</v>
      </c>
      <c r="N283">
        <f t="shared" si="17"/>
        <v>36</v>
      </c>
      <c r="O283">
        <v>0</v>
      </c>
      <c r="P283">
        <v>0</v>
      </c>
      <c r="Q283" t="s">
        <v>13</v>
      </c>
      <c r="R283">
        <v>9.5</v>
      </c>
      <c r="S283">
        <v>32</v>
      </c>
      <c r="T283">
        <v>32</v>
      </c>
      <c r="U283">
        <v>32</v>
      </c>
      <c r="V283" t="s">
        <v>17</v>
      </c>
      <c r="W283">
        <f t="shared" ca="1" si="18"/>
        <v>0</v>
      </c>
      <c r="X283">
        <f t="shared" ca="1" si="16"/>
        <v>0</v>
      </c>
      <c r="Y283">
        <v>0</v>
      </c>
      <c r="Z283" t="s">
        <v>54</v>
      </c>
      <c r="AA283" t="str">
        <f t="shared" si="19"/>
        <v>long_term</v>
      </c>
      <c r="AB283" s="4" t="s">
        <v>130</v>
      </c>
    </row>
    <row r="284" spans="1:28">
      <c r="A284" t="s">
        <v>88</v>
      </c>
      <c r="B284">
        <v>2019</v>
      </c>
      <c r="C284" t="s">
        <v>80</v>
      </c>
      <c r="D284" s="4" t="s">
        <v>32</v>
      </c>
      <c r="E284" s="3" t="s">
        <v>61</v>
      </c>
      <c r="F284">
        <v>0</v>
      </c>
      <c r="G284">
        <v>4.2933333329999996</v>
      </c>
      <c r="H284">
        <v>32.25667</v>
      </c>
      <c r="I284">
        <v>60.033333329999998</v>
      </c>
      <c r="J284">
        <v>3.6717163830000001</v>
      </c>
      <c r="K284">
        <f ca="1">RANDBETWEEN(100,130)</f>
        <v>100</v>
      </c>
      <c r="L284">
        <v>1980</v>
      </c>
      <c r="M284">
        <v>1980</v>
      </c>
      <c r="N284">
        <f t="shared" si="17"/>
        <v>66</v>
      </c>
      <c r="O284">
        <v>0</v>
      </c>
      <c r="P284">
        <v>0</v>
      </c>
      <c r="Q284" t="s">
        <v>15</v>
      </c>
      <c r="R284">
        <v>7.25</v>
      </c>
      <c r="S284">
        <v>56</v>
      </c>
      <c r="T284">
        <v>20</v>
      </c>
      <c r="U284">
        <v>20</v>
      </c>
      <c r="V284" t="s">
        <v>18</v>
      </c>
      <c r="W284">
        <f t="shared" ca="1" si="18"/>
        <v>0</v>
      </c>
      <c r="X284">
        <f t="shared" ca="1" si="16"/>
        <v>0</v>
      </c>
      <c r="Y284">
        <v>0</v>
      </c>
      <c r="Z284" t="s">
        <v>54</v>
      </c>
      <c r="AA284" t="str">
        <f t="shared" si="19"/>
        <v>long_term</v>
      </c>
      <c r="AB284" s="4" t="s">
        <v>131</v>
      </c>
    </row>
    <row r="285" spans="1:28">
      <c r="A285" t="s">
        <v>88</v>
      </c>
      <c r="B285">
        <v>2019</v>
      </c>
      <c r="C285" t="s">
        <v>80</v>
      </c>
      <c r="D285" s="4" t="s">
        <v>33</v>
      </c>
      <c r="E285" s="2" t="s">
        <v>61</v>
      </c>
      <c r="F285">
        <v>1</v>
      </c>
      <c r="G285">
        <v>4.2933333329999996</v>
      </c>
      <c r="H285">
        <v>32.25667</v>
      </c>
      <c r="I285">
        <v>60.033333329999998</v>
      </c>
      <c r="J285">
        <v>3.6717163830000001</v>
      </c>
      <c r="K285">
        <f ca="1">RANDBETWEEN(50,65)</f>
        <v>65</v>
      </c>
      <c r="L285">
        <v>1080</v>
      </c>
      <c r="M285">
        <v>1080</v>
      </c>
      <c r="N285">
        <f t="shared" si="17"/>
        <v>36</v>
      </c>
      <c r="O285">
        <v>29000</v>
      </c>
      <c r="P285">
        <f ca="1">RANDBETWEEN(7990,8010)</f>
        <v>7995</v>
      </c>
      <c r="Q285" t="s">
        <v>71</v>
      </c>
      <c r="R285">
        <v>6</v>
      </c>
      <c r="S285">
        <v>25</v>
      </c>
      <c r="T285">
        <v>12</v>
      </c>
      <c r="U285">
        <v>12</v>
      </c>
      <c r="V285" t="s">
        <v>18</v>
      </c>
      <c r="W285">
        <f t="shared" ca="1" si="18"/>
        <v>519675</v>
      </c>
      <c r="X285">
        <f t="shared" ca="1" si="16"/>
        <v>490675</v>
      </c>
      <c r="Y285">
        <f ca="1">(X285/O285)*100</f>
        <v>1691.9827586206895</v>
      </c>
      <c r="Z285" t="s">
        <v>54</v>
      </c>
      <c r="AA285" t="str">
        <f t="shared" si="19"/>
        <v>long_term</v>
      </c>
      <c r="AB285" s="4" t="s">
        <v>96</v>
      </c>
    </row>
    <row r="286" spans="1:28">
      <c r="A286" t="s">
        <v>88</v>
      </c>
      <c r="B286">
        <v>2019</v>
      </c>
      <c r="C286" t="s">
        <v>80</v>
      </c>
      <c r="D286" s="4" t="s">
        <v>34</v>
      </c>
      <c r="E286" s="2" t="s">
        <v>61</v>
      </c>
      <c r="F286">
        <v>0</v>
      </c>
      <c r="G286">
        <v>4.2933333329999996</v>
      </c>
      <c r="H286">
        <v>32.25667</v>
      </c>
      <c r="I286">
        <v>60.033333329999998</v>
      </c>
      <c r="J286">
        <v>3.6717163830000001</v>
      </c>
      <c r="K286">
        <f ca="1">RANDBETWEEN(90,120)</f>
        <v>95</v>
      </c>
      <c r="L286">
        <v>900</v>
      </c>
      <c r="M286">
        <v>900</v>
      </c>
      <c r="N286">
        <f t="shared" si="17"/>
        <v>30</v>
      </c>
      <c r="O286">
        <v>0</v>
      </c>
      <c r="P286">
        <v>0</v>
      </c>
      <c r="Q286" t="s">
        <v>13</v>
      </c>
      <c r="R286">
        <v>7.25</v>
      </c>
      <c r="S286">
        <v>215</v>
      </c>
      <c r="T286">
        <v>75</v>
      </c>
      <c r="U286">
        <v>100</v>
      </c>
      <c r="V286" t="s">
        <v>17</v>
      </c>
      <c r="W286">
        <f t="shared" ca="1" si="18"/>
        <v>0</v>
      </c>
      <c r="X286">
        <f t="shared" ca="1" si="16"/>
        <v>0</v>
      </c>
      <c r="Y286">
        <v>0</v>
      </c>
      <c r="Z286" t="s">
        <v>54</v>
      </c>
      <c r="AA286" t="str">
        <f t="shared" si="19"/>
        <v>long_term</v>
      </c>
      <c r="AB286" s="4" t="s">
        <v>97</v>
      </c>
    </row>
    <row r="287" spans="1:28">
      <c r="A287" t="s">
        <v>88</v>
      </c>
      <c r="B287">
        <v>2019</v>
      </c>
      <c r="C287" t="s">
        <v>80</v>
      </c>
      <c r="D287" s="4" t="s">
        <v>35</v>
      </c>
      <c r="E287" s="2" t="s">
        <v>61</v>
      </c>
      <c r="F287">
        <v>1</v>
      </c>
      <c r="G287">
        <v>4.2933333329999996</v>
      </c>
      <c r="H287">
        <v>32.25667</v>
      </c>
      <c r="I287">
        <v>60.033333329999998</v>
      </c>
      <c r="J287">
        <v>3.6717163830000001</v>
      </c>
      <c r="K287">
        <f ca="1">RANDBETWEEN(30,50)</f>
        <v>42</v>
      </c>
      <c r="L287">
        <v>210</v>
      </c>
      <c r="M287">
        <v>210</v>
      </c>
      <c r="N287">
        <f t="shared" si="17"/>
        <v>7</v>
      </c>
      <c r="O287">
        <v>72000</v>
      </c>
      <c r="P287">
        <v>30000</v>
      </c>
      <c r="Q287" t="s">
        <v>13</v>
      </c>
      <c r="R287">
        <v>6.75</v>
      </c>
      <c r="S287">
        <v>1088</v>
      </c>
      <c r="T287">
        <v>72</v>
      </c>
      <c r="U287">
        <v>527</v>
      </c>
      <c r="V287" t="s">
        <v>17</v>
      </c>
      <c r="W287">
        <f t="shared" ca="1" si="18"/>
        <v>1260000</v>
      </c>
      <c r="X287">
        <f t="shared" ca="1" si="16"/>
        <v>1188000</v>
      </c>
      <c r="Y287">
        <f ca="1">(X287/O287)*100</f>
        <v>1650</v>
      </c>
      <c r="Z287" t="s">
        <v>54</v>
      </c>
      <c r="AA287" t="str">
        <f t="shared" si="19"/>
        <v>intermediate_term</v>
      </c>
      <c r="AB287" s="4" t="s">
        <v>98</v>
      </c>
    </row>
    <row r="288" spans="1:28">
      <c r="A288" t="s">
        <v>88</v>
      </c>
      <c r="B288">
        <v>2019</v>
      </c>
      <c r="C288" t="s">
        <v>80</v>
      </c>
      <c r="D288" s="4" t="s">
        <v>37</v>
      </c>
      <c r="E288" s="2" t="s">
        <v>61</v>
      </c>
      <c r="F288">
        <v>0</v>
      </c>
      <c r="G288">
        <v>4.2933333329999996</v>
      </c>
      <c r="H288">
        <v>32.25667</v>
      </c>
      <c r="I288">
        <v>60.033333329999998</v>
      </c>
      <c r="J288">
        <v>3.6717163830000001</v>
      </c>
      <c r="K288">
        <f ca="1">RANDBETWEEN(50,100)</f>
        <v>79</v>
      </c>
      <c r="L288">
        <v>1800</v>
      </c>
      <c r="M288">
        <v>2880</v>
      </c>
      <c r="N288">
        <f t="shared" si="17"/>
        <v>78</v>
      </c>
      <c r="O288">
        <v>0</v>
      </c>
      <c r="P288">
        <v>0</v>
      </c>
      <c r="Q288" t="s">
        <v>13</v>
      </c>
      <c r="R288">
        <v>6.5</v>
      </c>
      <c r="S288">
        <v>400</v>
      </c>
      <c r="T288">
        <v>400</v>
      </c>
      <c r="U288">
        <v>600</v>
      </c>
      <c r="V288" t="s">
        <v>18</v>
      </c>
      <c r="W288">
        <f t="shared" ca="1" si="18"/>
        <v>0</v>
      </c>
      <c r="X288">
        <f t="shared" ca="1" si="16"/>
        <v>0</v>
      </c>
      <c r="Y288">
        <v>0</v>
      </c>
      <c r="Z288" t="s">
        <v>54</v>
      </c>
      <c r="AA288" t="str">
        <f t="shared" si="19"/>
        <v>long_term</v>
      </c>
      <c r="AB288" s="4" t="s">
        <v>99</v>
      </c>
    </row>
    <row r="289" spans="1:28">
      <c r="A289" t="s">
        <v>88</v>
      </c>
      <c r="B289">
        <v>2019</v>
      </c>
      <c r="C289" t="s">
        <v>80</v>
      </c>
      <c r="D289" s="4" t="s">
        <v>156</v>
      </c>
      <c r="E289" s="2" t="s">
        <v>61</v>
      </c>
      <c r="F289">
        <v>0</v>
      </c>
      <c r="G289">
        <v>4.2933333329999996</v>
      </c>
      <c r="H289">
        <v>32.25667</v>
      </c>
      <c r="I289">
        <v>60.033333329999998</v>
      </c>
      <c r="J289">
        <v>3.6717163830000001</v>
      </c>
      <c r="K289">
        <f ca="1">RANDBETWEEN(100,150)</f>
        <v>141</v>
      </c>
      <c r="L289">
        <v>240</v>
      </c>
      <c r="M289">
        <v>720</v>
      </c>
      <c r="N289">
        <f t="shared" si="17"/>
        <v>16</v>
      </c>
      <c r="O289">
        <v>0</v>
      </c>
      <c r="P289">
        <v>0</v>
      </c>
      <c r="Q289" t="s">
        <v>67</v>
      </c>
      <c r="R289">
        <v>6</v>
      </c>
      <c r="S289">
        <v>170</v>
      </c>
      <c r="T289">
        <v>170</v>
      </c>
      <c r="U289">
        <v>170</v>
      </c>
      <c r="V289" t="s">
        <v>18</v>
      </c>
      <c r="W289">
        <f t="shared" ca="1" si="18"/>
        <v>0</v>
      </c>
      <c r="X289">
        <f t="shared" ca="1" si="16"/>
        <v>0</v>
      </c>
      <c r="Y289">
        <v>0</v>
      </c>
      <c r="Z289" t="s">
        <v>54</v>
      </c>
      <c r="AA289" t="str">
        <f t="shared" si="19"/>
        <v>long_term</v>
      </c>
      <c r="AB289" s="4" t="s">
        <v>100</v>
      </c>
    </row>
    <row r="290" spans="1:28">
      <c r="A290" t="s">
        <v>88</v>
      </c>
      <c r="B290">
        <v>2019</v>
      </c>
      <c r="C290" t="s">
        <v>80</v>
      </c>
      <c r="D290" s="4" t="s">
        <v>38</v>
      </c>
      <c r="E290" s="3" t="s">
        <v>59</v>
      </c>
      <c r="F290">
        <v>0</v>
      </c>
      <c r="G290">
        <v>4.2933333329999996</v>
      </c>
      <c r="H290">
        <v>32.25667</v>
      </c>
      <c r="I290">
        <v>60.033333329999998</v>
      </c>
      <c r="J290">
        <v>3.6717163830000001</v>
      </c>
      <c r="K290">
        <f ca="1">RANDBETWEEN(120,300)</f>
        <v>212</v>
      </c>
      <c r="L290">
        <v>45</v>
      </c>
      <c r="M290">
        <v>50</v>
      </c>
      <c r="N290">
        <f t="shared" si="17"/>
        <v>1.5833333333333333</v>
      </c>
      <c r="O290">
        <v>0</v>
      </c>
      <c r="P290">
        <v>0</v>
      </c>
      <c r="Q290" t="s">
        <v>15</v>
      </c>
      <c r="R290">
        <v>6.25</v>
      </c>
      <c r="S290">
        <v>200</v>
      </c>
      <c r="T290">
        <v>75</v>
      </c>
      <c r="U290">
        <v>125</v>
      </c>
      <c r="V290" t="s">
        <v>17</v>
      </c>
      <c r="W290">
        <f t="shared" ca="1" si="18"/>
        <v>0</v>
      </c>
      <c r="X290">
        <f t="shared" ca="1" si="16"/>
        <v>0</v>
      </c>
      <c r="Y290">
        <v>0</v>
      </c>
      <c r="Z290" t="s">
        <v>54</v>
      </c>
      <c r="AA290" t="str">
        <f t="shared" si="19"/>
        <v>short_term</v>
      </c>
      <c r="AB290" s="4" t="s">
        <v>101</v>
      </c>
    </row>
    <row r="291" spans="1:28">
      <c r="A291" t="s">
        <v>88</v>
      </c>
      <c r="B291">
        <v>2019</v>
      </c>
      <c r="C291" t="s">
        <v>80</v>
      </c>
      <c r="D291" s="4" t="s">
        <v>39</v>
      </c>
      <c r="E291" s="3" t="s">
        <v>59</v>
      </c>
      <c r="F291">
        <v>1</v>
      </c>
      <c r="G291">
        <v>4.2933333329999996</v>
      </c>
      <c r="H291">
        <v>32.25667</v>
      </c>
      <c r="I291">
        <v>60.033333329999998</v>
      </c>
      <c r="J291">
        <v>3.6717163830000001</v>
      </c>
      <c r="K291">
        <f ca="1">RANDBETWEEN(60,90)</f>
        <v>78</v>
      </c>
      <c r="L291">
        <v>56</v>
      </c>
      <c r="M291">
        <v>60</v>
      </c>
      <c r="N291">
        <f t="shared" si="17"/>
        <v>1.9333333333333333</v>
      </c>
      <c r="O291">
        <v>30500</v>
      </c>
      <c r="P291">
        <v>10000</v>
      </c>
      <c r="Q291" t="s">
        <v>13</v>
      </c>
      <c r="R291">
        <v>7.25</v>
      </c>
      <c r="S291">
        <v>45</v>
      </c>
      <c r="T291">
        <v>90</v>
      </c>
      <c r="U291">
        <v>75</v>
      </c>
      <c r="V291" t="s">
        <v>18</v>
      </c>
      <c r="W291">
        <f t="shared" ca="1" si="18"/>
        <v>780000</v>
      </c>
      <c r="X291">
        <f t="shared" ca="1" si="16"/>
        <v>749500</v>
      </c>
      <c r="Y291">
        <f t="shared" ref="Y291:Y297" ca="1" si="20">(X291/O291)*100</f>
        <v>2457.377049180328</v>
      </c>
      <c r="Z291" t="s">
        <v>53</v>
      </c>
      <c r="AA291" t="str">
        <f t="shared" si="19"/>
        <v>short_term</v>
      </c>
      <c r="AB291" s="4" t="s">
        <v>102</v>
      </c>
    </row>
    <row r="292" spans="1:28">
      <c r="A292" t="s">
        <v>88</v>
      </c>
      <c r="B292">
        <v>2019</v>
      </c>
      <c r="C292" t="s">
        <v>80</v>
      </c>
      <c r="D292" s="4" t="s">
        <v>40</v>
      </c>
      <c r="E292" s="2" t="s">
        <v>62</v>
      </c>
      <c r="F292">
        <v>1</v>
      </c>
      <c r="G292">
        <v>4.2933333329999996</v>
      </c>
      <c r="H292">
        <v>32.25667</v>
      </c>
      <c r="I292">
        <v>60.033333329999998</v>
      </c>
      <c r="J292">
        <v>3.6717163830000001</v>
      </c>
      <c r="K292">
        <f ca="1">RANDBETWEEN(15,25)</f>
        <v>17</v>
      </c>
      <c r="L292">
        <v>55</v>
      </c>
      <c r="M292">
        <v>90</v>
      </c>
      <c r="N292">
        <f t="shared" si="17"/>
        <v>2.4166666666666665</v>
      </c>
      <c r="O292">
        <v>42000</v>
      </c>
      <c r="P292">
        <f ca="1">RANDBETWEEN(39990,40010)</f>
        <v>39994</v>
      </c>
      <c r="Q292" t="s">
        <v>72</v>
      </c>
      <c r="R292">
        <v>6.5</v>
      </c>
      <c r="S292">
        <v>40</v>
      </c>
      <c r="T292">
        <v>60</v>
      </c>
      <c r="U292">
        <v>30</v>
      </c>
      <c r="V292" t="s">
        <v>17</v>
      </c>
      <c r="W292">
        <f t="shared" ca="1" si="18"/>
        <v>679898</v>
      </c>
      <c r="X292">
        <f t="shared" ca="1" si="16"/>
        <v>637898</v>
      </c>
      <c r="Y292">
        <f t="shared" ca="1" si="20"/>
        <v>1518.804761904762</v>
      </c>
      <c r="Z292" t="s">
        <v>53</v>
      </c>
      <c r="AA292" t="str">
        <f t="shared" si="19"/>
        <v>short_term</v>
      </c>
      <c r="AB292" s="4" t="s">
        <v>132</v>
      </c>
    </row>
    <row r="293" spans="1:28">
      <c r="A293" t="s">
        <v>88</v>
      </c>
      <c r="B293">
        <v>2019</v>
      </c>
      <c r="C293" t="s">
        <v>80</v>
      </c>
      <c r="D293" s="4" t="s">
        <v>41</v>
      </c>
      <c r="E293" s="2" t="s">
        <v>62</v>
      </c>
      <c r="F293">
        <v>1</v>
      </c>
      <c r="G293">
        <v>4.2933333329999996</v>
      </c>
      <c r="H293">
        <v>32.25667</v>
      </c>
      <c r="I293">
        <v>60.033333329999998</v>
      </c>
      <c r="J293">
        <v>3.6717163830000001</v>
      </c>
      <c r="K293">
        <f ca="1">RANDBETWEEN(20,35)</f>
        <v>24</v>
      </c>
      <c r="L293">
        <v>90</v>
      </c>
      <c r="M293">
        <v>120</v>
      </c>
      <c r="N293">
        <f t="shared" si="17"/>
        <v>3.5</v>
      </c>
      <c r="O293">
        <v>29500</v>
      </c>
      <c r="P293">
        <f ca="1">RANDBETWEEN(8090,8110)</f>
        <v>8100</v>
      </c>
      <c r="Q293" t="s">
        <v>15</v>
      </c>
      <c r="R293">
        <v>6.5</v>
      </c>
      <c r="S293">
        <v>120</v>
      </c>
      <c r="T293">
        <v>80</v>
      </c>
      <c r="U293">
        <v>80</v>
      </c>
      <c r="V293" t="s">
        <v>17</v>
      </c>
      <c r="W293">
        <f t="shared" ca="1" si="18"/>
        <v>194400</v>
      </c>
      <c r="X293">
        <f t="shared" ca="1" si="16"/>
        <v>164900</v>
      </c>
      <c r="Y293">
        <f t="shared" ca="1" si="20"/>
        <v>558.98305084745766</v>
      </c>
      <c r="Z293" t="s">
        <v>51</v>
      </c>
      <c r="AA293" t="str">
        <f t="shared" si="19"/>
        <v>short_term</v>
      </c>
      <c r="AB293" s="4" t="s">
        <v>133</v>
      </c>
    </row>
    <row r="294" spans="1:28">
      <c r="A294" t="s">
        <v>88</v>
      </c>
      <c r="B294">
        <v>2019</v>
      </c>
      <c r="C294" t="s">
        <v>80</v>
      </c>
      <c r="D294" s="4" t="s">
        <v>157</v>
      </c>
      <c r="E294" s="2" t="s">
        <v>62</v>
      </c>
      <c r="F294">
        <v>1</v>
      </c>
      <c r="G294">
        <v>4.2933333329999996</v>
      </c>
      <c r="H294">
        <v>32.25667</v>
      </c>
      <c r="I294">
        <v>60.033333329999998</v>
      </c>
      <c r="J294">
        <v>3.6717163830000001</v>
      </c>
      <c r="K294">
        <f ca="1">RANDBETWEEN(25,40)</f>
        <v>39</v>
      </c>
      <c r="L294">
        <v>55</v>
      </c>
      <c r="M294">
        <v>60</v>
      </c>
      <c r="N294">
        <f t="shared" si="17"/>
        <v>1.9166666666666667</v>
      </c>
      <c r="O294">
        <v>22000</v>
      </c>
      <c r="P294">
        <f ca="1">RANDBETWEEN(6060,6075)</f>
        <v>6066</v>
      </c>
      <c r="Q294" t="s">
        <v>13</v>
      </c>
      <c r="R294">
        <v>6.5</v>
      </c>
      <c r="S294">
        <v>120</v>
      </c>
      <c r="T294">
        <v>40</v>
      </c>
      <c r="U294">
        <v>80</v>
      </c>
      <c r="V294" t="s">
        <v>18</v>
      </c>
      <c r="W294">
        <f t="shared" ca="1" si="18"/>
        <v>236574</v>
      </c>
      <c r="X294">
        <f t="shared" ca="1" si="16"/>
        <v>214574</v>
      </c>
      <c r="Y294">
        <f t="shared" ca="1" si="20"/>
        <v>975.33636363636356</v>
      </c>
      <c r="Z294" t="s">
        <v>53</v>
      </c>
      <c r="AA294" t="str">
        <f t="shared" si="19"/>
        <v>short_term</v>
      </c>
      <c r="AB294" s="4" t="s">
        <v>103</v>
      </c>
    </row>
    <row r="295" spans="1:28">
      <c r="A295" t="s">
        <v>88</v>
      </c>
      <c r="B295">
        <v>2019</v>
      </c>
      <c r="C295" t="s">
        <v>80</v>
      </c>
      <c r="D295" s="4" t="s">
        <v>158</v>
      </c>
      <c r="E295" s="2" t="s">
        <v>62</v>
      </c>
      <c r="F295">
        <v>1</v>
      </c>
      <c r="G295">
        <v>4.2933333329999996</v>
      </c>
      <c r="H295">
        <v>32.25667</v>
      </c>
      <c r="I295">
        <v>60.033333329999998</v>
      </c>
      <c r="J295">
        <v>3.6717163830000001</v>
      </c>
      <c r="K295">
        <f ca="1">RANDBETWEEN(15,25)</f>
        <v>15</v>
      </c>
      <c r="L295">
        <v>110</v>
      </c>
      <c r="M295">
        <v>120</v>
      </c>
      <c r="N295">
        <f t="shared" si="17"/>
        <v>3.8333333333333335</v>
      </c>
      <c r="O295">
        <v>22000</v>
      </c>
      <c r="P295">
        <f ca="1">RANDBETWEEN(15990,16010)</f>
        <v>15997</v>
      </c>
      <c r="Q295" t="s">
        <v>13</v>
      </c>
      <c r="R295">
        <v>7</v>
      </c>
      <c r="S295">
        <v>120</v>
      </c>
      <c r="T295">
        <v>40</v>
      </c>
      <c r="U295">
        <v>80</v>
      </c>
      <c r="V295" t="s">
        <v>17</v>
      </c>
      <c r="W295">
        <f t="shared" ca="1" si="18"/>
        <v>239955</v>
      </c>
      <c r="X295">
        <f t="shared" ca="1" si="16"/>
        <v>217955</v>
      </c>
      <c r="Y295">
        <f t="shared" ca="1" si="20"/>
        <v>990.70454545454538</v>
      </c>
      <c r="Z295" t="s">
        <v>53</v>
      </c>
      <c r="AA295" t="str">
        <f t="shared" si="19"/>
        <v>short_term</v>
      </c>
      <c r="AB295" s="4" t="s">
        <v>103</v>
      </c>
    </row>
    <row r="296" spans="1:28">
      <c r="A296" t="s">
        <v>88</v>
      </c>
      <c r="B296">
        <v>2019</v>
      </c>
      <c r="C296" t="s">
        <v>80</v>
      </c>
      <c r="D296" s="4" t="s">
        <v>42</v>
      </c>
      <c r="E296" s="2" t="s">
        <v>61</v>
      </c>
      <c r="F296">
        <v>1</v>
      </c>
      <c r="G296">
        <v>4.2933333329999996</v>
      </c>
      <c r="H296">
        <v>32.25667</v>
      </c>
      <c r="I296">
        <v>60.033333329999998</v>
      </c>
      <c r="J296">
        <v>3.6717163830000001</v>
      </c>
      <c r="K296">
        <f ca="1">RANDBETWEEN(600,700)</f>
        <v>631</v>
      </c>
      <c r="L296">
        <v>720</v>
      </c>
      <c r="M296">
        <v>1080</v>
      </c>
      <c r="N296">
        <f t="shared" si="17"/>
        <v>30</v>
      </c>
      <c r="O296">
        <v>31000</v>
      </c>
      <c r="P296">
        <f ca="1">RANDBETWEEN(1290,1310)</f>
        <v>1291</v>
      </c>
      <c r="Q296" t="s">
        <v>70</v>
      </c>
      <c r="R296">
        <v>5.75</v>
      </c>
      <c r="S296">
        <v>890</v>
      </c>
      <c r="T296">
        <v>445</v>
      </c>
      <c r="U296">
        <v>445</v>
      </c>
      <c r="V296" t="s">
        <v>18</v>
      </c>
      <c r="W296">
        <f t="shared" ca="1" si="18"/>
        <v>814621</v>
      </c>
      <c r="X296">
        <f t="shared" ca="1" si="16"/>
        <v>783621</v>
      </c>
      <c r="Y296">
        <f t="shared" ca="1" si="20"/>
        <v>2527.809677419355</v>
      </c>
      <c r="Z296" t="s">
        <v>54</v>
      </c>
      <c r="AA296" t="str">
        <f t="shared" si="19"/>
        <v>long_term</v>
      </c>
      <c r="AB296" s="4" t="s">
        <v>134</v>
      </c>
    </row>
    <row r="297" spans="1:28">
      <c r="A297" t="s">
        <v>88</v>
      </c>
      <c r="B297">
        <v>2019</v>
      </c>
      <c r="C297" t="s">
        <v>80</v>
      </c>
      <c r="D297" s="4" t="s">
        <v>43</v>
      </c>
      <c r="E297" s="3" t="s">
        <v>61</v>
      </c>
      <c r="F297">
        <v>1</v>
      </c>
      <c r="G297">
        <v>4.2933333329999996</v>
      </c>
      <c r="H297">
        <v>32.25667</v>
      </c>
      <c r="I297">
        <v>60.033333329999998</v>
      </c>
      <c r="J297">
        <v>3.6717163830000001</v>
      </c>
      <c r="K297">
        <f ca="1">RANDBETWEEN(140,170)</f>
        <v>146</v>
      </c>
      <c r="L297">
        <v>150</v>
      </c>
      <c r="M297">
        <v>180</v>
      </c>
      <c r="N297">
        <f t="shared" si="17"/>
        <v>5.5</v>
      </c>
      <c r="O297">
        <v>45000</v>
      </c>
      <c r="P297">
        <v>25000</v>
      </c>
      <c r="Q297" t="s">
        <v>15</v>
      </c>
      <c r="R297">
        <v>6.5</v>
      </c>
      <c r="S297">
        <v>350</v>
      </c>
      <c r="T297">
        <v>140</v>
      </c>
      <c r="U297">
        <v>140</v>
      </c>
      <c r="V297" t="s">
        <v>17</v>
      </c>
      <c r="W297">
        <f t="shared" ca="1" si="18"/>
        <v>3650000</v>
      </c>
      <c r="X297">
        <f t="shared" ca="1" si="16"/>
        <v>3605000</v>
      </c>
      <c r="Y297">
        <f t="shared" ca="1" si="20"/>
        <v>8011.1111111111113</v>
      </c>
      <c r="Z297" t="s">
        <v>54</v>
      </c>
      <c r="AA297" t="str">
        <f t="shared" si="19"/>
        <v>intermediate_term</v>
      </c>
      <c r="AB297" s="4" t="s">
        <v>135</v>
      </c>
    </row>
    <row r="298" spans="1:28">
      <c r="A298" t="s">
        <v>88</v>
      </c>
      <c r="B298">
        <v>2019</v>
      </c>
      <c r="C298" t="s">
        <v>80</v>
      </c>
      <c r="D298" s="4" t="s">
        <v>44</v>
      </c>
      <c r="E298" s="2" t="s">
        <v>61</v>
      </c>
      <c r="F298">
        <v>0</v>
      </c>
      <c r="G298">
        <v>4.2933333329999996</v>
      </c>
      <c r="H298">
        <v>32.25667</v>
      </c>
      <c r="I298">
        <v>60.033333329999998</v>
      </c>
      <c r="J298">
        <v>3.6717163830000001</v>
      </c>
      <c r="K298">
        <f ca="1">RANDBETWEEN(110,125)</f>
        <v>121</v>
      </c>
      <c r="L298">
        <v>2160</v>
      </c>
      <c r="M298">
        <v>3600</v>
      </c>
      <c r="N298">
        <f t="shared" si="17"/>
        <v>96</v>
      </c>
      <c r="O298">
        <v>0</v>
      </c>
      <c r="P298">
        <v>0</v>
      </c>
      <c r="Q298" t="s">
        <v>70</v>
      </c>
      <c r="R298">
        <v>6.6</v>
      </c>
      <c r="S298">
        <v>800</v>
      </c>
      <c r="T298">
        <v>40</v>
      </c>
      <c r="U298">
        <v>160</v>
      </c>
      <c r="V298" t="s">
        <v>18</v>
      </c>
      <c r="W298">
        <f t="shared" ca="1" si="18"/>
        <v>0</v>
      </c>
      <c r="X298">
        <f t="shared" ca="1" si="16"/>
        <v>0</v>
      </c>
      <c r="Y298">
        <v>0</v>
      </c>
      <c r="Z298" t="s">
        <v>54</v>
      </c>
      <c r="AA298" t="str">
        <f t="shared" si="19"/>
        <v>long_term</v>
      </c>
      <c r="AB298" s="4" t="s">
        <v>136</v>
      </c>
    </row>
    <row r="299" spans="1:28">
      <c r="A299" t="s">
        <v>88</v>
      </c>
      <c r="B299">
        <v>2019</v>
      </c>
      <c r="C299" t="s">
        <v>80</v>
      </c>
      <c r="D299" s="4" t="s">
        <v>45</v>
      </c>
      <c r="E299" s="3" t="s">
        <v>59</v>
      </c>
      <c r="F299">
        <v>0</v>
      </c>
      <c r="G299">
        <v>4.2933333329999996</v>
      </c>
      <c r="H299">
        <v>32.25667</v>
      </c>
      <c r="I299">
        <v>60.033333329999998</v>
      </c>
      <c r="J299">
        <v>3.6717163830000001</v>
      </c>
      <c r="K299">
        <f ca="1">RANDBETWEEN(800,1000)</f>
        <v>826</v>
      </c>
      <c r="L299">
        <v>240</v>
      </c>
      <c r="M299">
        <v>270</v>
      </c>
      <c r="N299">
        <f t="shared" si="17"/>
        <v>8.5</v>
      </c>
      <c r="O299">
        <v>0</v>
      </c>
      <c r="P299">
        <v>0</v>
      </c>
      <c r="Q299" t="s">
        <v>65</v>
      </c>
      <c r="R299">
        <v>7</v>
      </c>
      <c r="S299">
        <v>50</v>
      </c>
      <c r="T299">
        <v>100</v>
      </c>
      <c r="U299">
        <v>100</v>
      </c>
      <c r="V299" t="s">
        <v>18</v>
      </c>
      <c r="W299">
        <f t="shared" ca="1" si="18"/>
        <v>0</v>
      </c>
      <c r="X299">
        <f t="shared" ca="1" si="16"/>
        <v>0</v>
      </c>
      <c r="Y299">
        <v>0</v>
      </c>
      <c r="Z299" t="s">
        <v>53</v>
      </c>
      <c r="AA299" t="str">
        <f t="shared" si="19"/>
        <v>intermediate_term</v>
      </c>
      <c r="AB299" s="4" t="s">
        <v>104</v>
      </c>
    </row>
    <row r="300" spans="1:28">
      <c r="A300" t="s">
        <v>88</v>
      </c>
      <c r="B300">
        <v>2019</v>
      </c>
      <c r="C300" t="s">
        <v>80</v>
      </c>
      <c r="D300" s="4" t="s">
        <v>46</v>
      </c>
      <c r="E300" s="2" t="s">
        <v>59</v>
      </c>
      <c r="F300">
        <v>0</v>
      </c>
      <c r="G300">
        <v>4.2933333329999996</v>
      </c>
      <c r="H300">
        <v>32.25667</v>
      </c>
      <c r="I300">
        <v>60.033333329999998</v>
      </c>
      <c r="J300">
        <v>3.6717163830000001</v>
      </c>
      <c r="K300">
        <f ca="1">RANDBETWEEN(80,100)</f>
        <v>83</v>
      </c>
      <c r="L300">
        <v>75</v>
      </c>
      <c r="M300">
        <v>90</v>
      </c>
      <c r="N300">
        <f t="shared" si="17"/>
        <v>2.75</v>
      </c>
      <c r="O300">
        <v>0</v>
      </c>
      <c r="P300">
        <v>0</v>
      </c>
      <c r="Q300" t="s">
        <v>13</v>
      </c>
      <c r="R300">
        <v>6.75</v>
      </c>
      <c r="S300">
        <v>125</v>
      </c>
      <c r="T300">
        <v>120</v>
      </c>
      <c r="U300">
        <v>25</v>
      </c>
      <c r="V300" t="s">
        <v>17</v>
      </c>
      <c r="W300">
        <f t="shared" ca="1" si="18"/>
        <v>0</v>
      </c>
      <c r="X300">
        <f t="shared" ca="1" si="16"/>
        <v>0</v>
      </c>
      <c r="Y300">
        <v>0</v>
      </c>
      <c r="Z300" t="s">
        <v>53</v>
      </c>
      <c r="AA300" t="str">
        <f t="shared" si="19"/>
        <v>short_term</v>
      </c>
      <c r="AB300" s="4" t="s">
        <v>105</v>
      </c>
    </row>
    <row r="301" spans="1:28">
      <c r="A301" t="s">
        <v>88</v>
      </c>
      <c r="B301">
        <v>2019</v>
      </c>
      <c r="C301" t="s">
        <v>80</v>
      </c>
      <c r="D301" t="s">
        <v>159</v>
      </c>
      <c r="E301" s="2" t="s">
        <v>61</v>
      </c>
      <c r="F301">
        <v>1</v>
      </c>
      <c r="G301">
        <v>4.2933333329999996</v>
      </c>
      <c r="H301">
        <v>32.25667</v>
      </c>
      <c r="I301">
        <v>60.033333329999998</v>
      </c>
      <c r="J301">
        <v>3.6717163830000001</v>
      </c>
      <c r="K301">
        <f ca="1">RANDBETWEEN(190,210)</f>
        <v>207</v>
      </c>
      <c r="L301">
        <v>1095</v>
      </c>
      <c r="M301">
        <v>1460</v>
      </c>
      <c r="N301">
        <f t="shared" si="17"/>
        <v>42.583333333333336</v>
      </c>
      <c r="O301">
        <v>350000</v>
      </c>
      <c r="P301">
        <f ca="1">RANDBETWEEN(11990,12010)</f>
        <v>11995</v>
      </c>
      <c r="Q301" t="s">
        <v>13</v>
      </c>
      <c r="R301">
        <v>6</v>
      </c>
      <c r="S301">
        <v>50</v>
      </c>
      <c r="T301">
        <v>25</v>
      </c>
      <c r="U301">
        <v>25</v>
      </c>
      <c r="V301" t="s">
        <v>17</v>
      </c>
      <c r="W301">
        <f t="shared" ca="1" si="18"/>
        <v>2482965</v>
      </c>
      <c r="X301">
        <f t="shared" ca="1" si="16"/>
        <v>2132965</v>
      </c>
      <c r="Y301">
        <f ca="1">(X301/O301)*100</f>
        <v>609.41857142857145</v>
      </c>
      <c r="Z301" t="s">
        <v>54</v>
      </c>
      <c r="AA301" t="str">
        <f t="shared" si="19"/>
        <v>long_term</v>
      </c>
      <c r="AB301" s="4" t="s">
        <v>106</v>
      </c>
    </row>
    <row r="302" spans="1:28">
      <c r="A302" t="s">
        <v>88</v>
      </c>
      <c r="B302">
        <v>2019</v>
      </c>
      <c r="C302" t="s">
        <v>81</v>
      </c>
      <c r="D302" s="4" t="s">
        <v>138</v>
      </c>
      <c r="E302" t="s">
        <v>58</v>
      </c>
      <c r="F302">
        <v>1</v>
      </c>
      <c r="G302">
        <v>7.7</v>
      </c>
      <c r="H302">
        <v>27.93065</v>
      </c>
      <c r="I302">
        <v>79.977419350000005</v>
      </c>
      <c r="J302">
        <v>3.3645161290000001</v>
      </c>
      <c r="K302">
        <v>17.564</v>
      </c>
      <c r="L302">
        <v>90</v>
      </c>
      <c r="M302">
        <v>110</v>
      </c>
      <c r="N302">
        <f t="shared" si="17"/>
        <v>3.3333333333333335</v>
      </c>
      <c r="O302">
        <v>36000</v>
      </c>
      <c r="P302">
        <v>2259</v>
      </c>
      <c r="Q302" t="s">
        <v>15</v>
      </c>
      <c r="R302">
        <v>5.75</v>
      </c>
      <c r="S302">
        <v>150</v>
      </c>
      <c r="T302">
        <v>60</v>
      </c>
      <c r="U302">
        <v>60</v>
      </c>
      <c r="V302" t="s">
        <v>17</v>
      </c>
      <c r="W302">
        <f t="shared" si="18"/>
        <v>39677.076000000001</v>
      </c>
      <c r="X302">
        <f t="shared" si="16"/>
        <v>3677.0760000000009</v>
      </c>
      <c r="Y302">
        <f>(X302/O302)*100</f>
        <v>10.214100000000002</v>
      </c>
      <c r="Z302" t="s">
        <v>51</v>
      </c>
      <c r="AA302" t="str">
        <f t="shared" si="19"/>
        <v>short_term</v>
      </c>
      <c r="AB302" s="4" t="s">
        <v>107</v>
      </c>
    </row>
    <row r="303" spans="1:28">
      <c r="A303" t="s">
        <v>88</v>
      </c>
      <c r="B303">
        <v>2019</v>
      </c>
      <c r="C303" t="s">
        <v>81</v>
      </c>
      <c r="D303" s="4" t="s">
        <v>9</v>
      </c>
      <c r="E303" t="s">
        <v>58</v>
      </c>
      <c r="F303" s="1">
        <v>0</v>
      </c>
      <c r="G303">
        <v>7.7</v>
      </c>
      <c r="H303">
        <v>27.93065</v>
      </c>
      <c r="I303">
        <v>79.977419350000005</v>
      </c>
      <c r="J303">
        <v>3.3645161290000001</v>
      </c>
      <c r="K303">
        <v>19.28</v>
      </c>
      <c r="L303">
        <v>210</v>
      </c>
      <c r="M303">
        <v>240</v>
      </c>
      <c r="N303">
        <f t="shared" si="17"/>
        <v>7.5</v>
      </c>
      <c r="O303">
        <v>0</v>
      </c>
      <c r="P303">
        <v>0</v>
      </c>
      <c r="Q303" t="s">
        <v>15</v>
      </c>
      <c r="R303">
        <v>6.5</v>
      </c>
      <c r="S303">
        <v>80</v>
      </c>
      <c r="T303">
        <v>40</v>
      </c>
      <c r="U303">
        <v>40</v>
      </c>
      <c r="V303" t="s">
        <v>17</v>
      </c>
      <c r="W303">
        <f t="shared" si="18"/>
        <v>0</v>
      </c>
      <c r="X303">
        <f t="shared" si="16"/>
        <v>0</v>
      </c>
      <c r="Y303">
        <v>0</v>
      </c>
      <c r="Z303" t="s">
        <v>51</v>
      </c>
      <c r="AA303" t="str">
        <f t="shared" si="19"/>
        <v>intermediate_term</v>
      </c>
      <c r="AB303" s="4" t="s">
        <v>108</v>
      </c>
    </row>
    <row r="304" spans="1:28">
      <c r="A304" t="s">
        <v>88</v>
      </c>
      <c r="B304">
        <v>2019</v>
      </c>
      <c r="C304" t="s">
        <v>81</v>
      </c>
      <c r="D304" s="4" t="s">
        <v>139</v>
      </c>
      <c r="E304" t="s">
        <v>58</v>
      </c>
      <c r="F304">
        <v>1</v>
      </c>
      <c r="G304">
        <v>7.7</v>
      </c>
      <c r="H304">
        <v>27.93065</v>
      </c>
      <c r="I304">
        <v>79.977419350000005</v>
      </c>
      <c r="J304">
        <v>3.3645161290000001</v>
      </c>
      <c r="K304">
        <v>25</v>
      </c>
      <c r="L304">
        <v>65</v>
      </c>
      <c r="M304">
        <v>75</v>
      </c>
      <c r="N304">
        <f t="shared" si="17"/>
        <v>2.3333333333333335</v>
      </c>
      <c r="O304">
        <v>17000</v>
      </c>
      <c r="P304">
        <v>861</v>
      </c>
      <c r="Q304" t="s">
        <v>15</v>
      </c>
      <c r="R304">
        <v>6.75</v>
      </c>
      <c r="S304">
        <v>80</v>
      </c>
      <c r="T304">
        <v>40</v>
      </c>
      <c r="U304">
        <v>40</v>
      </c>
      <c r="V304" t="s">
        <v>17</v>
      </c>
      <c r="W304">
        <f t="shared" si="18"/>
        <v>21525</v>
      </c>
      <c r="X304">
        <f t="shared" si="16"/>
        <v>4525</v>
      </c>
      <c r="Y304">
        <f>(X304/O304)*100</f>
        <v>26.617647058823529</v>
      </c>
      <c r="Z304" t="s">
        <v>51</v>
      </c>
      <c r="AA304" t="str">
        <f t="shared" si="19"/>
        <v>short_term</v>
      </c>
      <c r="AB304" s="4" t="s">
        <v>89</v>
      </c>
    </row>
    <row r="305" spans="1:28">
      <c r="A305" t="s">
        <v>88</v>
      </c>
      <c r="B305">
        <v>2019</v>
      </c>
      <c r="C305" t="s">
        <v>81</v>
      </c>
      <c r="D305" s="4" t="s">
        <v>140</v>
      </c>
      <c r="E305" t="s">
        <v>58</v>
      </c>
      <c r="F305">
        <v>1</v>
      </c>
      <c r="G305">
        <v>7.7</v>
      </c>
      <c r="H305">
        <v>27.93065</v>
      </c>
      <c r="I305">
        <v>79.977419350000005</v>
      </c>
      <c r="J305">
        <v>3.3645161290000001</v>
      </c>
      <c r="K305">
        <v>23</v>
      </c>
      <c r="L305">
        <v>70</v>
      </c>
      <c r="M305">
        <v>90</v>
      </c>
      <c r="N305">
        <f t="shared" si="17"/>
        <v>2.6666666666666665</v>
      </c>
      <c r="O305">
        <v>11000</v>
      </c>
      <c r="P305">
        <v>1500</v>
      </c>
      <c r="Q305" t="s">
        <v>13</v>
      </c>
      <c r="R305">
        <v>0.75</v>
      </c>
      <c r="S305">
        <v>80</v>
      </c>
      <c r="T305">
        <v>40</v>
      </c>
      <c r="U305">
        <v>40</v>
      </c>
      <c r="V305" t="s">
        <v>18</v>
      </c>
      <c r="W305">
        <f t="shared" si="18"/>
        <v>34500</v>
      </c>
      <c r="X305">
        <f t="shared" si="16"/>
        <v>23500</v>
      </c>
      <c r="Y305">
        <f>(X305/O305)*100</f>
        <v>213.63636363636363</v>
      </c>
      <c r="Z305" t="s">
        <v>51</v>
      </c>
      <c r="AA305" t="str">
        <f t="shared" si="19"/>
        <v>short_term</v>
      </c>
      <c r="AB305" s="4" t="s">
        <v>109</v>
      </c>
    </row>
    <row r="306" spans="1:28">
      <c r="A306" t="s">
        <v>88</v>
      </c>
      <c r="B306">
        <v>2019</v>
      </c>
      <c r="C306" t="s">
        <v>81</v>
      </c>
      <c r="D306" s="4" t="s">
        <v>141</v>
      </c>
      <c r="E306" t="s">
        <v>58</v>
      </c>
      <c r="F306">
        <v>1</v>
      </c>
      <c r="G306">
        <v>7.7</v>
      </c>
      <c r="H306">
        <v>27.93065</v>
      </c>
      <c r="I306">
        <v>79.977419350000005</v>
      </c>
      <c r="J306">
        <v>3.3645161290000001</v>
      </c>
      <c r="K306">
        <v>18.5</v>
      </c>
      <c r="L306">
        <v>105</v>
      </c>
      <c r="M306">
        <v>110</v>
      </c>
      <c r="N306">
        <f t="shared" si="17"/>
        <v>3.5833333333333335</v>
      </c>
      <c r="O306">
        <v>25000</v>
      </c>
      <c r="P306">
        <v>2805</v>
      </c>
      <c r="Q306" t="s">
        <v>15</v>
      </c>
      <c r="R306">
        <v>6.5</v>
      </c>
      <c r="S306">
        <v>60</v>
      </c>
      <c r="T306">
        <v>30</v>
      </c>
      <c r="U306">
        <v>30</v>
      </c>
      <c r="V306" t="s">
        <v>17</v>
      </c>
      <c r="W306">
        <f t="shared" si="18"/>
        <v>51892.5</v>
      </c>
      <c r="X306">
        <f t="shared" si="16"/>
        <v>26892.5</v>
      </c>
      <c r="Y306">
        <f>(X306/O306)*100</f>
        <v>107.57000000000001</v>
      </c>
      <c r="Z306" t="s">
        <v>51</v>
      </c>
      <c r="AA306" t="str">
        <f t="shared" si="19"/>
        <v>short_term</v>
      </c>
      <c r="AB306" s="4" t="s">
        <v>110</v>
      </c>
    </row>
    <row r="307" spans="1:28">
      <c r="A307" t="s">
        <v>88</v>
      </c>
      <c r="B307">
        <v>2019</v>
      </c>
      <c r="C307" t="s">
        <v>81</v>
      </c>
      <c r="D307" s="4" t="s">
        <v>142</v>
      </c>
      <c r="E307" t="s">
        <v>58</v>
      </c>
      <c r="F307">
        <v>1</v>
      </c>
      <c r="G307">
        <v>7.7</v>
      </c>
      <c r="H307">
        <v>27.93065</v>
      </c>
      <c r="I307">
        <v>79.977419350000005</v>
      </c>
      <c r="J307">
        <v>3.3645161290000001</v>
      </c>
      <c r="K307">
        <v>21</v>
      </c>
      <c r="L307">
        <v>120</v>
      </c>
      <c r="M307">
        <v>135</v>
      </c>
      <c r="N307">
        <f t="shared" si="17"/>
        <v>4.25</v>
      </c>
      <c r="O307">
        <v>13000</v>
      </c>
      <c r="P307">
        <v>648</v>
      </c>
      <c r="Q307" t="s">
        <v>65</v>
      </c>
      <c r="R307">
        <v>6</v>
      </c>
      <c r="S307">
        <v>40</v>
      </c>
      <c r="T307">
        <v>20</v>
      </c>
      <c r="U307">
        <v>20</v>
      </c>
      <c r="V307" t="s">
        <v>18</v>
      </c>
      <c r="W307">
        <f t="shared" si="18"/>
        <v>13608</v>
      </c>
      <c r="X307">
        <f t="shared" si="16"/>
        <v>608</v>
      </c>
      <c r="Y307">
        <f>(X307/O307)*100</f>
        <v>4.6769230769230772</v>
      </c>
      <c r="Z307" t="s">
        <v>51</v>
      </c>
      <c r="AA307" t="str">
        <f t="shared" si="19"/>
        <v>intermediate_term</v>
      </c>
      <c r="AB307" s="4" t="s">
        <v>111</v>
      </c>
    </row>
    <row r="308" spans="1:28">
      <c r="A308" t="s">
        <v>88</v>
      </c>
      <c r="B308">
        <v>2019</v>
      </c>
      <c r="C308" t="s">
        <v>81</v>
      </c>
      <c r="D308" s="4" t="s">
        <v>143</v>
      </c>
      <c r="E308" t="s">
        <v>58</v>
      </c>
      <c r="F308">
        <v>0</v>
      </c>
      <c r="G308">
        <v>7.7</v>
      </c>
      <c r="H308">
        <v>27.93065</v>
      </c>
      <c r="I308">
        <v>79.977419350000005</v>
      </c>
      <c r="J308">
        <v>3.3645161290000001</v>
      </c>
      <c r="K308">
        <v>48.6</v>
      </c>
      <c r="L308">
        <v>100</v>
      </c>
      <c r="M308">
        <v>120</v>
      </c>
      <c r="N308">
        <f t="shared" si="17"/>
        <v>3.6666666666666665</v>
      </c>
      <c r="O308">
        <v>0</v>
      </c>
      <c r="P308">
        <v>0</v>
      </c>
      <c r="Q308" t="s">
        <v>66</v>
      </c>
      <c r="R308">
        <v>5.25</v>
      </c>
      <c r="S308">
        <v>10</v>
      </c>
      <c r="T308">
        <v>20</v>
      </c>
      <c r="U308">
        <v>12</v>
      </c>
      <c r="V308" t="s">
        <v>17</v>
      </c>
      <c r="W308">
        <f t="shared" si="18"/>
        <v>0</v>
      </c>
      <c r="X308">
        <f t="shared" si="16"/>
        <v>0</v>
      </c>
      <c r="Y308">
        <v>0</v>
      </c>
      <c r="Z308" t="s">
        <v>51</v>
      </c>
      <c r="AA308" t="str">
        <f t="shared" si="19"/>
        <v>short_term</v>
      </c>
      <c r="AB308" s="4" t="s">
        <v>112</v>
      </c>
    </row>
    <row r="309" spans="1:28">
      <c r="A309" t="s">
        <v>88</v>
      </c>
      <c r="B309">
        <v>2019</v>
      </c>
      <c r="C309" t="s">
        <v>81</v>
      </c>
      <c r="D309" s="4" t="s">
        <v>144</v>
      </c>
      <c r="E309" t="s">
        <v>58</v>
      </c>
      <c r="F309">
        <v>1</v>
      </c>
      <c r="G309">
        <v>7.7</v>
      </c>
      <c r="H309">
        <v>27.93065</v>
      </c>
      <c r="I309">
        <v>79.977419350000005</v>
      </c>
      <c r="J309">
        <v>3.3645161290000001</v>
      </c>
      <c r="K309">
        <v>58</v>
      </c>
      <c r="L309">
        <v>60</v>
      </c>
      <c r="M309">
        <v>65</v>
      </c>
      <c r="N309">
        <f t="shared" si="17"/>
        <v>2.0833333333333335</v>
      </c>
      <c r="O309">
        <v>15000</v>
      </c>
      <c r="P309">
        <v>384</v>
      </c>
      <c r="Q309" t="s">
        <v>13</v>
      </c>
      <c r="R309">
        <v>6.75</v>
      </c>
      <c r="S309">
        <v>20</v>
      </c>
      <c r="T309">
        <v>40</v>
      </c>
      <c r="U309">
        <v>0</v>
      </c>
      <c r="V309" t="s">
        <v>18</v>
      </c>
      <c r="W309">
        <f t="shared" si="18"/>
        <v>22272</v>
      </c>
      <c r="X309">
        <f t="shared" si="16"/>
        <v>7272</v>
      </c>
      <c r="Y309">
        <f>(X309/O309)*100</f>
        <v>48.480000000000004</v>
      </c>
      <c r="Z309" t="s">
        <v>51</v>
      </c>
      <c r="AA309" t="str">
        <f t="shared" si="19"/>
        <v>short_term</v>
      </c>
      <c r="AB309" s="4" t="s">
        <v>113</v>
      </c>
    </row>
    <row r="310" spans="1:28">
      <c r="A310" t="s">
        <v>88</v>
      </c>
      <c r="B310">
        <v>2019</v>
      </c>
      <c r="C310" t="s">
        <v>81</v>
      </c>
      <c r="D310" s="4" t="s">
        <v>145</v>
      </c>
      <c r="E310" t="s">
        <v>58</v>
      </c>
      <c r="F310">
        <v>1</v>
      </c>
      <c r="G310">
        <v>7.7</v>
      </c>
      <c r="H310">
        <v>27.93065</v>
      </c>
      <c r="I310">
        <v>79.977419350000005</v>
      </c>
      <c r="J310">
        <v>3.3645161290000001</v>
      </c>
      <c r="K310">
        <v>38.799999999999997</v>
      </c>
      <c r="L310">
        <v>70</v>
      </c>
      <c r="M310">
        <v>85</v>
      </c>
      <c r="N310">
        <f t="shared" si="17"/>
        <v>2.5833333333333335</v>
      </c>
      <c r="O310">
        <v>16000</v>
      </c>
      <c r="P310">
        <v>729</v>
      </c>
      <c r="Q310" t="s">
        <v>67</v>
      </c>
      <c r="R310">
        <v>7.15</v>
      </c>
      <c r="S310">
        <v>20</v>
      </c>
      <c r="T310">
        <v>40</v>
      </c>
      <c r="U310">
        <v>40</v>
      </c>
      <c r="V310" t="s">
        <v>18</v>
      </c>
      <c r="W310">
        <f t="shared" si="18"/>
        <v>28285.199999999997</v>
      </c>
      <c r="X310">
        <f t="shared" si="16"/>
        <v>12285.199999999997</v>
      </c>
      <c r="Y310">
        <f>(X310/O310)*100</f>
        <v>76.782499999999985</v>
      </c>
      <c r="Z310" t="s">
        <v>51</v>
      </c>
      <c r="AA310" t="str">
        <f t="shared" si="19"/>
        <v>short_term</v>
      </c>
      <c r="AB310" s="4" t="s">
        <v>114</v>
      </c>
    </row>
    <row r="311" spans="1:28">
      <c r="A311" t="s">
        <v>88</v>
      </c>
      <c r="B311">
        <v>2019</v>
      </c>
      <c r="C311" t="s">
        <v>81</v>
      </c>
      <c r="D311" s="4" t="s">
        <v>146</v>
      </c>
      <c r="E311" t="s">
        <v>58</v>
      </c>
      <c r="F311">
        <v>1</v>
      </c>
      <c r="G311">
        <v>7.7</v>
      </c>
      <c r="H311">
        <v>27.93065</v>
      </c>
      <c r="I311">
        <v>79.977419350000005</v>
      </c>
      <c r="J311">
        <v>3.3645161290000001</v>
      </c>
      <c r="K311">
        <v>51.2</v>
      </c>
      <c r="L311">
        <v>90</v>
      </c>
      <c r="M311">
        <v>135</v>
      </c>
      <c r="N311">
        <f t="shared" si="17"/>
        <v>3.75</v>
      </c>
      <c r="O311">
        <v>15500</v>
      </c>
      <c r="P311">
        <v>355</v>
      </c>
      <c r="Q311" t="s">
        <v>66</v>
      </c>
      <c r="R311">
        <v>6.5</v>
      </c>
      <c r="S311">
        <v>12.5</v>
      </c>
      <c r="T311">
        <v>25</v>
      </c>
      <c r="U311">
        <v>12.5</v>
      </c>
      <c r="V311" t="s">
        <v>18</v>
      </c>
      <c r="W311">
        <f t="shared" si="18"/>
        <v>18176</v>
      </c>
      <c r="X311">
        <f t="shared" si="16"/>
        <v>2676</v>
      </c>
      <c r="Y311">
        <f>(X311/O311)*100</f>
        <v>17.264516129032259</v>
      </c>
      <c r="Z311" t="s">
        <v>51</v>
      </c>
      <c r="AA311" t="str">
        <f t="shared" si="19"/>
        <v>short_term</v>
      </c>
      <c r="AB311" s="4" t="s">
        <v>115</v>
      </c>
    </row>
    <row r="312" spans="1:28">
      <c r="A312" t="s">
        <v>88</v>
      </c>
      <c r="B312">
        <v>2019</v>
      </c>
      <c r="C312" t="s">
        <v>81</v>
      </c>
      <c r="D312" s="4" t="s">
        <v>147</v>
      </c>
      <c r="E312" t="s">
        <v>58</v>
      </c>
      <c r="F312" s="1">
        <v>0</v>
      </c>
      <c r="G312">
        <v>7.7</v>
      </c>
      <c r="H312">
        <v>27.93065</v>
      </c>
      <c r="I312">
        <v>79.977419350000005</v>
      </c>
      <c r="J312">
        <v>3.3645161290000001</v>
      </c>
      <c r="K312">
        <v>43</v>
      </c>
      <c r="L312">
        <v>160</v>
      </c>
      <c r="M312">
        <v>170</v>
      </c>
      <c r="N312">
        <f t="shared" si="17"/>
        <v>5.5</v>
      </c>
      <c r="O312">
        <v>0</v>
      </c>
      <c r="P312">
        <v>0</v>
      </c>
      <c r="Q312" t="s">
        <v>13</v>
      </c>
      <c r="R312">
        <v>6.25</v>
      </c>
      <c r="S312">
        <v>10</v>
      </c>
      <c r="T312">
        <v>40</v>
      </c>
      <c r="U312">
        <v>20</v>
      </c>
      <c r="V312" t="s">
        <v>17</v>
      </c>
      <c r="W312">
        <f t="shared" si="18"/>
        <v>0</v>
      </c>
      <c r="X312">
        <f t="shared" si="16"/>
        <v>0</v>
      </c>
      <c r="Y312">
        <v>0</v>
      </c>
      <c r="Z312" t="s">
        <v>51</v>
      </c>
      <c r="AA312" t="str">
        <f t="shared" si="19"/>
        <v>intermediate_term</v>
      </c>
      <c r="AB312" s="4" t="s">
        <v>116</v>
      </c>
    </row>
    <row r="313" spans="1:28">
      <c r="A313" t="s">
        <v>88</v>
      </c>
      <c r="B313">
        <v>2019</v>
      </c>
      <c r="C313" t="s">
        <v>81</v>
      </c>
      <c r="D313" s="4" t="s">
        <v>10</v>
      </c>
      <c r="E313" t="s">
        <v>58</v>
      </c>
      <c r="F313">
        <v>1</v>
      </c>
      <c r="G313">
        <v>7.7</v>
      </c>
      <c r="H313">
        <v>27.93065</v>
      </c>
      <c r="I313">
        <v>79.977419350000005</v>
      </c>
      <c r="J313">
        <v>3.3645161290000001</v>
      </c>
      <c r="K313">
        <v>36.89</v>
      </c>
      <c r="L313">
        <v>90</v>
      </c>
      <c r="M313">
        <v>125</v>
      </c>
      <c r="N313">
        <f t="shared" si="17"/>
        <v>3.5833333333333335</v>
      </c>
      <c r="O313">
        <v>8500</v>
      </c>
      <c r="P313">
        <v>334</v>
      </c>
      <c r="Q313" t="s">
        <v>67</v>
      </c>
      <c r="R313">
        <v>7.1</v>
      </c>
      <c r="S313">
        <v>135</v>
      </c>
      <c r="T313">
        <v>31</v>
      </c>
      <c r="U313">
        <v>250</v>
      </c>
      <c r="V313" t="s">
        <v>17</v>
      </c>
      <c r="W313">
        <f t="shared" si="18"/>
        <v>12321.26</v>
      </c>
      <c r="X313">
        <f t="shared" si="16"/>
        <v>3821.26</v>
      </c>
      <c r="Y313">
        <f>(X313/O313)*100</f>
        <v>44.956000000000003</v>
      </c>
      <c r="Z313" t="s">
        <v>51</v>
      </c>
      <c r="AA313" t="str">
        <f t="shared" si="19"/>
        <v>short_term</v>
      </c>
      <c r="AB313" s="4" t="s">
        <v>113</v>
      </c>
    </row>
    <row r="314" spans="1:28">
      <c r="A314" t="s">
        <v>88</v>
      </c>
      <c r="B314">
        <v>2019</v>
      </c>
      <c r="C314" t="s">
        <v>81</v>
      </c>
      <c r="D314" s="4" t="s">
        <v>148</v>
      </c>
      <c r="E314" t="s">
        <v>61</v>
      </c>
      <c r="F314">
        <v>1</v>
      </c>
      <c r="G314">
        <v>7.7</v>
      </c>
      <c r="H314">
        <v>27.93065</v>
      </c>
      <c r="I314">
        <v>79.977419350000005</v>
      </c>
      <c r="J314">
        <v>3.3645161290000001</v>
      </c>
      <c r="K314">
        <v>52.76</v>
      </c>
      <c r="L314">
        <v>110</v>
      </c>
      <c r="M314">
        <v>120</v>
      </c>
      <c r="N314">
        <f t="shared" si="17"/>
        <v>3.8333333333333335</v>
      </c>
      <c r="O314">
        <v>22500</v>
      </c>
      <c r="P314">
        <v>1110</v>
      </c>
      <c r="Q314" t="s">
        <v>13</v>
      </c>
      <c r="R314">
        <v>6.25</v>
      </c>
      <c r="S314">
        <v>60</v>
      </c>
      <c r="T314">
        <v>45</v>
      </c>
      <c r="U314">
        <v>48</v>
      </c>
      <c r="V314" t="s">
        <v>17</v>
      </c>
      <c r="W314">
        <f t="shared" si="18"/>
        <v>58563.6</v>
      </c>
      <c r="X314">
        <f t="shared" si="16"/>
        <v>36063.599999999999</v>
      </c>
      <c r="Y314">
        <f>(X314/O314)*100</f>
        <v>160.28266666666667</v>
      </c>
      <c r="Z314" t="s">
        <v>51</v>
      </c>
      <c r="AA314" t="str">
        <f t="shared" si="19"/>
        <v>short_term</v>
      </c>
      <c r="AB314" s="4" t="s">
        <v>117</v>
      </c>
    </row>
    <row r="315" spans="1:28">
      <c r="A315" t="s">
        <v>88</v>
      </c>
      <c r="B315">
        <v>2019</v>
      </c>
      <c r="C315" t="s">
        <v>81</v>
      </c>
      <c r="D315" s="4" t="s">
        <v>149</v>
      </c>
      <c r="E315" s="1" t="s">
        <v>58</v>
      </c>
      <c r="F315">
        <v>1</v>
      </c>
      <c r="G315">
        <v>7.7</v>
      </c>
      <c r="H315">
        <v>27.93065</v>
      </c>
      <c r="I315">
        <v>79.977419350000005</v>
      </c>
      <c r="J315">
        <v>3.3645161290000001</v>
      </c>
      <c r="K315">
        <v>42.04</v>
      </c>
      <c r="L315">
        <v>90</v>
      </c>
      <c r="M315">
        <v>130</v>
      </c>
      <c r="N315">
        <f t="shared" si="17"/>
        <v>3.6666666666666665</v>
      </c>
      <c r="O315">
        <v>13500</v>
      </c>
      <c r="P315">
        <v>350</v>
      </c>
      <c r="Q315" t="s">
        <v>68</v>
      </c>
      <c r="R315">
        <v>6.75</v>
      </c>
      <c r="S315">
        <v>17</v>
      </c>
      <c r="T315">
        <v>13</v>
      </c>
      <c r="U315">
        <v>13</v>
      </c>
      <c r="V315" t="s">
        <v>17</v>
      </c>
      <c r="W315">
        <f t="shared" si="18"/>
        <v>14714</v>
      </c>
      <c r="X315">
        <f t="shared" si="16"/>
        <v>1214</v>
      </c>
      <c r="Y315">
        <f>(X315/O315)*100</f>
        <v>8.992592592592592</v>
      </c>
      <c r="Z315" t="s">
        <v>51</v>
      </c>
      <c r="AA315" t="str">
        <f t="shared" si="19"/>
        <v>short_term</v>
      </c>
      <c r="AB315" s="4" t="s">
        <v>118</v>
      </c>
    </row>
    <row r="316" spans="1:28">
      <c r="A316" t="s">
        <v>88</v>
      </c>
      <c r="B316">
        <v>2019</v>
      </c>
      <c r="C316" t="s">
        <v>81</v>
      </c>
      <c r="D316" s="4" t="s">
        <v>150</v>
      </c>
      <c r="E316" s="1" t="s">
        <v>59</v>
      </c>
      <c r="F316" s="1">
        <v>0</v>
      </c>
      <c r="G316">
        <v>7.7</v>
      </c>
      <c r="H316">
        <v>27.93065</v>
      </c>
      <c r="I316">
        <v>79.977419350000005</v>
      </c>
      <c r="J316">
        <v>3.3645161290000001</v>
      </c>
      <c r="K316">
        <v>31.11</v>
      </c>
      <c r="L316">
        <v>90</v>
      </c>
      <c r="M316">
        <v>100</v>
      </c>
      <c r="N316">
        <f t="shared" si="17"/>
        <v>3.1666666666666665</v>
      </c>
      <c r="O316">
        <v>0</v>
      </c>
      <c r="P316">
        <v>0</v>
      </c>
      <c r="Q316" t="s">
        <v>13</v>
      </c>
      <c r="R316">
        <v>6.4</v>
      </c>
      <c r="S316">
        <v>150</v>
      </c>
      <c r="T316">
        <v>75</v>
      </c>
      <c r="U316">
        <v>50</v>
      </c>
      <c r="V316" t="s">
        <v>17</v>
      </c>
      <c r="W316">
        <f t="shared" si="18"/>
        <v>0</v>
      </c>
      <c r="X316">
        <f t="shared" si="16"/>
        <v>0</v>
      </c>
      <c r="Y316">
        <v>0</v>
      </c>
      <c r="Z316" t="s">
        <v>51</v>
      </c>
      <c r="AA316" t="str">
        <f t="shared" si="19"/>
        <v>short_term</v>
      </c>
      <c r="AB316" s="4" t="s">
        <v>119</v>
      </c>
    </row>
    <row r="317" spans="1:28">
      <c r="A317" t="s">
        <v>88</v>
      </c>
      <c r="B317">
        <v>2019</v>
      </c>
      <c r="C317" t="s">
        <v>81</v>
      </c>
      <c r="D317" s="4" t="s">
        <v>11</v>
      </c>
      <c r="E317" s="1" t="s">
        <v>59</v>
      </c>
      <c r="F317" s="1">
        <v>0</v>
      </c>
      <c r="G317">
        <v>7.7</v>
      </c>
      <c r="H317">
        <v>27.93065</v>
      </c>
      <c r="I317">
        <v>79.977419350000005</v>
      </c>
      <c r="J317">
        <v>3.3645161290000001</v>
      </c>
      <c r="K317">
        <v>35.11</v>
      </c>
      <c r="L317">
        <v>120</v>
      </c>
      <c r="M317">
        <v>150</v>
      </c>
      <c r="N317">
        <f t="shared" si="17"/>
        <v>4.5</v>
      </c>
      <c r="O317">
        <v>0</v>
      </c>
      <c r="P317">
        <v>0</v>
      </c>
      <c r="Q317" t="s">
        <v>13</v>
      </c>
      <c r="R317">
        <v>6.5</v>
      </c>
      <c r="S317">
        <v>24</v>
      </c>
      <c r="T317">
        <v>108</v>
      </c>
      <c r="U317">
        <v>48</v>
      </c>
      <c r="V317" t="s">
        <v>18</v>
      </c>
      <c r="W317">
        <f t="shared" si="18"/>
        <v>0</v>
      </c>
      <c r="X317">
        <f t="shared" si="16"/>
        <v>0</v>
      </c>
      <c r="Y317">
        <v>0</v>
      </c>
      <c r="Z317" t="s">
        <v>53</v>
      </c>
      <c r="AA317" t="str">
        <f t="shared" si="19"/>
        <v>intermediate_term</v>
      </c>
      <c r="AB317" s="4" t="s">
        <v>120</v>
      </c>
    </row>
    <row r="318" spans="1:28">
      <c r="A318" t="s">
        <v>88</v>
      </c>
      <c r="B318">
        <v>2019</v>
      </c>
      <c r="C318" t="s">
        <v>81</v>
      </c>
      <c r="D318" s="4" t="s">
        <v>151</v>
      </c>
      <c r="E318" s="1" t="s">
        <v>60</v>
      </c>
      <c r="F318">
        <v>1</v>
      </c>
      <c r="G318">
        <v>7.7</v>
      </c>
      <c r="H318">
        <v>27.93065</v>
      </c>
      <c r="I318">
        <v>79.977419350000005</v>
      </c>
      <c r="J318">
        <v>3.3645161290000001</v>
      </c>
      <c r="K318">
        <v>36</v>
      </c>
      <c r="L318">
        <v>150</v>
      </c>
      <c r="M318">
        <v>300</v>
      </c>
      <c r="N318">
        <f t="shared" si="17"/>
        <v>7.5</v>
      </c>
      <c r="O318">
        <v>16500</v>
      </c>
      <c r="P318">
        <v>657</v>
      </c>
      <c r="Q318" t="s">
        <v>13</v>
      </c>
      <c r="R318">
        <v>5.75</v>
      </c>
      <c r="S318">
        <v>40</v>
      </c>
      <c r="T318">
        <v>25</v>
      </c>
      <c r="U318">
        <v>15</v>
      </c>
      <c r="V318" t="s">
        <v>18</v>
      </c>
      <c r="W318">
        <f t="shared" si="18"/>
        <v>23652</v>
      </c>
      <c r="X318">
        <f t="shared" si="16"/>
        <v>7152</v>
      </c>
      <c r="Y318">
        <f>(X318/O318)*100</f>
        <v>43.345454545454551</v>
      </c>
      <c r="Z318" t="s">
        <v>53</v>
      </c>
      <c r="AA318" t="str">
        <f t="shared" si="19"/>
        <v>intermediate_term</v>
      </c>
      <c r="AB318" s="4" t="s">
        <v>121</v>
      </c>
    </row>
    <row r="319" spans="1:28">
      <c r="A319" t="s">
        <v>88</v>
      </c>
      <c r="B319">
        <v>2019</v>
      </c>
      <c r="C319" t="s">
        <v>81</v>
      </c>
      <c r="D319" s="4" t="s">
        <v>152</v>
      </c>
      <c r="E319" s="1" t="s">
        <v>60</v>
      </c>
      <c r="F319">
        <v>1</v>
      </c>
      <c r="G319">
        <v>7.7</v>
      </c>
      <c r="H319">
        <v>27.93065</v>
      </c>
      <c r="I319">
        <v>79.977419350000005</v>
      </c>
      <c r="J319">
        <v>3.3645161290000001</v>
      </c>
      <c r="K319">
        <v>36.89</v>
      </c>
      <c r="L319">
        <v>50</v>
      </c>
      <c r="M319">
        <v>145</v>
      </c>
      <c r="N319">
        <f t="shared" si="17"/>
        <v>3.25</v>
      </c>
      <c r="O319">
        <v>11500</v>
      </c>
      <c r="P319">
        <v>732</v>
      </c>
      <c r="Q319" t="s">
        <v>69</v>
      </c>
      <c r="R319">
        <v>6.75</v>
      </c>
      <c r="S319">
        <v>20</v>
      </c>
      <c r="T319">
        <v>40</v>
      </c>
      <c r="U319">
        <v>20</v>
      </c>
      <c r="V319" t="s">
        <v>17</v>
      </c>
      <c r="W319">
        <f t="shared" si="18"/>
        <v>27003.48</v>
      </c>
      <c r="X319">
        <f t="shared" si="16"/>
        <v>15503.48</v>
      </c>
      <c r="Y319">
        <f>(X319/O319)*100</f>
        <v>134.8128695652174</v>
      </c>
      <c r="Z319" t="s">
        <v>53</v>
      </c>
      <c r="AA319" t="str">
        <f t="shared" si="19"/>
        <v>short_term</v>
      </c>
      <c r="AB319" s="4" t="s">
        <v>122</v>
      </c>
    </row>
    <row r="320" spans="1:28">
      <c r="A320" t="s">
        <v>88</v>
      </c>
      <c r="B320">
        <v>2019</v>
      </c>
      <c r="C320" t="s">
        <v>81</v>
      </c>
      <c r="D320" s="4" t="s">
        <v>153</v>
      </c>
      <c r="E320" s="1" t="s">
        <v>63</v>
      </c>
      <c r="F320">
        <v>1</v>
      </c>
      <c r="G320">
        <v>7.7</v>
      </c>
      <c r="H320">
        <v>27.93065</v>
      </c>
      <c r="I320">
        <v>79.977419350000005</v>
      </c>
      <c r="J320">
        <v>3.3645161290000001</v>
      </c>
      <c r="K320">
        <v>131.5</v>
      </c>
      <c r="L320">
        <v>180</v>
      </c>
      <c r="M320">
        <v>240</v>
      </c>
      <c r="N320">
        <f t="shared" si="17"/>
        <v>7</v>
      </c>
      <c r="O320">
        <v>37500</v>
      </c>
      <c r="P320">
        <v>500</v>
      </c>
      <c r="Q320" t="s">
        <v>70</v>
      </c>
      <c r="R320">
        <v>6.9</v>
      </c>
      <c r="S320">
        <v>80</v>
      </c>
      <c r="T320">
        <v>40</v>
      </c>
      <c r="U320">
        <v>40</v>
      </c>
      <c r="V320" t="s">
        <v>18</v>
      </c>
      <c r="W320">
        <f t="shared" si="18"/>
        <v>65750</v>
      </c>
      <c r="X320">
        <f t="shared" si="16"/>
        <v>28250</v>
      </c>
      <c r="Y320">
        <f>(X320/O320)*100</f>
        <v>75.333333333333329</v>
      </c>
      <c r="Z320" t="s">
        <v>53</v>
      </c>
      <c r="AA320" t="str">
        <f t="shared" si="19"/>
        <v>intermediate_term</v>
      </c>
      <c r="AB320" s="4" t="s">
        <v>123</v>
      </c>
    </row>
    <row r="321" spans="1:28">
      <c r="A321" t="s">
        <v>88</v>
      </c>
      <c r="B321">
        <v>2019</v>
      </c>
      <c r="C321" t="s">
        <v>81</v>
      </c>
      <c r="D321" s="4" t="s">
        <v>12</v>
      </c>
      <c r="E321" s="1" t="s">
        <v>62</v>
      </c>
      <c r="F321">
        <v>0</v>
      </c>
      <c r="G321">
        <v>7.7</v>
      </c>
      <c r="H321">
        <v>27.93065</v>
      </c>
      <c r="I321">
        <v>79.977419350000005</v>
      </c>
      <c r="J321">
        <v>3.3645161290000001</v>
      </c>
      <c r="K321">
        <v>70</v>
      </c>
      <c r="L321">
        <v>150</v>
      </c>
      <c r="M321">
        <v>180</v>
      </c>
      <c r="N321">
        <f t="shared" si="17"/>
        <v>5.5</v>
      </c>
      <c r="O321">
        <v>0</v>
      </c>
      <c r="P321">
        <v>0</v>
      </c>
      <c r="Q321" t="s">
        <v>13</v>
      </c>
      <c r="R321">
        <v>6.25</v>
      </c>
      <c r="S321">
        <v>30</v>
      </c>
      <c r="T321">
        <v>60</v>
      </c>
      <c r="U321">
        <v>30</v>
      </c>
      <c r="V321" t="s">
        <v>17</v>
      </c>
      <c r="W321">
        <f t="shared" si="18"/>
        <v>0</v>
      </c>
      <c r="X321">
        <f t="shared" si="16"/>
        <v>0</v>
      </c>
      <c r="Y321">
        <v>0</v>
      </c>
      <c r="Z321" t="s">
        <v>53</v>
      </c>
      <c r="AA321" t="str">
        <f t="shared" si="19"/>
        <v>intermediate_term</v>
      </c>
      <c r="AB321" s="4" t="s">
        <v>124</v>
      </c>
    </row>
    <row r="322" spans="1:28">
      <c r="A322" t="s">
        <v>88</v>
      </c>
      <c r="B322">
        <v>2019</v>
      </c>
      <c r="C322" t="s">
        <v>81</v>
      </c>
      <c r="D322" s="4" t="s">
        <v>154</v>
      </c>
      <c r="E322" s="1" t="s">
        <v>61</v>
      </c>
      <c r="F322">
        <v>0</v>
      </c>
      <c r="G322">
        <v>7.7</v>
      </c>
      <c r="H322">
        <v>27.93065</v>
      </c>
      <c r="I322">
        <v>79.977419350000005</v>
      </c>
      <c r="J322">
        <v>3.3645161290000001</v>
      </c>
      <c r="K322">
        <v>3.5</v>
      </c>
      <c r="L322">
        <v>300</v>
      </c>
      <c r="M322">
        <v>450</v>
      </c>
      <c r="N322">
        <f t="shared" si="17"/>
        <v>12.5</v>
      </c>
      <c r="O322">
        <v>0</v>
      </c>
      <c r="P322">
        <v>0</v>
      </c>
      <c r="Q322" t="s">
        <v>13</v>
      </c>
      <c r="R322">
        <v>7</v>
      </c>
      <c r="S322">
        <v>150</v>
      </c>
      <c r="T322">
        <v>80</v>
      </c>
      <c r="U322">
        <v>80</v>
      </c>
      <c r="V322" t="s">
        <v>17</v>
      </c>
      <c r="W322">
        <f t="shared" si="18"/>
        <v>0</v>
      </c>
      <c r="X322">
        <f t="shared" ref="X322:X385" si="21">(K322*P322*F322)-(O322*F322)</f>
        <v>0</v>
      </c>
      <c r="Y322">
        <v>0</v>
      </c>
      <c r="Z322" t="s">
        <v>51</v>
      </c>
      <c r="AA322" t="str">
        <f t="shared" si="19"/>
        <v>long_term</v>
      </c>
      <c r="AB322" s="4" t="s">
        <v>125</v>
      </c>
    </row>
    <row r="323" spans="1:28">
      <c r="A323" t="s">
        <v>88</v>
      </c>
      <c r="B323">
        <v>2019</v>
      </c>
      <c r="C323" t="s">
        <v>81</v>
      </c>
      <c r="D323" s="4" t="s">
        <v>155</v>
      </c>
      <c r="E323" s="1" t="s">
        <v>62</v>
      </c>
      <c r="F323">
        <v>1</v>
      </c>
      <c r="G323">
        <v>7.7</v>
      </c>
      <c r="H323">
        <v>27.93065</v>
      </c>
      <c r="I323">
        <v>79.977419350000005</v>
      </c>
      <c r="J323">
        <v>3.3645161290000001</v>
      </c>
      <c r="K323">
        <v>36</v>
      </c>
      <c r="L323">
        <v>80</v>
      </c>
      <c r="M323">
        <v>150</v>
      </c>
      <c r="N323">
        <f t="shared" ref="N323:N386" si="22">SUM(L323+M323)/(2*30)</f>
        <v>3.8333333333333335</v>
      </c>
      <c r="O323">
        <v>37500</v>
      </c>
      <c r="P323">
        <v>17000</v>
      </c>
      <c r="Q323" t="s">
        <v>13</v>
      </c>
      <c r="R323">
        <v>6.5</v>
      </c>
      <c r="S323">
        <v>40</v>
      </c>
      <c r="T323">
        <v>20</v>
      </c>
      <c r="U323">
        <v>40</v>
      </c>
      <c r="V323" t="s">
        <v>17</v>
      </c>
      <c r="W323">
        <f t="shared" ref="W323:W386" si="23">(P323*K323*F323)</f>
        <v>612000</v>
      </c>
      <c r="X323">
        <f t="shared" si="21"/>
        <v>574500</v>
      </c>
      <c r="Y323">
        <f>(X323/O323)*100</f>
        <v>1532</v>
      </c>
      <c r="Z323" t="s">
        <v>51</v>
      </c>
      <c r="AA323" t="str">
        <f t="shared" ref="AA323:AA386" si="24">IF(N323&gt;12,"long_term",IF(N323&lt;4,"short_term","intermediate_term"))</f>
        <v>short_term</v>
      </c>
      <c r="AB323" s="4" t="s">
        <v>126</v>
      </c>
    </row>
    <row r="324" spans="1:28">
      <c r="A324" t="s">
        <v>88</v>
      </c>
      <c r="B324">
        <v>2019</v>
      </c>
      <c r="C324" t="s">
        <v>81</v>
      </c>
      <c r="D324" s="4" t="s">
        <v>22</v>
      </c>
      <c r="E324" s="3" t="s">
        <v>62</v>
      </c>
      <c r="F324">
        <v>1</v>
      </c>
      <c r="G324">
        <v>7.7</v>
      </c>
      <c r="H324">
        <v>27.93065</v>
      </c>
      <c r="I324">
        <v>79.977419350000005</v>
      </c>
      <c r="J324">
        <v>3.3645161290000001</v>
      </c>
      <c r="K324">
        <f ca="1">RANDBETWEEN(15,30)</f>
        <v>17</v>
      </c>
      <c r="L324">
        <v>90</v>
      </c>
      <c r="M324">
        <v>90</v>
      </c>
      <c r="N324">
        <f t="shared" si="22"/>
        <v>3</v>
      </c>
      <c r="O324">
        <v>45000</v>
      </c>
      <c r="P324">
        <v>16187.4</v>
      </c>
      <c r="Q324" t="s">
        <v>13</v>
      </c>
      <c r="R324">
        <v>6.5</v>
      </c>
      <c r="S324">
        <v>200</v>
      </c>
      <c r="T324">
        <v>250</v>
      </c>
      <c r="U324">
        <v>250</v>
      </c>
      <c r="V324" t="s">
        <v>18</v>
      </c>
      <c r="W324">
        <f t="shared" ca="1" si="23"/>
        <v>275185.8</v>
      </c>
      <c r="X324">
        <f t="shared" ca="1" si="21"/>
        <v>230185.8</v>
      </c>
      <c r="Y324">
        <f ca="1">(X324/O324)*100</f>
        <v>511.524</v>
      </c>
      <c r="Z324" t="s">
        <v>53</v>
      </c>
      <c r="AA324" t="str">
        <f t="shared" si="24"/>
        <v>short_term</v>
      </c>
      <c r="AB324" s="4" t="s">
        <v>90</v>
      </c>
    </row>
    <row r="325" spans="1:28">
      <c r="A325" t="s">
        <v>88</v>
      </c>
      <c r="B325">
        <v>2019</v>
      </c>
      <c r="C325" t="s">
        <v>81</v>
      </c>
      <c r="D325" s="4" t="s">
        <v>23</v>
      </c>
      <c r="E325" s="3" t="s">
        <v>62</v>
      </c>
      <c r="F325">
        <v>1</v>
      </c>
      <c r="G325">
        <v>7.7</v>
      </c>
      <c r="H325">
        <v>27.93065</v>
      </c>
      <c r="I325">
        <v>79.977419350000005</v>
      </c>
      <c r="J325">
        <v>3.3645161290000001</v>
      </c>
      <c r="K325">
        <f ca="1">RANDBETWEEN(15,30)</f>
        <v>24</v>
      </c>
      <c r="L325">
        <v>140</v>
      </c>
      <c r="M325">
        <v>140</v>
      </c>
      <c r="N325">
        <f t="shared" si="22"/>
        <v>4.666666666666667</v>
      </c>
      <c r="O325">
        <v>27500</v>
      </c>
      <c r="P325">
        <f ca="1">RANDBETWEEN(16180,16195)</f>
        <v>16182</v>
      </c>
      <c r="Q325" t="s">
        <v>15</v>
      </c>
      <c r="R325">
        <v>6.05</v>
      </c>
      <c r="S325">
        <v>200</v>
      </c>
      <c r="T325">
        <v>75</v>
      </c>
      <c r="U325">
        <v>75</v>
      </c>
      <c r="V325" t="s">
        <v>18</v>
      </c>
      <c r="W325">
        <f t="shared" ca="1" si="23"/>
        <v>388368</v>
      </c>
      <c r="X325">
        <f t="shared" ca="1" si="21"/>
        <v>360868</v>
      </c>
      <c r="Y325">
        <f ca="1">(X325/O325)*100</f>
        <v>1312.2472727272727</v>
      </c>
      <c r="Z325" t="s">
        <v>53</v>
      </c>
      <c r="AA325" t="str">
        <f t="shared" si="24"/>
        <v>intermediate_term</v>
      </c>
      <c r="AB325" s="4" t="s">
        <v>127</v>
      </c>
    </row>
    <row r="326" spans="1:28">
      <c r="A326" t="s">
        <v>88</v>
      </c>
      <c r="B326">
        <v>2019</v>
      </c>
      <c r="C326" t="s">
        <v>81</v>
      </c>
      <c r="D326" s="4" t="s">
        <v>24</v>
      </c>
      <c r="E326" s="3" t="s">
        <v>62</v>
      </c>
      <c r="F326">
        <v>0</v>
      </c>
      <c r="G326">
        <v>7.7</v>
      </c>
      <c r="H326">
        <v>27.93065</v>
      </c>
      <c r="I326">
        <v>79.977419350000005</v>
      </c>
      <c r="J326">
        <v>3.3645161290000001</v>
      </c>
      <c r="K326">
        <f ca="1">RANDBETWEEN(25,35)</f>
        <v>29</v>
      </c>
      <c r="L326">
        <v>240</v>
      </c>
      <c r="M326">
        <v>240</v>
      </c>
      <c r="N326">
        <f t="shared" si="22"/>
        <v>8</v>
      </c>
      <c r="O326">
        <v>0</v>
      </c>
      <c r="P326">
        <v>0</v>
      </c>
      <c r="Q326" t="s">
        <v>15</v>
      </c>
      <c r="R326">
        <v>6</v>
      </c>
      <c r="S326">
        <v>10</v>
      </c>
      <c r="T326">
        <v>20</v>
      </c>
      <c r="U326">
        <v>20</v>
      </c>
      <c r="V326" t="s">
        <v>17</v>
      </c>
      <c r="W326">
        <f t="shared" ca="1" si="23"/>
        <v>0</v>
      </c>
      <c r="X326">
        <f t="shared" ca="1" si="21"/>
        <v>0</v>
      </c>
      <c r="Y326">
        <v>0</v>
      </c>
      <c r="Z326" t="s">
        <v>51</v>
      </c>
      <c r="AA326" t="str">
        <f t="shared" si="24"/>
        <v>intermediate_term</v>
      </c>
      <c r="AB326" s="4" t="s">
        <v>91</v>
      </c>
    </row>
    <row r="327" spans="1:28">
      <c r="A327" t="s">
        <v>88</v>
      </c>
      <c r="B327">
        <v>2019</v>
      </c>
      <c r="C327" t="s">
        <v>81</v>
      </c>
      <c r="D327" s="4" t="s">
        <v>25</v>
      </c>
      <c r="E327" s="3" t="s">
        <v>62</v>
      </c>
      <c r="F327">
        <v>1</v>
      </c>
      <c r="G327">
        <v>7.7</v>
      </c>
      <c r="H327">
        <v>27.93065</v>
      </c>
      <c r="I327">
        <v>79.977419350000005</v>
      </c>
      <c r="J327">
        <v>3.3645161290000001</v>
      </c>
      <c r="K327">
        <f ca="1">RANDBETWEEN(20,30)</f>
        <v>21</v>
      </c>
      <c r="L327">
        <v>75</v>
      </c>
      <c r="M327">
        <v>75</v>
      </c>
      <c r="N327">
        <f t="shared" si="22"/>
        <v>2.5</v>
      </c>
      <c r="O327">
        <v>43000</v>
      </c>
      <c r="P327">
        <v>14164</v>
      </c>
      <c r="Q327" t="s">
        <v>15</v>
      </c>
      <c r="R327">
        <v>6.25</v>
      </c>
      <c r="S327">
        <v>5</v>
      </c>
      <c r="T327">
        <v>10</v>
      </c>
      <c r="U327">
        <v>10</v>
      </c>
      <c r="V327" t="s">
        <v>18</v>
      </c>
      <c r="W327">
        <f t="shared" ca="1" si="23"/>
        <v>297444</v>
      </c>
      <c r="X327">
        <f t="shared" ca="1" si="21"/>
        <v>254444</v>
      </c>
      <c r="Y327">
        <f ca="1">(X327/O327)*100</f>
        <v>591.73023255813951</v>
      </c>
      <c r="Z327" t="s">
        <v>51</v>
      </c>
      <c r="AA327" t="str">
        <f t="shared" si="24"/>
        <v>short_term</v>
      </c>
      <c r="AB327" s="4" t="s">
        <v>92</v>
      </c>
    </row>
    <row r="328" spans="1:28">
      <c r="A328" t="s">
        <v>88</v>
      </c>
      <c r="B328">
        <v>2019</v>
      </c>
      <c r="C328" t="s">
        <v>81</v>
      </c>
      <c r="D328" s="4" t="s">
        <v>26</v>
      </c>
      <c r="E328" s="3" t="s">
        <v>62</v>
      </c>
      <c r="F328">
        <v>1</v>
      </c>
      <c r="G328">
        <v>7.7</v>
      </c>
      <c r="H328">
        <v>27.93065</v>
      </c>
      <c r="I328">
        <v>79.977419350000005</v>
      </c>
      <c r="J328">
        <v>3.3645161290000001</v>
      </c>
      <c r="K328">
        <f ca="1">RANDBETWEEN(25,35)</f>
        <v>35</v>
      </c>
      <c r="L328">
        <v>55</v>
      </c>
      <c r="M328">
        <v>55</v>
      </c>
      <c r="N328">
        <f t="shared" si="22"/>
        <v>1.8333333333333333</v>
      </c>
      <c r="O328">
        <v>24000</v>
      </c>
      <c r="P328">
        <f ca="1">RANDBETWEEN(8090,8100)</f>
        <v>8093</v>
      </c>
      <c r="Q328" t="s">
        <v>13</v>
      </c>
      <c r="R328">
        <v>6.4</v>
      </c>
      <c r="S328">
        <v>30</v>
      </c>
      <c r="T328">
        <v>40</v>
      </c>
      <c r="U328">
        <v>40</v>
      </c>
      <c r="V328" t="s">
        <v>17</v>
      </c>
      <c r="W328">
        <f t="shared" ca="1" si="23"/>
        <v>283255</v>
      </c>
      <c r="X328">
        <f t="shared" ca="1" si="21"/>
        <v>259255</v>
      </c>
      <c r="Y328">
        <f ca="1">(X328/O328)*100</f>
        <v>1080.2291666666667</v>
      </c>
      <c r="Z328" t="s">
        <v>53</v>
      </c>
      <c r="AA328" t="str">
        <f t="shared" si="24"/>
        <v>short_term</v>
      </c>
      <c r="AB328" s="4" t="s">
        <v>128</v>
      </c>
    </row>
    <row r="329" spans="1:28">
      <c r="A329" t="s">
        <v>88</v>
      </c>
      <c r="B329">
        <v>2019</v>
      </c>
      <c r="C329" t="s">
        <v>81</v>
      </c>
      <c r="D329" s="4" t="s">
        <v>27</v>
      </c>
      <c r="E329" s="3" t="s">
        <v>62</v>
      </c>
      <c r="F329">
        <v>1</v>
      </c>
      <c r="G329">
        <v>7.7</v>
      </c>
      <c r="H329">
        <v>27.93065</v>
      </c>
      <c r="I329">
        <v>79.977419350000005</v>
      </c>
      <c r="J329">
        <v>3.3645161290000001</v>
      </c>
      <c r="K329">
        <f ca="1">RANDBETWEEN(15,30)</f>
        <v>17</v>
      </c>
      <c r="L329">
        <v>90</v>
      </c>
      <c r="M329">
        <v>90</v>
      </c>
      <c r="N329">
        <f t="shared" si="22"/>
        <v>3</v>
      </c>
      <c r="O329">
        <v>28500</v>
      </c>
      <c r="P329">
        <f ca="1">RANDBETWEEN(8090,8105)</f>
        <v>8097</v>
      </c>
      <c r="Q329" t="s">
        <v>13</v>
      </c>
      <c r="R329">
        <v>6.5</v>
      </c>
      <c r="S329">
        <v>90</v>
      </c>
      <c r="T329">
        <v>90</v>
      </c>
      <c r="U329">
        <v>90</v>
      </c>
      <c r="V329" t="s">
        <v>17</v>
      </c>
      <c r="W329">
        <f t="shared" ca="1" si="23"/>
        <v>137649</v>
      </c>
      <c r="X329">
        <f t="shared" ca="1" si="21"/>
        <v>109149</v>
      </c>
      <c r="Y329">
        <f ca="1">(X329/O329)*100</f>
        <v>382.97894736842102</v>
      </c>
      <c r="Z329" t="s">
        <v>51</v>
      </c>
      <c r="AA329" t="str">
        <f t="shared" si="24"/>
        <v>short_term</v>
      </c>
      <c r="AB329" s="4" t="s">
        <v>93</v>
      </c>
    </row>
    <row r="330" spans="1:28">
      <c r="A330" t="s">
        <v>88</v>
      </c>
      <c r="B330">
        <v>2019</v>
      </c>
      <c r="C330" t="s">
        <v>81</v>
      </c>
      <c r="D330" s="4" t="s">
        <v>28</v>
      </c>
      <c r="E330" s="3" t="s">
        <v>62</v>
      </c>
      <c r="F330">
        <v>0</v>
      </c>
      <c r="G330">
        <v>7.7</v>
      </c>
      <c r="H330">
        <v>27.93065</v>
      </c>
      <c r="I330">
        <v>79.977419350000005</v>
      </c>
      <c r="J330">
        <v>3.3645161290000001</v>
      </c>
      <c r="K330">
        <f ca="1">RANDBETWEEN(25,40)</f>
        <v>26</v>
      </c>
      <c r="L330">
        <v>180</v>
      </c>
      <c r="M330">
        <v>180</v>
      </c>
      <c r="N330">
        <f t="shared" si="22"/>
        <v>6</v>
      </c>
      <c r="O330">
        <v>0</v>
      </c>
      <c r="P330">
        <v>0</v>
      </c>
      <c r="Q330" t="s">
        <v>15</v>
      </c>
      <c r="R330">
        <v>6.25</v>
      </c>
      <c r="S330">
        <v>80</v>
      </c>
      <c r="T330">
        <v>60</v>
      </c>
      <c r="U330">
        <v>40</v>
      </c>
      <c r="V330" t="s">
        <v>18</v>
      </c>
      <c r="W330">
        <f t="shared" ca="1" si="23"/>
        <v>0</v>
      </c>
      <c r="X330">
        <f t="shared" ca="1" si="21"/>
        <v>0</v>
      </c>
      <c r="Y330">
        <v>0</v>
      </c>
      <c r="Z330" t="s">
        <v>53</v>
      </c>
      <c r="AA330" t="str">
        <f t="shared" si="24"/>
        <v>intermediate_term</v>
      </c>
      <c r="AB330" s="4" t="s">
        <v>94</v>
      </c>
    </row>
    <row r="331" spans="1:28">
      <c r="A331" t="s">
        <v>88</v>
      </c>
      <c r="B331">
        <v>2019</v>
      </c>
      <c r="C331" t="s">
        <v>81</v>
      </c>
      <c r="D331" s="4" t="s">
        <v>29</v>
      </c>
      <c r="E331" s="1" t="s">
        <v>63</v>
      </c>
      <c r="F331">
        <v>0</v>
      </c>
      <c r="G331">
        <v>7.7</v>
      </c>
      <c r="H331">
        <v>27.93065</v>
      </c>
      <c r="I331">
        <v>79.977419350000005</v>
      </c>
      <c r="J331">
        <v>3.3645161290000001</v>
      </c>
      <c r="K331">
        <f ca="1">RANDBETWEEN(85,95)</f>
        <v>87</v>
      </c>
      <c r="L331">
        <v>210</v>
      </c>
      <c r="M331">
        <v>210</v>
      </c>
      <c r="N331">
        <f t="shared" si="22"/>
        <v>7</v>
      </c>
      <c r="O331">
        <v>0</v>
      </c>
      <c r="P331">
        <v>0</v>
      </c>
      <c r="Q331" t="s">
        <v>36</v>
      </c>
      <c r="R331">
        <v>6</v>
      </c>
      <c r="S331">
        <v>120</v>
      </c>
      <c r="T331">
        <v>50</v>
      </c>
      <c r="U331">
        <v>80</v>
      </c>
      <c r="V331" t="s">
        <v>17</v>
      </c>
      <c r="W331">
        <f t="shared" ca="1" si="23"/>
        <v>0</v>
      </c>
      <c r="X331">
        <f t="shared" ca="1" si="21"/>
        <v>0</v>
      </c>
      <c r="Y331">
        <v>0</v>
      </c>
      <c r="Z331" t="s">
        <v>51</v>
      </c>
      <c r="AA331" t="str">
        <f t="shared" si="24"/>
        <v>intermediate_term</v>
      </c>
      <c r="AB331" s="4" t="s">
        <v>129</v>
      </c>
    </row>
    <row r="332" spans="1:28">
      <c r="A332" t="s">
        <v>88</v>
      </c>
      <c r="B332">
        <v>2019</v>
      </c>
      <c r="C332" t="s">
        <v>81</v>
      </c>
      <c r="D332" s="4" t="s">
        <v>30</v>
      </c>
      <c r="E332" s="2" t="s">
        <v>61</v>
      </c>
      <c r="F332">
        <v>0</v>
      </c>
      <c r="G332">
        <v>7.7</v>
      </c>
      <c r="H332">
        <v>27.93065</v>
      </c>
      <c r="I332">
        <v>79.977419350000005</v>
      </c>
      <c r="J332">
        <v>3.3645161290000001</v>
      </c>
      <c r="K332">
        <f ca="1">RANDBETWEEN(25,40)</f>
        <v>31</v>
      </c>
      <c r="L332">
        <v>360</v>
      </c>
      <c r="M332">
        <v>360</v>
      </c>
      <c r="N332">
        <f t="shared" si="22"/>
        <v>12</v>
      </c>
      <c r="O332">
        <v>0</v>
      </c>
      <c r="P332">
        <v>0</v>
      </c>
      <c r="Q332" t="s">
        <v>65</v>
      </c>
      <c r="R332">
        <v>6.75</v>
      </c>
      <c r="S332">
        <v>400</v>
      </c>
      <c r="T332">
        <v>120</v>
      </c>
      <c r="U332">
        <v>600</v>
      </c>
      <c r="V332" t="s">
        <v>18</v>
      </c>
      <c r="W332">
        <f t="shared" ca="1" si="23"/>
        <v>0</v>
      </c>
      <c r="X332">
        <f t="shared" ca="1" si="21"/>
        <v>0</v>
      </c>
      <c r="Y332">
        <v>0</v>
      </c>
      <c r="Z332" t="s">
        <v>53</v>
      </c>
      <c r="AA332" t="str">
        <f t="shared" si="24"/>
        <v>intermediate_term</v>
      </c>
      <c r="AB332" s="4" t="s">
        <v>95</v>
      </c>
    </row>
    <row r="333" spans="1:28">
      <c r="A333" t="s">
        <v>88</v>
      </c>
      <c r="B333">
        <v>2019</v>
      </c>
      <c r="C333" t="s">
        <v>81</v>
      </c>
      <c r="D333" s="4" t="s">
        <v>31</v>
      </c>
      <c r="E333" s="3" t="s">
        <v>61</v>
      </c>
      <c r="F333">
        <v>1</v>
      </c>
      <c r="G333">
        <v>7.7</v>
      </c>
      <c r="H333">
        <v>27.93065</v>
      </c>
      <c r="I333">
        <v>79.977419350000005</v>
      </c>
      <c r="J333">
        <v>3.3645161290000001</v>
      </c>
      <c r="K333">
        <f ca="1">RANDBETWEEN(290,320)</f>
        <v>300</v>
      </c>
      <c r="L333">
        <v>1080</v>
      </c>
      <c r="M333">
        <v>1080</v>
      </c>
      <c r="N333">
        <f t="shared" si="22"/>
        <v>36</v>
      </c>
      <c r="O333">
        <v>395000</v>
      </c>
      <c r="P333">
        <v>12000</v>
      </c>
      <c r="Q333" t="s">
        <v>13</v>
      </c>
      <c r="R333">
        <v>9.5</v>
      </c>
      <c r="S333">
        <v>32</v>
      </c>
      <c r="T333">
        <v>32</v>
      </c>
      <c r="U333">
        <v>32</v>
      </c>
      <c r="V333" t="s">
        <v>17</v>
      </c>
      <c r="W333">
        <f t="shared" ca="1" si="23"/>
        <v>3600000</v>
      </c>
      <c r="X333">
        <f t="shared" ca="1" si="21"/>
        <v>3205000</v>
      </c>
      <c r="Y333">
        <f ca="1">(X333/O333)*100</f>
        <v>811.39240506329122</v>
      </c>
      <c r="Z333" t="s">
        <v>54</v>
      </c>
      <c r="AA333" t="str">
        <f t="shared" si="24"/>
        <v>long_term</v>
      </c>
      <c r="AB333" s="4" t="s">
        <v>130</v>
      </c>
    </row>
    <row r="334" spans="1:28">
      <c r="A334" t="s">
        <v>88</v>
      </c>
      <c r="B334">
        <v>2019</v>
      </c>
      <c r="C334" t="s">
        <v>81</v>
      </c>
      <c r="D334" s="4" t="s">
        <v>32</v>
      </c>
      <c r="E334" s="3" t="s">
        <v>61</v>
      </c>
      <c r="F334">
        <v>1</v>
      </c>
      <c r="G334">
        <v>7.7</v>
      </c>
      <c r="H334">
        <v>27.93065</v>
      </c>
      <c r="I334">
        <v>79.977419350000005</v>
      </c>
      <c r="J334">
        <v>3.3645161290000001</v>
      </c>
      <c r="K334">
        <f ca="1">RANDBETWEEN(100,130)</f>
        <v>106</v>
      </c>
      <c r="L334">
        <v>1980</v>
      </c>
      <c r="M334">
        <v>1980</v>
      </c>
      <c r="N334">
        <f t="shared" si="22"/>
        <v>66</v>
      </c>
      <c r="O334">
        <v>61500</v>
      </c>
      <c r="P334">
        <v>9000</v>
      </c>
      <c r="Q334" t="s">
        <v>15</v>
      </c>
      <c r="R334">
        <v>7.25</v>
      </c>
      <c r="S334">
        <v>56</v>
      </c>
      <c r="T334">
        <v>20</v>
      </c>
      <c r="U334">
        <v>20</v>
      </c>
      <c r="V334" t="s">
        <v>18</v>
      </c>
      <c r="W334">
        <f t="shared" ca="1" si="23"/>
        <v>954000</v>
      </c>
      <c r="X334">
        <f t="shared" ca="1" si="21"/>
        <v>892500</v>
      </c>
      <c r="Y334">
        <f ca="1">(X334/O334)*100</f>
        <v>1451.219512195122</v>
      </c>
      <c r="Z334" t="s">
        <v>54</v>
      </c>
      <c r="AA334" t="str">
        <f t="shared" si="24"/>
        <v>long_term</v>
      </c>
      <c r="AB334" s="4" t="s">
        <v>131</v>
      </c>
    </row>
    <row r="335" spans="1:28">
      <c r="A335" t="s">
        <v>88</v>
      </c>
      <c r="B335">
        <v>2019</v>
      </c>
      <c r="C335" t="s">
        <v>81</v>
      </c>
      <c r="D335" s="4" t="s">
        <v>33</v>
      </c>
      <c r="E335" s="2" t="s">
        <v>61</v>
      </c>
      <c r="F335">
        <v>0</v>
      </c>
      <c r="G335">
        <v>7.7</v>
      </c>
      <c r="H335">
        <v>27.93065</v>
      </c>
      <c r="I335">
        <v>79.977419350000005</v>
      </c>
      <c r="J335">
        <v>3.3645161290000001</v>
      </c>
      <c r="K335">
        <f ca="1">RANDBETWEEN(50,65)</f>
        <v>54</v>
      </c>
      <c r="L335">
        <v>1080</v>
      </c>
      <c r="M335">
        <v>1080</v>
      </c>
      <c r="N335">
        <f t="shared" si="22"/>
        <v>36</v>
      </c>
      <c r="O335">
        <v>0</v>
      </c>
      <c r="P335">
        <v>0</v>
      </c>
      <c r="Q335" t="s">
        <v>71</v>
      </c>
      <c r="R335">
        <v>6</v>
      </c>
      <c r="S335">
        <v>25</v>
      </c>
      <c r="T335">
        <v>12</v>
      </c>
      <c r="U335">
        <v>12</v>
      </c>
      <c r="V335" t="s">
        <v>18</v>
      </c>
      <c r="W335">
        <f t="shared" ca="1" si="23"/>
        <v>0</v>
      </c>
      <c r="X335">
        <f t="shared" ca="1" si="21"/>
        <v>0</v>
      </c>
      <c r="Y335">
        <v>0</v>
      </c>
      <c r="Z335" t="s">
        <v>54</v>
      </c>
      <c r="AA335" t="str">
        <f t="shared" si="24"/>
        <v>long_term</v>
      </c>
      <c r="AB335" s="4" t="s">
        <v>96</v>
      </c>
    </row>
    <row r="336" spans="1:28">
      <c r="A336" t="s">
        <v>88</v>
      </c>
      <c r="B336">
        <v>2019</v>
      </c>
      <c r="C336" t="s">
        <v>81</v>
      </c>
      <c r="D336" s="4" t="s">
        <v>34</v>
      </c>
      <c r="E336" s="2" t="s">
        <v>61</v>
      </c>
      <c r="F336">
        <v>0</v>
      </c>
      <c r="G336">
        <v>7.7</v>
      </c>
      <c r="H336">
        <v>27.93065</v>
      </c>
      <c r="I336">
        <v>79.977419350000005</v>
      </c>
      <c r="J336">
        <v>3.3645161290000001</v>
      </c>
      <c r="K336">
        <f ca="1">RANDBETWEEN(90,120)</f>
        <v>120</v>
      </c>
      <c r="L336">
        <v>900</v>
      </c>
      <c r="M336">
        <v>900</v>
      </c>
      <c r="N336">
        <f t="shared" si="22"/>
        <v>30</v>
      </c>
      <c r="O336">
        <v>0</v>
      </c>
      <c r="P336">
        <v>0</v>
      </c>
      <c r="Q336" t="s">
        <v>13</v>
      </c>
      <c r="R336">
        <v>7.25</v>
      </c>
      <c r="S336">
        <v>215</v>
      </c>
      <c r="T336">
        <v>75</v>
      </c>
      <c r="U336">
        <v>100</v>
      </c>
      <c r="V336" t="s">
        <v>17</v>
      </c>
      <c r="W336">
        <f t="shared" ca="1" si="23"/>
        <v>0</v>
      </c>
      <c r="X336">
        <f t="shared" ca="1" si="21"/>
        <v>0</v>
      </c>
      <c r="Y336">
        <v>0</v>
      </c>
      <c r="Z336" t="s">
        <v>54</v>
      </c>
      <c r="AA336" t="str">
        <f t="shared" si="24"/>
        <v>long_term</v>
      </c>
      <c r="AB336" s="4" t="s">
        <v>97</v>
      </c>
    </row>
    <row r="337" spans="1:28">
      <c r="A337" t="s">
        <v>88</v>
      </c>
      <c r="B337">
        <v>2019</v>
      </c>
      <c r="C337" t="s">
        <v>81</v>
      </c>
      <c r="D337" s="4" t="s">
        <v>35</v>
      </c>
      <c r="E337" s="2" t="s">
        <v>61</v>
      </c>
      <c r="F337">
        <v>1</v>
      </c>
      <c r="G337">
        <v>7.7</v>
      </c>
      <c r="H337">
        <v>27.93065</v>
      </c>
      <c r="I337">
        <v>79.977419350000005</v>
      </c>
      <c r="J337">
        <v>3.3645161290000001</v>
      </c>
      <c r="K337">
        <f ca="1">RANDBETWEEN(30,50)</f>
        <v>41</v>
      </c>
      <c r="L337">
        <v>210</v>
      </c>
      <c r="M337">
        <v>210</v>
      </c>
      <c r="N337">
        <f t="shared" si="22"/>
        <v>7</v>
      </c>
      <c r="O337">
        <v>72000</v>
      </c>
      <c r="P337">
        <v>30000</v>
      </c>
      <c r="Q337" t="s">
        <v>13</v>
      </c>
      <c r="R337">
        <v>6.75</v>
      </c>
      <c r="S337">
        <v>1088</v>
      </c>
      <c r="T337">
        <v>72</v>
      </c>
      <c r="U337">
        <v>527</v>
      </c>
      <c r="V337" t="s">
        <v>17</v>
      </c>
      <c r="W337">
        <f t="shared" ca="1" si="23"/>
        <v>1230000</v>
      </c>
      <c r="X337">
        <f t="shared" ca="1" si="21"/>
        <v>1158000</v>
      </c>
      <c r="Y337">
        <f ca="1">(X337/O337)*100</f>
        <v>1608.3333333333333</v>
      </c>
      <c r="Z337" t="s">
        <v>54</v>
      </c>
      <c r="AA337" t="str">
        <f t="shared" si="24"/>
        <v>intermediate_term</v>
      </c>
      <c r="AB337" s="4" t="s">
        <v>98</v>
      </c>
    </row>
    <row r="338" spans="1:28">
      <c r="A338" t="s">
        <v>88</v>
      </c>
      <c r="B338">
        <v>2019</v>
      </c>
      <c r="C338" t="s">
        <v>81</v>
      </c>
      <c r="D338" s="4" t="s">
        <v>37</v>
      </c>
      <c r="E338" s="2" t="s">
        <v>61</v>
      </c>
      <c r="F338">
        <v>1</v>
      </c>
      <c r="G338">
        <v>7.7</v>
      </c>
      <c r="H338">
        <v>27.93065</v>
      </c>
      <c r="I338">
        <v>79.977419350000005</v>
      </c>
      <c r="J338">
        <v>3.3645161290000001</v>
      </c>
      <c r="K338">
        <f ca="1">RANDBETWEEN(50,100)</f>
        <v>64</v>
      </c>
      <c r="L338">
        <v>1800</v>
      </c>
      <c r="M338">
        <v>2880</v>
      </c>
      <c r="N338">
        <f t="shared" si="22"/>
        <v>78</v>
      </c>
      <c r="O338">
        <v>46750</v>
      </c>
      <c r="P338">
        <v>3000</v>
      </c>
      <c r="Q338" t="s">
        <v>13</v>
      </c>
      <c r="R338">
        <v>6.5</v>
      </c>
      <c r="S338">
        <v>400</v>
      </c>
      <c r="T338">
        <v>400</v>
      </c>
      <c r="U338">
        <v>600</v>
      </c>
      <c r="V338" t="s">
        <v>18</v>
      </c>
      <c r="W338">
        <f t="shared" ca="1" si="23"/>
        <v>192000</v>
      </c>
      <c r="X338">
        <f t="shared" ca="1" si="21"/>
        <v>145250</v>
      </c>
      <c r="Y338">
        <f ca="1">(X338/O338)*100</f>
        <v>310.69518716577539</v>
      </c>
      <c r="Z338" t="s">
        <v>54</v>
      </c>
      <c r="AA338" t="str">
        <f t="shared" si="24"/>
        <v>long_term</v>
      </c>
      <c r="AB338" s="4" t="s">
        <v>99</v>
      </c>
    </row>
    <row r="339" spans="1:28">
      <c r="A339" t="s">
        <v>88</v>
      </c>
      <c r="B339">
        <v>2019</v>
      </c>
      <c r="C339" t="s">
        <v>81</v>
      </c>
      <c r="D339" s="4" t="s">
        <v>156</v>
      </c>
      <c r="E339" s="2" t="s">
        <v>61</v>
      </c>
      <c r="F339">
        <v>0</v>
      </c>
      <c r="G339">
        <v>7.7</v>
      </c>
      <c r="H339">
        <v>27.93065</v>
      </c>
      <c r="I339">
        <v>79.977419350000005</v>
      </c>
      <c r="J339">
        <v>3.3645161290000001</v>
      </c>
      <c r="K339">
        <f ca="1">RANDBETWEEN(100,150)</f>
        <v>122</v>
      </c>
      <c r="L339">
        <v>240</v>
      </c>
      <c r="M339">
        <v>720</v>
      </c>
      <c r="N339">
        <f t="shared" si="22"/>
        <v>16</v>
      </c>
      <c r="O339">
        <v>0</v>
      </c>
      <c r="P339">
        <v>0</v>
      </c>
      <c r="Q339" t="s">
        <v>67</v>
      </c>
      <c r="R339">
        <v>6</v>
      </c>
      <c r="S339">
        <v>170</v>
      </c>
      <c r="T339">
        <v>170</v>
      </c>
      <c r="U339">
        <v>170</v>
      </c>
      <c r="V339" t="s">
        <v>18</v>
      </c>
      <c r="W339">
        <f t="shared" ca="1" si="23"/>
        <v>0</v>
      </c>
      <c r="X339">
        <f t="shared" ca="1" si="21"/>
        <v>0</v>
      </c>
      <c r="Y339">
        <v>0</v>
      </c>
      <c r="Z339" t="s">
        <v>54</v>
      </c>
      <c r="AA339" t="str">
        <f t="shared" si="24"/>
        <v>long_term</v>
      </c>
      <c r="AB339" s="4" t="s">
        <v>100</v>
      </c>
    </row>
    <row r="340" spans="1:28">
      <c r="A340" t="s">
        <v>88</v>
      </c>
      <c r="B340">
        <v>2019</v>
      </c>
      <c r="C340" t="s">
        <v>81</v>
      </c>
      <c r="D340" s="4" t="s">
        <v>38</v>
      </c>
      <c r="E340" s="3" t="s">
        <v>59</v>
      </c>
      <c r="F340">
        <v>0</v>
      </c>
      <c r="G340">
        <v>7.7</v>
      </c>
      <c r="H340">
        <v>27.93065</v>
      </c>
      <c r="I340">
        <v>79.977419350000005</v>
      </c>
      <c r="J340">
        <v>3.3645161290000001</v>
      </c>
      <c r="K340">
        <f ca="1">RANDBETWEEN(120,300)</f>
        <v>211</v>
      </c>
      <c r="L340">
        <v>45</v>
      </c>
      <c r="M340">
        <v>50</v>
      </c>
      <c r="N340">
        <f t="shared" si="22"/>
        <v>1.5833333333333333</v>
      </c>
      <c r="O340">
        <v>0</v>
      </c>
      <c r="P340">
        <v>0</v>
      </c>
      <c r="Q340" t="s">
        <v>15</v>
      </c>
      <c r="R340">
        <v>6.25</v>
      </c>
      <c r="S340">
        <v>200</v>
      </c>
      <c r="T340">
        <v>75</v>
      </c>
      <c r="U340">
        <v>125</v>
      </c>
      <c r="V340" t="s">
        <v>17</v>
      </c>
      <c r="W340">
        <f t="shared" ca="1" si="23"/>
        <v>0</v>
      </c>
      <c r="X340">
        <f t="shared" ca="1" si="21"/>
        <v>0</v>
      </c>
      <c r="Y340">
        <v>0</v>
      </c>
      <c r="Z340" t="s">
        <v>54</v>
      </c>
      <c r="AA340" t="str">
        <f t="shared" si="24"/>
        <v>short_term</v>
      </c>
      <c r="AB340" s="4" t="s">
        <v>101</v>
      </c>
    </row>
    <row r="341" spans="1:28">
      <c r="A341" t="s">
        <v>88</v>
      </c>
      <c r="B341">
        <v>2019</v>
      </c>
      <c r="C341" t="s">
        <v>81</v>
      </c>
      <c r="D341" s="4" t="s">
        <v>39</v>
      </c>
      <c r="E341" s="3" t="s">
        <v>59</v>
      </c>
      <c r="F341">
        <v>1</v>
      </c>
      <c r="G341">
        <v>7.7</v>
      </c>
      <c r="H341">
        <v>27.93065</v>
      </c>
      <c r="I341">
        <v>79.977419350000005</v>
      </c>
      <c r="J341">
        <v>3.3645161290000001</v>
      </c>
      <c r="K341">
        <f ca="1">RANDBETWEEN(60,90)</f>
        <v>76</v>
      </c>
      <c r="L341">
        <v>56</v>
      </c>
      <c r="M341">
        <v>60</v>
      </c>
      <c r="N341">
        <f t="shared" si="22"/>
        <v>1.9333333333333333</v>
      </c>
      <c r="O341">
        <v>30500</v>
      </c>
      <c r="P341">
        <v>10000</v>
      </c>
      <c r="Q341" t="s">
        <v>13</v>
      </c>
      <c r="R341">
        <v>7.25</v>
      </c>
      <c r="S341">
        <v>45</v>
      </c>
      <c r="T341">
        <v>90</v>
      </c>
      <c r="U341">
        <v>75</v>
      </c>
      <c r="V341" t="s">
        <v>18</v>
      </c>
      <c r="W341">
        <f t="shared" ca="1" si="23"/>
        <v>760000</v>
      </c>
      <c r="X341">
        <f t="shared" ca="1" si="21"/>
        <v>729500</v>
      </c>
      <c r="Y341">
        <f t="shared" ref="Y341:Y347" ca="1" si="25">(X341/O341)*100</f>
        <v>2391.8032786885246</v>
      </c>
      <c r="Z341" t="s">
        <v>53</v>
      </c>
      <c r="AA341" t="str">
        <f t="shared" si="24"/>
        <v>short_term</v>
      </c>
      <c r="AB341" s="4" t="s">
        <v>102</v>
      </c>
    </row>
    <row r="342" spans="1:28">
      <c r="A342" t="s">
        <v>88</v>
      </c>
      <c r="B342">
        <v>2019</v>
      </c>
      <c r="C342" t="s">
        <v>81</v>
      </c>
      <c r="D342" s="4" t="s">
        <v>40</v>
      </c>
      <c r="E342" s="2" t="s">
        <v>62</v>
      </c>
      <c r="F342">
        <v>1</v>
      </c>
      <c r="G342">
        <v>7.7</v>
      </c>
      <c r="H342">
        <v>27.93065</v>
      </c>
      <c r="I342">
        <v>79.977419350000005</v>
      </c>
      <c r="J342">
        <v>3.3645161290000001</v>
      </c>
      <c r="K342">
        <f ca="1">RANDBETWEEN(15,25)</f>
        <v>25</v>
      </c>
      <c r="L342">
        <v>55</v>
      </c>
      <c r="M342">
        <v>90</v>
      </c>
      <c r="N342">
        <f t="shared" si="22"/>
        <v>2.4166666666666665</v>
      </c>
      <c r="O342">
        <v>42000</v>
      </c>
      <c r="P342">
        <f ca="1">RANDBETWEEN(39990,40010)</f>
        <v>39995</v>
      </c>
      <c r="Q342" t="s">
        <v>72</v>
      </c>
      <c r="R342">
        <v>6.5</v>
      </c>
      <c r="S342">
        <v>40</v>
      </c>
      <c r="T342">
        <v>60</v>
      </c>
      <c r="U342">
        <v>30</v>
      </c>
      <c r="V342" t="s">
        <v>17</v>
      </c>
      <c r="W342">
        <f t="shared" ca="1" si="23"/>
        <v>999875</v>
      </c>
      <c r="X342">
        <f t="shared" ca="1" si="21"/>
        <v>957875</v>
      </c>
      <c r="Y342">
        <f t="shared" ca="1" si="25"/>
        <v>2280.6547619047619</v>
      </c>
      <c r="Z342" t="s">
        <v>53</v>
      </c>
      <c r="AA342" t="str">
        <f t="shared" si="24"/>
        <v>short_term</v>
      </c>
      <c r="AB342" s="4" t="s">
        <v>132</v>
      </c>
    </row>
    <row r="343" spans="1:28">
      <c r="A343" t="s">
        <v>88</v>
      </c>
      <c r="B343">
        <v>2019</v>
      </c>
      <c r="C343" t="s">
        <v>81</v>
      </c>
      <c r="D343" s="4" t="s">
        <v>41</v>
      </c>
      <c r="E343" s="2" t="s">
        <v>62</v>
      </c>
      <c r="F343">
        <v>1</v>
      </c>
      <c r="G343">
        <v>7.7</v>
      </c>
      <c r="H343">
        <v>27.93065</v>
      </c>
      <c r="I343">
        <v>79.977419350000005</v>
      </c>
      <c r="J343">
        <v>3.3645161290000001</v>
      </c>
      <c r="K343">
        <f ca="1">RANDBETWEEN(20,35)</f>
        <v>21</v>
      </c>
      <c r="L343">
        <v>90</v>
      </c>
      <c r="M343">
        <v>120</v>
      </c>
      <c r="N343">
        <f t="shared" si="22"/>
        <v>3.5</v>
      </c>
      <c r="O343">
        <v>29500</v>
      </c>
      <c r="P343">
        <f ca="1">RANDBETWEEN(8090,8110)</f>
        <v>8105</v>
      </c>
      <c r="Q343" t="s">
        <v>15</v>
      </c>
      <c r="R343">
        <v>6.5</v>
      </c>
      <c r="S343">
        <v>120</v>
      </c>
      <c r="T343">
        <v>80</v>
      </c>
      <c r="U343">
        <v>80</v>
      </c>
      <c r="V343" t="s">
        <v>17</v>
      </c>
      <c r="W343">
        <f t="shared" ca="1" si="23"/>
        <v>170205</v>
      </c>
      <c r="X343">
        <f t="shared" ca="1" si="21"/>
        <v>140705</v>
      </c>
      <c r="Y343">
        <f t="shared" ca="1" si="25"/>
        <v>476.96610169491527</v>
      </c>
      <c r="Z343" t="s">
        <v>51</v>
      </c>
      <c r="AA343" t="str">
        <f t="shared" si="24"/>
        <v>short_term</v>
      </c>
      <c r="AB343" s="4" t="s">
        <v>133</v>
      </c>
    </row>
    <row r="344" spans="1:28">
      <c r="A344" t="s">
        <v>88</v>
      </c>
      <c r="B344">
        <v>2019</v>
      </c>
      <c r="C344" t="s">
        <v>81</v>
      </c>
      <c r="D344" s="4" t="s">
        <v>157</v>
      </c>
      <c r="E344" s="2" t="s">
        <v>62</v>
      </c>
      <c r="F344">
        <v>1</v>
      </c>
      <c r="G344">
        <v>7.7</v>
      </c>
      <c r="H344">
        <v>27.93065</v>
      </c>
      <c r="I344">
        <v>79.977419350000005</v>
      </c>
      <c r="J344">
        <v>3.3645161290000001</v>
      </c>
      <c r="K344">
        <f ca="1">RANDBETWEEN(25,40)</f>
        <v>29</v>
      </c>
      <c r="L344">
        <v>55</v>
      </c>
      <c r="M344">
        <v>60</v>
      </c>
      <c r="N344">
        <f t="shared" si="22"/>
        <v>1.9166666666666667</v>
      </c>
      <c r="O344">
        <v>22000</v>
      </c>
      <c r="P344">
        <f ca="1">RANDBETWEEN(6060,6075)</f>
        <v>6060</v>
      </c>
      <c r="Q344" t="s">
        <v>13</v>
      </c>
      <c r="R344">
        <v>6.5</v>
      </c>
      <c r="S344">
        <v>120</v>
      </c>
      <c r="T344">
        <v>40</v>
      </c>
      <c r="U344">
        <v>80</v>
      </c>
      <c r="V344" t="s">
        <v>18</v>
      </c>
      <c r="W344">
        <f t="shared" ca="1" si="23"/>
        <v>175740</v>
      </c>
      <c r="X344">
        <f t="shared" ca="1" si="21"/>
        <v>153740</v>
      </c>
      <c r="Y344">
        <f t="shared" ca="1" si="25"/>
        <v>698.81818181818187</v>
      </c>
      <c r="Z344" t="s">
        <v>53</v>
      </c>
      <c r="AA344" t="str">
        <f t="shared" si="24"/>
        <v>short_term</v>
      </c>
      <c r="AB344" s="4" t="s">
        <v>103</v>
      </c>
    </row>
    <row r="345" spans="1:28">
      <c r="A345" t="s">
        <v>88</v>
      </c>
      <c r="B345">
        <v>2019</v>
      </c>
      <c r="C345" t="s">
        <v>81</v>
      </c>
      <c r="D345" s="4" t="s">
        <v>158</v>
      </c>
      <c r="E345" s="2" t="s">
        <v>62</v>
      </c>
      <c r="F345">
        <v>1</v>
      </c>
      <c r="G345">
        <v>7.7</v>
      </c>
      <c r="H345">
        <v>27.93065</v>
      </c>
      <c r="I345">
        <v>79.977419350000005</v>
      </c>
      <c r="J345">
        <v>3.3645161290000001</v>
      </c>
      <c r="K345">
        <f ca="1">RANDBETWEEN(15,25)</f>
        <v>16</v>
      </c>
      <c r="L345">
        <v>110</v>
      </c>
      <c r="M345">
        <v>120</v>
      </c>
      <c r="N345">
        <f t="shared" si="22"/>
        <v>3.8333333333333335</v>
      </c>
      <c r="O345">
        <v>22000</v>
      </c>
      <c r="P345">
        <f ca="1">RANDBETWEEN(15990,16010)</f>
        <v>16002</v>
      </c>
      <c r="Q345" t="s">
        <v>13</v>
      </c>
      <c r="R345">
        <v>7</v>
      </c>
      <c r="S345">
        <v>120</v>
      </c>
      <c r="T345">
        <v>40</v>
      </c>
      <c r="U345">
        <v>80</v>
      </c>
      <c r="V345" t="s">
        <v>17</v>
      </c>
      <c r="W345">
        <f t="shared" ca="1" si="23"/>
        <v>256032</v>
      </c>
      <c r="X345">
        <f t="shared" ca="1" si="21"/>
        <v>234032</v>
      </c>
      <c r="Y345">
        <f t="shared" ca="1" si="25"/>
        <v>1063.7818181818182</v>
      </c>
      <c r="Z345" t="s">
        <v>53</v>
      </c>
      <c r="AA345" t="str">
        <f t="shared" si="24"/>
        <v>short_term</v>
      </c>
      <c r="AB345" s="4" t="s">
        <v>103</v>
      </c>
    </row>
    <row r="346" spans="1:28">
      <c r="A346" t="s">
        <v>88</v>
      </c>
      <c r="B346">
        <v>2019</v>
      </c>
      <c r="C346" t="s">
        <v>81</v>
      </c>
      <c r="D346" s="4" t="s">
        <v>42</v>
      </c>
      <c r="E346" s="2" t="s">
        <v>61</v>
      </c>
      <c r="F346">
        <v>1</v>
      </c>
      <c r="G346">
        <v>7.7</v>
      </c>
      <c r="H346">
        <v>27.93065</v>
      </c>
      <c r="I346">
        <v>79.977419350000005</v>
      </c>
      <c r="J346">
        <v>3.3645161290000001</v>
      </c>
      <c r="K346">
        <f ca="1">RANDBETWEEN(600,700)</f>
        <v>667</v>
      </c>
      <c r="L346">
        <v>720</v>
      </c>
      <c r="M346">
        <v>1080</v>
      </c>
      <c r="N346">
        <f t="shared" si="22"/>
        <v>30</v>
      </c>
      <c r="O346">
        <v>31000</v>
      </c>
      <c r="P346">
        <f ca="1">RANDBETWEEN(1290,1310)</f>
        <v>1295</v>
      </c>
      <c r="Q346" t="s">
        <v>70</v>
      </c>
      <c r="R346">
        <v>5.75</v>
      </c>
      <c r="S346">
        <v>890</v>
      </c>
      <c r="T346">
        <v>445</v>
      </c>
      <c r="U346">
        <v>445</v>
      </c>
      <c r="V346" t="s">
        <v>18</v>
      </c>
      <c r="W346">
        <f t="shared" ca="1" si="23"/>
        <v>863765</v>
      </c>
      <c r="X346">
        <f t="shared" ca="1" si="21"/>
        <v>832765</v>
      </c>
      <c r="Y346">
        <f t="shared" ca="1" si="25"/>
        <v>2686.3387096774195</v>
      </c>
      <c r="Z346" t="s">
        <v>54</v>
      </c>
      <c r="AA346" t="str">
        <f t="shared" si="24"/>
        <v>long_term</v>
      </c>
      <c r="AB346" s="4" t="s">
        <v>134</v>
      </c>
    </row>
    <row r="347" spans="1:28">
      <c r="A347" t="s">
        <v>88</v>
      </c>
      <c r="B347">
        <v>2019</v>
      </c>
      <c r="C347" t="s">
        <v>81</v>
      </c>
      <c r="D347" s="4" t="s">
        <v>43</v>
      </c>
      <c r="E347" s="3" t="s">
        <v>61</v>
      </c>
      <c r="F347">
        <v>1</v>
      </c>
      <c r="G347">
        <v>7.7</v>
      </c>
      <c r="H347">
        <v>27.93065</v>
      </c>
      <c r="I347">
        <v>79.977419350000005</v>
      </c>
      <c r="J347">
        <v>3.3645161290000001</v>
      </c>
      <c r="K347">
        <f ca="1">RANDBETWEEN(140,170)</f>
        <v>145</v>
      </c>
      <c r="L347">
        <v>150</v>
      </c>
      <c r="M347">
        <v>180</v>
      </c>
      <c r="N347">
        <f t="shared" si="22"/>
        <v>5.5</v>
      </c>
      <c r="O347">
        <v>45000</v>
      </c>
      <c r="P347">
        <v>25000</v>
      </c>
      <c r="Q347" t="s">
        <v>15</v>
      </c>
      <c r="R347">
        <v>6.5</v>
      </c>
      <c r="S347">
        <v>350</v>
      </c>
      <c r="T347">
        <v>140</v>
      </c>
      <c r="U347">
        <v>140</v>
      </c>
      <c r="V347" t="s">
        <v>17</v>
      </c>
      <c r="W347">
        <f t="shared" ca="1" si="23"/>
        <v>3625000</v>
      </c>
      <c r="X347">
        <f t="shared" ca="1" si="21"/>
        <v>3580000</v>
      </c>
      <c r="Y347">
        <f t="shared" ca="1" si="25"/>
        <v>7955.5555555555557</v>
      </c>
      <c r="Z347" t="s">
        <v>54</v>
      </c>
      <c r="AA347" t="str">
        <f t="shared" si="24"/>
        <v>intermediate_term</v>
      </c>
      <c r="AB347" s="4" t="s">
        <v>135</v>
      </c>
    </row>
    <row r="348" spans="1:28">
      <c r="A348" t="s">
        <v>88</v>
      </c>
      <c r="B348">
        <v>2019</v>
      </c>
      <c r="C348" t="s">
        <v>81</v>
      </c>
      <c r="D348" s="4" t="s">
        <v>44</v>
      </c>
      <c r="E348" s="2" t="s">
        <v>61</v>
      </c>
      <c r="F348">
        <v>0</v>
      </c>
      <c r="G348">
        <v>7.7</v>
      </c>
      <c r="H348">
        <v>27.93065</v>
      </c>
      <c r="I348">
        <v>79.977419350000005</v>
      </c>
      <c r="J348">
        <v>3.3645161290000001</v>
      </c>
      <c r="K348">
        <f ca="1">RANDBETWEEN(110,125)</f>
        <v>113</v>
      </c>
      <c r="L348">
        <v>2160</v>
      </c>
      <c r="M348">
        <v>3600</v>
      </c>
      <c r="N348">
        <f t="shared" si="22"/>
        <v>96</v>
      </c>
      <c r="O348">
        <v>0</v>
      </c>
      <c r="P348">
        <v>0</v>
      </c>
      <c r="Q348" t="s">
        <v>70</v>
      </c>
      <c r="R348">
        <v>6.6</v>
      </c>
      <c r="S348">
        <v>800</v>
      </c>
      <c r="T348">
        <v>40</v>
      </c>
      <c r="U348">
        <v>160</v>
      </c>
      <c r="V348" t="s">
        <v>18</v>
      </c>
      <c r="W348">
        <f t="shared" ca="1" si="23"/>
        <v>0</v>
      </c>
      <c r="X348">
        <f t="shared" ca="1" si="21"/>
        <v>0</v>
      </c>
      <c r="Y348">
        <v>0</v>
      </c>
      <c r="Z348" t="s">
        <v>54</v>
      </c>
      <c r="AA348" t="str">
        <f t="shared" si="24"/>
        <v>long_term</v>
      </c>
      <c r="AB348" s="4" t="s">
        <v>136</v>
      </c>
    </row>
    <row r="349" spans="1:28">
      <c r="A349" t="s">
        <v>88</v>
      </c>
      <c r="B349">
        <v>2019</v>
      </c>
      <c r="C349" t="s">
        <v>81</v>
      </c>
      <c r="D349" s="4" t="s">
        <v>45</v>
      </c>
      <c r="E349" s="3" t="s">
        <v>59</v>
      </c>
      <c r="F349">
        <v>1</v>
      </c>
      <c r="G349">
        <v>7.7</v>
      </c>
      <c r="H349">
        <v>27.93065</v>
      </c>
      <c r="I349">
        <v>79.977419350000005</v>
      </c>
      <c r="J349">
        <v>3.3645161290000001</v>
      </c>
      <c r="K349">
        <f ca="1">RANDBETWEEN(800,1000)</f>
        <v>978</v>
      </c>
      <c r="L349">
        <v>240</v>
      </c>
      <c r="M349">
        <v>270</v>
      </c>
      <c r="N349">
        <f t="shared" si="22"/>
        <v>8.5</v>
      </c>
      <c r="O349">
        <v>33500</v>
      </c>
      <c r="P349">
        <v>800</v>
      </c>
      <c r="Q349" t="s">
        <v>65</v>
      </c>
      <c r="R349">
        <v>7</v>
      </c>
      <c r="S349">
        <v>50</v>
      </c>
      <c r="T349">
        <v>100</v>
      </c>
      <c r="U349">
        <v>100</v>
      </c>
      <c r="V349" t="s">
        <v>18</v>
      </c>
      <c r="W349">
        <f t="shared" ca="1" si="23"/>
        <v>782400</v>
      </c>
      <c r="X349">
        <f t="shared" ca="1" si="21"/>
        <v>748900</v>
      </c>
      <c r="Y349">
        <f ca="1">(X349/O349)*100</f>
        <v>2235.5223880597018</v>
      </c>
      <c r="Z349" t="s">
        <v>53</v>
      </c>
      <c r="AA349" t="str">
        <f t="shared" si="24"/>
        <v>intermediate_term</v>
      </c>
      <c r="AB349" s="4" t="s">
        <v>104</v>
      </c>
    </row>
    <row r="350" spans="1:28">
      <c r="A350" t="s">
        <v>88</v>
      </c>
      <c r="B350">
        <v>2019</v>
      </c>
      <c r="C350" t="s">
        <v>81</v>
      </c>
      <c r="D350" s="4" t="s">
        <v>46</v>
      </c>
      <c r="E350" s="2" t="s">
        <v>59</v>
      </c>
      <c r="F350">
        <v>1</v>
      </c>
      <c r="G350">
        <v>7.7</v>
      </c>
      <c r="H350">
        <v>27.93065</v>
      </c>
      <c r="I350">
        <v>79.977419350000005</v>
      </c>
      <c r="J350">
        <v>3.3645161290000001</v>
      </c>
      <c r="K350">
        <f ca="1">RANDBETWEEN(80,100)</f>
        <v>87</v>
      </c>
      <c r="L350">
        <v>75</v>
      </c>
      <c r="M350">
        <v>90</v>
      </c>
      <c r="N350">
        <f t="shared" si="22"/>
        <v>2.75</v>
      </c>
      <c r="O350">
        <v>33500</v>
      </c>
      <c r="P350">
        <f ca="1">RANDBETWEEN(9990,10010)</f>
        <v>10001</v>
      </c>
      <c r="Q350" t="s">
        <v>13</v>
      </c>
      <c r="R350">
        <v>6.75</v>
      </c>
      <c r="S350">
        <v>125</v>
      </c>
      <c r="T350">
        <v>120</v>
      </c>
      <c r="U350">
        <v>25</v>
      </c>
      <c r="V350" t="s">
        <v>17</v>
      </c>
      <c r="W350">
        <f t="shared" ca="1" si="23"/>
        <v>870087</v>
      </c>
      <c r="X350">
        <f t="shared" ca="1" si="21"/>
        <v>836587</v>
      </c>
      <c r="Y350">
        <f ca="1">(X350/O350)*100</f>
        <v>2497.2746268656715</v>
      </c>
      <c r="Z350" t="s">
        <v>53</v>
      </c>
      <c r="AA350" t="str">
        <f t="shared" si="24"/>
        <v>short_term</v>
      </c>
      <c r="AB350" s="4" t="s">
        <v>105</v>
      </c>
    </row>
    <row r="351" spans="1:28">
      <c r="A351" t="s">
        <v>88</v>
      </c>
      <c r="B351">
        <v>2019</v>
      </c>
      <c r="C351" t="s">
        <v>81</v>
      </c>
      <c r="D351" t="s">
        <v>159</v>
      </c>
      <c r="E351" s="2" t="s">
        <v>61</v>
      </c>
      <c r="F351">
        <v>0</v>
      </c>
      <c r="G351">
        <v>7.7</v>
      </c>
      <c r="H351">
        <v>27.93065</v>
      </c>
      <c r="I351">
        <v>79.977419350000005</v>
      </c>
      <c r="J351">
        <v>3.3645161290000001</v>
      </c>
      <c r="K351">
        <f ca="1">RANDBETWEEN(190,210)</f>
        <v>193</v>
      </c>
      <c r="L351">
        <v>1095</v>
      </c>
      <c r="M351">
        <v>1460</v>
      </c>
      <c r="N351">
        <f t="shared" si="22"/>
        <v>42.583333333333336</v>
      </c>
      <c r="O351">
        <v>0</v>
      </c>
      <c r="P351">
        <v>0</v>
      </c>
      <c r="Q351" t="s">
        <v>13</v>
      </c>
      <c r="R351">
        <v>6</v>
      </c>
      <c r="S351">
        <v>50</v>
      </c>
      <c r="T351">
        <v>25</v>
      </c>
      <c r="U351">
        <v>25</v>
      </c>
      <c r="V351" t="s">
        <v>17</v>
      </c>
      <c r="W351">
        <f t="shared" ca="1" si="23"/>
        <v>0</v>
      </c>
      <c r="X351">
        <f t="shared" ca="1" si="21"/>
        <v>0</v>
      </c>
      <c r="Y351">
        <v>0</v>
      </c>
      <c r="Z351" t="s">
        <v>54</v>
      </c>
      <c r="AA351" t="str">
        <f t="shared" si="24"/>
        <v>long_term</v>
      </c>
      <c r="AB351" s="4" t="s">
        <v>106</v>
      </c>
    </row>
    <row r="352" spans="1:28">
      <c r="A352" t="s">
        <v>88</v>
      </c>
      <c r="B352">
        <v>2019</v>
      </c>
      <c r="C352" t="s">
        <v>82</v>
      </c>
      <c r="D352" s="4" t="s">
        <v>138</v>
      </c>
      <c r="E352" t="s">
        <v>58</v>
      </c>
      <c r="F352">
        <v>1</v>
      </c>
      <c r="G352">
        <v>8.441935484</v>
      </c>
      <c r="H352">
        <v>26.591940000000001</v>
      </c>
      <c r="I352">
        <v>86.216129030000005</v>
      </c>
      <c r="J352">
        <v>1.95</v>
      </c>
      <c r="K352">
        <v>17.398</v>
      </c>
      <c r="L352">
        <v>90</v>
      </c>
      <c r="M352">
        <v>110</v>
      </c>
      <c r="N352">
        <f t="shared" si="22"/>
        <v>3.3333333333333335</v>
      </c>
      <c r="O352">
        <v>36000</v>
      </c>
      <c r="P352">
        <v>2259</v>
      </c>
      <c r="Q352" t="s">
        <v>15</v>
      </c>
      <c r="R352">
        <v>5.75</v>
      </c>
      <c r="S352">
        <v>150</v>
      </c>
      <c r="T352">
        <v>60</v>
      </c>
      <c r="U352">
        <v>60</v>
      </c>
      <c r="V352" t="s">
        <v>17</v>
      </c>
      <c r="W352">
        <f t="shared" si="23"/>
        <v>39302.082000000002</v>
      </c>
      <c r="X352">
        <f t="shared" si="21"/>
        <v>3302.0820000000022</v>
      </c>
      <c r="Y352">
        <f>(X352/O352)*100</f>
        <v>9.1724500000000049</v>
      </c>
      <c r="Z352" t="s">
        <v>51</v>
      </c>
      <c r="AA352" t="str">
        <f t="shared" si="24"/>
        <v>short_term</v>
      </c>
      <c r="AB352" s="4" t="s">
        <v>107</v>
      </c>
    </row>
    <row r="353" spans="1:28">
      <c r="A353" t="s">
        <v>88</v>
      </c>
      <c r="B353">
        <v>2019</v>
      </c>
      <c r="C353" t="s">
        <v>82</v>
      </c>
      <c r="D353" s="4" t="s">
        <v>9</v>
      </c>
      <c r="E353" t="s">
        <v>58</v>
      </c>
      <c r="F353" s="1">
        <v>0</v>
      </c>
      <c r="G353">
        <v>8.441935484</v>
      </c>
      <c r="H353">
        <v>26.591940000000001</v>
      </c>
      <c r="I353">
        <v>86.216129030000005</v>
      </c>
      <c r="J353">
        <v>1.95</v>
      </c>
      <c r="K353">
        <v>20.45</v>
      </c>
      <c r="L353">
        <v>210</v>
      </c>
      <c r="M353">
        <v>240</v>
      </c>
      <c r="N353">
        <f t="shared" si="22"/>
        <v>7.5</v>
      </c>
      <c r="O353">
        <v>0</v>
      </c>
      <c r="P353">
        <v>0</v>
      </c>
      <c r="Q353" t="s">
        <v>15</v>
      </c>
      <c r="R353">
        <v>6.5</v>
      </c>
      <c r="S353">
        <v>80</v>
      </c>
      <c r="T353">
        <v>40</v>
      </c>
      <c r="U353">
        <v>40</v>
      </c>
      <c r="V353" t="s">
        <v>17</v>
      </c>
      <c r="W353">
        <f t="shared" si="23"/>
        <v>0</v>
      </c>
      <c r="X353">
        <f t="shared" si="21"/>
        <v>0</v>
      </c>
      <c r="Y353">
        <v>0</v>
      </c>
      <c r="Z353" t="s">
        <v>51</v>
      </c>
      <c r="AA353" t="str">
        <f t="shared" si="24"/>
        <v>intermediate_term</v>
      </c>
      <c r="AB353" s="4" t="s">
        <v>108</v>
      </c>
    </row>
    <row r="354" spans="1:28">
      <c r="A354" t="s">
        <v>88</v>
      </c>
      <c r="B354">
        <v>2019</v>
      </c>
      <c r="C354" t="s">
        <v>82</v>
      </c>
      <c r="D354" s="4" t="s">
        <v>139</v>
      </c>
      <c r="E354" t="s">
        <v>58</v>
      </c>
      <c r="F354">
        <v>0</v>
      </c>
      <c r="G354">
        <v>8.441935484</v>
      </c>
      <c r="H354">
        <v>26.591940000000001</v>
      </c>
      <c r="I354">
        <v>86.216129030000005</v>
      </c>
      <c r="J354">
        <v>1.95</v>
      </c>
      <c r="K354">
        <v>32</v>
      </c>
      <c r="L354">
        <v>65</v>
      </c>
      <c r="M354">
        <v>75</v>
      </c>
      <c r="N354">
        <f t="shared" si="22"/>
        <v>2.3333333333333335</v>
      </c>
      <c r="O354">
        <v>0</v>
      </c>
      <c r="P354">
        <v>0</v>
      </c>
      <c r="Q354" t="s">
        <v>15</v>
      </c>
      <c r="R354">
        <v>6.75</v>
      </c>
      <c r="S354">
        <v>80</v>
      </c>
      <c r="T354">
        <v>40</v>
      </c>
      <c r="U354">
        <v>40</v>
      </c>
      <c r="V354" t="s">
        <v>17</v>
      </c>
      <c r="W354">
        <f t="shared" si="23"/>
        <v>0</v>
      </c>
      <c r="X354">
        <f t="shared" si="21"/>
        <v>0</v>
      </c>
      <c r="Y354">
        <v>0</v>
      </c>
      <c r="Z354" t="s">
        <v>51</v>
      </c>
      <c r="AA354" t="str">
        <f t="shared" si="24"/>
        <v>short_term</v>
      </c>
      <c r="AB354" s="4" t="s">
        <v>89</v>
      </c>
    </row>
    <row r="355" spans="1:28">
      <c r="A355" t="s">
        <v>88</v>
      </c>
      <c r="B355">
        <v>2019</v>
      </c>
      <c r="C355" t="s">
        <v>82</v>
      </c>
      <c r="D355" s="4" t="s">
        <v>140</v>
      </c>
      <c r="E355" t="s">
        <v>58</v>
      </c>
      <c r="F355">
        <v>1</v>
      </c>
      <c r="G355">
        <v>8.441935484</v>
      </c>
      <c r="H355">
        <v>26.591940000000001</v>
      </c>
      <c r="I355">
        <v>86.216129030000005</v>
      </c>
      <c r="J355">
        <v>1.95</v>
      </c>
      <c r="K355">
        <v>23.5</v>
      </c>
      <c r="L355">
        <v>70</v>
      </c>
      <c r="M355">
        <v>90</v>
      </c>
      <c r="N355">
        <f t="shared" si="22"/>
        <v>2.6666666666666665</v>
      </c>
      <c r="O355">
        <v>11000</v>
      </c>
      <c r="P355">
        <v>1500</v>
      </c>
      <c r="Q355" t="s">
        <v>13</v>
      </c>
      <c r="R355">
        <v>0.75</v>
      </c>
      <c r="S355">
        <v>80</v>
      </c>
      <c r="T355">
        <v>40</v>
      </c>
      <c r="U355">
        <v>40</v>
      </c>
      <c r="V355" t="s">
        <v>18</v>
      </c>
      <c r="W355">
        <f t="shared" si="23"/>
        <v>35250</v>
      </c>
      <c r="X355">
        <f t="shared" si="21"/>
        <v>24250</v>
      </c>
      <c r="Y355">
        <f>(X355/O355)*100</f>
        <v>220.45454545454547</v>
      </c>
      <c r="Z355" t="s">
        <v>51</v>
      </c>
      <c r="AA355" t="str">
        <f t="shared" si="24"/>
        <v>short_term</v>
      </c>
      <c r="AB355" s="4" t="s">
        <v>109</v>
      </c>
    </row>
    <row r="356" spans="1:28">
      <c r="A356" t="s">
        <v>88</v>
      </c>
      <c r="B356">
        <v>2019</v>
      </c>
      <c r="C356" t="s">
        <v>82</v>
      </c>
      <c r="D356" s="4" t="s">
        <v>141</v>
      </c>
      <c r="E356" t="s">
        <v>58</v>
      </c>
      <c r="F356">
        <v>0</v>
      </c>
      <c r="G356">
        <v>8.441935484</v>
      </c>
      <c r="H356">
        <v>26.591940000000001</v>
      </c>
      <c r="I356">
        <v>86.216129030000005</v>
      </c>
      <c r="J356">
        <v>1.95</v>
      </c>
      <c r="K356">
        <v>19.68</v>
      </c>
      <c r="L356">
        <v>105</v>
      </c>
      <c r="M356">
        <v>110</v>
      </c>
      <c r="N356">
        <f t="shared" si="22"/>
        <v>3.5833333333333335</v>
      </c>
      <c r="O356">
        <v>0</v>
      </c>
      <c r="P356">
        <v>0</v>
      </c>
      <c r="Q356" t="s">
        <v>15</v>
      </c>
      <c r="R356">
        <v>6.5</v>
      </c>
      <c r="S356">
        <v>60</v>
      </c>
      <c r="T356">
        <v>30</v>
      </c>
      <c r="U356">
        <v>30</v>
      </c>
      <c r="V356" t="s">
        <v>17</v>
      </c>
      <c r="W356">
        <f t="shared" si="23"/>
        <v>0</v>
      </c>
      <c r="X356">
        <f t="shared" si="21"/>
        <v>0</v>
      </c>
      <c r="Y356">
        <v>0</v>
      </c>
      <c r="Z356" t="s">
        <v>51</v>
      </c>
      <c r="AA356" t="str">
        <f t="shared" si="24"/>
        <v>short_term</v>
      </c>
      <c r="AB356" s="4" t="s">
        <v>110</v>
      </c>
    </row>
    <row r="357" spans="1:28">
      <c r="A357" t="s">
        <v>88</v>
      </c>
      <c r="B357">
        <v>2019</v>
      </c>
      <c r="C357" t="s">
        <v>82</v>
      </c>
      <c r="D357" s="4" t="s">
        <v>142</v>
      </c>
      <c r="E357" t="s">
        <v>58</v>
      </c>
      <c r="F357">
        <v>1</v>
      </c>
      <c r="G357">
        <v>8.441935484</v>
      </c>
      <c r="H357">
        <v>26.591940000000001</v>
      </c>
      <c r="I357">
        <v>86.216129030000005</v>
      </c>
      <c r="J357">
        <v>1.95</v>
      </c>
      <c r="K357">
        <v>21</v>
      </c>
      <c r="L357">
        <v>120</v>
      </c>
      <c r="M357">
        <v>135</v>
      </c>
      <c r="N357">
        <f t="shared" si="22"/>
        <v>4.25</v>
      </c>
      <c r="O357">
        <v>13000</v>
      </c>
      <c r="P357">
        <v>648</v>
      </c>
      <c r="Q357" t="s">
        <v>65</v>
      </c>
      <c r="R357">
        <v>6</v>
      </c>
      <c r="S357">
        <v>40</v>
      </c>
      <c r="T357">
        <v>20</v>
      </c>
      <c r="U357">
        <v>20</v>
      </c>
      <c r="V357" t="s">
        <v>18</v>
      </c>
      <c r="W357">
        <f t="shared" si="23"/>
        <v>13608</v>
      </c>
      <c r="X357">
        <f t="shared" si="21"/>
        <v>608</v>
      </c>
      <c r="Y357">
        <f>(X357/O357)*100</f>
        <v>4.6769230769230772</v>
      </c>
      <c r="Z357" t="s">
        <v>51</v>
      </c>
      <c r="AA357" t="str">
        <f t="shared" si="24"/>
        <v>intermediate_term</v>
      </c>
      <c r="AB357" s="4" t="s">
        <v>111</v>
      </c>
    </row>
    <row r="358" spans="1:28">
      <c r="A358" t="s">
        <v>88</v>
      </c>
      <c r="B358">
        <v>2019</v>
      </c>
      <c r="C358" t="s">
        <v>82</v>
      </c>
      <c r="D358" s="4" t="s">
        <v>143</v>
      </c>
      <c r="E358" t="s">
        <v>58</v>
      </c>
      <c r="F358">
        <v>1</v>
      </c>
      <c r="G358">
        <v>8.441935484</v>
      </c>
      <c r="H358">
        <v>26.591940000000001</v>
      </c>
      <c r="I358">
        <v>86.216129030000005</v>
      </c>
      <c r="J358">
        <v>1.95</v>
      </c>
      <c r="K358">
        <v>53.67</v>
      </c>
      <c r="L358">
        <v>100</v>
      </c>
      <c r="M358">
        <v>120</v>
      </c>
      <c r="N358">
        <f t="shared" si="22"/>
        <v>3.6666666666666665</v>
      </c>
      <c r="O358">
        <v>17500</v>
      </c>
      <c r="P358">
        <v>365</v>
      </c>
      <c r="Q358" t="s">
        <v>66</v>
      </c>
      <c r="R358">
        <v>5.25</v>
      </c>
      <c r="S358">
        <v>10</v>
      </c>
      <c r="T358">
        <v>20</v>
      </c>
      <c r="U358">
        <v>12</v>
      </c>
      <c r="V358" t="s">
        <v>17</v>
      </c>
      <c r="W358">
        <f t="shared" si="23"/>
        <v>19589.55</v>
      </c>
      <c r="X358">
        <f t="shared" si="21"/>
        <v>2089.5499999999993</v>
      </c>
      <c r="Y358">
        <f>(X358/O358)*100</f>
        <v>11.940285714285711</v>
      </c>
      <c r="Z358" t="s">
        <v>51</v>
      </c>
      <c r="AA358" t="str">
        <f t="shared" si="24"/>
        <v>short_term</v>
      </c>
      <c r="AB358" s="4" t="s">
        <v>112</v>
      </c>
    </row>
    <row r="359" spans="1:28">
      <c r="A359" t="s">
        <v>88</v>
      </c>
      <c r="B359">
        <v>2019</v>
      </c>
      <c r="C359" t="s">
        <v>82</v>
      </c>
      <c r="D359" s="4" t="s">
        <v>144</v>
      </c>
      <c r="E359" t="s">
        <v>58</v>
      </c>
      <c r="F359">
        <v>0</v>
      </c>
      <c r="G359">
        <v>8.441935484</v>
      </c>
      <c r="H359">
        <v>26.591940000000001</v>
      </c>
      <c r="I359">
        <v>86.216129030000005</v>
      </c>
      <c r="J359">
        <v>1.95</v>
      </c>
      <c r="K359">
        <v>51.51</v>
      </c>
      <c r="L359">
        <v>60</v>
      </c>
      <c r="M359">
        <v>65</v>
      </c>
      <c r="N359">
        <f t="shared" si="22"/>
        <v>2.0833333333333335</v>
      </c>
      <c r="O359">
        <v>0</v>
      </c>
      <c r="P359">
        <v>0</v>
      </c>
      <c r="Q359" t="s">
        <v>13</v>
      </c>
      <c r="R359">
        <v>6.75</v>
      </c>
      <c r="S359">
        <v>20</v>
      </c>
      <c r="T359">
        <v>40</v>
      </c>
      <c r="U359">
        <v>0</v>
      </c>
      <c r="V359" t="s">
        <v>18</v>
      </c>
      <c r="W359">
        <f t="shared" si="23"/>
        <v>0</v>
      </c>
      <c r="X359">
        <f t="shared" si="21"/>
        <v>0</v>
      </c>
      <c r="Y359">
        <v>0</v>
      </c>
      <c r="Z359" t="s">
        <v>51</v>
      </c>
      <c r="AA359" t="str">
        <f t="shared" si="24"/>
        <v>short_term</v>
      </c>
      <c r="AB359" s="4" t="s">
        <v>113</v>
      </c>
    </row>
    <row r="360" spans="1:28">
      <c r="A360" t="s">
        <v>88</v>
      </c>
      <c r="B360">
        <v>2019</v>
      </c>
      <c r="C360" t="s">
        <v>82</v>
      </c>
      <c r="D360" s="4" t="s">
        <v>145</v>
      </c>
      <c r="E360" t="s">
        <v>58</v>
      </c>
      <c r="F360">
        <v>0</v>
      </c>
      <c r="G360">
        <v>8.441935484</v>
      </c>
      <c r="H360">
        <v>26.591940000000001</v>
      </c>
      <c r="I360">
        <v>86.216129030000005</v>
      </c>
      <c r="J360">
        <v>1.95</v>
      </c>
      <c r="K360">
        <v>32.590000000000003</v>
      </c>
      <c r="L360">
        <v>70</v>
      </c>
      <c r="M360">
        <v>85</v>
      </c>
      <c r="N360">
        <f t="shared" si="22"/>
        <v>2.5833333333333335</v>
      </c>
      <c r="O360">
        <v>0</v>
      </c>
      <c r="P360">
        <v>0</v>
      </c>
      <c r="Q360" t="s">
        <v>67</v>
      </c>
      <c r="R360">
        <v>7.15</v>
      </c>
      <c r="S360">
        <v>20</v>
      </c>
      <c r="T360">
        <v>40</v>
      </c>
      <c r="U360">
        <v>40</v>
      </c>
      <c r="V360" t="s">
        <v>18</v>
      </c>
      <c r="W360">
        <f t="shared" si="23"/>
        <v>0</v>
      </c>
      <c r="X360">
        <f t="shared" si="21"/>
        <v>0</v>
      </c>
      <c r="Y360">
        <v>0</v>
      </c>
      <c r="Z360" t="s">
        <v>51</v>
      </c>
      <c r="AA360" t="str">
        <f t="shared" si="24"/>
        <v>short_term</v>
      </c>
      <c r="AB360" s="4" t="s">
        <v>114</v>
      </c>
    </row>
    <row r="361" spans="1:28">
      <c r="A361" t="s">
        <v>88</v>
      </c>
      <c r="B361">
        <v>2019</v>
      </c>
      <c r="C361" t="s">
        <v>82</v>
      </c>
      <c r="D361" s="4" t="s">
        <v>146</v>
      </c>
      <c r="E361" t="s">
        <v>58</v>
      </c>
      <c r="F361">
        <v>1</v>
      </c>
      <c r="G361">
        <v>8.441935484</v>
      </c>
      <c r="H361">
        <v>26.591940000000001</v>
      </c>
      <c r="I361">
        <v>86.216129030000005</v>
      </c>
      <c r="J361">
        <v>1.95</v>
      </c>
      <c r="K361">
        <v>52.12</v>
      </c>
      <c r="L361">
        <v>90</v>
      </c>
      <c r="M361">
        <v>135</v>
      </c>
      <c r="N361">
        <f t="shared" si="22"/>
        <v>3.75</v>
      </c>
      <c r="O361">
        <v>15500</v>
      </c>
      <c r="P361">
        <v>355</v>
      </c>
      <c r="Q361" t="s">
        <v>66</v>
      </c>
      <c r="R361">
        <v>6.5</v>
      </c>
      <c r="S361">
        <v>12.5</v>
      </c>
      <c r="T361">
        <v>25</v>
      </c>
      <c r="U361">
        <v>12.5</v>
      </c>
      <c r="V361" t="s">
        <v>18</v>
      </c>
      <c r="W361">
        <f t="shared" si="23"/>
        <v>18502.599999999999</v>
      </c>
      <c r="X361">
        <f t="shared" si="21"/>
        <v>3002.5999999999985</v>
      </c>
      <c r="Y361">
        <f>(X361/O361)*100</f>
        <v>19.371612903225795</v>
      </c>
      <c r="Z361" t="s">
        <v>51</v>
      </c>
      <c r="AA361" t="str">
        <f t="shared" si="24"/>
        <v>short_term</v>
      </c>
      <c r="AB361" s="4" t="s">
        <v>115</v>
      </c>
    </row>
    <row r="362" spans="1:28">
      <c r="A362" t="s">
        <v>88</v>
      </c>
      <c r="B362">
        <v>2019</v>
      </c>
      <c r="C362" t="s">
        <v>82</v>
      </c>
      <c r="D362" s="4" t="s">
        <v>147</v>
      </c>
      <c r="E362" t="s">
        <v>58</v>
      </c>
      <c r="F362" s="1">
        <v>0</v>
      </c>
      <c r="G362">
        <v>8.441935484</v>
      </c>
      <c r="H362">
        <v>26.591940000000001</v>
      </c>
      <c r="I362">
        <v>86.216129030000005</v>
      </c>
      <c r="J362">
        <v>1.95</v>
      </c>
      <c r="K362">
        <v>43.11</v>
      </c>
      <c r="L362">
        <v>160</v>
      </c>
      <c r="M362">
        <v>170</v>
      </c>
      <c r="N362">
        <f t="shared" si="22"/>
        <v>5.5</v>
      </c>
      <c r="O362">
        <v>0</v>
      </c>
      <c r="P362">
        <v>0</v>
      </c>
      <c r="Q362" t="s">
        <v>13</v>
      </c>
      <c r="R362">
        <v>6.25</v>
      </c>
      <c r="S362">
        <v>10</v>
      </c>
      <c r="T362">
        <v>40</v>
      </c>
      <c r="U362">
        <v>20</v>
      </c>
      <c r="V362" t="s">
        <v>17</v>
      </c>
      <c r="W362">
        <f t="shared" si="23"/>
        <v>0</v>
      </c>
      <c r="X362">
        <f t="shared" si="21"/>
        <v>0</v>
      </c>
      <c r="Y362">
        <v>0</v>
      </c>
      <c r="Z362" t="s">
        <v>51</v>
      </c>
      <c r="AA362" t="str">
        <f t="shared" si="24"/>
        <v>intermediate_term</v>
      </c>
      <c r="AB362" s="4" t="s">
        <v>116</v>
      </c>
    </row>
    <row r="363" spans="1:28">
      <c r="A363" t="s">
        <v>88</v>
      </c>
      <c r="B363">
        <v>2019</v>
      </c>
      <c r="C363" t="s">
        <v>82</v>
      </c>
      <c r="D363" s="4" t="s">
        <v>10</v>
      </c>
      <c r="E363" t="s">
        <v>58</v>
      </c>
      <c r="F363">
        <v>0</v>
      </c>
      <c r="G363">
        <v>8.441935484</v>
      </c>
      <c r="H363">
        <v>26.591940000000001</v>
      </c>
      <c r="I363">
        <v>86.216129030000005</v>
      </c>
      <c r="J363">
        <v>1.95</v>
      </c>
      <c r="K363">
        <v>54.5</v>
      </c>
      <c r="L363">
        <v>90</v>
      </c>
      <c r="M363">
        <v>125</v>
      </c>
      <c r="N363">
        <f t="shared" si="22"/>
        <v>3.5833333333333335</v>
      </c>
      <c r="O363">
        <v>0</v>
      </c>
      <c r="P363">
        <v>0</v>
      </c>
      <c r="Q363" t="s">
        <v>67</v>
      </c>
      <c r="R363">
        <v>7.1</v>
      </c>
      <c r="S363">
        <v>135</v>
      </c>
      <c r="T363">
        <v>31</v>
      </c>
      <c r="U363">
        <v>250</v>
      </c>
      <c r="V363" t="s">
        <v>17</v>
      </c>
      <c r="W363">
        <f t="shared" si="23"/>
        <v>0</v>
      </c>
      <c r="X363">
        <f t="shared" si="21"/>
        <v>0</v>
      </c>
      <c r="Y363">
        <v>0</v>
      </c>
      <c r="Z363" t="s">
        <v>51</v>
      </c>
      <c r="AA363" t="str">
        <f t="shared" si="24"/>
        <v>short_term</v>
      </c>
      <c r="AB363" s="4" t="s">
        <v>113</v>
      </c>
    </row>
    <row r="364" spans="1:28">
      <c r="A364" t="s">
        <v>88</v>
      </c>
      <c r="B364">
        <v>2019</v>
      </c>
      <c r="C364" t="s">
        <v>82</v>
      </c>
      <c r="D364" s="4" t="s">
        <v>148</v>
      </c>
      <c r="E364" t="s">
        <v>61</v>
      </c>
      <c r="F364">
        <v>0</v>
      </c>
      <c r="G364">
        <v>8.441935484</v>
      </c>
      <c r="H364">
        <v>26.591940000000001</v>
      </c>
      <c r="I364">
        <v>86.216129030000005</v>
      </c>
      <c r="J364">
        <v>1.95</v>
      </c>
      <c r="K364">
        <v>61.25</v>
      </c>
      <c r="L364">
        <v>110</v>
      </c>
      <c r="M364">
        <v>120</v>
      </c>
      <c r="N364">
        <f t="shared" si="22"/>
        <v>3.8333333333333335</v>
      </c>
      <c r="O364">
        <v>0</v>
      </c>
      <c r="P364">
        <v>0</v>
      </c>
      <c r="Q364" t="s">
        <v>13</v>
      </c>
      <c r="R364">
        <v>6.25</v>
      </c>
      <c r="S364">
        <v>60</v>
      </c>
      <c r="T364">
        <v>45</v>
      </c>
      <c r="U364">
        <v>48</v>
      </c>
      <c r="V364" t="s">
        <v>17</v>
      </c>
      <c r="W364">
        <f t="shared" si="23"/>
        <v>0</v>
      </c>
      <c r="X364">
        <f t="shared" si="21"/>
        <v>0</v>
      </c>
      <c r="Y364">
        <v>0</v>
      </c>
      <c r="Z364" t="s">
        <v>51</v>
      </c>
      <c r="AA364" t="str">
        <f t="shared" si="24"/>
        <v>short_term</v>
      </c>
      <c r="AB364" s="4" t="s">
        <v>117</v>
      </c>
    </row>
    <row r="365" spans="1:28">
      <c r="A365" t="s">
        <v>88</v>
      </c>
      <c r="B365">
        <v>2019</v>
      </c>
      <c r="C365" t="s">
        <v>82</v>
      </c>
      <c r="D365" s="4" t="s">
        <v>149</v>
      </c>
      <c r="E365" s="1" t="s">
        <v>58</v>
      </c>
      <c r="F365">
        <v>0</v>
      </c>
      <c r="G365">
        <v>8.441935484</v>
      </c>
      <c r="H365">
        <v>26.591940000000001</v>
      </c>
      <c r="I365">
        <v>86.216129030000005</v>
      </c>
      <c r="J365">
        <v>1.95</v>
      </c>
      <c r="K365">
        <v>40</v>
      </c>
      <c r="L365">
        <v>90</v>
      </c>
      <c r="M365">
        <v>130</v>
      </c>
      <c r="N365">
        <f t="shared" si="22"/>
        <v>3.6666666666666665</v>
      </c>
      <c r="O365">
        <v>0</v>
      </c>
      <c r="P365">
        <v>0</v>
      </c>
      <c r="Q365" t="s">
        <v>68</v>
      </c>
      <c r="R365">
        <v>6.75</v>
      </c>
      <c r="S365">
        <v>17</v>
      </c>
      <c r="T365">
        <v>13</v>
      </c>
      <c r="U365">
        <v>13</v>
      </c>
      <c r="V365" t="s">
        <v>17</v>
      </c>
      <c r="W365">
        <f t="shared" si="23"/>
        <v>0</v>
      </c>
      <c r="X365">
        <f t="shared" si="21"/>
        <v>0</v>
      </c>
      <c r="Y365">
        <v>0</v>
      </c>
      <c r="Z365" t="s">
        <v>51</v>
      </c>
      <c r="AA365" t="str">
        <f t="shared" si="24"/>
        <v>short_term</v>
      </c>
      <c r="AB365" s="4" t="s">
        <v>118</v>
      </c>
    </row>
    <row r="366" spans="1:28">
      <c r="A366" t="s">
        <v>88</v>
      </c>
      <c r="B366">
        <v>2019</v>
      </c>
      <c r="C366" t="s">
        <v>82</v>
      </c>
      <c r="D366" s="4" t="s">
        <v>150</v>
      </c>
      <c r="E366" s="1" t="s">
        <v>59</v>
      </c>
      <c r="F366" s="1">
        <v>0</v>
      </c>
      <c r="G366">
        <v>8.441935484</v>
      </c>
      <c r="H366">
        <v>26.591940000000001</v>
      </c>
      <c r="I366">
        <v>86.216129030000005</v>
      </c>
      <c r="J366">
        <v>1.95</v>
      </c>
      <c r="K366">
        <v>32</v>
      </c>
      <c r="L366">
        <v>90</v>
      </c>
      <c r="M366">
        <v>100</v>
      </c>
      <c r="N366">
        <f t="shared" si="22"/>
        <v>3.1666666666666665</v>
      </c>
      <c r="O366">
        <v>0</v>
      </c>
      <c r="P366">
        <v>0</v>
      </c>
      <c r="Q366" t="s">
        <v>13</v>
      </c>
      <c r="R366">
        <v>6.4</v>
      </c>
      <c r="S366">
        <v>150</v>
      </c>
      <c r="T366">
        <v>75</v>
      </c>
      <c r="U366">
        <v>50</v>
      </c>
      <c r="V366" t="s">
        <v>17</v>
      </c>
      <c r="W366">
        <f t="shared" si="23"/>
        <v>0</v>
      </c>
      <c r="X366">
        <f t="shared" si="21"/>
        <v>0</v>
      </c>
      <c r="Y366">
        <v>0</v>
      </c>
      <c r="Z366" t="s">
        <v>51</v>
      </c>
      <c r="AA366" t="str">
        <f t="shared" si="24"/>
        <v>short_term</v>
      </c>
      <c r="AB366" s="4" t="s">
        <v>119</v>
      </c>
    </row>
    <row r="367" spans="1:28">
      <c r="A367" t="s">
        <v>88</v>
      </c>
      <c r="B367">
        <v>2019</v>
      </c>
      <c r="C367" t="s">
        <v>82</v>
      </c>
      <c r="D367" s="4" t="s">
        <v>11</v>
      </c>
      <c r="E367" s="1" t="s">
        <v>59</v>
      </c>
      <c r="F367" s="1">
        <v>0</v>
      </c>
      <c r="G367">
        <v>8.441935484</v>
      </c>
      <c r="H367">
        <v>26.591940000000001</v>
      </c>
      <c r="I367">
        <v>86.216129030000005</v>
      </c>
      <c r="J367">
        <v>1.95</v>
      </c>
      <c r="K367">
        <v>36</v>
      </c>
      <c r="L367">
        <v>120</v>
      </c>
      <c r="M367">
        <v>150</v>
      </c>
      <c r="N367">
        <f t="shared" si="22"/>
        <v>4.5</v>
      </c>
      <c r="O367">
        <v>0</v>
      </c>
      <c r="P367">
        <v>0</v>
      </c>
      <c r="Q367" t="s">
        <v>13</v>
      </c>
      <c r="R367">
        <v>6.5</v>
      </c>
      <c r="S367">
        <v>24</v>
      </c>
      <c r="T367">
        <v>108</v>
      </c>
      <c r="U367">
        <v>48</v>
      </c>
      <c r="V367" t="s">
        <v>18</v>
      </c>
      <c r="W367">
        <f t="shared" si="23"/>
        <v>0</v>
      </c>
      <c r="X367">
        <f t="shared" si="21"/>
        <v>0</v>
      </c>
      <c r="Y367">
        <v>0</v>
      </c>
      <c r="Z367" t="s">
        <v>53</v>
      </c>
      <c r="AA367" t="str">
        <f t="shared" si="24"/>
        <v>intermediate_term</v>
      </c>
      <c r="AB367" s="4" t="s">
        <v>120</v>
      </c>
    </row>
    <row r="368" spans="1:28">
      <c r="A368" t="s">
        <v>88</v>
      </c>
      <c r="B368">
        <v>2019</v>
      </c>
      <c r="C368" t="s">
        <v>82</v>
      </c>
      <c r="D368" s="4" t="s">
        <v>151</v>
      </c>
      <c r="E368" s="1" t="s">
        <v>60</v>
      </c>
      <c r="F368">
        <v>1</v>
      </c>
      <c r="G368">
        <v>8.441935484</v>
      </c>
      <c r="H368">
        <v>26.591940000000001</v>
      </c>
      <c r="I368">
        <v>86.216129030000005</v>
      </c>
      <c r="J368">
        <v>1.95</v>
      </c>
      <c r="K368">
        <v>41</v>
      </c>
      <c r="L368">
        <v>150</v>
      </c>
      <c r="M368">
        <v>300</v>
      </c>
      <c r="N368">
        <f t="shared" si="22"/>
        <v>7.5</v>
      </c>
      <c r="O368">
        <v>16500</v>
      </c>
      <c r="P368">
        <v>657</v>
      </c>
      <c r="Q368" t="s">
        <v>13</v>
      </c>
      <c r="R368">
        <v>5.75</v>
      </c>
      <c r="S368">
        <v>40</v>
      </c>
      <c r="T368">
        <v>25</v>
      </c>
      <c r="U368">
        <v>15</v>
      </c>
      <c r="V368" t="s">
        <v>18</v>
      </c>
      <c r="W368">
        <f t="shared" si="23"/>
        <v>26937</v>
      </c>
      <c r="X368">
        <f t="shared" si="21"/>
        <v>10437</v>
      </c>
      <c r="Y368">
        <f>(X368/O368)*100</f>
        <v>63.25454545454545</v>
      </c>
      <c r="Z368" t="s">
        <v>53</v>
      </c>
      <c r="AA368" t="str">
        <f t="shared" si="24"/>
        <v>intermediate_term</v>
      </c>
      <c r="AB368" s="4" t="s">
        <v>121</v>
      </c>
    </row>
    <row r="369" spans="1:28">
      <c r="A369" t="s">
        <v>88</v>
      </c>
      <c r="B369">
        <v>2019</v>
      </c>
      <c r="C369" t="s">
        <v>82</v>
      </c>
      <c r="D369" s="4" t="s">
        <v>152</v>
      </c>
      <c r="E369" s="1" t="s">
        <v>60</v>
      </c>
      <c r="F369">
        <v>1</v>
      </c>
      <c r="G369">
        <v>8.441935484</v>
      </c>
      <c r="H369">
        <v>26.591940000000001</v>
      </c>
      <c r="I369">
        <v>86.216129030000005</v>
      </c>
      <c r="J369">
        <v>1.95</v>
      </c>
      <c r="K369">
        <v>36.15</v>
      </c>
      <c r="L369">
        <v>50</v>
      </c>
      <c r="M369">
        <v>145</v>
      </c>
      <c r="N369">
        <f t="shared" si="22"/>
        <v>3.25</v>
      </c>
      <c r="O369">
        <v>11500</v>
      </c>
      <c r="P369">
        <v>732</v>
      </c>
      <c r="Q369" t="s">
        <v>69</v>
      </c>
      <c r="R369">
        <v>6.75</v>
      </c>
      <c r="S369">
        <v>20</v>
      </c>
      <c r="T369">
        <v>40</v>
      </c>
      <c r="U369">
        <v>20</v>
      </c>
      <c r="V369" t="s">
        <v>17</v>
      </c>
      <c r="W369">
        <f t="shared" si="23"/>
        <v>26461.8</v>
      </c>
      <c r="X369">
        <f t="shared" si="21"/>
        <v>14961.8</v>
      </c>
      <c r="Y369">
        <f>(X369/O369)*100</f>
        <v>130.10260869565218</v>
      </c>
      <c r="Z369" t="s">
        <v>53</v>
      </c>
      <c r="AA369" t="str">
        <f t="shared" si="24"/>
        <v>short_term</v>
      </c>
      <c r="AB369" s="4" t="s">
        <v>122</v>
      </c>
    </row>
    <row r="370" spans="1:28">
      <c r="A370" t="s">
        <v>88</v>
      </c>
      <c r="B370">
        <v>2019</v>
      </c>
      <c r="C370" t="s">
        <v>82</v>
      </c>
      <c r="D370" s="4" t="s">
        <v>153</v>
      </c>
      <c r="E370" s="1" t="s">
        <v>63</v>
      </c>
      <c r="F370">
        <v>0</v>
      </c>
      <c r="G370">
        <v>8.441935484</v>
      </c>
      <c r="H370">
        <v>26.591940000000001</v>
      </c>
      <c r="I370">
        <v>86.216129030000005</v>
      </c>
      <c r="J370">
        <v>1.95</v>
      </c>
      <c r="K370">
        <v>120</v>
      </c>
      <c r="L370">
        <v>180</v>
      </c>
      <c r="M370">
        <v>240</v>
      </c>
      <c r="N370">
        <f t="shared" si="22"/>
        <v>7</v>
      </c>
      <c r="O370">
        <v>0</v>
      </c>
      <c r="P370">
        <v>0</v>
      </c>
      <c r="Q370" t="s">
        <v>70</v>
      </c>
      <c r="R370">
        <v>6.9</v>
      </c>
      <c r="S370">
        <v>80</v>
      </c>
      <c r="T370">
        <v>40</v>
      </c>
      <c r="U370">
        <v>40</v>
      </c>
      <c r="V370" t="s">
        <v>18</v>
      </c>
      <c r="W370">
        <f t="shared" si="23"/>
        <v>0</v>
      </c>
      <c r="X370">
        <f t="shared" si="21"/>
        <v>0</v>
      </c>
      <c r="Y370">
        <v>0</v>
      </c>
      <c r="Z370" t="s">
        <v>53</v>
      </c>
      <c r="AA370" t="str">
        <f t="shared" si="24"/>
        <v>intermediate_term</v>
      </c>
      <c r="AB370" s="4" t="s">
        <v>123</v>
      </c>
    </row>
    <row r="371" spans="1:28">
      <c r="A371" t="s">
        <v>88</v>
      </c>
      <c r="B371">
        <v>2019</v>
      </c>
      <c r="C371" t="s">
        <v>82</v>
      </c>
      <c r="D371" s="4" t="s">
        <v>12</v>
      </c>
      <c r="E371" s="1" t="s">
        <v>62</v>
      </c>
      <c r="F371">
        <v>0</v>
      </c>
      <c r="G371">
        <v>8.441935484</v>
      </c>
      <c r="H371">
        <v>26.591940000000001</v>
      </c>
      <c r="I371">
        <v>86.216129030000005</v>
      </c>
      <c r="J371">
        <v>1.95</v>
      </c>
      <c r="K371">
        <v>90</v>
      </c>
      <c r="L371">
        <v>150</v>
      </c>
      <c r="M371">
        <v>180</v>
      </c>
      <c r="N371">
        <f t="shared" si="22"/>
        <v>5.5</v>
      </c>
      <c r="O371">
        <v>0</v>
      </c>
      <c r="P371">
        <v>0</v>
      </c>
      <c r="Q371" t="s">
        <v>13</v>
      </c>
      <c r="R371">
        <v>6.25</v>
      </c>
      <c r="S371">
        <v>30</v>
      </c>
      <c r="T371">
        <v>60</v>
      </c>
      <c r="U371">
        <v>30</v>
      </c>
      <c r="V371" t="s">
        <v>17</v>
      </c>
      <c r="W371">
        <f t="shared" si="23"/>
        <v>0</v>
      </c>
      <c r="X371">
        <f t="shared" si="21"/>
        <v>0</v>
      </c>
      <c r="Y371">
        <v>0</v>
      </c>
      <c r="Z371" t="s">
        <v>53</v>
      </c>
      <c r="AA371" t="str">
        <f t="shared" si="24"/>
        <v>intermediate_term</v>
      </c>
      <c r="AB371" s="4" t="s">
        <v>124</v>
      </c>
    </row>
    <row r="372" spans="1:28">
      <c r="A372" t="s">
        <v>88</v>
      </c>
      <c r="B372">
        <v>2019</v>
      </c>
      <c r="C372" t="s">
        <v>82</v>
      </c>
      <c r="D372" s="4" t="s">
        <v>154</v>
      </c>
      <c r="E372" s="1" t="s">
        <v>61</v>
      </c>
      <c r="F372">
        <v>0</v>
      </c>
      <c r="G372">
        <v>8.441935484</v>
      </c>
      <c r="H372">
        <v>26.591940000000001</v>
      </c>
      <c r="I372">
        <v>86.216129030000005</v>
      </c>
      <c r="J372">
        <v>1.95</v>
      </c>
      <c r="K372">
        <v>3.75</v>
      </c>
      <c r="L372">
        <v>300</v>
      </c>
      <c r="M372">
        <v>450</v>
      </c>
      <c r="N372">
        <f t="shared" si="22"/>
        <v>12.5</v>
      </c>
      <c r="O372">
        <v>0</v>
      </c>
      <c r="P372">
        <v>0</v>
      </c>
      <c r="Q372" t="s">
        <v>13</v>
      </c>
      <c r="R372">
        <v>7</v>
      </c>
      <c r="S372">
        <v>150</v>
      </c>
      <c r="T372">
        <v>80</v>
      </c>
      <c r="U372">
        <v>80</v>
      </c>
      <c r="V372" t="s">
        <v>17</v>
      </c>
      <c r="W372">
        <f t="shared" si="23"/>
        <v>0</v>
      </c>
      <c r="X372">
        <f t="shared" si="21"/>
        <v>0</v>
      </c>
      <c r="Y372">
        <v>0</v>
      </c>
      <c r="Z372" t="s">
        <v>51</v>
      </c>
      <c r="AA372" t="str">
        <f t="shared" si="24"/>
        <v>long_term</v>
      </c>
      <c r="AB372" s="4" t="s">
        <v>125</v>
      </c>
    </row>
    <row r="373" spans="1:28">
      <c r="A373" t="s">
        <v>88</v>
      </c>
      <c r="B373">
        <v>2019</v>
      </c>
      <c r="C373" t="s">
        <v>82</v>
      </c>
      <c r="D373" s="4" t="s">
        <v>155</v>
      </c>
      <c r="E373" s="1" t="s">
        <v>62</v>
      </c>
      <c r="F373">
        <v>1</v>
      </c>
      <c r="G373">
        <v>8.441935484</v>
      </c>
      <c r="H373">
        <v>26.591940000000001</v>
      </c>
      <c r="I373">
        <v>86.216129030000005</v>
      </c>
      <c r="J373">
        <v>1.95</v>
      </c>
      <c r="K373">
        <v>28</v>
      </c>
      <c r="L373">
        <v>80</v>
      </c>
      <c r="M373">
        <v>150</v>
      </c>
      <c r="N373">
        <f t="shared" si="22"/>
        <v>3.8333333333333335</v>
      </c>
      <c r="O373">
        <v>37500</v>
      </c>
      <c r="P373">
        <v>17000</v>
      </c>
      <c r="Q373" t="s">
        <v>13</v>
      </c>
      <c r="R373">
        <v>6.5</v>
      </c>
      <c r="S373">
        <v>40</v>
      </c>
      <c r="T373">
        <v>20</v>
      </c>
      <c r="U373">
        <v>40</v>
      </c>
      <c r="V373" t="s">
        <v>17</v>
      </c>
      <c r="W373">
        <f t="shared" si="23"/>
        <v>476000</v>
      </c>
      <c r="X373">
        <f t="shared" si="21"/>
        <v>438500</v>
      </c>
      <c r="Y373">
        <f>(X373/O373)*100</f>
        <v>1169.3333333333333</v>
      </c>
      <c r="Z373" t="s">
        <v>51</v>
      </c>
      <c r="AA373" t="str">
        <f t="shared" si="24"/>
        <v>short_term</v>
      </c>
      <c r="AB373" s="4" t="s">
        <v>126</v>
      </c>
    </row>
    <row r="374" spans="1:28">
      <c r="A374" t="s">
        <v>88</v>
      </c>
      <c r="B374">
        <v>2019</v>
      </c>
      <c r="C374" t="s">
        <v>82</v>
      </c>
      <c r="D374" s="4" t="s">
        <v>22</v>
      </c>
      <c r="E374" s="3" t="s">
        <v>62</v>
      </c>
      <c r="F374">
        <v>0</v>
      </c>
      <c r="G374">
        <v>8.441935484</v>
      </c>
      <c r="H374">
        <v>26.591940000000001</v>
      </c>
      <c r="I374">
        <v>86.216129030000005</v>
      </c>
      <c r="J374">
        <v>1.95</v>
      </c>
      <c r="K374">
        <f ca="1">RANDBETWEEN(15,30)</f>
        <v>24</v>
      </c>
      <c r="L374">
        <v>90</v>
      </c>
      <c r="M374">
        <v>90</v>
      </c>
      <c r="N374">
        <f t="shared" si="22"/>
        <v>3</v>
      </c>
      <c r="O374">
        <v>0</v>
      </c>
      <c r="P374">
        <v>0</v>
      </c>
      <c r="Q374" t="s">
        <v>13</v>
      </c>
      <c r="R374">
        <v>6.5</v>
      </c>
      <c r="S374">
        <v>200</v>
      </c>
      <c r="T374">
        <v>250</v>
      </c>
      <c r="U374">
        <v>250</v>
      </c>
      <c r="V374" t="s">
        <v>18</v>
      </c>
      <c r="W374">
        <f t="shared" ca="1" si="23"/>
        <v>0</v>
      </c>
      <c r="X374">
        <f t="shared" ca="1" si="21"/>
        <v>0</v>
      </c>
      <c r="Y374">
        <v>0</v>
      </c>
      <c r="Z374" t="s">
        <v>53</v>
      </c>
      <c r="AA374" t="str">
        <f t="shared" si="24"/>
        <v>short_term</v>
      </c>
      <c r="AB374" s="4" t="s">
        <v>90</v>
      </c>
    </row>
    <row r="375" spans="1:28">
      <c r="A375" t="s">
        <v>88</v>
      </c>
      <c r="B375">
        <v>2019</v>
      </c>
      <c r="C375" t="s">
        <v>82</v>
      </c>
      <c r="D375" s="4" t="s">
        <v>23</v>
      </c>
      <c r="E375" s="3" t="s">
        <v>62</v>
      </c>
      <c r="F375">
        <v>1</v>
      </c>
      <c r="G375">
        <v>8.441935484</v>
      </c>
      <c r="H375">
        <v>26.591940000000001</v>
      </c>
      <c r="I375">
        <v>86.216129030000005</v>
      </c>
      <c r="J375">
        <v>1.95</v>
      </c>
      <c r="K375">
        <f ca="1">RANDBETWEEN(15,30)</f>
        <v>19</v>
      </c>
      <c r="L375">
        <v>140</v>
      </c>
      <c r="M375">
        <v>140</v>
      </c>
      <c r="N375">
        <f t="shared" si="22"/>
        <v>4.666666666666667</v>
      </c>
      <c r="O375">
        <v>27500</v>
      </c>
      <c r="P375">
        <f ca="1">RANDBETWEEN(16180,16195)</f>
        <v>16189</v>
      </c>
      <c r="Q375" t="s">
        <v>15</v>
      </c>
      <c r="R375">
        <v>6.05</v>
      </c>
      <c r="S375">
        <v>200</v>
      </c>
      <c r="T375">
        <v>75</v>
      </c>
      <c r="U375">
        <v>75</v>
      </c>
      <c r="V375" t="s">
        <v>18</v>
      </c>
      <c r="W375">
        <f t="shared" ca="1" si="23"/>
        <v>307591</v>
      </c>
      <c r="X375">
        <f t="shared" ca="1" si="21"/>
        <v>280091</v>
      </c>
      <c r="Y375">
        <f ca="1">(X375/O375)*100</f>
        <v>1018.5127272727274</v>
      </c>
      <c r="Z375" t="s">
        <v>53</v>
      </c>
      <c r="AA375" t="str">
        <f t="shared" si="24"/>
        <v>intermediate_term</v>
      </c>
      <c r="AB375" s="4" t="s">
        <v>127</v>
      </c>
    </row>
    <row r="376" spans="1:28">
      <c r="A376" t="s">
        <v>88</v>
      </c>
      <c r="B376">
        <v>2019</v>
      </c>
      <c r="C376" t="s">
        <v>82</v>
      </c>
      <c r="D376" s="4" t="s">
        <v>24</v>
      </c>
      <c r="E376" s="3" t="s">
        <v>62</v>
      </c>
      <c r="F376">
        <v>0</v>
      </c>
      <c r="G376">
        <v>8.441935484</v>
      </c>
      <c r="H376">
        <v>26.591940000000001</v>
      </c>
      <c r="I376">
        <v>86.216129030000005</v>
      </c>
      <c r="J376">
        <v>1.95</v>
      </c>
      <c r="K376">
        <f ca="1">RANDBETWEEN(25,35)</f>
        <v>35</v>
      </c>
      <c r="L376">
        <v>240</v>
      </c>
      <c r="M376">
        <v>240</v>
      </c>
      <c r="N376">
        <f t="shared" si="22"/>
        <v>8</v>
      </c>
      <c r="O376">
        <v>0</v>
      </c>
      <c r="P376">
        <v>0</v>
      </c>
      <c r="Q376" t="s">
        <v>15</v>
      </c>
      <c r="R376">
        <v>6</v>
      </c>
      <c r="S376">
        <v>10</v>
      </c>
      <c r="T376">
        <v>20</v>
      </c>
      <c r="U376">
        <v>20</v>
      </c>
      <c r="V376" t="s">
        <v>17</v>
      </c>
      <c r="W376">
        <f t="shared" ca="1" si="23"/>
        <v>0</v>
      </c>
      <c r="X376">
        <f t="shared" ca="1" si="21"/>
        <v>0</v>
      </c>
      <c r="Y376">
        <v>0</v>
      </c>
      <c r="Z376" t="s">
        <v>51</v>
      </c>
      <c r="AA376" t="str">
        <f t="shared" si="24"/>
        <v>intermediate_term</v>
      </c>
      <c r="AB376" s="4" t="s">
        <v>91</v>
      </c>
    </row>
    <row r="377" spans="1:28">
      <c r="A377" t="s">
        <v>88</v>
      </c>
      <c r="B377">
        <v>2019</v>
      </c>
      <c r="C377" t="s">
        <v>82</v>
      </c>
      <c r="D377" s="4" t="s">
        <v>25</v>
      </c>
      <c r="E377" s="3" t="s">
        <v>62</v>
      </c>
      <c r="F377">
        <v>0</v>
      </c>
      <c r="G377">
        <v>8.441935484</v>
      </c>
      <c r="H377">
        <v>26.591940000000001</v>
      </c>
      <c r="I377">
        <v>86.216129030000005</v>
      </c>
      <c r="J377">
        <v>1.95</v>
      </c>
      <c r="K377">
        <f ca="1">RANDBETWEEN(20,30)</f>
        <v>21</v>
      </c>
      <c r="L377">
        <v>75</v>
      </c>
      <c r="M377">
        <v>75</v>
      </c>
      <c r="N377">
        <f t="shared" si="22"/>
        <v>2.5</v>
      </c>
      <c r="O377">
        <v>0</v>
      </c>
      <c r="P377">
        <v>0</v>
      </c>
      <c r="Q377" t="s">
        <v>15</v>
      </c>
      <c r="R377">
        <v>6.25</v>
      </c>
      <c r="S377">
        <v>5</v>
      </c>
      <c r="T377">
        <v>10</v>
      </c>
      <c r="U377">
        <v>10</v>
      </c>
      <c r="V377" t="s">
        <v>18</v>
      </c>
      <c r="W377">
        <f t="shared" ca="1" si="23"/>
        <v>0</v>
      </c>
      <c r="X377">
        <f t="shared" ca="1" si="21"/>
        <v>0</v>
      </c>
      <c r="Y377">
        <v>0</v>
      </c>
      <c r="Z377" t="s">
        <v>51</v>
      </c>
      <c r="AA377" t="str">
        <f t="shared" si="24"/>
        <v>short_term</v>
      </c>
      <c r="AB377" s="4" t="s">
        <v>92</v>
      </c>
    </row>
    <row r="378" spans="1:28">
      <c r="A378" t="s">
        <v>88</v>
      </c>
      <c r="B378">
        <v>2019</v>
      </c>
      <c r="C378" t="s">
        <v>82</v>
      </c>
      <c r="D378" s="4" t="s">
        <v>26</v>
      </c>
      <c r="E378" s="3" t="s">
        <v>62</v>
      </c>
      <c r="F378">
        <v>0</v>
      </c>
      <c r="G378">
        <v>8.441935484</v>
      </c>
      <c r="H378">
        <v>26.591940000000001</v>
      </c>
      <c r="I378">
        <v>86.216129030000005</v>
      </c>
      <c r="J378">
        <v>1.95</v>
      </c>
      <c r="K378">
        <f ca="1">RANDBETWEEN(25,35)</f>
        <v>32</v>
      </c>
      <c r="L378">
        <v>55</v>
      </c>
      <c r="M378">
        <v>55</v>
      </c>
      <c r="N378">
        <f t="shared" si="22"/>
        <v>1.8333333333333333</v>
      </c>
      <c r="O378">
        <v>0</v>
      </c>
      <c r="P378">
        <v>0</v>
      </c>
      <c r="Q378" t="s">
        <v>13</v>
      </c>
      <c r="R378">
        <v>6.4</v>
      </c>
      <c r="S378">
        <v>30</v>
      </c>
      <c r="T378">
        <v>40</v>
      </c>
      <c r="U378">
        <v>40</v>
      </c>
      <c r="V378" t="s">
        <v>17</v>
      </c>
      <c r="W378">
        <f t="shared" ca="1" si="23"/>
        <v>0</v>
      </c>
      <c r="X378">
        <f t="shared" ca="1" si="21"/>
        <v>0</v>
      </c>
      <c r="Y378">
        <v>0</v>
      </c>
      <c r="Z378" t="s">
        <v>53</v>
      </c>
      <c r="AA378" t="str">
        <f t="shared" si="24"/>
        <v>short_term</v>
      </c>
      <c r="AB378" s="4" t="s">
        <v>128</v>
      </c>
    </row>
    <row r="379" spans="1:28">
      <c r="A379" t="s">
        <v>88</v>
      </c>
      <c r="B379">
        <v>2019</v>
      </c>
      <c r="C379" t="s">
        <v>82</v>
      </c>
      <c r="D379" s="4" t="s">
        <v>27</v>
      </c>
      <c r="E379" s="3" t="s">
        <v>62</v>
      </c>
      <c r="F379">
        <v>0</v>
      </c>
      <c r="G379">
        <v>8.441935484</v>
      </c>
      <c r="H379">
        <v>26.591940000000001</v>
      </c>
      <c r="I379">
        <v>86.216129030000005</v>
      </c>
      <c r="J379">
        <v>1.95</v>
      </c>
      <c r="K379">
        <f ca="1">RANDBETWEEN(15,30)</f>
        <v>20</v>
      </c>
      <c r="L379">
        <v>90</v>
      </c>
      <c r="M379">
        <v>90</v>
      </c>
      <c r="N379">
        <f t="shared" si="22"/>
        <v>3</v>
      </c>
      <c r="O379">
        <v>0</v>
      </c>
      <c r="P379">
        <v>0</v>
      </c>
      <c r="Q379" t="s">
        <v>13</v>
      </c>
      <c r="R379">
        <v>6.5</v>
      </c>
      <c r="S379">
        <v>90</v>
      </c>
      <c r="T379">
        <v>90</v>
      </c>
      <c r="U379">
        <v>90</v>
      </c>
      <c r="V379" t="s">
        <v>17</v>
      </c>
      <c r="W379">
        <f t="shared" ca="1" si="23"/>
        <v>0</v>
      </c>
      <c r="X379">
        <f t="shared" ca="1" si="21"/>
        <v>0</v>
      </c>
      <c r="Y379">
        <v>0</v>
      </c>
      <c r="Z379" t="s">
        <v>51</v>
      </c>
      <c r="AA379" t="str">
        <f t="shared" si="24"/>
        <v>short_term</v>
      </c>
      <c r="AB379" s="4" t="s">
        <v>93</v>
      </c>
    </row>
    <row r="380" spans="1:28">
      <c r="A380" t="s">
        <v>88</v>
      </c>
      <c r="B380">
        <v>2019</v>
      </c>
      <c r="C380" t="s">
        <v>82</v>
      </c>
      <c r="D380" s="4" t="s">
        <v>28</v>
      </c>
      <c r="E380" s="3" t="s">
        <v>62</v>
      </c>
      <c r="F380">
        <v>0</v>
      </c>
      <c r="G380">
        <v>8.441935484</v>
      </c>
      <c r="H380">
        <v>26.591940000000001</v>
      </c>
      <c r="I380">
        <v>86.216129030000005</v>
      </c>
      <c r="J380">
        <v>1.95</v>
      </c>
      <c r="K380">
        <f ca="1">RANDBETWEEN(25,40)</f>
        <v>35</v>
      </c>
      <c r="L380">
        <v>180</v>
      </c>
      <c r="M380">
        <v>180</v>
      </c>
      <c r="N380">
        <f t="shared" si="22"/>
        <v>6</v>
      </c>
      <c r="O380">
        <v>0</v>
      </c>
      <c r="P380">
        <v>0</v>
      </c>
      <c r="Q380" t="s">
        <v>15</v>
      </c>
      <c r="R380">
        <v>6.25</v>
      </c>
      <c r="S380">
        <v>80</v>
      </c>
      <c r="T380">
        <v>60</v>
      </c>
      <c r="U380">
        <v>40</v>
      </c>
      <c r="V380" t="s">
        <v>18</v>
      </c>
      <c r="W380">
        <f t="shared" ca="1" si="23"/>
        <v>0</v>
      </c>
      <c r="X380">
        <f t="shared" ca="1" si="21"/>
        <v>0</v>
      </c>
      <c r="Y380">
        <v>0</v>
      </c>
      <c r="Z380" t="s">
        <v>53</v>
      </c>
      <c r="AA380" t="str">
        <f t="shared" si="24"/>
        <v>intermediate_term</v>
      </c>
      <c r="AB380" s="4" t="s">
        <v>94</v>
      </c>
    </row>
    <row r="381" spans="1:28">
      <c r="A381" t="s">
        <v>88</v>
      </c>
      <c r="B381">
        <v>2019</v>
      </c>
      <c r="C381" t="s">
        <v>82</v>
      </c>
      <c r="D381" s="4" t="s">
        <v>29</v>
      </c>
      <c r="E381" s="1" t="s">
        <v>63</v>
      </c>
      <c r="F381">
        <v>0</v>
      </c>
      <c r="G381">
        <v>8.441935484</v>
      </c>
      <c r="H381">
        <v>26.591940000000001</v>
      </c>
      <c r="I381">
        <v>86.216129030000005</v>
      </c>
      <c r="J381">
        <v>1.95</v>
      </c>
      <c r="K381">
        <f ca="1">RANDBETWEEN(85,95)</f>
        <v>87</v>
      </c>
      <c r="L381">
        <v>210</v>
      </c>
      <c r="M381">
        <v>210</v>
      </c>
      <c r="N381">
        <f t="shared" si="22"/>
        <v>7</v>
      </c>
      <c r="O381">
        <v>0</v>
      </c>
      <c r="P381">
        <v>0</v>
      </c>
      <c r="Q381" t="s">
        <v>36</v>
      </c>
      <c r="R381">
        <v>6</v>
      </c>
      <c r="S381">
        <v>120</v>
      </c>
      <c r="T381">
        <v>50</v>
      </c>
      <c r="U381">
        <v>80</v>
      </c>
      <c r="V381" t="s">
        <v>17</v>
      </c>
      <c r="W381">
        <f t="shared" ca="1" si="23"/>
        <v>0</v>
      </c>
      <c r="X381">
        <f t="shared" ca="1" si="21"/>
        <v>0</v>
      </c>
      <c r="Y381">
        <v>0</v>
      </c>
      <c r="Z381" t="s">
        <v>51</v>
      </c>
      <c r="AA381" t="str">
        <f t="shared" si="24"/>
        <v>intermediate_term</v>
      </c>
      <c r="AB381" s="4" t="s">
        <v>129</v>
      </c>
    </row>
    <row r="382" spans="1:28">
      <c r="A382" t="s">
        <v>88</v>
      </c>
      <c r="B382">
        <v>2019</v>
      </c>
      <c r="C382" t="s">
        <v>82</v>
      </c>
      <c r="D382" s="4" t="s">
        <v>30</v>
      </c>
      <c r="E382" s="2" t="s">
        <v>61</v>
      </c>
      <c r="F382">
        <v>0</v>
      </c>
      <c r="G382">
        <v>8.441935484</v>
      </c>
      <c r="H382">
        <v>26.591940000000001</v>
      </c>
      <c r="I382">
        <v>86.216129030000005</v>
      </c>
      <c r="J382">
        <v>1.95</v>
      </c>
      <c r="K382">
        <f ca="1">RANDBETWEEN(25,40)</f>
        <v>25</v>
      </c>
      <c r="L382">
        <v>360</v>
      </c>
      <c r="M382">
        <v>360</v>
      </c>
      <c r="N382">
        <f t="shared" si="22"/>
        <v>12</v>
      </c>
      <c r="O382">
        <v>0</v>
      </c>
      <c r="P382">
        <v>0</v>
      </c>
      <c r="Q382" t="s">
        <v>65</v>
      </c>
      <c r="R382">
        <v>6.75</v>
      </c>
      <c r="S382">
        <v>400</v>
      </c>
      <c r="T382">
        <v>120</v>
      </c>
      <c r="U382">
        <v>600</v>
      </c>
      <c r="V382" t="s">
        <v>18</v>
      </c>
      <c r="W382">
        <f t="shared" ca="1" si="23"/>
        <v>0</v>
      </c>
      <c r="X382">
        <f t="shared" ca="1" si="21"/>
        <v>0</v>
      </c>
      <c r="Y382">
        <v>0</v>
      </c>
      <c r="Z382" t="s">
        <v>53</v>
      </c>
      <c r="AA382" t="str">
        <f t="shared" si="24"/>
        <v>intermediate_term</v>
      </c>
      <c r="AB382" s="4" t="s">
        <v>95</v>
      </c>
    </row>
    <row r="383" spans="1:28">
      <c r="A383" t="s">
        <v>88</v>
      </c>
      <c r="B383">
        <v>2019</v>
      </c>
      <c r="C383" t="s">
        <v>82</v>
      </c>
      <c r="D383" s="4" t="s">
        <v>31</v>
      </c>
      <c r="E383" s="3" t="s">
        <v>61</v>
      </c>
      <c r="F383">
        <v>1</v>
      </c>
      <c r="G383">
        <v>8.441935484</v>
      </c>
      <c r="H383">
        <v>26.591940000000001</v>
      </c>
      <c r="I383">
        <v>86.216129030000005</v>
      </c>
      <c r="J383">
        <v>1.95</v>
      </c>
      <c r="K383">
        <f ca="1">RANDBETWEEN(290,320)</f>
        <v>297</v>
      </c>
      <c r="L383">
        <v>1080</v>
      </c>
      <c r="M383">
        <v>1080</v>
      </c>
      <c r="N383">
        <f t="shared" si="22"/>
        <v>36</v>
      </c>
      <c r="O383">
        <v>395000</v>
      </c>
      <c r="P383">
        <v>12000</v>
      </c>
      <c r="Q383" t="s">
        <v>13</v>
      </c>
      <c r="R383">
        <v>9.5</v>
      </c>
      <c r="S383">
        <v>32</v>
      </c>
      <c r="T383">
        <v>32</v>
      </c>
      <c r="U383">
        <v>32</v>
      </c>
      <c r="V383" t="s">
        <v>17</v>
      </c>
      <c r="W383">
        <f t="shared" ca="1" si="23"/>
        <v>3564000</v>
      </c>
      <c r="X383">
        <f t="shared" ca="1" si="21"/>
        <v>3169000</v>
      </c>
      <c r="Y383">
        <f ca="1">(X383/O383)*100</f>
        <v>802.27848101265829</v>
      </c>
      <c r="Z383" t="s">
        <v>54</v>
      </c>
      <c r="AA383" t="str">
        <f t="shared" si="24"/>
        <v>long_term</v>
      </c>
      <c r="AB383" s="4" t="s">
        <v>130</v>
      </c>
    </row>
    <row r="384" spans="1:28">
      <c r="A384" t="s">
        <v>88</v>
      </c>
      <c r="B384">
        <v>2019</v>
      </c>
      <c r="C384" t="s">
        <v>82</v>
      </c>
      <c r="D384" s="4" t="s">
        <v>32</v>
      </c>
      <c r="E384" s="3" t="s">
        <v>61</v>
      </c>
      <c r="F384">
        <v>1</v>
      </c>
      <c r="G384">
        <v>8.441935484</v>
      </c>
      <c r="H384">
        <v>26.591940000000001</v>
      </c>
      <c r="I384">
        <v>86.216129030000005</v>
      </c>
      <c r="J384">
        <v>1.95</v>
      </c>
      <c r="K384">
        <f ca="1">RANDBETWEEN(100,130)</f>
        <v>104</v>
      </c>
      <c r="L384">
        <v>1980</v>
      </c>
      <c r="M384">
        <v>1980</v>
      </c>
      <c r="N384">
        <f t="shared" si="22"/>
        <v>66</v>
      </c>
      <c r="O384">
        <v>61500</v>
      </c>
      <c r="P384">
        <v>9000</v>
      </c>
      <c r="Q384" t="s">
        <v>15</v>
      </c>
      <c r="R384">
        <v>7.25</v>
      </c>
      <c r="S384">
        <v>56</v>
      </c>
      <c r="T384">
        <v>20</v>
      </c>
      <c r="U384">
        <v>20</v>
      </c>
      <c r="V384" t="s">
        <v>18</v>
      </c>
      <c r="W384">
        <f t="shared" ca="1" si="23"/>
        <v>936000</v>
      </c>
      <c r="X384">
        <f t="shared" ca="1" si="21"/>
        <v>874500</v>
      </c>
      <c r="Y384">
        <f ca="1">(X384/O384)*100</f>
        <v>1421.9512195121952</v>
      </c>
      <c r="Z384" t="s">
        <v>54</v>
      </c>
      <c r="AA384" t="str">
        <f t="shared" si="24"/>
        <v>long_term</v>
      </c>
      <c r="AB384" s="4" t="s">
        <v>131</v>
      </c>
    </row>
    <row r="385" spans="1:28">
      <c r="A385" t="s">
        <v>88</v>
      </c>
      <c r="B385">
        <v>2019</v>
      </c>
      <c r="C385" t="s">
        <v>82</v>
      </c>
      <c r="D385" s="4" t="s">
        <v>33</v>
      </c>
      <c r="E385" s="2" t="s">
        <v>61</v>
      </c>
      <c r="F385">
        <v>0</v>
      </c>
      <c r="G385">
        <v>8.441935484</v>
      </c>
      <c r="H385">
        <v>26.591940000000001</v>
      </c>
      <c r="I385">
        <v>86.216129030000005</v>
      </c>
      <c r="J385">
        <v>1.95</v>
      </c>
      <c r="K385">
        <f ca="1">RANDBETWEEN(50,65)</f>
        <v>61</v>
      </c>
      <c r="L385">
        <v>1080</v>
      </c>
      <c r="M385">
        <v>1080</v>
      </c>
      <c r="N385">
        <f t="shared" si="22"/>
        <v>36</v>
      </c>
      <c r="O385">
        <v>0</v>
      </c>
      <c r="P385">
        <v>0</v>
      </c>
      <c r="Q385" t="s">
        <v>71</v>
      </c>
      <c r="R385">
        <v>6</v>
      </c>
      <c r="S385">
        <v>25</v>
      </c>
      <c r="T385">
        <v>12</v>
      </c>
      <c r="U385">
        <v>12</v>
      </c>
      <c r="V385" t="s">
        <v>18</v>
      </c>
      <c r="W385">
        <f t="shared" ca="1" si="23"/>
        <v>0</v>
      </c>
      <c r="X385">
        <f t="shared" ca="1" si="21"/>
        <v>0</v>
      </c>
      <c r="Y385">
        <v>0</v>
      </c>
      <c r="Z385" t="s">
        <v>54</v>
      </c>
      <c r="AA385" t="str">
        <f t="shared" si="24"/>
        <v>long_term</v>
      </c>
      <c r="AB385" s="4" t="s">
        <v>96</v>
      </c>
    </row>
    <row r="386" spans="1:28">
      <c r="A386" t="s">
        <v>88</v>
      </c>
      <c r="B386">
        <v>2019</v>
      </c>
      <c r="C386" t="s">
        <v>82</v>
      </c>
      <c r="D386" s="4" t="s">
        <v>34</v>
      </c>
      <c r="E386" s="2" t="s">
        <v>61</v>
      </c>
      <c r="F386">
        <v>0</v>
      </c>
      <c r="G386">
        <v>8.441935484</v>
      </c>
      <c r="H386">
        <v>26.591940000000001</v>
      </c>
      <c r="I386">
        <v>86.216129030000005</v>
      </c>
      <c r="J386">
        <v>1.95</v>
      </c>
      <c r="K386">
        <f ca="1">RANDBETWEEN(90,120)</f>
        <v>97</v>
      </c>
      <c r="L386">
        <v>900</v>
      </c>
      <c r="M386">
        <v>900</v>
      </c>
      <c r="N386">
        <f t="shared" si="22"/>
        <v>30</v>
      </c>
      <c r="O386">
        <v>0</v>
      </c>
      <c r="P386">
        <v>0</v>
      </c>
      <c r="Q386" t="s">
        <v>13</v>
      </c>
      <c r="R386">
        <v>7.25</v>
      </c>
      <c r="S386">
        <v>215</v>
      </c>
      <c r="T386">
        <v>75</v>
      </c>
      <c r="U386">
        <v>100</v>
      </c>
      <c r="V386" t="s">
        <v>17</v>
      </c>
      <c r="W386">
        <f t="shared" ca="1" si="23"/>
        <v>0</v>
      </c>
      <c r="X386">
        <f t="shared" ref="X386:X449" ca="1" si="26">(K386*P386*F386)-(O386*F386)</f>
        <v>0</v>
      </c>
      <c r="Y386">
        <v>0</v>
      </c>
      <c r="Z386" t="s">
        <v>54</v>
      </c>
      <c r="AA386" t="str">
        <f t="shared" si="24"/>
        <v>long_term</v>
      </c>
      <c r="AB386" s="4" t="s">
        <v>97</v>
      </c>
    </row>
    <row r="387" spans="1:28">
      <c r="A387" t="s">
        <v>88</v>
      </c>
      <c r="B387">
        <v>2019</v>
      </c>
      <c r="C387" t="s">
        <v>82</v>
      </c>
      <c r="D387" s="4" t="s">
        <v>35</v>
      </c>
      <c r="E387" s="2" t="s">
        <v>61</v>
      </c>
      <c r="F387">
        <v>0</v>
      </c>
      <c r="G387">
        <v>8.441935484</v>
      </c>
      <c r="H387">
        <v>26.591940000000001</v>
      </c>
      <c r="I387">
        <v>86.216129030000005</v>
      </c>
      <c r="J387">
        <v>1.95</v>
      </c>
      <c r="K387">
        <f ca="1">RANDBETWEEN(30,50)</f>
        <v>44</v>
      </c>
      <c r="L387">
        <v>210</v>
      </c>
      <c r="M387">
        <v>210</v>
      </c>
      <c r="N387">
        <f t="shared" ref="N387:N450" si="27">SUM(L387+M387)/(2*30)</f>
        <v>7</v>
      </c>
      <c r="O387">
        <v>0</v>
      </c>
      <c r="P387">
        <v>0</v>
      </c>
      <c r="Q387" t="s">
        <v>13</v>
      </c>
      <c r="R387">
        <v>6.75</v>
      </c>
      <c r="S387">
        <v>1088</v>
      </c>
      <c r="T387">
        <v>72</v>
      </c>
      <c r="U387">
        <v>527</v>
      </c>
      <c r="V387" t="s">
        <v>17</v>
      </c>
      <c r="W387">
        <f t="shared" ref="W387:W450" ca="1" si="28">(P387*K387*F387)</f>
        <v>0</v>
      </c>
      <c r="X387">
        <f t="shared" ca="1" si="26"/>
        <v>0</v>
      </c>
      <c r="Y387">
        <v>0</v>
      </c>
      <c r="Z387" t="s">
        <v>54</v>
      </c>
      <c r="AA387" t="str">
        <f t="shared" ref="AA387:AA450" si="29">IF(N387&gt;12,"long_term",IF(N387&lt;4,"short_term","intermediate_term"))</f>
        <v>intermediate_term</v>
      </c>
      <c r="AB387" s="4" t="s">
        <v>98</v>
      </c>
    </row>
    <row r="388" spans="1:28">
      <c r="A388" t="s">
        <v>88</v>
      </c>
      <c r="B388">
        <v>2019</v>
      </c>
      <c r="C388" t="s">
        <v>82</v>
      </c>
      <c r="D388" s="4" t="s">
        <v>37</v>
      </c>
      <c r="E388" s="2" t="s">
        <v>61</v>
      </c>
      <c r="F388">
        <v>1</v>
      </c>
      <c r="G388">
        <v>8.441935484</v>
      </c>
      <c r="H388">
        <v>26.591940000000001</v>
      </c>
      <c r="I388">
        <v>86.216129030000005</v>
      </c>
      <c r="J388">
        <v>1.95</v>
      </c>
      <c r="K388">
        <f ca="1">RANDBETWEEN(50,100)</f>
        <v>75</v>
      </c>
      <c r="L388">
        <v>1800</v>
      </c>
      <c r="M388">
        <v>2880</v>
      </c>
      <c r="N388">
        <f t="shared" si="27"/>
        <v>78</v>
      </c>
      <c r="O388">
        <v>46750</v>
      </c>
      <c r="P388">
        <v>3000</v>
      </c>
      <c r="Q388" t="s">
        <v>13</v>
      </c>
      <c r="R388">
        <v>6.5</v>
      </c>
      <c r="S388">
        <v>400</v>
      </c>
      <c r="T388">
        <v>400</v>
      </c>
      <c r="U388">
        <v>600</v>
      </c>
      <c r="V388" t="s">
        <v>18</v>
      </c>
      <c r="W388">
        <f t="shared" ca="1" si="28"/>
        <v>225000</v>
      </c>
      <c r="X388">
        <f t="shared" ca="1" si="26"/>
        <v>178250</v>
      </c>
      <c r="Y388">
        <f ca="1">(X388/O388)*100</f>
        <v>381.28342245989307</v>
      </c>
      <c r="Z388" t="s">
        <v>54</v>
      </c>
      <c r="AA388" t="str">
        <f t="shared" si="29"/>
        <v>long_term</v>
      </c>
      <c r="AB388" s="4" t="s">
        <v>99</v>
      </c>
    </row>
    <row r="389" spans="1:28">
      <c r="A389" t="s">
        <v>88</v>
      </c>
      <c r="B389">
        <v>2019</v>
      </c>
      <c r="C389" t="s">
        <v>82</v>
      </c>
      <c r="D389" s="4" t="s">
        <v>156</v>
      </c>
      <c r="E389" s="2" t="s">
        <v>61</v>
      </c>
      <c r="F389">
        <v>0</v>
      </c>
      <c r="G389">
        <v>8.441935484</v>
      </c>
      <c r="H389">
        <v>26.591940000000001</v>
      </c>
      <c r="I389">
        <v>86.216129030000005</v>
      </c>
      <c r="J389">
        <v>1.95</v>
      </c>
      <c r="K389">
        <f ca="1">RANDBETWEEN(100,150)</f>
        <v>122</v>
      </c>
      <c r="L389">
        <v>240</v>
      </c>
      <c r="M389">
        <v>720</v>
      </c>
      <c r="N389">
        <f t="shared" si="27"/>
        <v>16</v>
      </c>
      <c r="O389">
        <v>0</v>
      </c>
      <c r="P389">
        <v>0</v>
      </c>
      <c r="Q389" t="s">
        <v>67</v>
      </c>
      <c r="R389">
        <v>6</v>
      </c>
      <c r="S389">
        <v>170</v>
      </c>
      <c r="T389">
        <v>170</v>
      </c>
      <c r="U389">
        <v>170</v>
      </c>
      <c r="V389" t="s">
        <v>18</v>
      </c>
      <c r="W389">
        <f t="shared" ca="1" si="28"/>
        <v>0</v>
      </c>
      <c r="X389">
        <f t="shared" ca="1" si="26"/>
        <v>0</v>
      </c>
      <c r="Y389">
        <v>0</v>
      </c>
      <c r="Z389" t="s">
        <v>54</v>
      </c>
      <c r="AA389" t="str">
        <f t="shared" si="29"/>
        <v>long_term</v>
      </c>
      <c r="AB389" s="4" t="s">
        <v>100</v>
      </c>
    </row>
    <row r="390" spans="1:28">
      <c r="A390" t="s">
        <v>88</v>
      </c>
      <c r="B390">
        <v>2019</v>
      </c>
      <c r="C390" t="s">
        <v>82</v>
      </c>
      <c r="D390" s="4" t="s">
        <v>38</v>
      </c>
      <c r="E390" s="3" t="s">
        <v>59</v>
      </c>
      <c r="F390">
        <v>0</v>
      </c>
      <c r="G390">
        <v>8.441935484</v>
      </c>
      <c r="H390">
        <v>26.591940000000001</v>
      </c>
      <c r="I390">
        <v>86.216129030000005</v>
      </c>
      <c r="J390">
        <v>1.95</v>
      </c>
      <c r="K390">
        <f ca="1">RANDBETWEEN(120,300)</f>
        <v>126</v>
      </c>
      <c r="L390">
        <v>45</v>
      </c>
      <c r="M390">
        <v>50</v>
      </c>
      <c r="N390">
        <f t="shared" si="27"/>
        <v>1.5833333333333333</v>
      </c>
      <c r="O390">
        <v>0</v>
      </c>
      <c r="P390">
        <v>0</v>
      </c>
      <c r="Q390" t="s">
        <v>15</v>
      </c>
      <c r="R390">
        <v>6.25</v>
      </c>
      <c r="S390">
        <v>200</v>
      </c>
      <c r="T390">
        <v>75</v>
      </c>
      <c r="U390">
        <v>125</v>
      </c>
      <c r="V390" t="s">
        <v>17</v>
      </c>
      <c r="W390">
        <f t="shared" ca="1" si="28"/>
        <v>0</v>
      </c>
      <c r="X390">
        <f t="shared" ca="1" si="26"/>
        <v>0</v>
      </c>
      <c r="Y390">
        <v>0</v>
      </c>
      <c r="Z390" t="s">
        <v>54</v>
      </c>
      <c r="AA390" t="str">
        <f t="shared" si="29"/>
        <v>short_term</v>
      </c>
      <c r="AB390" s="4" t="s">
        <v>101</v>
      </c>
    </row>
    <row r="391" spans="1:28">
      <c r="A391" t="s">
        <v>88</v>
      </c>
      <c r="B391">
        <v>2019</v>
      </c>
      <c r="C391" t="s">
        <v>82</v>
      </c>
      <c r="D391" s="4" t="s">
        <v>39</v>
      </c>
      <c r="E391" s="3" t="s">
        <v>59</v>
      </c>
      <c r="F391">
        <v>1</v>
      </c>
      <c r="G391">
        <v>8.441935484</v>
      </c>
      <c r="H391">
        <v>26.591940000000001</v>
      </c>
      <c r="I391">
        <v>86.216129030000005</v>
      </c>
      <c r="J391">
        <v>1.95</v>
      </c>
      <c r="K391">
        <f ca="1">RANDBETWEEN(60,90)</f>
        <v>84</v>
      </c>
      <c r="L391">
        <v>56</v>
      </c>
      <c r="M391">
        <v>60</v>
      </c>
      <c r="N391">
        <f t="shared" si="27"/>
        <v>1.9333333333333333</v>
      </c>
      <c r="O391">
        <v>30500</v>
      </c>
      <c r="P391">
        <v>10000</v>
      </c>
      <c r="Q391" t="s">
        <v>13</v>
      </c>
      <c r="R391">
        <v>7.25</v>
      </c>
      <c r="S391">
        <v>45</v>
      </c>
      <c r="T391">
        <v>90</v>
      </c>
      <c r="U391">
        <v>75</v>
      </c>
      <c r="V391" t="s">
        <v>18</v>
      </c>
      <c r="W391">
        <f t="shared" ca="1" si="28"/>
        <v>840000</v>
      </c>
      <c r="X391">
        <f t="shared" ca="1" si="26"/>
        <v>809500</v>
      </c>
      <c r="Y391">
        <f ca="1">(X391/O391)*100</f>
        <v>2654.0983606557375</v>
      </c>
      <c r="Z391" t="s">
        <v>53</v>
      </c>
      <c r="AA391" t="str">
        <f t="shared" si="29"/>
        <v>short_term</v>
      </c>
      <c r="AB391" s="4" t="s">
        <v>102</v>
      </c>
    </row>
    <row r="392" spans="1:28">
      <c r="A392" t="s">
        <v>88</v>
      </c>
      <c r="B392">
        <v>2019</v>
      </c>
      <c r="C392" t="s">
        <v>82</v>
      </c>
      <c r="D392" s="4" t="s">
        <v>40</v>
      </c>
      <c r="E392" s="2" t="s">
        <v>62</v>
      </c>
      <c r="F392">
        <v>0</v>
      </c>
      <c r="G392">
        <v>8.441935484</v>
      </c>
      <c r="H392">
        <v>26.591940000000001</v>
      </c>
      <c r="I392">
        <v>86.216129030000005</v>
      </c>
      <c r="J392">
        <v>1.95</v>
      </c>
      <c r="K392">
        <f ca="1">RANDBETWEEN(15,25)</f>
        <v>15</v>
      </c>
      <c r="L392">
        <v>55</v>
      </c>
      <c r="M392">
        <v>90</v>
      </c>
      <c r="N392">
        <f t="shared" si="27"/>
        <v>2.4166666666666665</v>
      </c>
      <c r="O392">
        <v>0</v>
      </c>
      <c r="P392">
        <v>0</v>
      </c>
      <c r="Q392" t="s">
        <v>72</v>
      </c>
      <c r="R392">
        <v>6.5</v>
      </c>
      <c r="S392">
        <v>40</v>
      </c>
      <c r="T392">
        <v>60</v>
      </c>
      <c r="U392">
        <v>30</v>
      </c>
      <c r="V392" t="s">
        <v>17</v>
      </c>
      <c r="W392">
        <f t="shared" ca="1" si="28"/>
        <v>0</v>
      </c>
      <c r="X392">
        <f t="shared" ca="1" si="26"/>
        <v>0</v>
      </c>
      <c r="Y392">
        <v>0</v>
      </c>
      <c r="Z392" t="s">
        <v>53</v>
      </c>
      <c r="AA392" t="str">
        <f t="shared" si="29"/>
        <v>short_term</v>
      </c>
      <c r="AB392" s="4" t="s">
        <v>132</v>
      </c>
    </row>
    <row r="393" spans="1:28">
      <c r="A393" t="s">
        <v>88</v>
      </c>
      <c r="B393">
        <v>2019</v>
      </c>
      <c r="C393" t="s">
        <v>82</v>
      </c>
      <c r="D393" s="4" t="s">
        <v>41</v>
      </c>
      <c r="E393" s="2" t="s">
        <v>62</v>
      </c>
      <c r="F393">
        <v>1</v>
      </c>
      <c r="G393">
        <v>8.441935484</v>
      </c>
      <c r="H393">
        <v>26.591940000000001</v>
      </c>
      <c r="I393">
        <v>86.216129030000005</v>
      </c>
      <c r="J393">
        <v>1.95</v>
      </c>
      <c r="K393">
        <f ca="1">RANDBETWEEN(20,35)</f>
        <v>21</v>
      </c>
      <c r="L393">
        <v>90</v>
      </c>
      <c r="M393">
        <v>120</v>
      </c>
      <c r="N393">
        <f t="shared" si="27"/>
        <v>3.5</v>
      </c>
      <c r="O393">
        <v>29500</v>
      </c>
      <c r="P393">
        <f ca="1">RANDBETWEEN(8090,8110)</f>
        <v>8098</v>
      </c>
      <c r="Q393" t="s">
        <v>15</v>
      </c>
      <c r="R393">
        <v>6.5</v>
      </c>
      <c r="S393">
        <v>120</v>
      </c>
      <c r="T393">
        <v>80</v>
      </c>
      <c r="U393">
        <v>80</v>
      </c>
      <c r="V393" t="s">
        <v>17</v>
      </c>
      <c r="W393">
        <f t="shared" ca="1" si="28"/>
        <v>170058</v>
      </c>
      <c r="X393">
        <f t="shared" ca="1" si="26"/>
        <v>140558</v>
      </c>
      <c r="Y393">
        <f ca="1">(X393/O393)*100</f>
        <v>476.46779661016944</v>
      </c>
      <c r="Z393" t="s">
        <v>51</v>
      </c>
      <c r="AA393" t="str">
        <f t="shared" si="29"/>
        <v>short_term</v>
      </c>
      <c r="AB393" s="4" t="s">
        <v>133</v>
      </c>
    </row>
    <row r="394" spans="1:28">
      <c r="A394" t="s">
        <v>88</v>
      </c>
      <c r="B394">
        <v>2019</v>
      </c>
      <c r="C394" t="s">
        <v>82</v>
      </c>
      <c r="D394" s="4" t="s">
        <v>157</v>
      </c>
      <c r="E394" s="2" t="s">
        <v>62</v>
      </c>
      <c r="F394">
        <v>0</v>
      </c>
      <c r="G394">
        <v>8.441935484</v>
      </c>
      <c r="H394">
        <v>26.591940000000001</v>
      </c>
      <c r="I394">
        <v>86.216129030000005</v>
      </c>
      <c r="J394">
        <v>1.95</v>
      </c>
      <c r="K394">
        <f ca="1">RANDBETWEEN(25,40)</f>
        <v>29</v>
      </c>
      <c r="L394">
        <v>55</v>
      </c>
      <c r="M394">
        <v>60</v>
      </c>
      <c r="N394">
        <f t="shared" si="27"/>
        <v>1.9166666666666667</v>
      </c>
      <c r="O394">
        <v>0</v>
      </c>
      <c r="P394">
        <v>0</v>
      </c>
      <c r="Q394" t="s">
        <v>13</v>
      </c>
      <c r="R394">
        <v>6.5</v>
      </c>
      <c r="S394">
        <v>120</v>
      </c>
      <c r="T394">
        <v>40</v>
      </c>
      <c r="U394">
        <v>80</v>
      </c>
      <c r="V394" t="s">
        <v>18</v>
      </c>
      <c r="W394">
        <f t="shared" ca="1" si="28"/>
        <v>0</v>
      </c>
      <c r="X394">
        <f t="shared" ca="1" si="26"/>
        <v>0</v>
      </c>
      <c r="Y394">
        <v>0</v>
      </c>
      <c r="Z394" t="s">
        <v>53</v>
      </c>
      <c r="AA394" t="str">
        <f t="shared" si="29"/>
        <v>short_term</v>
      </c>
      <c r="AB394" s="4" t="s">
        <v>103</v>
      </c>
    </row>
    <row r="395" spans="1:28">
      <c r="A395" t="s">
        <v>88</v>
      </c>
      <c r="B395">
        <v>2019</v>
      </c>
      <c r="C395" t="s">
        <v>82</v>
      </c>
      <c r="D395" s="4" t="s">
        <v>158</v>
      </c>
      <c r="E395" s="2" t="s">
        <v>62</v>
      </c>
      <c r="F395">
        <v>0</v>
      </c>
      <c r="G395">
        <v>8.441935484</v>
      </c>
      <c r="H395">
        <v>26.591940000000001</v>
      </c>
      <c r="I395">
        <v>86.216129030000005</v>
      </c>
      <c r="J395">
        <v>1.95</v>
      </c>
      <c r="K395">
        <f ca="1">RANDBETWEEN(15,25)</f>
        <v>21</v>
      </c>
      <c r="L395">
        <v>110</v>
      </c>
      <c r="M395">
        <v>120</v>
      </c>
      <c r="N395">
        <f t="shared" si="27"/>
        <v>3.8333333333333335</v>
      </c>
      <c r="O395">
        <v>0</v>
      </c>
      <c r="P395">
        <v>0</v>
      </c>
      <c r="Q395" t="s">
        <v>13</v>
      </c>
      <c r="R395">
        <v>7</v>
      </c>
      <c r="S395">
        <v>120</v>
      </c>
      <c r="T395">
        <v>40</v>
      </c>
      <c r="U395">
        <v>80</v>
      </c>
      <c r="V395" t="s">
        <v>17</v>
      </c>
      <c r="W395">
        <f t="shared" ca="1" si="28"/>
        <v>0</v>
      </c>
      <c r="X395">
        <f t="shared" ca="1" si="26"/>
        <v>0</v>
      </c>
      <c r="Y395">
        <v>0</v>
      </c>
      <c r="Z395" t="s">
        <v>53</v>
      </c>
      <c r="AA395" t="str">
        <f t="shared" si="29"/>
        <v>short_term</v>
      </c>
      <c r="AB395" s="4" t="s">
        <v>103</v>
      </c>
    </row>
    <row r="396" spans="1:28">
      <c r="A396" t="s">
        <v>88</v>
      </c>
      <c r="B396">
        <v>2019</v>
      </c>
      <c r="C396" t="s">
        <v>82</v>
      </c>
      <c r="D396" s="4" t="s">
        <v>42</v>
      </c>
      <c r="E396" s="2" t="s">
        <v>61</v>
      </c>
      <c r="F396">
        <v>1</v>
      </c>
      <c r="G396">
        <v>8.441935484</v>
      </c>
      <c r="H396">
        <v>26.591940000000001</v>
      </c>
      <c r="I396">
        <v>86.216129030000005</v>
      </c>
      <c r="J396">
        <v>1.95</v>
      </c>
      <c r="K396">
        <f ca="1">RANDBETWEEN(600,700)</f>
        <v>616</v>
      </c>
      <c r="L396">
        <v>720</v>
      </c>
      <c r="M396">
        <v>1080</v>
      </c>
      <c r="N396">
        <f t="shared" si="27"/>
        <v>30</v>
      </c>
      <c r="O396">
        <v>31000</v>
      </c>
      <c r="P396">
        <f ca="1">RANDBETWEEN(1290,1310)</f>
        <v>1291</v>
      </c>
      <c r="Q396" t="s">
        <v>70</v>
      </c>
      <c r="R396">
        <v>5.75</v>
      </c>
      <c r="S396">
        <v>890</v>
      </c>
      <c r="T396">
        <v>445</v>
      </c>
      <c r="U396">
        <v>445</v>
      </c>
      <c r="V396" t="s">
        <v>18</v>
      </c>
      <c r="W396">
        <f t="shared" ca="1" si="28"/>
        <v>795256</v>
      </c>
      <c r="X396">
        <f t="shared" ca="1" si="26"/>
        <v>764256</v>
      </c>
      <c r="Y396">
        <f ca="1">(X396/O396)*100</f>
        <v>2465.3419354838711</v>
      </c>
      <c r="Z396" t="s">
        <v>54</v>
      </c>
      <c r="AA396" t="str">
        <f t="shared" si="29"/>
        <v>long_term</v>
      </c>
      <c r="AB396" s="4" t="s">
        <v>134</v>
      </c>
    </row>
    <row r="397" spans="1:28">
      <c r="A397" t="s">
        <v>88</v>
      </c>
      <c r="B397">
        <v>2019</v>
      </c>
      <c r="C397" t="s">
        <v>82</v>
      </c>
      <c r="D397" s="4" t="s">
        <v>43</v>
      </c>
      <c r="E397" s="3" t="s">
        <v>61</v>
      </c>
      <c r="F397">
        <v>0</v>
      </c>
      <c r="G397">
        <v>8.441935484</v>
      </c>
      <c r="H397">
        <v>26.591940000000001</v>
      </c>
      <c r="I397">
        <v>86.216129030000005</v>
      </c>
      <c r="J397">
        <v>1.95</v>
      </c>
      <c r="K397">
        <f ca="1">RANDBETWEEN(140,170)</f>
        <v>151</v>
      </c>
      <c r="L397">
        <v>150</v>
      </c>
      <c r="M397">
        <v>180</v>
      </c>
      <c r="N397">
        <f t="shared" si="27"/>
        <v>5.5</v>
      </c>
      <c r="O397">
        <v>0</v>
      </c>
      <c r="P397">
        <v>0</v>
      </c>
      <c r="Q397" t="s">
        <v>15</v>
      </c>
      <c r="R397">
        <v>6.5</v>
      </c>
      <c r="S397">
        <v>350</v>
      </c>
      <c r="T397">
        <v>140</v>
      </c>
      <c r="U397">
        <v>140</v>
      </c>
      <c r="V397" t="s">
        <v>17</v>
      </c>
      <c r="W397">
        <f t="shared" ca="1" si="28"/>
        <v>0</v>
      </c>
      <c r="X397">
        <f t="shared" ca="1" si="26"/>
        <v>0</v>
      </c>
      <c r="Y397">
        <v>0</v>
      </c>
      <c r="Z397" t="s">
        <v>54</v>
      </c>
      <c r="AA397" t="str">
        <f t="shared" si="29"/>
        <v>intermediate_term</v>
      </c>
      <c r="AB397" s="4" t="s">
        <v>135</v>
      </c>
    </row>
    <row r="398" spans="1:28">
      <c r="A398" t="s">
        <v>88</v>
      </c>
      <c r="B398">
        <v>2019</v>
      </c>
      <c r="C398" t="s">
        <v>82</v>
      </c>
      <c r="D398" s="4" t="s">
        <v>44</v>
      </c>
      <c r="E398" s="2" t="s">
        <v>61</v>
      </c>
      <c r="F398">
        <v>1</v>
      </c>
      <c r="G398">
        <v>8.441935484</v>
      </c>
      <c r="H398">
        <v>26.591940000000001</v>
      </c>
      <c r="I398">
        <v>86.216129030000005</v>
      </c>
      <c r="J398">
        <v>1.95</v>
      </c>
      <c r="K398">
        <f ca="1">RANDBETWEEN(110,125)</f>
        <v>118</v>
      </c>
      <c r="L398">
        <v>2160</v>
      </c>
      <c r="M398">
        <v>3600</v>
      </c>
      <c r="N398">
        <f t="shared" si="27"/>
        <v>96</v>
      </c>
      <c r="O398">
        <v>40500</v>
      </c>
      <c r="P398">
        <f ca="1">RANDBETWEEN(2780,2795)</f>
        <v>2795</v>
      </c>
      <c r="Q398" t="s">
        <v>70</v>
      </c>
      <c r="R398">
        <v>6.6</v>
      </c>
      <c r="S398">
        <v>800</v>
      </c>
      <c r="T398">
        <v>40</v>
      </c>
      <c r="U398">
        <v>160</v>
      </c>
      <c r="V398" t="s">
        <v>18</v>
      </c>
      <c r="W398">
        <f t="shared" ca="1" si="28"/>
        <v>329810</v>
      </c>
      <c r="X398">
        <f t="shared" ca="1" si="26"/>
        <v>289310</v>
      </c>
      <c r="Y398">
        <f ca="1">(X398/O398)*100</f>
        <v>714.34567901234573</v>
      </c>
      <c r="Z398" t="s">
        <v>54</v>
      </c>
      <c r="AA398" t="str">
        <f t="shared" si="29"/>
        <v>long_term</v>
      </c>
      <c r="AB398" s="4" t="s">
        <v>136</v>
      </c>
    </row>
    <row r="399" spans="1:28">
      <c r="A399" t="s">
        <v>88</v>
      </c>
      <c r="B399">
        <v>2019</v>
      </c>
      <c r="C399" t="s">
        <v>82</v>
      </c>
      <c r="D399" s="4" t="s">
        <v>45</v>
      </c>
      <c r="E399" s="3" t="s">
        <v>59</v>
      </c>
      <c r="F399">
        <v>1</v>
      </c>
      <c r="G399">
        <v>8.441935484</v>
      </c>
      <c r="H399">
        <v>26.591940000000001</v>
      </c>
      <c r="I399">
        <v>86.216129030000005</v>
      </c>
      <c r="J399">
        <v>1.95</v>
      </c>
      <c r="K399">
        <f ca="1">RANDBETWEEN(800,1000)</f>
        <v>915</v>
      </c>
      <c r="L399">
        <v>240</v>
      </c>
      <c r="M399">
        <v>270</v>
      </c>
      <c r="N399">
        <f t="shared" si="27"/>
        <v>8.5</v>
      </c>
      <c r="O399">
        <v>33500</v>
      </c>
      <c r="P399">
        <v>800</v>
      </c>
      <c r="Q399" t="s">
        <v>65</v>
      </c>
      <c r="R399">
        <v>7</v>
      </c>
      <c r="S399">
        <v>50</v>
      </c>
      <c r="T399">
        <v>100</v>
      </c>
      <c r="U399">
        <v>100</v>
      </c>
      <c r="V399" t="s">
        <v>18</v>
      </c>
      <c r="W399">
        <f t="shared" ca="1" si="28"/>
        <v>732000</v>
      </c>
      <c r="X399">
        <f t="shared" ca="1" si="26"/>
        <v>698500</v>
      </c>
      <c r="Y399">
        <f ca="1">(X399/O399)*100</f>
        <v>2085.0746268656717</v>
      </c>
      <c r="Z399" t="s">
        <v>53</v>
      </c>
      <c r="AA399" t="str">
        <f t="shared" si="29"/>
        <v>intermediate_term</v>
      </c>
      <c r="AB399" s="4" t="s">
        <v>104</v>
      </c>
    </row>
    <row r="400" spans="1:28">
      <c r="A400" t="s">
        <v>88</v>
      </c>
      <c r="B400">
        <v>2019</v>
      </c>
      <c r="C400" t="s">
        <v>82</v>
      </c>
      <c r="D400" s="4" t="s">
        <v>46</v>
      </c>
      <c r="E400" s="2" t="s">
        <v>59</v>
      </c>
      <c r="F400">
        <v>1</v>
      </c>
      <c r="G400">
        <v>8.441935484</v>
      </c>
      <c r="H400">
        <v>26.591940000000001</v>
      </c>
      <c r="I400">
        <v>86.216129030000005</v>
      </c>
      <c r="J400">
        <v>1.95</v>
      </c>
      <c r="K400">
        <f ca="1">RANDBETWEEN(80,100)</f>
        <v>98</v>
      </c>
      <c r="L400">
        <v>75</v>
      </c>
      <c r="M400">
        <v>90</v>
      </c>
      <c r="N400">
        <f t="shared" si="27"/>
        <v>2.75</v>
      </c>
      <c r="O400">
        <v>33500</v>
      </c>
      <c r="P400">
        <f ca="1">RANDBETWEEN(9990,10010)</f>
        <v>10001</v>
      </c>
      <c r="Q400" t="s">
        <v>13</v>
      </c>
      <c r="R400">
        <v>6.75</v>
      </c>
      <c r="S400">
        <v>125</v>
      </c>
      <c r="T400">
        <v>120</v>
      </c>
      <c r="U400">
        <v>25</v>
      </c>
      <c r="V400" t="s">
        <v>17</v>
      </c>
      <c r="W400">
        <f t="shared" ca="1" si="28"/>
        <v>980098</v>
      </c>
      <c r="X400">
        <f t="shared" ca="1" si="26"/>
        <v>946598</v>
      </c>
      <c r="Y400">
        <f ca="1">(X400/O400)*100</f>
        <v>2825.6656716417911</v>
      </c>
      <c r="Z400" t="s">
        <v>53</v>
      </c>
      <c r="AA400" t="str">
        <f t="shared" si="29"/>
        <v>short_term</v>
      </c>
      <c r="AB400" s="4" t="s">
        <v>105</v>
      </c>
    </row>
    <row r="401" spans="1:28">
      <c r="A401" t="s">
        <v>88</v>
      </c>
      <c r="B401">
        <v>2019</v>
      </c>
      <c r="C401" t="s">
        <v>82</v>
      </c>
      <c r="D401" t="s">
        <v>159</v>
      </c>
      <c r="E401" s="2" t="s">
        <v>61</v>
      </c>
      <c r="F401">
        <v>0</v>
      </c>
      <c r="G401">
        <v>8.441935484</v>
      </c>
      <c r="H401">
        <v>26.591940000000001</v>
      </c>
      <c r="I401">
        <v>86.216129030000005</v>
      </c>
      <c r="J401">
        <v>1.95</v>
      </c>
      <c r="K401">
        <f ca="1">RANDBETWEEN(190,210)</f>
        <v>192</v>
      </c>
      <c r="L401">
        <v>1095</v>
      </c>
      <c r="M401">
        <v>1460</v>
      </c>
      <c r="N401">
        <f t="shared" si="27"/>
        <v>42.583333333333336</v>
      </c>
      <c r="O401">
        <v>0</v>
      </c>
      <c r="P401">
        <v>0</v>
      </c>
      <c r="Q401" t="s">
        <v>13</v>
      </c>
      <c r="R401">
        <v>6</v>
      </c>
      <c r="S401">
        <v>50</v>
      </c>
      <c r="T401">
        <v>25</v>
      </c>
      <c r="U401">
        <v>25</v>
      </c>
      <c r="V401" t="s">
        <v>17</v>
      </c>
      <c r="W401">
        <f t="shared" ca="1" si="28"/>
        <v>0</v>
      </c>
      <c r="X401">
        <f t="shared" ca="1" si="26"/>
        <v>0</v>
      </c>
      <c r="Y401">
        <v>0</v>
      </c>
      <c r="Z401" t="s">
        <v>54</v>
      </c>
      <c r="AA401" t="str">
        <f t="shared" si="29"/>
        <v>long_term</v>
      </c>
      <c r="AB401" s="4" t="s">
        <v>106</v>
      </c>
    </row>
    <row r="402" spans="1:28">
      <c r="A402" t="s">
        <v>88</v>
      </c>
      <c r="B402">
        <v>2019</v>
      </c>
      <c r="C402" t="s">
        <v>83</v>
      </c>
      <c r="D402" s="4" t="s">
        <v>138</v>
      </c>
      <c r="E402" t="s">
        <v>58</v>
      </c>
      <c r="F402">
        <v>1</v>
      </c>
      <c r="G402">
        <v>13.323333330000001</v>
      </c>
      <c r="H402">
        <v>26.038889999999999</v>
      </c>
      <c r="I402">
        <v>88.0625</v>
      </c>
      <c r="J402">
        <v>3.7650000000000001</v>
      </c>
      <c r="K402">
        <v>16.975000000000001</v>
      </c>
      <c r="L402">
        <v>90</v>
      </c>
      <c r="M402">
        <v>110</v>
      </c>
      <c r="N402">
        <f t="shared" si="27"/>
        <v>3.3333333333333335</v>
      </c>
      <c r="O402">
        <v>36000</v>
      </c>
      <c r="P402">
        <v>2259</v>
      </c>
      <c r="Q402" t="s">
        <v>15</v>
      </c>
      <c r="R402">
        <v>5.75</v>
      </c>
      <c r="S402">
        <v>150</v>
      </c>
      <c r="T402">
        <v>60</v>
      </c>
      <c r="U402">
        <v>60</v>
      </c>
      <c r="V402" t="s">
        <v>17</v>
      </c>
      <c r="W402">
        <f t="shared" si="28"/>
        <v>38346.525000000001</v>
      </c>
      <c r="X402">
        <f t="shared" si="26"/>
        <v>2346.5250000000015</v>
      </c>
      <c r="Y402">
        <f>(X402/O402)*100</f>
        <v>6.5181250000000039</v>
      </c>
      <c r="Z402" t="s">
        <v>51</v>
      </c>
      <c r="AA402" t="str">
        <f t="shared" si="29"/>
        <v>short_term</v>
      </c>
      <c r="AB402" s="4" t="s">
        <v>107</v>
      </c>
    </row>
    <row r="403" spans="1:28">
      <c r="A403" t="s">
        <v>88</v>
      </c>
      <c r="B403">
        <v>2019</v>
      </c>
      <c r="C403" t="s">
        <v>83</v>
      </c>
      <c r="D403" s="4" t="s">
        <v>9</v>
      </c>
      <c r="E403" t="s">
        <v>58</v>
      </c>
      <c r="F403" s="1">
        <v>0</v>
      </c>
      <c r="G403">
        <v>13.323333330000001</v>
      </c>
      <c r="H403">
        <v>26.038889999999999</v>
      </c>
      <c r="I403">
        <v>88.0625</v>
      </c>
      <c r="J403">
        <v>3.7650000000000001</v>
      </c>
      <c r="K403">
        <v>20.190000000000001</v>
      </c>
      <c r="L403">
        <v>210</v>
      </c>
      <c r="M403">
        <v>240</v>
      </c>
      <c r="N403">
        <f t="shared" si="27"/>
        <v>7.5</v>
      </c>
      <c r="O403">
        <v>0</v>
      </c>
      <c r="P403">
        <v>0</v>
      </c>
      <c r="Q403" t="s">
        <v>15</v>
      </c>
      <c r="R403">
        <v>6.5</v>
      </c>
      <c r="S403">
        <v>80</v>
      </c>
      <c r="T403">
        <v>40</v>
      </c>
      <c r="U403">
        <v>40</v>
      </c>
      <c r="V403" t="s">
        <v>17</v>
      </c>
      <c r="W403">
        <f t="shared" si="28"/>
        <v>0</v>
      </c>
      <c r="X403">
        <f t="shared" si="26"/>
        <v>0</v>
      </c>
      <c r="Y403">
        <v>0</v>
      </c>
      <c r="Z403" t="s">
        <v>51</v>
      </c>
      <c r="AA403" t="str">
        <f t="shared" si="29"/>
        <v>intermediate_term</v>
      </c>
      <c r="AB403" s="4" t="s">
        <v>108</v>
      </c>
    </row>
    <row r="404" spans="1:28">
      <c r="A404" t="s">
        <v>88</v>
      </c>
      <c r="B404">
        <v>2019</v>
      </c>
      <c r="C404" t="s">
        <v>83</v>
      </c>
      <c r="D404" s="4" t="s">
        <v>139</v>
      </c>
      <c r="E404" t="s">
        <v>58</v>
      </c>
      <c r="F404">
        <v>0</v>
      </c>
      <c r="G404">
        <v>13.323333330000001</v>
      </c>
      <c r="H404">
        <v>26.038889999999999</v>
      </c>
      <c r="I404">
        <v>88.0625</v>
      </c>
      <c r="J404">
        <v>3.7650000000000001</v>
      </c>
      <c r="K404">
        <v>33</v>
      </c>
      <c r="L404">
        <v>65</v>
      </c>
      <c r="M404">
        <v>75</v>
      </c>
      <c r="N404">
        <f t="shared" si="27"/>
        <v>2.3333333333333335</v>
      </c>
      <c r="O404">
        <v>0</v>
      </c>
      <c r="P404">
        <v>0</v>
      </c>
      <c r="Q404" t="s">
        <v>15</v>
      </c>
      <c r="R404">
        <v>6.75</v>
      </c>
      <c r="S404">
        <v>80</v>
      </c>
      <c r="T404">
        <v>40</v>
      </c>
      <c r="U404">
        <v>40</v>
      </c>
      <c r="V404" t="s">
        <v>17</v>
      </c>
      <c r="W404">
        <f t="shared" si="28"/>
        <v>0</v>
      </c>
      <c r="X404">
        <f t="shared" si="26"/>
        <v>0</v>
      </c>
      <c r="Y404">
        <v>0</v>
      </c>
      <c r="Z404" t="s">
        <v>51</v>
      </c>
      <c r="AA404" t="str">
        <f t="shared" si="29"/>
        <v>short_term</v>
      </c>
      <c r="AB404" s="4" t="s">
        <v>89</v>
      </c>
    </row>
    <row r="405" spans="1:28">
      <c r="A405" t="s">
        <v>88</v>
      </c>
      <c r="B405">
        <v>2019</v>
      </c>
      <c r="C405" t="s">
        <v>83</v>
      </c>
      <c r="D405" s="4" t="s">
        <v>140</v>
      </c>
      <c r="E405" t="s">
        <v>58</v>
      </c>
      <c r="F405">
        <v>1</v>
      </c>
      <c r="G405">
        <v>13.323333330000001</v>
      </c>
      <c r="H405">
        <v>26.038889999999999</v>
      </c>
      <c r="I405">
        <v>88.0625</v>
      </c>
      <c r="J405">
        <v>3.7650000000000001</v>
      </c>
      <c r="K405">
        <v>24</v>
      </c>
      <c r="L405">
        <v>70</v>
      </c>
      <c r="M405">
        <v>90</v>
      </c>
      <c r="N405">
        <f t="shared" si="27"/>
        <v>2.6666666666666665</v>
      </c>
      <c r="O405">
        <v>11000</v>
      </c>
      <c r="P405">
        <v>1500</v>
      </c>
      <c r="Q405" t="s">
        <v>13</v>
      </c>
      <c r="R405">
        <v>0.75</v>
      </c>
      <c r="S405">
        <v>80</v>
      </c>
      <c r="T405">
        <v>40</v>
      </c>
      <c r="U405">
        <v>40</v>
      </c>
      <c r="V405" t="s">
        <v>18</v>
      </c>
      <c r="W405">
        <f t="shared" si="28"/>
        <v>36000</v>
      </c>
      <c r="X405">
        <f t="shared" si="26"/>
        <v>25000</v>
      </c>
      <c r="Y405">
        <f>(X405/O405)*100</f>
        <v>227.27272727272728</v>
      </c>
      <c r="Z405" t="s">
        <v>51</v>
      </c>
      <c r="AA405" t="str">
        <f t="shared" si="29"/>
        <v>short_term</v>
      </c>
      <c r="AB405" s="4" t="s">
        <v>109</v>
      </c>
    </row>
    <row r="406" spans="1:28">
      <c r="A406" t="s">
        <v>88</v>
      </c>
      <c r="B406">
        <v>2019</v>
      </c>
      <c r="C406" t="s">
        <v>83</v>
      </c>
      <c r="D406" s="4" t="s">
        <v>141</v>
      </c>
      <c r="E406" t="s">
        <v>58</v>
      </c>
      <c r="F406">
        <v>0</v>
      </c>
      <c r="G406">
        <v>13.323333330000001</v>
      </c>
      <c r="H406">
        <v>26.038889999999999</v>
      </c>
      <c r="I406">
        <v>88.0625</v>
      </c>
      <c r="J406">
        <v>3.7650000000000001</v>
      </c>
      <c r="K406">
        <v>20.59</v>
      </c>
      <c r="L406">
        <v>105</v>
      </c>
      <c r="M406">
        <v>110</v>
      </c>
      <c r="N406">
        <f t="shared" si="27"/>
        <v>3.5833333333333335</v>
      </c>
      <c r="O406">
        <v>0</v>
      </c>
      <c r="P406">
        <v>0</v>
      </c>
      <c r="Q406" t="s">
        <v>15</v>
      </c>
      <c r="R406">
        <v>6.5</v>
      </c>
      <c r="S406">
        <v>60</v>
      </c>
      <c r="T406">
        <v>30</v>
      </c>
      <c r="U406">
        <v>30</v>
      </c>
      <c r="V406" t="s">
        <v>17</v>
      </c>
      <c r="W406">
        <f t="shared" si="28"/>
        <v>0</v>
      </c>
      <c r="X406">
        <f t="shared" si="26"/>
        <v>0</v>
      </c>
      <c r="Y406">
        <v>0</v>
      </c>
      <c r="Z406" t="s">
        <v>51</v>
      </c>
      <c r="AA406" t="str">
        <f t="shared" si="29"/>
        <v>short_term</v>
      </c>
      <c r="AB406" s="4" t="s">
        <v>110</v>
      </c>
    </row>
    <row r="407" spans="1:28">
      <c r="A407" t="s">
        <v>88</v>
      </c>
      <c r="B407">
        <v>2019</v>
      </c>
      <c r="C407" t="s">
        <v>83</v>
      </c>
      <c r="D407" s="4" t="s">
        <v>142</v>
      </c>
      <c r="E407" t="s">
        <v>58</v>
      </c>
      <c r="F407">
        <v>1</v>
      </c>
      <c r="G407">
        <v>13.323333330000001</v>
      </c>
      <c r="H407">
        <v>26.038889999999999</v>
      </c>
      <c r="I407">
        <v>88.0625</v>
      </c>
      <c r="J407">
        <v>3.7650000000000001</v>
      </c>
      <c r="K407">
        <v>20.21</v>
      </c>
      <c r="L407">
        <v>120</v>
      </c>
      <c r="M407">
        <v>135</v>
      </c>
      <c r="N407">
        <f t="shared" si="27"/>
        <v>4.25</v>
      </c>
      <c r="O407">
        <v>13000</v>
      </c>
      <c r="P407">
        <v>648</v>
      </c>
      <c r="Q407" t="s">
        <v>65</v>
      </c>
      <c r="R407">
        <v>6</v>
      </c>
      <c r="S407">
        <v>40</v>
      </c>
      <c r="T407">
        <v>20</v>
      </c>
      <c r="U407">
        <v>20</v>
      </c>
      <c r="V407" t="s">
        <v>18</v>
      </c>
      <c r="W407">
        <f t="shared" si="28"/>
        <v>13096.08</v>
      </c>
      <c r="X407">
        <f t="shared" si="26"/>
        <v>96.079999999999927</v>
      </c>
      <c r="Y407">
        <f>(X407/O407)*100</f>
        <v>0.73907692307692252</v>
      </c>
      <c r="Z407" t="s">
        <v>51</v>
      </c>
      <c r="AA407" t="str">
        <f t="shared" si="29"/>
        <v>intermediate_term</v>
      </c>
      <c r="AB407" s="4" t="s">
        <v>111</v>
      </c>
    </row>
    <row r="408" spans="1:28">
      <c r="A408" t="s">
        <v>88</v>
      </c>
      <c r="B408">
        <v>2019</v>
      </c>
      <c r="C408" t="s">
        <v>83</v>
      </c>
      <c r="D408" s="4" t="s">
        <v>143</v>
      </c>
      <c r="E408" t="s">
        <v>58</v>
      </c>
      <c r="F408">
        <v>1</v>
      </c>
      <c r="G408">
        <v>13.323333330000001</v>
      </c>
      <c r="H408">
        <v>26.038889999999999</v>
      </c>
      <c r="I408">
        <v>88.0625</v>
      </c>
      <c r="J408">
        <v>3.7650000000000001</v>
      </c>
      <c r="K408">
        <v>49</v>
      </c>
      <c r="L408">
        <v>100</v>
      </c>
      <c r="M408">
        <v>120</v>
      </c>
      <c r="N408">
        <f t="shared" si="27"/>
        <v>3.6666666666666665</v>
      </c>
      <c r="O408">
        <v>17500</v>
      </c>
      <c r="P408">
        <v>365</v>
      </c>
      <c r="Q408" t="s">
        <v>66</v>
      </c>
      <c r="R408">
        <v>5.25</v>
      </c>
      <c r="S408">
        <v>10</v>
      </c>
      <c r="T408">
        <v>20</v>
      </c>
      <c r="U408">
        <v>12</v>
      </c>
      <c r="V408" t="s">
        <v>17</v>
      </c>
      <c r="W408">
        <f t="shared" si="28"/>
        <v>17885</v>
      </c>
      <c r="X408">
        <f t="shared" si="26"/>
        <v>385</v>
      </c>
      <c r="Y408">
        <f>(X408/O408)*100</f>
        <v>2.1999999999999997</v>
      </c>
      <c r="Z408" t="s">
        <v>51</v>
      </c>
      <c r="AA408" t="str">
        <f t="shared" si="29"/>
        <v>short_term</v>
      </c>
      <c r="AB408" s="4" t="s">
        <v>112</v>
      </c>
    </row>
    <row r="409" spans="1:28">
      <c r="A409" t="s">
        <v>88</v>
      </c>
      <c r="B409">
        <v>2019</v>
      </c>
      <c r="C409" t="s">
        <v>83</v>
      </c>
      <c r="D409" s="4" t="s">
        <v>144</v>
      </c>
      <c r="E409" t="s">
        <v>58</v>
      </c>
      <c r="F409">
        <v>0</v>
      </c>
      <c r="G409">
        <v>13.323333330000001</v>
      </c>
      <c r="H409">
        <v>26.038889999999999</v>
      </c>
      <c r="I409">
        <v>88.0625</v>
      </c>
      <c r="J409">
        <v>3.7650000000000001</v>
      </c>
      <c r="K409">
        <v>45.7</v>
      </c>
      <c r="L409">
        <v>60</v>
      </c>
      <c r="M409">
        <v>65</v>
      </c>
      <c r="N409">
        <f t="shared" si="27"/>
        <v>2.0833333333333335</v>
      </c>
      <c r="O409">
        <v>0</v>
      </c>
      <c r="P409">
        <v>0</v>
      </c>
      <c r="Q409" t="s">
        <v>13</v>
      </c>
      <c r="R409">
        <v>6.75</v>
      </c>
      <c r="S409">
        <v>20</v>
      </c>
      <c r="T409">
        <v>40</v>
      </c>
      <c r="U409">
        <v>0</v>
      </c>
      <c r="V409" t="s">
        <v>18</v>
      </c>
      <c r="W409">
        <f t="shared" si="28"/>
        <v>0</v>
      </c>
      <c r="X409">
        <f t="shared" si="26"/>
        <v>0</v>
      </c>
      <c r="Y409">
        <v>0</v>
      </c>
      <c r="Z409" t="s">
        <v>51</v>
      </c>
      <c r="AA409" t="str">
        <f t="shared" si="29"/>
        <v>short_term</v>
      </c>
      <c r="AB409" s="4" t="s">
        <v>113</v>
      </c>
    </row>
    <row r="410" spans="1:28">
      <c r="A410" t="s">
        <v>88</v>
      </c>
      <c r="B410">
        <v>2019</v>
      </c>
      <c r="C410" t="s">
        <v>83</v>
      </c>
      <c r="D410" s="4" t="s">
        <v>145</v>
      </c>
      <c r="E410" t="s">
        <v>58</v>
      </c>
      <c r="F410">
        <v>0</v>
      </c>
      <c r="G410">
        <v>13.323333330000001</v>
      </c>
      <c r="H410">
        <v>26.038889999999999</v>
      </c>
      <c r="I410">
        <v>88.0625</v>
      </c>
      <c r="J410">
        <v>3.7650000000000001</v>
      </c>
      <c r="K410">
        <v>42.09</v>
      </c>
      <c r="L410">
        <v>70</v>
      </c>
      <c r="M410">
        <v>85</v>
      </c>
      <c r="N410">
        <f t="shared" si="27"/>
        <v>2.5833333333333335</v>
      </c>
      <c r="O410">
        <v>0</v>
      </c>
      <c r="P410">
        <v>0</v>
      </c>
      <c r="Q410" t="s">
        <v>67</v>
      </c>
      <c r="R410">
        <v>7.15</v>
      </c>
      <c r="S410">
        <v>20</v>
      </c>
      <c r="T410">
        <v>40</v>
      </c>
      <c r="U410">
        <v>40</v>
      </c>
      <c r="V410" t="s">
        <v>18</v>
      </c>
      <c r="W410">
        <f t="shared" si="28"/>
        <v>0</v>
      </c>
      <c r="X410">
        <f t="shared" si="26"/>
        <v>0</v>
      </c>
      <c r="Y410">
        <v>0</v>
      </c>
      <c r="Z410" t="s">
        <v>51</v>
      </c>
      <c r="AA410" t="str">
        <f t="shared" si="29"/>
        <v>short_term</v>
      </c>
      <c r="AB410" s="4" t="s">
        <v>114</v>
      </c>
    </row>
    <row r="411" spans="1:28">
      <c r="A411" t="s">
        <v>88</v>
      </c>
      <c r="B411">
        <v>2019</v>
      </c>
      <c r="C411" t="s">
        <v>83</v>
      </c>
      <c r="D411" s="4" t="s">
        <v>146</v>
      </c>
      <c r="E411" t="s">
        <v>58</v>
      </c>
      <c r="F411">
        <v>1</v>
      </c>
      <c r="G411">
        <v>13.323333330000001</v>
      </c>
      <c r="H411">
        <v>26.038889999999999</v>
      </c>
      <c r="I411">
        <v>88.0625</v>
      </c>
      <c r="J411">
        <v>3.7650000000000001</v>
      </c>
      <c r="K411">
        <v>53.21</v>
      </c>
      <c r="L411">
        <v>90</v>
      </c>
      <c r="M411">
        <v>135</v>
      </c>
      <c r="N411">
        <f t="shared" si="27"/>
        <v>3.75</v>
      </c>
      <c r="O411">
        <v>15500</v>
      </c>
      <c r="P411">
        <v>355</v>
      </c>
      <c r="Q411" t="s">
        <v>66</v>
      </c>
      <c r="R411">
        <v>6.5</v>
      </c>
      <c r="S411">
        <v>12.5</v>
      </c>
      <c r="T411">
        <v>25</v>
      </c>
      <c r="U411">
        <v>12.5</v>
      </c>
      <c r="V411" t="s">
        <v>18</v>
      </c>
      <c r="W411">
        <f t="shared" si="28"/>
        <v>18889.55</v>
      </c>
      <c r="X411">
        <f t="shared" si="26"/>
        <v>3389.5499999999993</v>
      </c>
      <c r="Y411">
        <f>(X411/O411)*100</f>
        <v>21.868064516129028</v>
      </c>
      <c r="Z411" t="s">
        <v>51</v>
      </c>
      <c r="AA411" t="str">
        <f t="shared" si="29"/>
        <v>short_term</v>
      </c>
      <c r="AB411" s="4" t="s">
        <v>115</v>
      </c>
    </row>
    <row r="412" spans="1:28">
      <c r="A412" t="s">
        <v>88</v>
      </c>
      <c r="B412">
        <v>2019</v>
      </c>
      <c r="C412" t="s">
        <v>83</v>
      </c>
      <c r="D412" s="4" t="s">
        <v>147</v>
      </c>
      <c r="E412" t="s">
        <v>58</v>
      </c>
      <c r="F412" s="1">
        <v>0</v>
      </c>
      <c r="G412">
        <v>13.323333330000001</v>
      </c>
      <c r="H412">
        <v>26.038889999999999</v>
      </c>
      <c r="I412">
        <v>88.0625</v>
      </c>
      <c r="J412">
        <v>3.7650000000000001</v>
      </c>
      <c r="K412">
        <v>41.89</v>
      </c>
      <c r="L412">
        <v>160</v>
      </c>
      <c r="M412">
        <v>170</v>
      </c>
      <c r="N412">
        <f t="shared" si="27"/>
        <v>5.5</v>
      </c>
      <c r="O412">
        <v>0</v>
      </c>
      <c r="P412">
        <v>0</v>
      </c>
      <c r="Q412" t="s">
        <v>13</v>
      </c>
      <c r="R412">
        <v>6.25</v>
      </c>
      <c r="S412">
        <v>10</v>
      </c>
      <c r="T412">
        <v>40</v>
      </c>
      <c r="U412">
        <v>20</v>
      </c>
      <c r="V412" t="s">
        <v>17</v>
      </c>
      <c r="W412">
        <f t="shared" si="28"/>
        <v>0</v>
      </c>
      <c r="X412">
        <f t="shared" si="26"/>
        <v>0</v>
      </c>
      <c r="Y412">
        <v>0</v>
      </c>
      <c r="Z412" t="s">
        <v>51</v>
      </c>
      <c r="AA412" t="str">
        <f t="shared" si="29"/>
        <v>intermediate_term</v>
      </c>
      <c r="AB412" s="4" t="s">
        <v>116</v>
      </c>
    </row>
    <row r="413" spans="1:28">
      <c r="A413" t="s">
        <v>88</v>
      </c>
      <c r="B413">
        <v>2019</v>
      </c>
      <c r="C413" t="s">
        <v>83</v>
      </c>
      <c r="D413" s="4" t="s">
        <v>10</v>
      </c>
      <c r="E413" t="s">
        <v>58</v>
      </c>
      <c r="F413">
        <v>0</v>
      </c>
      <c r="G413">
        <v>13.323333330000001</v>
      </c>
      <c r="H413">
        <v>26.038889999999999</v>
      </c>
      <c r="I413">
        <v>88.0625</v>
      </c>
      <c r="J413">
        <v>3.7650000000000001</v>
      </c>
      <c r="K413">
        <v>49.5</v>
      </c>
      <c r="L413">
        <v>90</v>
      </c>
      <c r="M413">
        <v>125</v>
      </c>
      <c r="N413">
        <f t="shared" si="27"/>
        <v>3.5833333333333335</v>
      </c>
      <c r="O413">
        <v>0</v>
      </c>
      <c r="P413">
        <v>0</v>
      </c>
      <c r="Q413" t="s">
        <v>67</v>
      </c>
      <c r="R413">
        <v>7.1</v>
      </c>
      <c r="S413">
        <v>135</v>
      </c>
      <c r="T413">
        <v>31</v>
      </c>
      <c r="U413">
        <v>250</v>
      </c>
      <c r="V413" t="s">
        <v>17</v>
      </c>
      <c r="W413">
        <f t="shared" si="28"/>
        <v>0</v>
      </c>
      <c r="X413">
        <f t="shared" si="26"/>
        <v>0</v>
      </c>
      <c r="Y413">
        <v>0</v>
      </c>
      <c r="Z413" t="s">
        <v>51</v>
      </c>
      <c r="AA413" t="str">
        <f t="shared" si="29"/>
        <v>short_term</v>
      </c>
      <c r="AB413" s="4" t="s">
        <v>113</v>
      </c>
    </row>
    <row r="414" spans="1:28">
      <c r="A414" t="s">
        <v>88</v>
      </c>
      <c r="B414">
        <v>2019</v>
      </c>
      <c r="C414" t="s">
        <v>83</v>
      </c>
      <c r="D414" s="4" t="s">
        <v>148</v>
      </c>
      <c r="E414" t="s">
        <v>61</v>
      </c>
      <c r="F414">
        <v>0</v>
      </c>
      <c r="G414">
        <v>13.323333330000001</v>
      </c>
      <c r="H414">
        <v>26.038889999999999</v>
      </c>
      <c r="I414">
        <v>88.0625</v>
      </c>
      <c r="J414">
        <v>3.7650000000000001</v>
      </c>
      <c r="K414">
        <v>62</v>
      </c>
      <c r="L414">
        <v>110</v>
      </c>
      <c r="M414">
        <v>120</v>
      </c>
      <c r="N414">
        <f t="shared" si="27"/>
        <v>3.8333333333333335</v>
      </c>
      <c r="O414">
        <v>0</v>
      </c>
      <c r="P414">
        <v>0</v>
      </c>
      <c r="Q414" t="s">
        <v>13</v>
      </c>
      <c r="R414">
        <v>6.25</v>
      </c>
      <c r="S414">
        <v>60</v>
      </c>
      <c r="T414">
        <v>45</v>
      </c>
      <c r="U414">
        <v>48</v>
      </c>
      <c r="V414" t="s">
        <v>17</v>
      </c>
      <c r="W414">
        <f t="shared" si="28"/>
        <v>0</v>
      </c>
      <c r="X414">
        <f t="shared" si="26"/>
        <v>0</v>
      </c>
      <c r="Y414">
        <v>0</v>
      </c>
      <c r="Z414" t="s">
        <v>51</v>
      </c>
      <c r="AA414" t="str">
        <f t="shared" si="29"/>
        <v>short_term</v>
      </c>
      <c r="AB414" s="4" t="s">
        <v>117</v>
      </c>
    </row>
    <row r="415" spans="1:28">
      <c r="A415" t="s">
        <v>88</v>
      </c>
      <c r="B415">
        <v>2019</v>
      </c>
      <c r="C415" t="s">
        <v>83</v>
      </c>
      <c r="D415" s="4" t="s">
        <v>149</v>
      </c>
      <c r="E415" s="1" t="s">
        <v>58</v>
      </c>
      <c r="F415">
        <v>0</v>
      </c>
      <c r="G415">
        <v>13.323333330000001</v>
      </c>
      <c r="H415">
        <v>26.038889999999999</v>
      </c>
      <c r="I415">
        <v>88.0625</v>
      </c>
      <c r="J415">
        <v>3.7650000000000001</v>
      </c>
      <c r="K415">
        <v>48</v>
      </c>
      <c r="L415">
        <v>90</v>
      </c>
      <c r="M415">
        <v>130</v>
      </c>
      <c r="N415">
        <f t="shared" si="27"/>
        <v>3.6666666666666665</v>
      </c>
      <c r="O415">
        <v>0</v>
      </c>
      <c r="P415">
        <v>0</v>
      </c>
      <c r="Q415" t="s">
        <v>68</v>
      </c>
      <c r="R415">
        <v>6.75</v>
      </c>
      <c r="S415">
        <v>17</v>
      </c>
      <c r="T415">
        <v>13</v>
      </c>
      <c r="U415">
        <v>13</v>
      </c>
      <c r="V415" t="s">
        <v>17</v>
      </c>
      <c r="W415">
        <f t="shared" si="28"/>
        <v>0</v>
      </c>
      <c r="X415">
        <f t="shared" si="26"/>
        <v>0</v>
      </c>
      <c r="Y415">
        <v>0</v>
      </c>
      <c r="Z415" t="s">
        <v>51</v>
      </c>
      <c r="AA415" t="str">
        <f t="shared" si="29"/>
        <v>short_term</v>
      </c>
      <c r="AB415" s="4" t="s">
        <v>118</v>
      </c>
    </row>
    <row r="416" spans="1:28">
      <c r="A416" t="s">
        <v>88</v>
      </c>
      <c r="B416">
        <v>2019</v>
      </c>
      <c r="C416" t="s">
        <v>83</v>
      </c>
      <c r="D416" s="4" t="s">
        <v>150</v>
      </c>
      <c r="E416" s="1" t="s">
        <v>59</v>
      </c>
      <c r="F416" s="1">
        <v>0</v>
      </c>
      <c r="G416">
        <v>13.323333330000001</v>
      </c>
      <c r="H416">
        <v>26.038889999999999</v>
      </c>
      <c r="I416">
        <v>88.0625</v>
      </c>
      <c r="J416">
        <v>3.7650000000000001</v>
      </c>
      <c r="K416">
        <v>31</v>
      </c>
      <c r="L416">
        <v>90</v>
      </c>
      <c r="M416">
        <v>100</v>
      </c>
      <c r="N416">
        <f t="shared" si="27"/>
        <v>3.1666666666666665</v>
      </c>
      <c r="O416">
        <v>0</v>
      </c>
      <c r="P416">
        <v>0</v>
      </c>
      <c r="Q416" t="s">
        <v>13</v>
      </c>
      <c r="R416">
        <v>6.4</v>
      </c>
      <c r="S416">
        <v>150</v>
      </c>
      <c r="T416">
        <v>75</v>
      </c>
      <c r="U416">
        <v>50</v>
      </c>
      <c r="V416" t="s">
        <v>17</v>
      </c>
      <c r="W416">
        <f t="shared" si="28"/>
        <v>0</v>
      </c>
      <c r="X416">
        <f t="shared" si="26"/>
        <v>0</v>
      </c>
      <c r="Y416">
        <v>0</v>
      </c>
      <c r="Z416" t="s">
        <v>51</v>
      </c>
      <c r="AA416" t="str">
        <f t="shared" si="29"/>
        <v>short_term</v>
      </c>
      <c r="AB416" s="4" t="s">
        <v>119</v>
      </c>
    </row>
    <row r="417" spans="1:28">
      <c r="A417" t="s">
        <v>88</v>
      </c>
      <c r="B417">
        <v>2019</v>
      </c>
      <c r="C417" t="s">
        <v>83</v>
      </c>
      <c r="D417" s="4" t="s">
        <v>11</v>
      </c>
      <c r="E417" s="1" t="s">
        <v>59</v>
      </c>
      <c r="F417" s="1">
        <v>0</v>
      </c>
      <c r="G417">
        <v>13.323333330000001</v>
      </c>
      <c r="H417">
        <v>26.038889999999999</v>
      </c>
      <c r="I417">
        <v>88.0625</v>
      </c>
      <c r="J417">
        <v>3.7650000000000001</v>
      </c>
      <c r="K417">
        <v>34</v>
      </c>
      <c r="L417">
        <v>120</v>
      </c>
      <c r="M417">
        <v>150</v>
      </c>
      <c r="N417">
        <f t="shared" si="27"/>
        <v>4.5</v>
      </c>
      <c r="O417">
        <v>0</v>
      </c>
      <c r="P417">
        <v>0</v>
      </c>
      <c r="Q417" t="s">
        <v>13</v>
      </c>
      <c r="R417">
        <v>6.5</v>
      </c>
      <c r="S417">
        <v>24</v>
      </c>
      <c r="T417">
        <v>108</v>
      </c>
      <c r="U417">
        <v>48</v>
      </c>
      <c r="V417" t="s">
        <v>18</v>
      </c>
      <c r="W417">
        <f t="shared" si="28"/>
        <v>0</v>
      </c>
      <c r="X417">
        <f t="shared" si="26"/>
        <v>0</v>
      </c>
      <c r="Y417">
        <v>0</v>
      </c>
      <c r="Z417" t="s">
        <v>53</v>
      </c>
      <c r="AA417" t="str">
        <f t="shared" si="29"/>
        <v>intermediate_term</v>
      </c>
      <c r="AB417" s="4" t="s">
        <v>120</v>
      </c>
    </row>
    <row r="418" spans="1:28">
      <c r="A418" t="s">
        <v>88</v>
      </c>
      <c r="B418">
        <v>2019</v>
      </c>
      <c r="C418" t="s">
        <v>83</v>
      </c>
      <c r="D418" s="4" t="s">
        <v>151</v>
      </c>
      <c r="E418" s="1" t="s">
        <v>60</v>
      </c>
      <c r="F418">
        <v>0</v>
      </c>
      <c r="G418">
        <v>13.323333330000001</v>
      </c>
      <c r="H418">
        <v>26.038889999999999</v>
      </c>
      <c r="I418">
        <v>88.0625</v>
      </c>
      <c r="J418">
        <v>3.7650000000000001</v>
      </c>
      <c r="K418">
        <v>48</v>
      </c>
      <c r="L418">
        <v>150</v>
      </c>
      <c r="M418">
        <v>300</v>
      </c>
      <c r="N418">
        <f t="shared" si="27"/>
        <v>7.5</v>
      </c>
      <c r="O418">
        <v>0</v>
      </c>
      <c r="P418">
        <v>0</v>
      </c>
      <c r="Q418" t="s">
        <v>13</v>
      </c>
      <c r="R418">
        <v>5.75</v>
      </c>
      <c r="S418">
        <v>40</v>
      </c>
      <c r="T418">
        <v>25</v>
      </c>
      <c r="U418">
        <v>15</v>
      </c>
      <c r="V418" t="s">
        <v>18</v>
      </c>
      <c r="W418">
        <f t="shared" si="28"/>
        <v>0</v>
      </c>
      <c r="X418">
        <f t="shared" si="26"/>
        <v>0</v>
      </c>
      <c r="Y418">
        <v>0</v>
      </c>
      <c r="Z418" t="s">
        <v>53</v>
      </c>
      <c r="AA418" t="str">
        <f t="shared" si="29"/>
        <v>intermediate_term</v>
      </c>
      <c r="AB418" s="4" t="s">
        <v>121</v>
      </c>
    </row>
    <row r="419" spans="1:28">
      <c r="A419" t="s">
        <v>88</v>
      </c>
      <c r="B419">
        <v>2019</v>
      </c>
      <c r="C419" t="s">
        <v>83</v>
      </c>
      <c r="D419" s="4" t="s">
        <v>152</v>
      </c>
      <c r="E419" s="1" t="s">
        <v>60</v>
      </c>
      <c r="F419">
        <v>0</v>
      </c>
      <c r="G419">
        <v>13.323333330000001</v>
      </c>
      <c r="H419">
        <v>26.038889999999999</v>
      </c>
      <c r="I419">
        <v>88.0625</v>
      </c>
      <c r="J419">
        <v>3.7650000000000001</v>
      </c>
      <c r="K419">
        <v>38</v>
      </c>
      <c r="L419">
        <v>50</v>
      </c>
      <c r="M419">
        <v>145</v>
      </c>
      <c r="N419">
        <f t="shared" si="27"/>
        <v>3.25</v>
      </c>
      <c r="O419">
        <v>0</v>
      </c>
      <c r="P419">
        <v>0</v>
      </c>
      <c r="Q419" t="s">
        <v>69</v>
      </c>
      <c r="R419">
        <v>6.75</v>
      </c>
      <c r="S419">
        <v>20</v>
      </c>
      <c r="T419">
        <v>40</v>
      </c>
      <c r="U419">
        <v>20</v>
      </c>
      <c r="V419" t="s">
        <v>17</v>
      </c>
      <c r="W419">
        <f t="shared" si="28"/>
        <v>0</v>
      </c>
      <c r="X419">
        <f t="shared" si="26"/>
        <v>0</v>
      </c>
      <c r="Y419">
        <v>0</v>
      </c>
      <c r="Z419" t="s">
        <v>53</v>
      </c>
      <c r="AA419" t="str">
        <f t="shared" si="29"/>
        <v>short_term</v>
      </c>
      <c r="AB419" s="4" t="s">
        <v>122</v>
      </c>
    </row>
    <row r="420" spans="1:28">
      <c r="A420" t="s">
        <v>88</v>
      </c>
      <c r="B420">
        <v>2019</v>
      </c>
      <c r="C420" t="s">
        <v>83</v>
      </c>
      <c r="D420" s="4" t="s">
        <v>153</v>
      </c>
      <c r="E420" s="1" t="s">
        <v>63</v>
      </c>
      <c r="F420">
        <v>0</v>
      </c>
      <c r="G420">
        <v>13.323333330000001</v>
      </c>
      <c r="H420">
        <v>26.038889999999999</v>
      </c>
      <c r="I420">
        <v>88.0625</v>
      </c>
      <c r="J420">
        <v>3.7650000000000001</v>
      </c>
      <c r="K420">
        <v>110.9</v>
      </c>
      <c r="L420">
        <v>180</v>
      </c>
      <c r="M420">
        <v>240</v>
      </c>
      <c r="N420">
        <f t="shared" si="27"/>
        <v>7</v>
      </c>
      <c r="O420">
        <v>0</v>
      </c>
      <c r="P420">
        <v>0</v>
      </c>
      <c r="Q420" t="s">
        <v>70</v>
      </c>
      <c r="R420">
        <v>6.9</v>
      </c>
      <c r="S420">
        <v>80</v>
      </c>
      <c r="T420">
        <v>40</v>
      </c>
      <c r="U420">
        <v>40</v>
      </c>
      <c r="V420" t="s">
        <v>18</v>
      </c>
      <c r="W420">
        <f t="shared" si="28"/>
        <v>0</v>
      </c>
      <c r="X420">
        <f t="shared" si="26"/>
        <v>0</v>
      </c>
      <c r="Y420">
        <v>0</v>
      </c>
      <c r="Z420" t="s">
        <v>53</v>
      </c>
      <c r="AA420" t="str">
        <f t="shared" si="29"/>
        <v>intermediate_term</v>
      </c>
      <c r="AB420" s="4" t="s">
        <v>123</v>
      </c>
    </row>
    <row r="421" spans="1:28">
      <c r="A421" t="s">
        <v>88</v>
      </c>
      <c r="B421">
        <v>2019</v>
      </c>
      <c r="C421" t="s">
        <v>83</v>
      </c>
      <c r="D421" s="4" t="s">
        <v>12</v>
      </c>
      <c r="E421" s="1" t="s">
        <v>62</v>
      </c>
      <c r="F421">
        <v>1</v>
      </c>
      <c r="G421">
        <v>13.323333330000001</v>
      </c>
      <c r="H421">
        <v>26.038889999999999</v>
      </c>
      <c r="I421">
        <v>88.0625</v>
      </c>
      <c r="J421">
        <v>3.7650000000000001</v>
      </c>
      <c r="K421">
        <v>100</v>
      </c>
      <c r="L421">
        <v>150</v>
      </c>
      <c r="M421">
        <v>180</v>
      </c>
      <c r="N421">
        <f t="shared" si="27"/>
        <v>5.5</v>
      </c>
      <c r="O421">
        <v>45000</v>
      </c>
      <c r="P421">
        <v>2750</v>
      </c>
      <c r="Q421" t="s">
        <v>13</v>
      </c>
      <c r="R421">
        <v>6.25</v>
      </c>
      <c r="S421">
        <v>30</v>
      </c>
      <c r="T421">
        <v>60</v>
      </c>
      <c r="U421">
        <v>30</v>
      </c>
      <c r="V421" t="s">
        <v>17</v>
      </c>
      <c r="W421">
        <f t="shared" si="28"/>
        <v>275000</v>
      </c>
      <c r="X421">
        <f t="shared" si="26"/>
        <v>230000</v>
      </c>
      <c r="Y421">
        <f>(X421/O421)*100</f>
        <v>511.11111111111109</v>
      </c>
      <c r="Z421" t="s">
        <v>53</v>
      </c>
      <c r="AA421" t="str">
        <f t="shared" si="29"/>
        <v>intermediate_term</v>
      </c>
      <c r="AB421" s="4" t="s">
        <v>124</v>
      </c>
    </row>
    <row r="422" spans="1:28">
      <c r="A422" t="s">
        <v>88</v>
      </c>
      <c r="B422">
        <v>2019</v>
      </c>
      <c r="C422" t="s">
        <v>83</v>
      </c>
      <c r="D422" s="4" t="s">
        <v>154</v>
      </c>
      <c r="E422" s="1" t="s">
        <v>61</v>
      </c>
      <c r="F422">
        <v>1</v>
      </c>
      <c r="G422">
        <v>13.323333330000001</v>
      </c>
      <c r="H422">
        <v>26.038889999999999</v>
      </c>
      <c r="I422">
        <v>88.0625</v>
      </c>
      <c r="J422">
        <v>3.7650000000000001</v>
      </c>
      <c r="K422">
        <v>3.6</v>
      </c>
      <c r="L422">
        <v>300</v>
      </c>
      <c r="M422">
        <v>450</v>
      </c>
      <c r="N422">
        <f t="shared" si="27"/>
        <v>12.5</v>
      </c>
      <c r="O422">
        <v>72500</v>
      </c>
      <c r="P422">
        <v>31337</v>
      </c>
      <c r="Q422" t="s">
        <v>13</v>
      </c>
      <c r="R422">
        <v>7</v>
      </c>
      <c r="S422">
        <v>150</v>
      </c>
      <c r="T422">
        <v>80</v>
      </c>
      <c r="U422">
        <v>80</v>
      </c>
      <c r="V422" t="s">
        <v>17</v>
      </c>
      <c r="W422">
        <f t="shared" si="28"/>
        <v>112813.2</v>
      </c>
      <c r="X422">
        <f t="shared" si="26"/>
        <v>40313.199999999997</v>
      </c>
      <c r="Y422">
        <f>(X422/O422)*100</f>
        <v>55.604413793103447</v>
      </c>
      <c r="Z422" t="s">
        <v>51</v>
      </c>
      <c r="AA422" t="str">
        <f t="shared" si="29"/>
        <v>long_term</v>
      </c>
      <c r="AB422" s="4" t="s">
        <v>125</v>
      </c>
    </row>
    <row r="423" spans="1:28">
      <c r="A423" t="s">
        <v>88</v>
      </c>
      <c r="B423">
        <v>2019</v>
      </c>
      <c r="C423" t="s">
        <v>83</v>
      </c>
      <c r="D423" s="4" t="s">
        <v>155</v>
      </c>
      <c r="E423" s="1" t="s">
        <v>62</v>
      </c>
      <c r="F423">
        <v>0</v>
      </c>
      <c r="G423">
        <v>13.323333330000001</v>
      </c>
      <c r="H423">
        <v>26.038889999999999</v>
      </c>
      <c r="I423">
        <v>88.0625</v>
      </c>
      <c r="J423">
        <v>3.7650000000000001</v>
      </c>
      <c r="K423">
        <v>32</v>
      </c>
      <c r="L423">
        <v>80</v>
      </c>
      <c r="M423">
        <v>150</v>
      </c>
      <c r="N423">
        <f t="shared" si="27"/>
        <v>3.8333333333333335</v>
      </c>
      <c r="O423">
        <v>0</v>
      </c>
      <c r="P423">
        <v>0</v>
      </c>
      <c r="Q423" t="s">
        <v>13</v>
      </c>
      <c r="R423">
        <v>6.5</v>
      </c>
      <c r="S423">
        <v>40</v>
      </c>
      <c r="T423">
        <v>20</v>
      </c>
      <c r="U423">
        <v>40</v>
      </c>
      <c r="V423" t="s">
        <v>17</v>
      </c>
      <c r="W423">
        <f t="shared" si="28"/>
        <v>0</v>
      </c>
      <c r="X423">
        <f t="shared" si="26"/>
        <v>0</v>
      </c>
      <c r="Y423">
        <v>0</v>
      </c>
      <c r="Z423" t="s">
        <v>51</v>
      </c>
      <c r="AA423" t="str">
        <f t="shared" si="29"/>
        <v>short_term</v>
      </c>
      <c r="AB423" s="4" t="s">
        <v>126</v>
      </c>
    </row>
    <row r="424" spans="1:28">
      <c r="A424" t="s">
        <v>88</v>
      </c>
      <c r="B424">
        <v>2019</v>
      </c>
      <c r="C424" t="s">
        <v>83</v>
      </c>
      <c r="D424" s="4" t="s">
        <v>22</v>
      </c>
      <c r="E424" s="3" t="s">
        <v>62</v>
      </c>
      <c r="F424">
        <v>0</v>
      </c>
      <c r="G424">
        <v>13.323333330000001</v>
      </c>
      <c r="H424">
        <v>26.038889999999999</v>
      </c>
      <c r="I424">
        <v>88.0625</v>
      </c>
      <c r="J424">
        <v>3.7650000000000001</v>
      </c>
      <c r="K424">
        <f ca="1">RANDBETWEEN(15,30)</f>
        <v>28</v>
      </c>
      <c r="L424">
        <v>90</v>
      </c>
      <c r="M424">
        <v>90</v>
      </c>
      <c r="N424">
        <f t="shared" si="27"/>
        <v>3</v>
      </c>
      <c r="O424">
        <v>0</v>
      </c>
      <c r="P424">
        <v>0</v>
      </c>
      <c r="Q424" t="s">
        <v>13</v>
      </c>
      <c r="R424">
        <v>6.5</v>
      </c>
      <c r="S424">
        <v>200</v>
      </c>
      <c r="T424">
        <v>250</v>
      </c>
      <c r="U424">
        <v>250</v>
      </c>
      <c r="V424" t="s">
        <v>18</v>
      </c>
      <c r="W424">
        <f t="shared" ca="1" si="28"/>
        <v>0</v>
      </c>
      <c r="X424">
        <f t="shared" ca="1" si="26"/>
        <v>0</v>
      </c>
      <c r="Y424">
        <v>0</v>
      </c>
      <c r="Z424" t="s">
        <v>53</v>
      </c>
      <c r="AA424" t="str">
        <f t="shared" si="29"/>
        <v>short_term</v>
      </c>
      <c r="AB424" s="4" t="s">
        <v>90</v>
      </c>
    </row>
    <row r="425" spans="1:28">
      <c r="A425" t="s">
        <v>88</v>
      </c>
      <c r="B425">
        <v>2019</v>
      </c>
      <c r="C425" t="s">
        <v>83</v>
      </c>
      <c r="D425" s="4" t="s">
        <v>23</v>
      </c>
      <c r="E425" s="3" t="s">
        <v>62</v>
      </c>
      <c r="F425">
        <v>0</v>
      </c>
      <c r="G425">
        <v>13.323333330000001</v>
      </c>
      <c r="H425">
        <v>26.038889999999999</v>
      </c>
      <c r="I425">
        <v>88.0625</v>
      </c>
      <c r="J425">
        <v>3.7650000000000001</v>
      </c>
      <c r="K425">
        <f ca="1">RANDBETWEEN(15,30)</f>
        <v>25</v>
      </c>
      <c r="L425">
        <v>140</v>
      </c>
      <c r="M425">
        <v>140</v>
      </c>
      <c r="N425">
        <f t="shared" si="27"/>
        <v>4.666666666666667</v>
      </c>
      <c r="O425">
        <v>0</v>
      </c>
      <c r="P425">
        <v>0</v>
      </c>
      <c r="Q425" t="s">
        <v>15</v>
      </c>
      <c r="R425">
        <v>6.05</v>
      </c>
      <c r="S425">
        <v>200</v>
      </c>
      <c r="T425">
        <v>75</v>
      </c>
      <c r="U425">
        <v>75</v>
      </c>
      <c r="V425" t="s">
        <v>18</v>
      </c>
      <c r="W425">
        <f t="shared" ca="1" si="28"/>
        <v>0</v>
      </c>
      <c r="X425">
        <f t="shared" ca="1" si="26"/>
        <v>0</v>
      </c>
      <c r="Y425">
        <v>0</v>
      </c>
      <c r="Z425" t="s">
        <v>53</v>
      </c>
      <c r="AA425" t="str">
        <f t="shared" si="29"/>
        <v>intermediate_term</v>
      </c>
      <c r="AB425" s="4" t="s">
        <v>127</v>
      </c>
    </row>
    <row r="426" spans="1:28">
      <c r="A426" t="s">
        <v>88</v>
      </c>
      <c r="B426">
        <v>2019</v>
      </c>
      <c r="C426" t="s">
        <v>83</v>
      </c>
      <c r="D426" s="4" t="s">
        <v>24</v>
      </c>
      <c r="E426" s="3" t="s">
        <v>62</v>
      </c>
      <c r="F426">
        <v>0</v>
      </c>
      <c r="G426">
        <v>13.323333330000001</v>
      </c>
      <c r="H426">
        <v>26.038889999999999</v>
      </c>
      <c r="I426">
        <v>88.0625</v>
      </c>
      <c r="J426">
        <v>3.7650000000000001</v>
      </c>
      <c r="K426">
        <f ca="1">RANDBETWEEN(25,35)</f>
        <v>27</v>
      </c>
      <c r="L426">
        <v>240</v>
      </c>
      <c r="M426">
        <v>240</v>
      </c>
      <c r="N426">
        <f t="shared" si="27"/>
        <v>8</v>
      </c>
      <c r="O426">
        <v>0</v>
      </c>
      <c r="P426">
        <v>0</v>
      </c>
      <c r="Q426" t="s">
        <v>15</v>
      </c>
      <c r="R426">
        <v>6</v>
      </c>
      <c r="S426">
        <v>10</v>
      </c>
      <c r="T426">
        <v>20</v>
      </c>
      <c r="U426">
        <v>20</v>
      </c>
      <c r="V426" t="s">
        <v>17</v>
      </c>
      <c r="W426">
        <f t="shared" ca="1" si="28"/>
        <v>0</v>
      </c>
      <c r="X426">
        <f t="shared" ca="1" si="26"/>
        <v>0</v>
      </c>
      <c r="Y426">
        <v>0</v>
      </c>
      <c r="Z426" t="s">
        <v>51</v>
      </c>
      <c r="AA426" t="str">
        <f t="shared" si="29"/>
        <v>intermediate_term</v>
      </c>
      <c r="AB426" s="4" t="s">
        <v>91</v>
      </c>
    </row>
    <row r="427" spans="1:28">
      <c r="A427" t="s">
        <v>88</v>
      </c>
      <c r="B427">
        <v>2019</v>
      </c>
      <c r="C427" t="s">
        <v>83</v>
      </c>
      <c r="D427" s="4" t="s">
        <v>25</v>
      </c>
      <c r="E427" s="3" t="s">
        <v>62</v>
      </c>
      <c r="F427">
        <v>0</v>
      </c>
      <c r="G427">
        <v>13.323333330000001</v>
      </c>
      <c r="H427">
        <v>26.038889999999999</v>
      </c>
      <c r="I427">
        <v>88.0625</v>
      </c>
      <c r="J427">
        <v>3.7650000000000001</v>
      </c>
      <c r="K427">
        <f ca="1">RANDBETWEEN(20,30)</f>
        <v>30</v>
      </c>
      <c r="L427">
        <v>75</v>
      </c>
      <c r="M427">
        <v>75</v>
      </c>
      <c r="N427">
        <f t="shared" si="27"/>
        <v>2.5</v>
      </c>
      <c r="O427">
        <v>0</v>
      </c>
      <c r="P427">
        <v>0</v>
      </c>
      <c r="Q427" t="s">
        <v>15</v>
      </c>
      <c r="R427">
        <v>6.25</v>
      </c>
      <c r="S427">
        <v>5</v>
      </c>
      <c r="T427">
        <v>10</v>
      </c>
      <c r="U427">
        <v>10</v>
      </c>
      <c r="V427" t="s">
        <v>18</v>
      </c>
      <c r="W427">
        <f t="shared" ca="1" si="28"/>
        <v>0</v>
      </c>
      <c r="X427">
        <f t="shared" ca="1" si="26"/>
        <v>0</v>
      </c>
      <c r="Y427">
        <v>0</v>
      </c>
      <c r="Z427" t="s">
        <v>51</v>
      </c>
      <c r="AA427" t="str">
        <f t="shared" si="29"/>
        <v>short_term</v>
      </c>
      <c r="AB427" s="4" t="s">
        <v>92</v>
      </c>
    </row>
    <row r="428" spans="1:28">
      <c r="A428" t="s">
        <v>88</v>
      </c>
      <c r="B428">
        <v>2019</v>
      </c>
      <c r="C428" t="s">
        <v>83</v>
      </c>
      <c r="D428" s="4" t="s">
        <v>26</v>
      </c>
      <c r="E428" s="3" t="s">
        <v>62</v>
      </c>
      <c r="F428">
        <v>0</v>
      </c>
      <c r="G428">
        <v>13.323333330000001</v>
      </c>
      <c r="H428">
        <v>26.038889999999999</v>
      </c>
      <c r="I428">
        <v>88.0625</v>
      </c>
      <c r="J428">
        <v>3.7650000000000001</v>
      </c>
      <c r="K428">
        <f ca="1">RANDBETWEEN(25,35)</f>
        <v>26</v>
      </c>
      <c r="L428">
        <v>55</v>
      </c>
      <c r="M428">
        <v>55</v>
      </c>
      <c r="N428">
        <f t="shared" si="27"/>
        <v>1.8333333333333333</v>
      </c>
      <c r="O428">
        <v>0</v>
      </c>
      <c r="P428">
        <v>0</v>
      </c>
      <c r="Q428" t="s">
        <v>13</v>
      </c>
      <c r="R428">
        <v>6.4</v>
      </c>
      <c r="S428">
        <v>30</v>
      </c>
      <c r="T428">
        <v>40</v>
      </c>
      <c r="U428">
        <v>40</v>
      </c>
      <c r="V428" t="s">
        <v>17</v>
      </c>
      <c r="W428">
        <f t="shared" ca="1" si="28"/>
        <v>0</v>
      </c>
      <c r="X428">
        <f t="shared" ca="1" si="26"/>
        <v>0</v>
      </c>
      <c r="Y428">
        <v>0</v>
      </c>
      <c r="Z428" t="s">
        <v>53</v>
      </c>
      <c r="AA428" t="str">
        <f t="shared" si="29"/>
        <v>short_term</v>
      </c>
      <c r="AB428" s="4" t="s">
        <v>128</v>
      </c>
    </row>
    <row r="429" spans="1:28">
      <c r="A429" t="s">
        <v>88</v>
      </c>
      <c r="B429">
        <v>2019</v>
      </c>
      <c r="C429" t="s">
        <v>83</v>
      </c>
      <c r="D429" s="4" t="s">
        <v>27</v>
      </c>
      <c r="E429" s="3" t="s">
        <v>62</v>
      </c>
      <c r="F429">
        <v>0</v>
      </c>
      <c r="G429">
        <v>13.323333330000001</v>
      </c>
      <c r="H429">
        <v>26.038889999999999</v>
      </c>
      <c r="I429">
        <v>88.0625</v>
      </c>
      <c r="J429">
        <v>3.7650000000000001</v>
      </c>
      <c r="K429">
        <f ca="1">RANDBETWEEN(15,30)</f>
        <v>20</v>
      </c>
      <c r="L429">
        <v>90</v>
      </c>
      <c r="M429">
        <v>90</v>
      </c>
      <c r="N429">
        <f t="shared" si="27"/>
        <v>3</v>
      </c>
      <c r="O429">
        <v>0</v>
      </c>
      <c r="P429">
        <v>0</v>
      </c>
      <c r="Q429" t="s">
        <v>13</v>
      </c>
      <c r="R429">
        <v>6.5</v>
      </c>
      <c r="S429">
        <v>90</v>
      </c>
      <c r="T429">
        <v>90</v>
      </c>
      <c r="U429">
        <v>90</v>
      </c>
      <c r="V429" t="s">
        <v>17</v>
      </c>
      <c r="W429">
        <f t="shared" ca="1" si="28"/>
        <v>0</v>
      </c>
      <c r="X429">
        <f t="shared" ca="1" si="26"/>
        <v>0</v>
      </c>
      <c r="Y429">
        <v>0</v>
      </c>
      <c r="Z429" t="s">
        <v>51</v>
      </c>
      <c r="AA429" t="str">
        <f t="shared" si="29"/>
        <v>short_term</v>
      </c>
      <c r="AB429" s="4" t="s">
        <v>93</v>
      </c>
    </row>
    <row r="430" spans="1:28">
      <c r="A430" t="s">
        <v>88</v>
      </c>
      <c r="B430">
        <v>2019</v>
      </c>
      <c r="C430" t="s">
        <v>83</v>
      </c>
      <c r="D430" s="4" t="s">
        <v>28</v>
      </c>
      <c r="E430" s="3" t="s">
        <v>62</v>
      </c>
      <c r="F430">
        <v>1</v>
      </c>
      <c r="G430">
        <v>13.323333330000001</v>
      </c>
      <c r="H430">
        <v>26.038889999999999</v>
      </c>
      <c r="I430">
        <v>88.0625</v>
      </c>
      <c r="J430">
        <v>3.7650000000000001</v>
      </c>
      <c r="K430">
        <f ca="1">RANDBETWEEN(25,40)</f>
        <v>32</v>
      </c>
      <c r="L430">
        <v>180</v>
      </c>
      <c r="M430">
        <v>180</v>
      </c>
      <c r="N430">
        <f t="shared" si="27"/>
        <v>6</v>
      </c>
      <c r="O430">
        <v>38000</v>
      </c>
      <c r="P430">
        <f ca="1">RANDBETWEEN(14990,15010)</f>
        <v>15008</v>
      </c>
      <c r="Q430" t="s">
        <v>15</v>
      </c>
      <c r="R430">
        <v>6.25</v>
      </c>
      <c r="S430">
        <v>80</v>
      </c>
      <c r="T430">
        <v>60</v>
      </c>
      <c r="U430">
        <v>40</v>
      </c>
      <c r="V430" t="s">
        <v>18</v>
      </c>
      <c r="W430">
        <f t="shared" ca="1" si="28"/>
        <v>480256</v>
      </c>
      <c r="X430">
        <f t="shared" ca="1" si="26"/>
        <v>442256</v>
      </c>
      <c r="Y430">
        <f ca="1">(X430/O430)*100</f>
        <v>1163.8315789473686</v>
      </c>
      <c r="Z430" t="s">
        <v>53</v>
      </c>
      <c r="AA430" t="str">
        <f t="shared" si="29"/>
        <v>intermediate_term</v>
      </c>
      <c r="AB430" s="4" t="s">
        <v>94</v>
      </c>
    </row>
    <row r="431" spans="1:28">
      <c r="A431" t="s">
        <v>88</v>
      </c>
      <c r="B431">
        <v>2019</v>
      </c>
      <c r="C431" t="s">
        <v>83</v>
      </c>
      <c r="D431" s="4" t="s">
        <v>29</v>
      </c>
      <c r="E431" s="1" t="s">
        <v>63</v>
      </c>
      <c r="F431">
        <v>1</v>
      </c>
      <c r="G431">
        <v>13.323333330000001</v>
      </c>
      <c r="H431">
        <v>26.038889999999999</v>
      </c>
      <c r="I431">
        <v>88.0625</v>
      </c>
      <c r="J431">
        <v>3.7650000000000001</v>
      </c>
      <c r="K431">
        <f ca="1">RANDBETWEEN(85,95)</f>
        <v>87</v>
      </c>
      <c r="L431">
        <v>210</v>
      </c>
      <c r="M431">
        <v>210</v>
      </c>
      <c r="N431">
        <f t="shared" si="27"/>
        <v>7</v>
      </c>
      <c r="O431">
        <v>67000</v>
      </c>
      <c r="P431">
        <v>1200</v>
      </c>
      <c r="Q431" t="s">
        <v>36</v>
      </c>
      <c r="R431">
        <v>6</v>
      </c>
      <c r="S431">
        <v>120</v>
      </c>
      <c r="T431">
        <v>50</v>
      </c>
      <c r="U431">
        <v>80</v>
      </c>
      <c r="V431" t="s">
        <v>17</v>
      </c>
      <c r="W431">
        <f t="shared" ca="1" si="28"/>
        <v>104400</v>
      </c>
      <c r="X431">
        <f t="shared" ca="1" si="26"/>
        <v>37400</v>
      </c>
      <c r="Y431">
        <f ca="1">(X431/O431)*100</f>
        <v>55.820895522388057</v>
      </c>
      <c r="Z431" t="s">
        <v>51</v>
      </c>
      <c r="AA431" t="str">
        <f t="shared" si="29"/>
        <v>intermediate_term</v>
      </c>
      <c r="AB431" s="4" t="s">
        <v>129</v>
      </c>
    </row>
    <row r="432" spans="1:28">
      <c r="A432" t="s">
        <v>88</v>
      </c>
      <c r="B432">
        <v>2019</v>
      </c>
      <c r="C432" t="s">
        <v>83</v>
      </c>
      <c r="D432" s="4" t="s">
        <v>30</v>
      </c>
      <c r="E432" s="2" t="s">
        <v>61</v>
      </c>
      <c r="F432">
        <v>0</v>
      </c>
      <c r="G432">
        <v>13.323333330000001</v>
      </c>
      <c r="H432">
        <v>26.038889999999999</v>
      </c>
      <c r="I432">
        <v>88.0625</v>
      </c>
      <c r="J432">
        <v>3.7650000000000001</v>
      </c>
      <c r="K432">
        <f ca="1">RANDBETWEEN(25,40)</f>
        <v>30</v>
      </c>
      <c r="L432">
        <v>360</v>
      </c>
      <c r="M432">
        <v>360</v>
      </c>
      <c r="N432">
        <f t="shared" si="27"/>
        <v>12</v>
      </c>
      <c r="O432">
        <v>0</v>
      </c>
      <c r="P432">
        <v>0</v>
      </c>
      <c r="Q432" t="s">
        <v>65</v>
      </c>
      <c r="R432">
        <v>6.75</v>
      </c>
      <c r="S432">
        <v>400</v>
      </c>
      <c r="T432">
        <v>120</v>
      </c>
      <c r="U432">
        <v>600</v>
      </c>
      <c r="V432" t="s">
        <v>18</v>
      </c>
      <c r="W432">
        <f t="shared" ca="1" si="28"/>
        <v>0</v>
      </c>
      <c r="X432">
        <f t="shared" ca="1" si="26"/>
        <v>0</v>
      </c>
      <c r="Y432">
        <v>0</v>
      </c>
      <c r="Z432" t="s">
        <v>53</v>
      </c>
      <c r="AA432" t="str">
        <f t="shared" si="29"/>
        <v>intermediate_term</v>
      </c>
      <c r="AB432" s="4" t="s">
        <v>95</v>
      </c>
    </row>
    <row r="433" spans="1:28">
      <c r="A433" t="s">
        <v>88</v>
      </c>
      <c r="B433">
        <v>2019</v>
      </c>
      <c r="C433" t="s">
        <v>83</v>
      </c>
      <c r="D433" s="4" t="s">
        <v>31</v>
      </c>
      <c r="E433" s="3" t="s">
        <v>61</v>
      </c>
      <c r="F433">
        <v>1</v>
      </c>
      <c r="G433">
        <v>13.323333330000001</v>
      </c>
      <c r="H433">
        <v>26.038889999999999</v>
      </c>
      <c r="I433">
        <v>88.0625</v>
      </c>
      <c r="J433">
        <v>3.7650000000000001</v>
      </c>
      <c r="K433">
        <f ca="1">RANDBETWEEN(290,320)</f>
        <v>320</v>
      </c>
      <c r="L433">
        <v>1080</v>
      </c>
      <c r="M433">
        <v>1080</v>
      </c>
      <c r="N433">
        <f t="shared" si="27"/>
        <v>36</v>
      </c>
      <c r="O433">
        <v>395000</v>
      </c>
      <c r="P433">
        <v>12000</v>
      </c>
      <c r="Q433" t="s">
        <v>13</v>
      </c>
      <c r="R433">
        <v>9.5</v>
      </c>
      <c r="S433">
        <v>32</v>
      </c>
      <c r="T433">
        <v>32</v>
      </c>
      <c r="U433">
        <v>32</v>
      </c>
      <c r="V433" t="s">
        <v>17</v>
      </c>
      <c r="W433">
        <f t="shared" ca="1" si="28"/>
        <v>3840000</v>
      </c>
      <c r="X433">
        <f t="shared" ca="1" si="26"/>
        <v>3445000</v>
      </c>
      <c r="Y433">
        <f ca="1">(X433/O433)*100</f>
        <v>872.15189873417728</v>
      </c>
      <c r="Z433" t="s">
        <v>54</v>
      </c>
      <c r="AA433" t="str">
        <f t="shared" si="29"/>
        <v>long_term</v>
      </c>
      <c r="AB433" s="4" t="s">
        <v>130</v>
      </c>
    </row>
    <row r="434" spans="1:28">
      <c r="A434" t="s">
        <v>88</v>
      </c>
      <c r="B434">
        <v>2019</v>
      </c>
      <c r="C434" t="s">
        <v>83</v>
      </c>
      <c r="D434" s="4" t="s">
        <v>32</v>
      </c>
      <c r="E434" s="3" t="s">
        <v>61</v>
      </c>
      <c r="F434">
        <v>0</v>
      </c>
      <c r="G434">
        <v>13.323333330000001</v>
      </c>
      <c r="H434">
        <v>26.038889999999999</v>
      </c>
      <c r="I434">
        <v>88.0625</v>
      </c>
      <c r="J434">
        <v>3.7650000000000001</v>
      </c>
      <c r="K434">
        <f ca="1">RANDBETWEEN(100,130)</f>
        <v>105</v>
      </c>
      <c r="L434">
        <v>1980</v>
      </c>
      <c r="M434">
        <v>1980</v>
      </c>
      <c r="N434">
        <f t="shared" si="27"/>
        <v>66</v>
      </c>
      <c r="O434">
        <v>0</v>
      </c>
      <c r="P434">
        <v>0</v>
      </c>
      <c r="Q434" t="s">
        <v>15</v>
      </c>
      <c r="R434">
        <v>7.25</v>
      </c>
      <c r="S434">
        <v>56</v>
      </c>
      <c r="T434">
        <v>20</v>
      </c>
      <c r="U434">
        <v>20</v>
      </c>
      <c r="V434" t="s">
        <v>18</v>
      </c>
      <c r="W434">
        <f t="shared" ca="1" si="28"/>
        <v>0</v>
      </c>
      <c r="X434">
        <f t="shared" ca="1" si="26"/>
        <v>0</v>
      </c>
      <c r="Y434">
        <v>0</v>
      </c>
      <c r="Z434" t="s">
        <v>54</v>
      </c>
      <c r="AA434" t="str">
        <f t="shared" si="29"/>
        <v>long_term</v>
      </c>
      <c r="AB434" s="4" t="s">
        <v>131</v>
      </c>
    </row>
    <row r="435" spans="1:28">
      <c r="A435" t="s">
        <v>88</v>
      </c>
      <c r="B435">
        <v>2019</v>
      </c>
      <c r="C435" t="s">
        <v>83</v>
      </c>
      <c r="D435" s="4" t="s">
        <v>33</v>
      </c>
      <c r="E435" s="2" t="s">
        <v>61</v>
      </c>
      <c r="F435">
        <v>0</v>
      </c>
      <c r="G435">
        <v>13.323333330000001</v>
      </c>
      <c r="H435">
        <v>26.038889999999999</v>
      </c>
      <c r="I435">
        <v>88.0625</v>
      </c>
      <c r="J435">
        <v>3.7650000000000001</v>
      </c>
      <c r="K435">
        <f ca="1">RANDBETWEEN(50,65)</f>
        <v>53</v>
      </c>
      <c r="L435">
        <v>1080</v>
      </c>
      <c r="M435">
        <v>1080</v>
      </c>
      <c r="N435">
        <f t="shared" si="27"/>
        <v>36</v>
      </c>
      <c r="O435">
        <v>0</v>
      </c>
      <c r="P435">
        <v>0</v>
      </c>
      <c r="Q435" t="s">
        <v>71</v>
      </c>
      <c r="R435">
        <v>6</v>
      </c>
      <c r="S435">
        <v>25</v>
      </c>
      <c r="T435">
        <v>12</v>
      </c>
      <c r="U435">
        <v>12</v>
      </c>
      <c r="V435" t="s">
        <v>18</v>
      </c>
      <c r="W435">
        <f t="shared" ca="1" si="28"/>
        <v>0</v>
      </c>
      <c r="X435">
        <f t="shared" ca="1" si="26"/>
        <v>0</v>
      </c>
      <c r="Y435">
        <v>0</v>
      </c>
      <c r="Z435" t="s">
        <v>54</v>
      </c>
      <c r="AA435" t="str">
        <f t="shared" si="29"/>
        <v>long_term</v>
      </c>
      <c r="AB435" s="4" t="s">
        <v>96</v>
      </c>
    </row>
    <row r="436" spans="1:28">
      <c r="A436" t="s">
        <v>88</v>
      </c>
      <c r="B436">
        <v>2019</v>
      </c>
      <c r="C436" t="s">
        <v>83</v>
      </c>
      <c r="D436" s="4" t="s">
        <v>34</v>
      </c>
      <c r="E436" s="2" t="s">
        <v>61</v>
      </c>
      <c r="F436">
        <v>0</v>
      </c>
      <c r="G436">
        <v>13.323333330000001</v>
      </c>
      <c r="H436">
        <v>26.038889999999999</v>
      </c>
      <c r="I436">
        <v>88.0625</v>
      </c>
      <c r="J436">
        <v>3.7650000000000001</v>
      </c>
      <c r="K436">
        <f ca="1">RANDBETWEEN(90,120)</f>
        <v>120</v>
      </c>
      <c r="L436">
        <v>900</v>
      </c>
      <c r="M436">
        <v>900</v>
      </c>
      <c r="N436">
        <f t="shared" si="27"/>
        <v>30</v>
      </c>
      <c r="O436">
        <v>0</v>
      </c>
      <c r="P436">
        <v>0</v>
      </c>
      <c r="Q436" t="s">
        <v>13</v>
      </c>
      <c r="R436">
        <v>7.25</v>
      </c>
      <c r="S436">
        <v>215</v>
      </c>
      <c r="T436">
        <v>75</v>
      </c>
      <c r="U436">
        <v>100</v>
      </c>
      <c r="V436" t="s">
        <v>17</v>
      </c>
      <c r="W436">
        <f t="shared" ca="1" si="28"/>
        <v>0</v>
      </c>
      <c r="X436">
        <f t="shared" ca="1" si="26"/>
        <v>0</v>
      </c>
      <c r="Y436">
        <v>0</v>
      </c>
      <c r="Z436" t="s">
        <v>54</v>
      </c>
      <c r="AA436" t="str">
        <f t="shared" si="29"/>
        <v>long_term</v>
      </c>
      <c r="AB436" s="4" t="s">
        <v>97</v>
      </c>
    </row>
    <row r="437" spans="1:28">
      <c r="A437" t="s">
        <v>88</v>
      </c>
      <c r="B437">
        <v>2019</v>
      </c>
      <c r="C437" t="s">
        <v>83</v>
      </c>
      <c r="D437" s="4" t="s">
        <v>35</v>
      </c>
      <c r="E437" s="2" t="s">
        <v>61</v>
      </c>
      <c r="F437">
        <v>0</v>
      </c>
      <c r="G437">
        <v>13.323333330000001</v>
      </c>
      <c r="H437">
        <v>26.038889999999999</v>
      </c>
      <c r="I437">
        <v>88.0625</v>
      </c>
      <c r="J437">
        <v>3.7650000000000001</v>
      </c>
      <c r="K437">
        <f ca="1">RANDBETWEEN(30,50)</f>
        <v>36</v>
      </c>
      <c r="L437">
        <v>210</v>
      </c>
      <c r="M437">
        <v>210</v>
      </c>
      <c r="N437">
        <f t="shared" si="27"/>
        <v>7</v>
      </c>
      <c r="O437">
        <v>0</v>
      </c>
      <c r="P437">
        <v>0</v>
      </c>
      <c r="Q437" t="s">
        <v>13</v>
      </c>
      <c r="R437">
        <v>6.75</v>
      </c>
      <c r="S437">
        <v>1088</v>
      </c>
      <c r="T437">
        <v>72</v>
      </c>
      <c r="U437">
        <v>527</v>
      </c>
      <c r="V437" t="s">
        <v>17</v>
      </c>
      <c r="W437">
        <f t="shared" ca="1" si="28"/>
        <v>0</v>
      </c>
      <c r="X437">
        <f t="shared" ca="1" si="26"/>
        <v>0</v>
      </c>
      <c r="Y437">
        <v>0</v>
      </c>
      <c r="Z437" t="s">
        <v>54</v>
      </c>
      <c r="AA437" t="str">
        <f t="shared" si="29"/>
        <v>intermediate_term</v>
      </c>
      <c r="AB437" s="4" t="s">
        <v>98</v>
      </c>
    </row>
    <row r="438" spans="1:28">
      <c r="A438" t="s">
        <v>88</v>
      </c>
      <c r="B438">
        <v>2019</v>
      </c>
      <c r="C438" t="s">
        <v>83</v>
      </c>
      <c r="D438" s="4" t="s">
        <v>37</v>
      </c>
      <c r="E438" s="2" t="s">
        <v>61</v>
      </c>
      <c r="F438">
        <v>0</v>
      </c>
      <c r="G438">
        <v>13.323333330000001</v>
      </c>
      <c r="H438">
        <v>26.038889999999999</v>
      </c>
      <c r="I438">
        <v>88.0625</v>
      </c>
      <c r="J438">
        <v>3.7650000000000001</v>
      </c>
      <c r="K438">
        <f ca="1">RANDBETWEEN(50,100)</f>
        <v>98</v>
      </c>
      <c r="L438">
        <v>1800</v>
      </c>
      <c r="M438">
        <v>2880</v>
      </c>
      <c r="N438">
        <f t="shared" si="27"/>
        <v>78</v>
      </c>
      <c r="O438">
        <v>0</v>
      </c>
      <c r="P438">
        <v>0</v>
      </c>
      <c r="Q438" t="s">
        <v>13</v>
      </c>
      <c r="R438">
        <v>6.5</v>
      </c>
      <c r="S438">
        <v>400</v>
      </c>
      <c r="T438">
        <v>400</v>
      </c>
      <c r="U438">
        <v>600</v>
      </c>
      <c r="V438" t="s">
        <v>18</v>
      </c>
      <c r="W438">
        <f t="shared" ca="1" si="28"/>
        <v>0</v>
      </c>
      <c r="X438">
        <f t="shared" ca="1" si="26"/>
        <v>0</v>
      </c>
      <c r="Y438">
        <v>0</v>
      </c>
      <c r="Z438" t="s">
        <v>54</v>
      </c>
      <c r="AA438" t="str">
        <f t="shared" si="29"/>
        <v>long_term</v>
      </c>
      <c r="AB438" s="4" t="s">
        <v>99</v>
      </c>
    </row>
    <row r="439" spans="1:28">
      <c r="A439" t="s">
        <v>88</v>
      </c>
      <c r="B439">
        <v>2019</v>
      </c>
      <c r="C439" t="s">
        <v>83</v>
      </c>
      <c r="D439" s="4" t="s">
        <v>156</v>
      </c>
      <c r="E439" s="2" t="s">
        <v>61</v>
      </c>
      <c r="F439">
        <v>1</v>
      </c>
      <c r="G439">
        <v>13.323333330000001</v>
      </c>
      <c r="H439">
        <v>26.038889999999999</v>
      </c>
      <c r="I439">
        <v>88.0625</v>
      </c>
      <c r="J439">
        <v>3.7650000000000001</v>
      </c>
      <c r="K439">
        <f ca="1">RANDBETWEEN(100,150)</f>
        <v>140</v>
      </c>
      <c r="L439">
        <v>240</v>
      </c>
      <c r="M439">
        <v>720</v>
      </c>
      <c r="N439">
        <f t="shared" si="27"/>
        <v>16</v>
      </c>
      <c r="O439">
        <v>400000</v>
      </c>
      <c r="P439">
        <v>10000</v>
      </c>
      <c r="Q439" t="s">
        <v>67</v>
      </c>
      <c r="R439">
        <v>6</v>
      </c>
      <c r="S439">
        <v>170</v>
      </c>
      <c r="T439">
        <v>170</v>
      </c>
      <c r="U439">
        <v>170</v>
      </c>
      <c r="V439" t="s">
        <v>18</v>
      </c>
      <c r="W439">
        <f t="shared" ca="1" si="28"/>
        <v>1400000</v>
      </c>
      <c r="X439">
        <f t="shared" ca="1" si="26"/>
        <v>1000000</v>
      </c>
      <c r="Y439">
        <f ca="1">(X439/O439)*100</f>
        <v>250</v>
      </c>
      <c r="Z439" t="s">
        <v>54</v>
      </c>
      <c r="AA439" t="str">
        <f t="shared" si="29"/>
        <v>long_term</v>
      </c>
      <c r="AB439" s="4" t="s">
        <v>100</v>
      </c>
    </row>
    <row r="440" spans="1:28">
      <c r="A440" t="s">
        <v>88</v>
      </c>
      <c r="B440">
        <v>2019</v>
      </c>
      <c r="C440" t="s">
        <v>83</v>
      </c>
      <c r="D440" s="4" t="s">
        <v>38</v>
      </c>
      <c r="E440" s="3" t="s">
        <v>59</v>
      </c>
      <c r="F440">
        <v>0</v>
      </c>
      <c r="G440">
        <v>13.323333330000001</v>
      </c>
      <c r="H440">
        <v>26.038889999999999</v>
      </c>
      <c r="I440">
        <v>88.0625</v>
      </c>
      <c r="J440">
        <v>3.7650000000000001</v>
      </c>
      <c r="K440">
        <f ca="1">RANDBETWEEN(120,300)</f>
        <v>273</v>
      </c>
      <c r="L440">
        <v>45</v>
      </c>
      <c r="M440">
        <v>50</v>
      </c>
      <c r="N440">
        <f t="shared" si="27"/>
        <v>1.5833333333333333</v>
      </c>
      <c r="O440">
        <v>0</v>
      </c>
      <c r="P440">
        <v>0</v>
      </c>
      <c r="Q440" t="s">
        <v>15</v>
      </c>
      <c r="R440">
        <v>6.25</v>
      </c>
      <c r="S440">
        <v>200</v>
      </c>
      <c r="T440">
        <v>75</v>
      </c>
      <c r="U440">
        <v>125</v>
      </c>
      <c r="V440" t="s">
        <v>17</v>
      </c>
      <c r="W440">
        <f t="shared" ca="1" si="28"/>
        <v>0</v>
      </c>
      <c r="X440">
        <f t="shared" ca="1" si="26"/>
        <v>0</v>
      </c>
      <c r="Y440">
        <v>0</v>
      </c>
      <c r="Z440" t="s">
        <v>54</v>
      </c>
      <c r="AA440" t="str">
        <f t="shared" si="29"/>
        <v>short_term</v>
      </c>
      <c r="AB440" s="4" t="s">
        <v>101</v>
      </c>
    </row>
    <row r="441" spans="1:28">
      <c r="A441" t="s">
        <v>88</v>
      </c>
      <c r="B441">
        <v>2019</v>
      </c>
      <c r="C441" t="s">
        <v>83</v>
      </c>
      <c r="D441" s="4" t="s">
        <v>39</v>
      </c>
      <c r="E441" s="3" t="s">
        <v>59</v>
      </c>
      <c r="F441">
        <v>0</v>
      </c>
      <c r="G441">
        <v>13.323333330000001</v>
      </c>
      <c r="H441">
        <v>26.038889999999999</v>
      </c>
      <c r="I441">
        <v>88.0625</v>
      </c>
      <c r="J441">
        <v>3.7650000000000001</v>
      </c>
      <c r="K441">
        <f ca="1">RANDBETWEEN(60,90)</f>
        <v>77</v>
      </c>
      <c r="L441">
        <v>56</v>
      </c>
      <c r="M441">
        <v>60</v>
      </c>
      <c r="N441">
        <f t="shared" si="27"/>
        <v>1.9333333333333333</v>
      </c>
      <c r="O441">
        <v>0</v>
      </c>
      <c r="P441">
        <v>0</v>
      </c>
      <c r="Q441" t="s">
        <v>13</v>
      </c>
      <c r="R441">
        <v>7.25</v>
      </c>
      <c r="S441">
        <v>45</v>
      </c>
      <c r="T441">
        <v>90</v>
      </c>
      <c r="U441">
        <v>75</v>
      </c>
      <c r="V441" t="s">
        <v>18</v>
      </c>
      <c r="W441">
        <f t="shared" ca="1" si="28"/>
        <v>0</v>
      </c>
      <c r="X441">
        <f t="shared" ca="1" si="26"/>
        <v>0</v>
      </c>
      <c r="Y441">
        <v>0</v>
      </c>
      <c r="Z441" t="s">
        <v>53</v>
      </c>
      <c r="AA441" t="str">
        <f t="shared" si="29"/>
        <v>short_term</v>
      </c>
      <c r="AB441" s="4" t="s">
        <v>102</v>
      </c>
    </row>
    <row r="442" spans="1:28">
      <c r="A442" t="s">
        <v>88</v>
      </c>
      <c r="B442">
        <v>2019</v>
      </c>
      <c r="C442" t="s">
        <v>83</v>
      </c>
      <c r="D442" s="4" t="s">
        <v>40</v>
      </c>
      <c r="E442" s="2" t="s">
        <v>62</v>
      </c>
      <c r="F442">
        <v>0</v>
      </c>
      <c r="G442">
        <v>13.323333330000001</v>
      </c>
      <c r="H442">
        <v>26.038889999999999</v>
      </c>
      <c r="I442">
        <v>88.0625</v>
      </c>
      <c r="J442">
        <v>3.7650000000000001</v>
      </c>
      <c r="K442">
        <f ca="1">RANDBETWEEN(15,25)</f>
        <v>24</v>
      </c>
      <c r="L442">
        <v>55</v>
      </c>
      <c r="M442">
        <v>90</v>
      </c>
      <c r="N442">
        <f t="shared" si="27"/>
        <v>2.4166666666666665</v>
      </c>
      <c r="O442">
        <v>0</v>
      </c>
      <c r="P442">
        <v>0</v>
      </c>
      <c r="Q442" t="s">
        <v>72</v>
      </c>
      <c r="R442">
        <v>6.5</v>
      </c>
      <c r="S442">
        <v>40</v>
      </c>
      <c r="T442">
        <v>60</v>
      </c>
      <c r="U442">
        <v>30</v>
      </c>
      <c r="V442" t="s">
        <v>17</v>
      </c>
      <c r="W442">
        <f t="shared" ca="1" si="28"/>
        <v>0</v>
      </c>
      <c r="X442">
        <f t="shared" ca="1" si="26"/>
        <v>0</v>
      </c>
      <c r="Y442">
        <v>0</v>
      </c>
      <c r="Z442" t="s">
        <v>53</v>
      </c>
      <c r="AA442" t="str">
        <f t="shared" si="29"/>
        <v>short_term</v>
      </c>
      <c r="AB442" s="4" t="s">
        <v>132</v>
      </c>
    </row>
    <row r="443" spans="1:28">
      <c r="A443" t="s">
        <v>88</v>
      </c>
      <c r="B443">
        <v>2019</v>
      </c>
      <c r="C443" t="s">
        <v>83</v>
      </c>
      <c r="D443" s="4" t="s">
        <v>41</v>
      </c>
      <c r="E443" s="2" t="s">
        <v>62</v>
      </c>
      <c r="F443">
        <v>1</v>
      </c>
      <c r="G443">
        <v>13.323333330000001</v>
      </c>
      <c r="H443">
        <v>26.038889999999999</v>
      </c>
      <c r="I443">
        <v>88.0625</v>
      </c>
      <c r="J443">
        <v>3.7650000000000001</v>
      </c>
      <c r="K443">
        <f ca="1">RANDBETWEEN(20,35)</f>
        <v>24</v>
      </c>
      <c r="L443">
        <v>90</v>
      </c>
      <c r="M443">
        <v>120</v>
      </c>
      <c r="N443">
        <f t="shared" si="27"/>
        <v>3.5</v>
      </c>
      <c r="O443">
        <v>29500</v>
      </c>
      <c r="P443">
        <f ca="1">RANDBETWEEN(8090,8110)</f>
        <v>8106</v>
      </c>
      <c r="Q443" t="s">
        <v>15</v>
      </c>
      <c r="R443">
        <v>6.5</v>
      </c>
      <c r="S443">
        <v>120</v>
      </c>
      <c r="T443">
        <v>80</v>
      </c>
      <c r="U443">
        <v>80</v>
      </c>
      <c r="V443" t="s">
        <v>17</v>
      </c>
      <c r="W443">
        <f t="shared" ca="1" si="28"/>
        <v>194544</v>
      </c>
      <c r="X443">
        <f t="shared" ca="1" si="26"/>
        <v>165044</v>
      </c>
      <c r="Y443">
        <f ca="1">(X443/O443)*100</f>
        <v>559.47118644067791</v>
      </c>
      <c r="Z443" t="s">
        <v>51</v>
      </c>
      <c r="AA443" t="str">
        <f t="shared" si="29"/>
        <v>short_term</v>
      </c>
      <c r="AB443" s="4" t="s">
        <v>133</v>
      </c>
    </row>
    <row r="444" spans="1:28">
      <c r="A444" t="s">
        <v>88</v>
      </c>
      <c r="B444">
        <v>2019</v>
      </c>
      <c r="C444" t="s">
        <v>83</v>
      </c>
      <c r="D444" s="4" t="s">
        <v>157</v>
      </c>
      <c r="E444" s="2" t="s">
        <v>62</v>
      </c>
      <c r="F444">
        <v>0</v>
      </c>
      <c r="G444">
        <v>13.323333330000001</v>
      </c>
      <c r="H444">
        <v>26.038889999999999</v>
      </c>
      <c r="I444">
        <v>88.0625</v>
      </c>
      <c r="J444">
        <v>3.7650000000000001</v>
      </c>
      <c r="K444">
        <f ca="1">RANDBETWEEN(25,40)</f>
        <v>30</v>
      </c>
      <c r="L444">
        <v>55</v>
      </c>
      <c r="M444">
        <v>60</v>
      </c>
      <c r="N444">
        <f t="shared" si="27"/>
        <v>1.9166666666666667</v>
      </c>
      <c r="O444">
        <v>0</v>
      </c>
      <c r="P444">
        <v>0</v>
      </c>
      <c r="Q444" t="s">
        <v>13</v>
      </c>
      <c r="R444">
        <v>6.5</v>
      </c>
      <c r="S444">
        <v>120</v>
      </c>
      <c r="T444">
        <v>40</v>
      </c>
      <c r="U444">
        <v>80</v>
      </c>
      <c r="V444" t="s">
        <v>18</v>
      </c>
      <c r="W444">
        <f t="shared" ca="1" si="28"/>
        <v>0</v>
      </c>
      <c r="X444">
        <f t="shared" ca="1" si="26"/>
        <v>0</v>
      </c>
      <c r="Y444">
        <v>0</v>
      </c>
      <c r="Z444" t="s">
        <v>53</v>
      </c>
      <c r="AA444" t="str">
        <f t="shared" si="29"/>
        <v>short_term</v>
      </c>
      <c r="AB444" s="4" t="s">
        <v>103</v>
      </c>
    </row>
    <row r="445" spans="1:28">
      <c r="A445" t="s">
        <v>88</v>
      </c>
      <c r="B445">
        <v>2019</v>
      </c>
      <c r="C445" t="s">
        <v>83</v>
      </c>
      <c r="D445" s="4" t="s">
        <v>158</v>
      </c>
      <c r="E445" s="2" t="s">
        <v>62</v>
      </c>
      <c r="F445">
        <v>0</v>
      </c>
      <c r="G445">
        <v>13.323333330000001</v>
      </c>
      <c r="H445">
        <v>26.038889999999999</v>
      </c>
      <c r="I445">
        <v>88.0625</v>
      </c>
      <c r="J445">
        <v>3.7650000000000001</v>
      </c>
      <c r="K445">
        <f ca="1">RANDBETWEEN(15,25)</f>
        <v>20</v>
      </c>
      <c r="L445">
        <v>110</v>
      </c>
      <c r="M445">
        <v>120</v>
      </c>
      <c r="N445">
        <f t="shared" si="27"/>
        <v>3.8333333333333335</v>
      </c>
      <c r="O445">
        <v>0</v>
      </c>
      <c r="P445">
        <v>0</v>
      </c>
      <c r="Q445" t="s">
        <v>13</v>
      </c>
      <c r="R445">
        <v>7</v>
      </c>
      <c r="S445">
        <v>120</v>
      </c>
      <c r="T445">
        <v>40</v>
      </c>
      <c r="U445">
        <v>80</v>
      </c>
      <c r="V445" t="s">
        <v>17</v>
      </c>
      <c r="W445">
        <f t="shared" ca="1" si="28"/>
        <v>0</v>
      </c>
      <c r="X445">
        <f t="shared" ca="1" si="26"/>
        <v>0</v>
      </c>
      <c r="Y445">
        <v>0</v>
      </c>
      <c r="Z445" t="s">
        <v>53</v>
      </c>
      <c r="AA445" t="str">
        <f t="shared" si="29"/>
        <v>short_term</v>
      </c>
      <c r="AB445" s="4" t="s">
        <v>103</v>
      </c>
    </row>
    <row r="446" spans="1:28">
      <c r="A446" t="s">
        <v>88</v>
      </c>
      <c r="B446">
        <v>2019</v>
      </c>
      <c r="C446" t="s">
        <v>83</v>
      </c>
      <c r="D446" s="4" t="s">
        <v>42</v>
      </c>
      <c r="E446" s="2" t="s">
        <v>61</v>
      </c>
      <c r="F446">
        <v>1</v>
      </c>
      <c r="G446">
        <v>13.323333330000001</v>
      </c>
      <c r="H446">
        <v>26.038889999999999</v>
      </c>
      <c r="I446">
        <v>88.0625</v>
      </c>
      <c r="J446">
        <v>3.7650000000000001</v>
      </c>
      <c r="K446">
        <f ca="1">RANDBETWEEN(600,700)</f>
        <v>663</v>
      </c>
      <c r="L446">
        <v>720</v>
      </c>
      <c r="M446">
        <v>1080</v>
      </c>
      <c r="N446">
        <f t="shared" si="27"/>
        <v>30</v>
      </c>
      <c r="O446">
        <v>31000</v>
      </c>
      <c r="P446">
        <f ca="1">RANDBETWEEN(1290,1310)</f>
        <v>1307</v>
      </c>
      <c r="Q446" t="s">
        <v>70</v>
      </c>
      <c r="R446">
        <v>5.75</v>
      </c>
      <c r="S446">
        <v>890</v>
      </c>
      <c r="T446">
        <v>445</v>
      </c>
      <c r="U446">
        <v>445</v>
      </c>
      <c r="V446" t="s">
        <v>18</v>
      </c>
      <c r="W446">
        <f t="shared" ca="1" si="28"/>
        <v>866541</v>
      </c>
      <c r="X446">
        <f t="shared" ca="1" si="26"/>
        <v>835541</v>
      </c>
      <c r="Y446">
        <f ca="1">(X446/O446)*100</f>
        <v>2695.2935483870965</v>
      </c>
      <c r="Z446" t="s">
        <v>54</v>
      </c>
      <c r="AA446" t="str">
        <f t="shared" si="29"/>
        <v>long_term</v>
      </c>
      <c r="AB446" s="4" t="s">
        <v>134</v>
      </c>
    </row>
    <row r="447" spans="1:28">
      <c r="A447" t="s">
        <v>88</v>
      </c>
      <c r="B447">
        <v>2019</v>
      </c>
      <c r="C447" t="s">
        <v>83</v>
      </c>
      <c r="D447" s="4" t="s">
        <v>43</v>
      </c>
      <c r="E447" s="3" t="s">
        <v>61</v>
      </c>
      <c r="F447">
        <v>0</v>
      </c>
      <c r="G447">
        <v>13.323333330000001</v>
      </c>
      <c r="H447">
        <v>26.038889999999999</v>
      </c>
      <c r="I447">
        <v>88.0625</v>
      </c>
      <c r="J447">
        <v>3.7650000000000001</v>
      </c>
      <c r="K447">
        <f ca="1">RANDBETWEEN(140,170)</f>
        <v>151</v>
      </c>
      <c r="L447">
        <v>150</v>
      </c>
      <c r="M447">
        <v>180</v>
      </c>
      <c r="N447">
        <f t="shared" si="27"/>
        <v>5.5</v>
      </c>
      <c r="O447">
        <v>0</v>
      </c>
      <c r="P447">
        <v>0</v>
      </c>
      <c r="Q447" t="s">
        <v>15</v>
      </c>
      <c r="R447">
        <v>6.5</v>
      </c>
      <c r="S447">
        <v>350</v>
      </c>
      <c r="T447">
        <v>140</v>
      </c>
      <c r="U447">
        <v>140</v>
      </c>
      <c r="V447" t="s">
        <v>17</v>
      </c>
      <c r="W447">
        <f t="shared" ca="1" si="28"/>
        <v>0</v>
      </c>
      <c r="X447">
        <f t="shared" ca="1" si="26"/>
        <v>0</v>
      </c>
      <c r="Y447">
        <v>0</v>
      </c>
      <c r="Z447" t="s">
        <v>54</v>
      </c>
      <c r="AA447" t="str">
        <f t="shared" si="29"/>
        <v>intermediate_term</v>
      </c>
      <c r="AB447" s="4" t="s">
        <v>135</v>
      </c>
    </row>
    <row r="448" spans="1:28">
      <c r="A448" t="s">
        <v>88</v>
      </c>
      <c r="B448">
        <v>2019</v>
      </c>
      <c r="C448" t="s">
        <v>83</v>
      </c>
      <c r="D448" s="4" t="s">
        <v>44</v>
      </c>
      <c r="E448" s="2" t="s">
        <v>61</v>
      </c>
      <c r="F448">
        <v>1</v>
      </c>
      <c r="G448">
        <v>13.323333330000001</v>
      </c>
      <c r="H448">
        <v>26.038889999999999</v>
      </c>
      <c r="I448">
        <v>88.0625</v>
      </c>
      <c r="J448">
        <v>3.7650000000000001</v>
      </c>
      <c r="K448">
        <f ca="1">RANDBETWEEN(110,125)</f>
        <v>123</v>
      </c>
      <c r="L448">
        <v>2160</v>
      </c>
      <c r="M448">
        <v>3600</v>
      </c>
      <c r="N448">
        <f t="shared" si="27"/>
        <v>96</v>
      </c>
      <c r="O448">
        <v>40500</v>
      </c>
      <c r="P448">
        <f ca="1">RANDBETWEEN(2780,2795)</f>
        <v>2788</v>
      </c>
      <c r="Q448" t="s">
        <v>70</v>
      </c>
      <c r="R448">
        <v>6.6</v>
      </c>
      <c r="S448">
        <v>800</v>
      </c>
      <c r="T448">
        <v>40</v>
      </c>
      <c r="U448">
        <v>160</v>
      </c>
      <c r="V448" t="s">
        <v>18</v>
      </c>
      <c r="W448">
        <f t="shared" ca="1" si="28"/>
        <v>342924</v>
      </c>
      <c r="X448">
        <f t="shared" ca="1" si="26"/>
        <v>302424</v>
      </c>
      <c r="Y448">
        <f ca="1">(X448/O448)*100</f>
        <v>746.72592592592594</v>
      </c>
      <c r="Z448" t="s">
        <v>54</v>
      </c>
      <c r="AA448" t="str">
        <f t="shared" si="29"/>
        <v>long_term</v>
      </c>
      <c r="AB448" s="4" t="s">
        <v>136</v>
      </c>
    </row>
    <row r="449" spans="1:28">
      <c r="A449" t="s">
        <v>88</v>
      </c>
      <c r="B449">
        <v>2019</v>
      </c>
      <c r="C449" t="s">
        <v>83</v>
      </c>
      <c r="D449" s="4" t="s">
        <v>45</v>
      </c>
      <c r="E449" s="3" t="s">
        <v>59</v>
      </c>
      <c r="F449">
        <v>1</v>
      </c>
      <c r="G449">
        <v>13.323333330000001</v>
      </c>
      <c r="H449">
        <v>26.038889999999999</v>
      </c>
      <c r="I449">
        <v>88.0625</v>
      </c>
      <c r="J449">
        <v>3.7650000000000001</v>
      </c>
      <c r="K449">
        <f ca="1">RANDBETWEEN(800,1000)</f>
        <v>832</v>
      </c>
      <c r="L449">
        <v>240</v>
      </c>
      <c r="M449">
        <v>270</v>
      </c>
      <c r="N449">
        <f t="shared" si="27"/>
        <v>8.5</v>
      </c>
      <c r="O449">
        <v>33500</v>
      </c>
      <c r="P449">
        <v>800</v>
      </c>
      <c r="Q449" t="s">
        <v>65</v>
      </c>
      <c r="R449">
        <v>7</v>
      </c>
      <c r="S449">
        <v>50</v>
      </c>
      <c r="T449">
        <v>100</v>
      </c>
      <c r="U449">
        <v>100</v>
      </c>
      <c r="V449" t="s">
        <v>18</v>
      </c>
      <c r="W449">
        <f t="shared" ca="1" si="28"/>
        <v>665600</v>
      </c>
      <c r="X449">
        <f t="shared" ca="1" si="26"/>
        <v>632100</v>
      </c>
      <c r="Y449">
        <f ca="1">(X449/O449)*100</f>
        <v>1886.8656716417909</v>
      </c>
      <c r="Z449" t="s">
        <v>53</v>
      </c>
      <c r="AA449" t="str">
        <f t="shared" si="29"/>
        <v>intermediate_term</v>
      </c>
      <c r="AB449" s="4" t="s">
        <v>104</v>
      </c>
    </row>
    <row r="450" spans="1:28">
      <c r="A450" t="s">
        <v>88</v>
      </c>
      <c r="B450">
        <v>2019</v>
      </c>
      <c r="C450" t="s">
        <v>83</v>
      </c>
      <c r="D450" s="4" t="s">
        <v>46</v>
      </c>
      <c r="E450" s="2" t="s">
        <v>59</v>
      </c>
      <c r="F450">
        <v>0</v>
      </c>
      <c r="G450">
        <v>13.323333330000001</v>
      </c>
      <c r="H450">
        <v>26.038889999999999</v>
      </c>
      <c r="I450">
        <v>88.0625</v>
      </c>
      <c r="J450">
        <v>3.7650000000000001</v>
      </c>
      <c r="K450">
        <f ca="1">RANDBETWEEN(80,100)</f>
        <v>80</v>
      </c>
      <c r="L450">
        <v>75</v>
      </c>
      <c r="M450">
        <v>90</v>
      </c>
      <c r="N450">
        <f t="shared" si="27"/>
        <v>2.75</v>
      </c>
      <c r="O450">
        <v>0</v>
      </c>
      <c r="P450">
        <v>0</v>
      </c>
      <c r="Q450" t="s">
        <v>13</v>
      </c>
      <c r="R450">
        <v>6.75</v>
      </c>
      <c r="S450">
        <v>125</v>
      </c>
      <c r="T450">
        <v>120</v>
      </c>
      <c r="U450">
        <v>25</v>
      </c>
      <c r="V450" t="s">
        <v>17</v>
      </c>
      <c r="W450">
        <f t="shared" ca="1" si="28"/>
        <v>0</v>
      </c>
      <c r="X450">
        <f t="shared" ref="X450:X513" ca="1" si="30">(K450*P450*F450)-(O450*F450)</f>
        <v>0</v>
      </c>
      <c r="Y450">
        <v>0</v>
      </c>
      <c r="Z450" t="s">
        <v>53</v>
      </c>
      <c r="AA450" t="str">
        <f t="shared" si="29"/>
        <v>short_term</v>
      </c>
      <c r="AB450" s="4" t="s">
        <v>105</v>
      </c>
    </row>
    <row r="451" spans="1:28">
      <c r="A451" t="s">
        <v>88</v>
      </c>
      <c r="B451">
        <v>2019</v>
      </c>
      <c r="C451" t="s">
        <v>83</v>
      </c>
      <c r="D451" t="s">
        <v>159</v>
      </c>
      <c r="E451" s="2" t="s">
        <v>61</v>
      </c>
      <c r="F451">
        <v>0</v>
      </c>
      <c r="G451">
        <v>13.323333330000001</v>
      </c>
      <c r="H451">
        <v>26.038889999999999</v>
      </c>
      <c r="I451">
        <v>88.0625</v>
      </c>
      <c r="J451">
        <v>3.7650000000000001</v>
      </c>
      <c r="K451">
        <f ca="1">RANDBETWEEN(190,210)</f>
        <v>197</v>
      </c>
      <c r="L451">
        <v>1095</v>
      </c>
      <c r="M451">
        <v>1460</v>
      </c>
      <c r="N451">
        <f t="shared" ref="N451:N514" si="31">SUM(L451+M451)/(2*30)</f>
        <v>42.583333333333336</v>
      </c>
      <c r="O451">
        <v>0</v>
      </c>
      <c r="P451">
        <v>0</v>
      </c>
      <c r="Q451" t="s">
        <v>13</v>
      </c>
      <c r="R451">
        <v>6</v>
      </c>
      <c r="S451">
        <v>50</v>
      </c>
      <c r="T451">
        <v>25</v>
      </c>
      <c r="U451">
        <v>25</v>
      </c>
      <c r="V451" t="s">
        <v>17</v>
      </c>
      <c r="W451">
        <f t="shared" ref="W451:W514" ca="1" si="32">(P451*K451*F451)</f>
        <v>0</v>
      </c>
      <c r="X451">
        <f t="shared" ca="1" si="30"/>
        <v>0</v>
      </c>
      <c r="Y451">
        <v>0</v>
      </c>
      <c r="Z451" t="s">
        <v>54</v>
      </c>
      <c r="AA451" t="str">
        <f t="shared" ref="AA451:AA514" si="33">IF(N451&gt;12,"long_term",IF(N451&lt;4,"short_term","intermediate_term"))</f>
        <v>long_term</v>
      </c>
      <c r="AB451" s="4" t="s">
        <v>106</v>
      </c>
    </row>
    <row r="452" spans="1:28">
      <c r="A452" t="s">
        <v>88</v>
      </c>
      <c r="B452">
        <v>2019</v>
      </c>
      <c r="C452" t="s">
        <v>84</v>
      </c>
      <c r="D452" s="4" t="s">
        <v>138</v>
      </c>
      <c r="E452" t="s">
        <v>58</v>
      </c>
      <c r="F452">
        <v>0</v>
      </c>
      <c r="G452">
        <v>11.6516129</v>
      </c>
      <c r="H452">
        <v>26.272849999999998</v>
      </c>
      <c r="I452">
        <v>91.083870970000007</v>
      </c>
      <c r="J452">
        <v>5.0596774189999998</v>
      </c>
      <c r="K452">
        <v>17.489000000000001</v>
      </c>
      <c r="L452">
        <v>90</v>
      </c>
      <c r="M452">
        <v>110</v>
      </c>
      <c r="N452">
        <f t="shared" si="31"/>
        <v>3.3333333333333335</v>
      </c>
      <c r="O452">
        <v>0</v>
      </c>
      <c r="P452">
        <v>0</v>
      </c>
      <c r="Q452" t="s">
        <v>15</v>
      </c>
      <c r="R452">
        <v>5.75</v>
      </c>
      <c r="S452">
        <v>150</v>
      </c>
      <c r="T452">
        <v>60</v>
      </c>
      <c r="U452">
        <v>60</v>
      </c>
      <c r="V452" t="s">
        <v>17</v>
      </c>
      <c r="W452">
        <f t="shared" si="32"/>
        <v>0</v>
      </c>
      <c r="X452">
        <f t="shared" si="30"/>
        <v>0</v>
      </c>
      <c r="Y452">
        <v>0</v>
      </c>
      <c r="Z452" t="s">
        <v>51</v>
      </c>
      <c r="AA452" t="str">
        <f t="shared" si="33"/>
        <v>short_term</v>
      </c>
      <c r="AB452" s="4" t="s">
        <v>107</v>
      </c>
    </row>
    <row r="453" spans="1:28">
      <c r="A453" t="s">
        <v>88</v>
      </c>
      <c r="B453">
        <v>2019</v>
      </c>
      <c r="C453" t="s">
        <v>84</v>
      </c>
      <c r="D453" s="4" t="s">
        <v>9</v>
      </c>
      <c r="E453" t="s">
        <v>58</v>
      </c>
      <c r="F453">
        <v>1</v>
      </c>
      <c r="G453">
        <v>11.6516129</v>
      </c>
      <c r="H453">
        <v>26.272849999999998</v>
      </c>
      <c r="I453">
        <v>91.083870970000007</v>
      </c>
      <c r="J453">
        <v>5.0596774189999998</v>
      </c>
      <c r="K453">
        <v>20.010000000000002</v>
      </c>
      <c r="L453">
        <v>210</v>
      </c>
      <c r="M453">
        <v>240</v>
      </c>
      <c r="N453">
        <f t="shared" si="31"/>
        <v>7.5</v>
      </c>
      <c r="O453">
        <v>16500</v>
      </c>
      <c r="P453">
        <v>2300</v>
      </c>
      <c r="Q453" t="s">
        <v>15</v>
      </c>
      <c r="R453">
        <v>6.5</v>
      </c>
      <c r="S453">
        <v>80</v>
      </c>
      <c r="T453">
        <v>40</v>
      </c>
      <c r="U453">
        <v>40</v>
      </c>
      <c r="V453" t="s">
        <v>17</v>
      </c>
      <c r="W453">
        <f t="shared" si="32"/>
        <v>46023</v>
      </c>
      <c r="X453">
        <f t="shared" si="30"/>
        <v>29523</v>
      </c>
      <c r="Y453">
        <f>(X453/O453)*100</f>
        <v>178.92727272727274</v>
      </c>
      <c r="Z453" t="s">
        <v>51</v>
      </c>
      <c r="AA453" t="str">
        <f t="shared" si="33"/>
        <v>intermediate_term</v>
      </c>
      <c r="AB453" s="4" t="s">
        <v>108</v>
      </c>
    </row>
    <row r="454" spans="1:28">
      <c r="A454" t="s">
        <v>88</v>
      </c>
      <c r="B454">
        <v>2019</v>
      </c>
      <c r="C454" t="s">
        <v>84</v>
      </c>
      <c r="D454" s="4" t="s">
        <v>139</v>
      </c>
      <c r="E454" t="s">
        <v>58</v>
      </c>
      <c r="F454">
        <v>1</v>
      </c>
      <c r="G454">
        <v>11.6516129</v>
      </c>
      <c r="H454">
        <v>26.272849999999998</v>
      </c>
      <c r="I454">
        <v>91.083870970000007</v>
      </c>
      <c r="J454">
        <v>5.0596774189999998</v>
      </c>
      <c r="K454">
        <v>34.54</v>
      </c>
      <c r="L454">
        <v>65</v>
      </c>
      <c r="M454">
        <v>75</v>
      </c>
      <c r="N454">
        <f t="shared" si="31"/>
        <v>2.3333333333333335</v>
      </c>
      <c r="O454">
        <v>17000</v>
      </c>
      <c r="P454">
        <v>861</v>
      </c>
      <c r="Q454" t="s">
        <v>15</v>
      </c>
      <c r="R454">
        <v>6.75</v>
      </c>
      <c r="S454">
        <v>80</v>
      </c>
      <c r="T454">
        <v>40</v>
      </c>
      <c r="U454">
        <v>40</v>
      </c>
      <c r="V454" t="s">
        <v>17</v>
      </c>
      <c r="W454">
        <f t="shared" si="32"/>
        <v>29738.94</v>
      </c>
      <c r="X454">
        <f t="shared" si="30"/>
        <v>12738.939999999999</v>
      </c>
      <c r="Y454">
        <f>(X454/O454)*100</f>
        <v>74.934941176470588</v>
      </c>
      <c r="Z454" t="s">
        <v>51</v>
      </c>
      <c r="AA454" t="str">
        <f t="shared" si="33"/>
        <v>short_term</v>
      </c>
      <c r="AB454" s="4" t="s">
        <v>89</v>
      </c>
    </row>
    <row r="455" spans="1:28">
      <c r="A455" t="s">
        <v>88</v>
      </c>
      <c r="B455">
        <v>2019</v>
      </c>
      <c r="C455" t="s">
        <v>84</v>
      </c>
      <c r="D455" s="4" t="s">
        <v>140</v>
      </c>
      <c r="E455" t="s">
        <v>58</v>
      </c>
      <c r="F455">
        <v>0</v>
      </c>
      <c r="G455">
        <v>11.6516129</v>
      </c>
      <c r="H455">
        <v>26.272849999999998</v>
      </c>
      <c r="I455">
        <v>91.083870970000007</v>
      </c>
      <c r="J455">
        <v>5.0596774189999998</v>
      </c>
      <c r="K455">
        <v>21</v>
      </c>
      <c r="L455">
        <v>70</v>
      </c>
      <c r="M455">
        <v>90</v>
      </c>
      <c r="N455">
        <f t="shared" si="31"/>
        <v>2.6666666666666665</v>
      </c>
      <c r="O455">
        <v>0</v>
      </c>
      <c r="P455">
        <v>0</v>
      </c>
      <c r="Q455" t="s">
        <v>13</v>
      </c>
      <c r="R455">
        <v>0.75</v>
      </c>
      <c r="S455">
        <v>80</v>
      </c>
      <c r="T455">
        <v>40</v>
      </c>
      <c r="U455">
        <v>40</v>
      </c>
      <c r="V455" t="s">
        <v>18</v>
      </c>
      <c r="W455">
        <f t="shared" si="32"/>
        <v>0</v>
      </c>
      <c r="X455">
        <f t="shared" si="30"/>
        <v>0</v>
      </c>
      <c r="Y455">
        <v>0</v>
      </c>
      <c r="Z455" t="s">
        <v>51</v>
      </c>
      <c r="AA455" t="str">
        <f t="shared" si="33"/>
        <v>short_term</v>
      </c>
      <c r="AB455" s="4" t="s">
        <v>109</v>
      </c>
    </row>
    <row r="456" spans="1:28">
      <c r="A456" t="s">
        <v>88</v>
      </c>
      <c r="B456">
        <v>2019</v>
      </c>
      <c r="C456" t="s">
        <v>84</v>
      </c>
      <c r="D456" s="4" t="s">
        <v>141</v>
      </c>
      <c r="E456" t="s">
        <v>58</v>
      </c>
      <c r="F456">
        <v>1</v>
      </c>
      <c r="G456">
        <v>11.6516129</v>
      </c>
      <c r="H456">
        <v>26.272849999999998</v>
      </c>
      <c r="I456">
        <v>91.083870970000007</v>
      </c>
      <c r="J456">
        <v>5.0596774189999998</v>
      </c>
      <c r="K456">
        <v>21.09</v>
      </c>
      <c r="L456">
        <v>105</v>
      </c>
      <c r="M456">
        <v>110</v>
      </c>
      <c r="N456">
        <f t="shared" si="31"/>
        <v>3.5833333333333335</v>
      </c>
      <c r="O456">
        <v>25000</v>
      </c>
      <c r="P456">
        <v>2805</v>
      </c>
      <c r="Q456" t="s">
        <v>15</v>
      </c>
      <c r="R456">
        <v>6.5</v>
      </c>
      <c r="S456">
        <v>60</v>
      </c>
      <c r="T456">
        <v>30</v>
      </c>
      <c r="U456">
        <v>30</v>
      </c>
      <c r="V456" t="s">
        <v>17</v>
      </c>
      <c r="W456">
        <f t="shared" si="32"/>
        <v>59157.45</v>
      </c>
      <c r="X456">
        <f t="shared" si="30"/>
        <v>34157.449999999997</v>
      </c>
      <c r="Y456">
        <f>(X456/O456)*100</f>
        <v>136.62979999999999</v>
      </c>
      <c r="Z456" t="s">
        <v>51</v>
      </c>
      <c r="AA456" t="str">
        <f t="shared" si="33"/>
        <v>short_term</v>
      </c>
      <c r="AB456" s="4" t="s">
        <v>110</v>
      </c>
    </row>
    <row r="457" spans="1:28">
      <c r="A457" t="s">
        <v>88</v>
      </c>
      <c r="B457">
        <v>2019</v>
      </c>
      <c r="C457" t="s">
        <v>84</v>
      </c>
      <c r="D457" s="4" t="s">
        <v>142</v>
      </c>
      <c r="E457" t="s">
        <v>58</v>
      </c>
      <c r="F457">
        <v>0</v>
      </c>
      <c r="G457">
        <v>11.6516129</v>
      </c>
      <c r="H457">
        <v>26.272849999999998</v>
      </c>
      <c r="I457">
        <v>91.083870970000007</v>
      </c>
      <c r="J457">
        <v>5.0596774189999998</v>
      </c>
      <c r="K457">
        <v>23.6</v>
      </c>
      <c r="L457">
        <v>120</v>
      </c>
      <c r="M457">
        <v>135</v>
      </c>
      <c r="N457">
        <f t="shared" si="31"/>
        <v>4.25</v>
      </c>
      <c r="O457">
        <v>0</v>
      </c>
      <c r="P457">
        <v>0</v>
      </c>
      <c r="Q457" t="s">
        <v>65</v>
      </c>
      <c r="R457">
        <v>6</v>
      </c>
      <c r="S457">
        <v>40</v>
      </c>
      <c r="T457">
        <v>20</v>
      </c>
      <c r="U457">
        <v>20</v>
      </c>
      <c r="V457" t="s">
        <v>18</v>
      </c>
      <c r="W457">
        <f t="shared" si="32"/>
        <v>0</v>
      </c>
      <c r="X457">
        <f t="shared" si="30"/>
        <v>0</v>
      </c>
      <c r="Y457">
        <v>0</v>
      </c>
      <c r="Z457" t="s">
        <v>51</v>
      </c>
      <c r="AA457" t="str">
        <f t="shared" si="33"/>
        <v>intermediate_term</v>
      </c>
      <c r="AB457" s="4" t="s">
        <v>111</v>
      </c>
    </row>
    <row r="458" spans="1:28">
      <c r="A458" t="s">
        <v>88</v>
      </c>
      <c r="B458">
        <v>2019</v>
      </c>
      <c r="C458" t="s">
        <v>84</v>
      </c>
      <c r="D458" s="4" t="s">
        <v>143</v>
      </c>
      <c r="E458" t="s">
        <v>58</v>
      </c>
      <c r="F458">
        <v>1</v>
      </c>
      <c r="G458">
        <v>11.6516129</v>
      </c>
      <c r="H458">
        <v>26.272849999999998</v>
      </c>
      <c r="I458">
        <v>91.083870970000007</v>
      </c>
      <c r="J458">
        <v>5.0596774189999998</v>
      </c>
      <c r="K458">
        <v>48.52</v>
      </c>
      <c r="L458">
        <v>100</v>
      </c>
      <c r="M458">
        <v>120</v>
      </c>
      <c r="N458">
        <f t="shared" si="31"/>
        <v>3.6666666666666665</v>
      </c>
      <c r="O458">
        <v>17500</v>
      </c>
      <c r="P458">
        <v>365</v>
      </c>
      <c r="Q458" t="s">
        <v>66</v>
      </c>
      <c r="R458">
        <v>5.25</v>
      </c>
      <c r="S458">
        <v>10</v>
      </c>
      <c r="T458">
        <v>20</v>
      </c>
      <c r="U458">
        <v>12</v>
      </c>
      <c r="V458" t="s">
        <v>17</v>
      </c>
      <c r="W458">
        <f t="shared" si="32"/>
        <v>17709.800000000003</v>
      </c>
      <c r="X458">
        <f t="shared" si="30"/>
        <v>209.80000000000291</v>
      </c>
      <c r="Y458">
        <f>(X458/O458)*100</f>
        <v>1.1988571428571595</v>
      </c>
      <c r="Z458" t="s">
        <v>51</v>
      </c>
      <c r="AA458" t="str">
        <f t="shared" si="33"/>
        <v>short_term</v>
      </c>
      <c r="AB458" s="4" t="s">
        <v>112</v>
      </c>
    </row>
    <row r="459" spans="1:28">
      <c r="A459" t="s">
        <v>88</v>
      </c>
      <c r="B459">
        <v>2019</v>
      </c>
      <c r="C459" t="s">
        <v>84</v>
      </c>
      <c r="D459" s="4" t="s">
        <v>144</v>
      </c>
      <c r="E459" t="s">
        <v>58</v>
      </c>
      <c r="F459">
        <v>1</v>
      </c>
      <c r="G459">
        <v>11.6516129</v>
      </c>
      <c r="H459">
        <v>26.272849999999998</v>
      </c>
      <c r="I459">
        <v>91.083870970000007</v>
      </c>
      <c r="J459">
        <v>5.0596774189999998</v>
      </c>
      <c r="K459">
        <v>52.51</v>
      </c>
      <c r="L459">
        <v>60</v>
      </c>
      <c r="M459">
        <v>65</v>
      </c>
      <c r="N459">
        <f t="shared" si="31"/>
        <v>2.0833333333333335</v>
      </c>
      <c r="O459">
        <v>15000</v>
      </c>
      <c r="P459">
        <v>384</v>
      </c>
      <c r="Q459" t="s">
        <v>13</v>
      </c>
      <c r="R459">
        <v>6.75</v>
      </c>
      <c r="S459">
        <v>20</v>
      </c>
      <c r="T459">
        <v>40</v>
      </c>
      <c r="U459">
        <v>0</v>
      </c>
      <c r="V459" t="s">
        <v>18</v>
      </c>
      <c r="W459">
        <f t="shared" si="32"/>
        <v>20163.84</v>
      </c>
      <c r="X459">
        <f t="shared" si="30"/>
        <v>5163.84</v>
      </c>
      <c r="Y459">
        <f>(X459/O459)*100</f>
        <v>34.425600000000003</v>
      </c>
      <c r="Z459" t="s">
        <v>51</v>
      </c>
      <c r="AA459" t="str">
        <f t="shared" si="33"/>
        <v>short_term</v>
      </c>
      <c r="AB459" s="4" t="s">
        <v>113</v>
      </c>
    </row>
    <row r="460" spans="1:28">
      <c r="A460" t="s">
        <v>88</v>
      </c>
      <c r="B460">
        <v>2019</v>
      </c>
      <c r="C460" t="s">
        <v>84</v>
      </c>
      <c r="D460" s="4" t="s">
        <v>145</v>
      </c>
      <c r="E460" t="s">
        <v>58</v>
      </c>
      <c r="F460">
        <v>0</v>
      </c>
      <c r="G460">
        <v>11.6516129</v>
      </c>
      <c r="H460">
        <v>26.272849999999998</v>
      </c>
      <c r="I460">
        <v>91.083870970000007</v>
      </c>
      <c r="J460">
        <v>5.0596774189999998</v>
      </c>
      <c r="K460">
        <v>42.56</v>
      </c>
      <c r="L460">
        <v>70</v>
      </c>
      <c r="M460">
        <v>85</v>
      </c>
      <c r="N460">
        <f t="shared" si="31"/>
        <v>2.5833333333333335</v>
      </c>
      <c r="O460">
        <v>0</v>
      </c>
      <c r="P460">
        <v>0</v>
      </c>
      <c r="Q460" t="s">
        <v>67</v>
      </c>
      <c r="R460">
        <v>7.15</v>
      </c>
      <c r="S460">
        <v>20</v>
      </c>
      <c r="T460">
        <v>40</v>
      </c>
      <c r="U460">
        <v>40</v>
      </c>
      <c r="V460" t="s">
        <v>18</v>
      </c>
      <c r="W460">
        <f t="shared" si="32"/>
        <v>0</v>
      </c>
      <c r="X460">
        <f t="shared" si="30"/>
        <v>0</v>
      </c>
      <c r="Y460">
        <v>0</v>
      </c>
      <c r="Z460" t="s">
        <v>51</v>
      </c>
      <c r="AA460" t="str">
        <f t="shared" si="33"/>
        <v>short_term</v>
      </c>
      <c r="AB460" s="4" t="s">
        <v>114</v>
      </c>
    </row>
    <row r="461" spans="1:28">
      <c r="A461" t="s">
        <v>88</v>
      </c>
      <c r="B461">
        <v>2019</v>
      </c>
      <c r="C461" t="s">
        <v>84</v>
      </c>
      <c r="D461" s="4" t="s">
        <v>146</v>
      </c>
      <c r="E461" t="s">
        <v>58</v>
      </c>
      <c r="F461">
        <v>1</v>
      </c>
      <c r="G461">
        <v>11.6516129</v>
      </c>
      <c r="H461">
        <v>26.272849999999998</v>
      </c>
      <c r="I461">
        <v>91.083870970000007</v>
      </c>
      <c r="J461">
        <v>5.0596774189999998</v>
      </c>
      <c r="K461">
        <v>45.29</v>
      </c>
      <c r="L461">
        <v>90</v>
      </c>
      <c r="M461">
        <v>135</v>
      </c>
      <c r="N461">
        <f t="shared" si="31"/>
        <v>3.75</v>
      </c>
      <c r="O461">
        <v>15500</v>
      </c>
      <c r="P461">
        <v>355</v>
      </c>
      <c r="Q461" t="s">
        <v>66</v>
      </c>
      <c r="R461">
        <v>6.5</v>
      </c>
      <c r="S461">
        <v>12.5</v>
      </c>
      <c r="T461">
        <v>25</v>
      </c>
      <c r="U461">
        <v>12.5</v>
      </c>
      <c r="V461" t="s">
        <v>18</v>
      </c>
      <c r="W461">
        <f t="shared" si="32"/>
        <v>16077.949999999999</v>
      </c>
      <c r="X461">
        <f t="shared" si="30"/>
        <v>577.94999999999891</v>
      </c>
      <c r="Y461">
        <f>(X461/O461)*100</f>
        <v>3.728709677419348</v>
      </c>
      <c r="Z461" t="s">
        <v>51</v>
      </c>
      <c r="AA461" t="str">
        <f t="shared" si="33"/>
        <v>short_term</v>
      </c>
      <c r="AB461" s="4" t="s">
        <v>115</v>
      </c>
    </row>
    <row r="462" spans="1:28">
      <c r="A462" t="s">
        <v>88</v>
      </c>
      <c r="B462">
        <v>2019</v>
      </c>
      <c r="C462" t="s">
        <v>84</v>
      </c>
      <c r="D462" s="4" t="s">
        <v>147</v>
      </c>
      <c r="E462" t="s">
        <v>58</v>
      </c>
      <c r="F462">
        <v>1</v>
      </c>
      <c r="G462">
        <v>11.6516129</v>
      </c>
      <c r="H462">
        <v>26.272849999999998</v>
      </c>
      <c r="I462">
        <v>91.083870970000007</v>
      </c>
      <c r="J462">
        <v>5.0596774189999998</v>
      </c>
      <c r="K462">
        <v>40.04</v>
      </c>
      <c r="L462">
        <v>160</v>
      </c>
      <c r="M462">
        <v>170</v>
      </c>
      <c r="N462">
        <f t="shared" si="31"/>
        <v>5.5</v>
      </c>
      <c r="O462">
        <v>21000</v>
      </c>
      <c r="P462">
        <v>620</v>
      </c>
      <c r="Q462" t="s">
        <v>13</v>
      </c>
      <c r="R462">
        <v>6.25</v>
      </c>
      <c r="S462">
        <v>10</v>
      </c>
      <c r="T462">
        <v>40</v>
      </c>
      <c r="U462">
        <v>20</v>
      </c>
      <c r="V462" t="s">
        <v>17</v>
      </c>
      <c r="W462">
        <f t="shared" si="32"/>
        <v>24824.799999999999</v>
      </c>
      <c r="X462">
        <f t="shared" si="30"/>
        <v>3824.7999999999993</v>
      </c>
      <c r="Y462">
        <f>(X462/O462)*100</f>
        <v>18.213333333333328</v>
      </c>
      <c r="Z462" t="s">
        <v>51</v>
      </c>
      <c r="AA462" t="str">
        <f t="shared" si="33"/>
        <v>intermediate_term</v>
      </c>
      <c r="AB462" s="4" t="s">
        <v>116</v>
      </c>
    </row>
    <row r="463" spans="1:28">
      <c r="A463" t="s">
        <v>88</v>
      </c>
      <c r="B463">
        <v>2019</v>
      </c>
      <c r="C463" t="s">
        <v>84</v>
      </c>
      <c r="D463" s="4" t="s">
        <v>10</v>
      </c>
      <c r="E463" t="s">
        <v>58</v>
      </c>
      <c r="F463">
        <v>0</v>
      </c>
      <c r="G463">
        <v>11.6516129</v>
      </c>
      <c r="H463">
        <v>26.272849999999998</v>
      </c>
      <c r="I463">
        <v>91.083870970000007</v>
      </c>
      <c r="J463">
        <v>5.0596774189999998</v>
      </c>
      <c r="K463">
        <v>48.01</v>
      </c>
      <c r="L463">
        <v>90</v>
      </c>
      <c r="M463">
        <v>125</v>
      </c>
      <c r="N463">
        <f t="shared" si="31"/>
        <v>3.5833333333333335</v>
      </c>
      <c r="O463">
        <v>0</v>
      </c>
      <c r="P463">
        <v>0</v>
      </c>
      <c r="Q463" t="s">
        <v>67</v>
      </c>
      <c r="R463">
        <v>7.1</v>
      </c>
      <c r="S463">
        <v>135</v>
      </c>
      <c r="T463">
        <v>31</v>
      </c>
      <c r="U463">
        <v>250</v>
      </c>
      <c r="V463" t="s">
        <v>17</v>
      </c>
      <c r="W463">
        <f t="shared" si="32"/>
        <v>0</v>
      </c>
      <c r="X463">
        <f t="shared" si="30"/>
        <v>0</v>
      </c>
      <c r="Y463">
        <v>0</v>
      </c>
      <c r="Z463" t="s">
        <v>51</v>
      </c>
      <c r="AA463" t="str">
        <f t="shared" si="33"/>
        <v>short_term</v>
      </c>
      <c r="AB463" s="4" t="s">
        <v>113</v>
      </c>
    </row>
    <row r="464" spans="1:28">
      <c r="A464" t="s">
        <v>88</v>
      </c>
      <c r="B464">
        <v>2019</v>
      </c>
      <c r="C464" t="s">
        <v>84</v>
      </c>
      <c r="D464" s="4" t="s">
        <v>148</v>
      </c>
      <c r="E464" t="s">
        <v>61</v>
      </c>
      <c r="F464">
        <v>1</v>
      </c>
      <c r="G464">
        <v>11.6516129</v>
      </c>
      <c r="H464">
        <v>26.272849999999998</v>
      </c>
      <c r="I464">
        <v>91.083870970000007</v>
      </c>
      <c r="J464">
        <v>5.0596774189999998</v>
      </c>
      <c r="K464">
        <v>57.29</v>
      </c>
      <c r="L464">
        <v>110</v>
      </c>
      <c r="M464">
        <v>120</v>
      </c>
      <c r="N464">
        <f t="shared" si="31"/>
        <v>3.8333333333333335</v>
      </c>
      <c r="O464">
        <v>22500</v>
      </c>
      <c r="P464">
        <v>1110</v>
      </c>
      <c r="Q464" t="s">
        <v>13</v>
      </c>
      <c r="R464">
        <v>6.25</v>
      </c>
      <c r="S464">
        <v>60</v>
      </c>
      <c r="T464">
        <v>45</v>
      </c>
      <c r="U464">
        <v>48</v>
      </c>
      <c r="V464" t="s">
        <v>17</v>
      </c>
      <c r="W464">
        <f t="shared" si="32"/>
        <v>63591.9</v>
      </c>
      <c r="X464">
        <f t="shared" si="30"/>
        <v>41091.9</v>
      </c>
      <c r="Y464">
        <f>(X464/O464)*100</f>
        <v>182.63066666666668</v>
      </c>
      <c r="Z464" t="s">
        <v>51</v>
      </c>
      <c r="AA464" t="str">
        <f t="shared" si="33"/>
        <v>short_term</v>
      </c>
      <c r="AB464" s="4" t="s">
        <v>117</v>
      </c>
    </row>
    <row r="465" spans="1:28">
      <c r="A465" t="s">
        <v>88</v>
      </c>
      <c r="B465">
        <v>2019</v>
      </c>
      <c r="C465" t="s">
        <v>84</v>
      </c>
      <c r="D465" s="4" t="s">
        <v>149</v>
      </c>
      <c r="E465" s="1" t="s">
        <v>58</v>
      </c>
      <c r="F465">
        <v>0</v>
      </c>
      <c r="G465">
        <v>11.6516129</v>
      </c>
      <c r="H465">
        <v>26.272849999999998</v>
      </c>
      <c r="I465">
        <v>91.083870970000007</v>
      </c>
      <c r="J465">
        <v>5.0596774189999998</v>
      </c>
      <c r="K465">
        <v>41</v>
      </c>
      <c r="L465">
        <v>90</v>
      </c>
      <c r="M465">
        <v>130</v>
      </c>
      <c r="N465">
        <f t="shared" si="31"/>
        <v>3.6666666666666665</v>
      </c>
      <c r="O465">
        <v>0</v>
      </c>
      <c r="P465">
        <v>0</v>
      </c>
      <c r="Q465" t="s">
        <v>68</v>
      </c>
      <c r="R465">
        <v>6.75</v>
      </c>
      <c r="S465">
        <v>17</v>
      </c>
      <c r="T465">
        <v>13</v>
      </c>
      <c r="U465">
        <v>13</v>
      </c>
      <c r="V465" t="s">
        <v>17</v>
      </c>
      <c r="W465">
        <f t="shared" si="32"/>
        <v>0</v>
      </c>
      <c r="X465">
        <f t="shared" si="30"/>
        <v>0</v>
      </c>
      <c r="Y465">
        <v>0</v>
      </c>
      <c r="Z465" t="s">
        <v>51</v>
      </c>
      <c r="AA465" t="str">
        <f t="shared" si="33"/>
        <v>short_term</v>
      </c>
      <c r="AB465" s="4" t="s">
        <v>118</v>
      </c>
    </row>
    <row r="466" spans="1:28">
      <c r="A466" t="s">
        <v>88</v>
      </c>
      <c r="B466">
        <v>2019</v>
      </c>
      <c r="C466" t="s">
        <v>84</v>
      </c>
      <c r="D466" s="4" t="s">
        <v>150</v>
      </c>
      <c r="E466" s="1" t="s">
        <v>59</v>
      </c>
      <c r="F466" s="1">
        <v>0</v>
      </c>
      <c r="G466">
        <v>11.6516129</v>
      </c>
      <c r="H466">
        <v>26.272849999999998</v>
      </c>
      <c r="I466">
        <v>91.083870970000007</v>
      </c>
      <c r="J466">
        <v>5.0596774189999998</v>
      </c>
      <c r="K466">
        <v>30.89</v>
      </c>
      <c r="L466">
        <v>90</v>
      </c>
      <c r="M466">
        <v>100</v>
      </c>
      <c r="N466">
        <f t="shared" si="31"/>
        <v>3.1666666666666665</v>
      </c>
      <c r="O466">
        <v>0</v>
      </c>
      <c r="P466">
        <v>0</v>
      </c>
      <c r="Q466" t="s">
        <v>13</v>
      </c>
      <c r="R466">
        <v>6.4</v>
      </c>
      <c r="S466">
        <v>150</v>
      </c>
      <c r="T466">
        <v>75</v>
      </c>
      <c r="U466">
        <v>50</v>
      </c>
      <c r="V466" t="s">
        <v>17</v>
      </c>
      <c r="W466">
        <f t="shared" si="32"/>
        <v>0</v>
      </c>
      <c r="X466">
        <f t="shared" si="30"/>
        <v>0</v>
      </c>
      <c r="Y466">
        <v>0</v>
      </c>
      <c r="Z466" t="s">
        <v>51</v>
      </c>
      <c r="AA466" t="str">
        <f t="shared" si="33"/>
        <v>short_term</v>
      </c>
      <c r="AB466" s="4" t="s">
        <v>119</v>
      </c>
    </row>
    <row r="467" spans="1:28">
      <c r="A467" t="s">
        <v>88</v>
      </c>
      <c r="B467">
        <v>2019</v>
      </c>
      <c r="C467" t="s">
        <v>84</v>
      </c>
      <c r="D467" s="4" t="s">
        <v>11</v>
      </c>
      <c r="E467" s="1" t="s">
        <v>59</v>
      </c>
      <c r="F467">
        <v>1</v>
      </c>
      <c r="G467">
        <v>11.6516129</v>
      </c>
      <c r="H467">
        <v>26.272849999999998</v>
      </c>
      <c r="I467">
        <v>91.083870970000007</v>
      </c>
      <c r="J467">
        <v>5.0596774189999998</v>
      </c>
      <c r="K467">
        <v>33</v>
      </c>
      <c r="L467">
        <v>120</v>
      </c>
      <c r="M467">
        <v>150</v>
      </c>
      <c r="N467">
        <f t="shared" si="31"/>
        <v>4.5</v>
      </c>
      <c r="O467">
        <v>14000</v>
      </c>
      <c r="P467">
        <v>448</v>
      </c>
      <c r="Q467" t="s">
        <v>13</v>
      </c>
      <c r="R467">
        <v>6.5</v>
      </c>
      <c r="S467">
        <v>24</v>
      </c>
      <c r="T467">
        <v>108</v>
      </c>
      <c r="U467">
        <v>48</v>
      </c>
      <c r="V467" t="s">
        <v>18</v>
      </c>
      <c r="W467">
        <f t="shared" si="32"/>
        <v>14784</v>
      </c>
      <c r="X467">
        <f t="shared" si="30"/>
        <v>784</v>
      </c>
      <c r="Y467">
        <f>(X467/O467)*100</f>
        <v>5.6000000000000005</v>
      </c>
      <c r="Z467" t="s">
        <v>53</v>
      </c>
      <c r="AA467" t="str">
        <f t="shared" si="33"/>
        <v>intermediate_term</v>
      </c>
      <c r="AB467" s="4" t="s">
        <v>120</v>
      </c>
    </row>
    <row r="468" spans="1:28">
      <c r="A468" t="s">
        <v>88</v>
      </c>
      <c r="B468">
        <v>2019</v>
      </c>
      <c r="C468" t="s">
        <v>84</v>
      </c>
      <c r="D468" s="4" t="s">
        <v>151</v>
      </c>
      <c r="E468" s="1" t="s">
        <v>60</v>
      </c>
      <c r="F468">
        <v>0</v>
      </c>
      <c r="G468">
        <v>11.6516129</v>
      </c>
      <c r="H468">
        <v>26.272849999999998</v>
      </c>
      <c r="I468">
        <v>91.083870970000007</v>
      </c>
      <c r="J468">
        <v>5.0596774189999998</v>
      </c>
      <c r="K468">
        <v>36.21</v>
      </c>
      <c r="L468">
        <v>150</v>
      </c>
      <c r="M468">
        <v>300</v>
      </c>
      <c r="N468">
        <f t="shared" si="31"/>
        <v>7.5</v>
      </c>
      <c r="O468">
        <v>0</v>
      </c>
      <c r="P468">
        <v>0</v>
      </c>
      <c r="Q468" t="s">
        <v>13</v>
      </c>
      <c r="R468">
        <v>5.75</v>
      </c>
      <c r="S468">
        <v>40</v>
      </c>
      <c r="T468">
        <v>25</v>
      </c>
      <c r="U468">
        <v>15</v>
      </c>
      <c r="V468" t="s">
        <v>18</v>
      </c>
      <c r="W468">
        <f t="shared" si="32"/>
        <v>0</v>
      </c>
      <c r="X468">
        <f t="shared" si="30"/>
        <v>0</v>
      </c>
      <c r="Y468">
        <v>0</v>
      </c>
      <c r="Z468" t="s">
        <v>53</v>
      </c>
      <c r="AA468" t="str">
        <f t="shared" si="33"/>
        <v>intermediate_term</v>
      </c>
      <c r="AB468" s="4" t="s">
        <v>121</v>
      </c>
    </row>
    <row r="469" spans="1:28">
      <c r="A469" t="s">
        <v>88</v>
      </c>
      <c r="B469">
        <v>2019</v>
      </c>
      <c r="C469" t="s">
        <v>84</v>
      </c>
      <c r="D469" s="4" t="s">
        <v>152</v>
      </c>
      <c r="E469" s="1" t="s">
        <v>60</v>
      </c>
      <c r="F469">
        <v>0</v>
      </c>
      <c r="G469">
        <v>11.6516129</v>
      </c>
      <c r="H469">
        <v>26.272849999999998</v>
      </c>
      <c r="I469">
        <v>91.083870970000007</v>
      </c>
      <c r="J469">
        <v>5.0596774189999998</v>
      </c>
      <c r="K469">
        <v>37</v>
      </c>
      <c r="L469">
        <v>50</v>
      </c>
      <c r="M469">
        <v>145</v>
      </c>
      <c r="N469">
        <f t="shared" si="31"/>
        <v>3.25</v>
      </c>
      <c r="O469">
        <v>0</v>
      </c>
      <c r="P469">
        <v>0</v>
      </c>
      <c r="Q469" t="s">
        <v>69</v>
      </c>
      <c r="R469">
        <v>6.75</v>
      </c>
      <c r="S469">
        <v>20</v>
      </c>
      <c r="T469">
        <v>40</v>
      </c>
      <c r="U469">
        <v>20</v>
      </c>
      <c r="V469" t="s">
        <v>17</v>
      </c>
      <c r="W469">
        <f t="shared" si="32"/>
        <v>0</v>
      </c>
      <c r="X469">
        <f t="shared" si="30"/>
        <v>0</v>
      </c>
      <c r="Y469">
        <v>0</v>
      </c>
      <c r="Z469" t="s">
        <v>53</v>
      </c>
      <c r="AA469" t="str">
        <f t="shared" si="33"/>
        <v>short_term</v>
      </c>
      <c r="AB469" s="4" t="s">
        <v>122</v>
      </c>
    </row>
    <row r="470" spans="1:28">
      <c r="A470" t="s">
        <v>88</v>
      </c>
      <c r="B470">
        <v>2019</v>
      </c>
      <c r="C470" t="s">
        <v>84</v>
      </c>
      <c r="D470" s="4" t="s">
        <v>153</v>
      </c>
      <c r="E470" s="1" t="s">
        <v>63</v>
      </c>
      <c r="F470">
        <v>0</v>
      </c>
      <c r="G470">
        <v>11.6516129</v>
      </c>
      <c r="H470">
        <v>26.272849999999998</v>
      </c>
      <c r="I470">
        <v>91.083870970000007</v>
      </c>
      <c r="J470">
        <v>5.0596774189999998</v>
      </c>
      <c r="K470">
        <v>130</v>
      </c>
      <c r="L470">
        <v>180</v>
      </c>
      <c r="M470">
        <v>240</v>
      </c>
      <c r="N470">
        <f t="shared" si="31"/>
        <v>7</v>
      </c>
      <c r="O470">
        <v>0</v>
      </c>
      <c r="P470">
        <v>0</v>
      </c>
      <c r="Q470" t="s">
        <v>70</v>
      </c>
      <c r="R470">
        <v>6.9</v>
      </c>
      <c r="S470">
        <v>80</v>
      </c>
      <c r="T470">
        <v>40</v>
      </c>
      <c r="U470">
        <v>40</v>
      </c>
      <c r="V470" t="s">
        <v>18</v>
      </c>
      <c r="W470">
        <f t="shared" si="32"/>
        <v>0</v>
      </c>
      <c r="X470">
        <f t="shared" si="30"/>
        <v>0</v>
      </c>
      <c r="Y470">
        <v>0</v>
      </c>
      <c r="Z470" t="s">
        <v>53</v>
      </c>
      <c r="AA470" t="str">
        <f t="shared" si="33"/>
        <v>intermediate_term</v>
      </c>
      <c r="AB470" s="4" t="s">
        <v>123</v>
      </c>
    </row>
    <row r="471" spans="1:28">
      <c r="A471" t="s">
        <v>88</v>
      </c>
      <c r="B471">
        <v>2019</v>
      </c>
      <c r="C471" t="s">
        <v>84</v>
      </c>
      <c r="D471" s="4" t="s">
        <v>12</v>
      </c>
      <c r="E471" s="1" t="s">
        <v>62</v>
      </c>
      <c r="F471">
        <v>1</v>
      </c>
      <c r="G471">
        <v>11.6516129</v>
      </c>
      <c r="H471">
        <v>26.272849999999998</v>
      </c>
      <c r="I471">
        <v>91.083870970000007</v>
      </c>
      <c r="J471">
        <v>5.0596774189999998</v>
      </c>
      <c r="K471">
        <v>112.5</v>
      </c>
      <c r="L471">
        <v>150</v>
      </c>
      <c r="M471">
        <v>180</v>
      </c>
      <c r="N471">
        <f t="shared" si="31"/>
        <v>5.5</v>
      </c>
      <c r="O471">
        <v>45000</v>
      </c>
      <c r="P471">
        <v>2750</v>
      </c>
      <c r="Q471" t="s">
        <v>13</v>
      </c>
      <c r="R471">
        <v>6.25</v>
      </c>
      <c r="S471">
        <v>30</v>
      </c>
      <c r="T471">
        <v>60</v>
      </c>
      <c r="U471">
        <v>30</v>
      </c>
      <c r="V471" t="s">
        <v>17</v>
      </c>
      <c r="W471">
        <f t="shared" si="32"/>
        <v>309375</v>
      </c>
      <c r="X471">
        <f t="shared" si="30"/>
        <v>264375</v>
      </c>
      <c r="Y471">
        <f>(X471/O471)*100</f>
        <v>587.5</v>
      </c>
      <c r="Z471" t="s">
        <v>53</v>
      </c>
      <c r="AA471" t="str">
        <f t="shared" si="33"/>
        <v>intermediate_term</v>
      </c>
      <c r="AB471" s="4" t="s">
        <v>124</v>
      </c>
    </row>
    <row r="472" spans="1:28">
      <c r="A472" t="s">
        <v>88</v>
      </c>
      <c r="B472">
        <v>2019</v>
      </c>
      <c r="C472" t="s">
        <v>84</v>
      </c>
      <c r="D472" s="4" t="s">
        <v>154</v>
      </c>
      <c r="E472" s="1" t="s">
        <v>61</v>
      </c>
      <c r="F472">
        <v>1</v>
      </c>
      <c r="G472">
        <v>11.6516129</v>
      </c>
      <c r="H472">
        <v>26.272849999999998</v>
      </c>
      <c r="I472">
        <v>91.083870970000007</v>
      </c>
      <c r="J472">
        <v>5.0596774189999998</v>
      </c>
      <c r="K472">
        <v>3.8</v>
      </c>
      <c r="L472">
        <v>300</v>
      </c>
      <c r="M472">
        <v>450</v>
      </c>
      <c r="N472">
        <f t="shared" si="31"/>
        <v>12.5</v>
      </c>
      <c r="O472">
        <v>72500</v>
      </c>
      <c r="P472">
        <v>31337</v>
      </c>
      <c r="Q472" t="s">
        <v>13</v>
      </c>
      <c r="R472">
        <v>7</v>
      </c>
      <c r="S472">
        <v>150</v>
      </c>
      <c r="T472">
        <v>80</v>
      </c>
      <c r="U472">
        <v>80</v>
      </c>
      <c r="V472" t="s">
        <v>17</v>
      </c>
      <c r="W472">
        <f t="shared" si="32"/>
        <v>119080.59999999999</v>
      </c>
      <c r="X472">
        <f t="shared" si="30"/>
        <v>46580.599999999991</v>
      </c>
      <c r="Y472">
        <f>(X472/O472)*100</f>
        <v>64.249103448275847</v>
      </c>
      <c r="Z472" t="s">
        <v>51</v>
      </c>
      <c r="AA472" t="str">
        <f t="shared" si="33"/>
        <v>long_term</v>
      </c>
      <c r="AB472" s="4" t="s">
        <v>125</v>
      </c>
    </row>
    <row r="473" spans="1:28">
      <c r="A473" t="s">
        <v>88</v>
      </c>
      <c r="B473">
        <v>2019</v>
      </c>
      <c r="C473" t="s">
        <v>84</v>
      </c>
      <c r="D473" s="4" t="s">
        <v>155</v>
      </c>
      <c r="E473" s="1" t="s">
        <v>62</v>
      </c>
      <c r="F473">
        <v>1</v>
      </c>
      <c r="G473">
        <v>11.6516129</v>
      </c>
      <c r="H473">
        <v>26.272849999999998</v>
      </c>
      <c r="I473">
        <v>91.083870970000007</v>
      </c>
      <c r="J473">
        <v>5.0596774189999998</v>
      </c>
      <c r="K473">
        <v>40</v>
      </c>
      <c r="L473">
        <v>80</v>
      </c>
      <c r="M473">
        <v>150</v>
      </c>
      <c r="N473">
        <f t="shared" si="31"/>
        <v>3.8333333333333335</v>
      </c>
      <c r="O473">
        <v>37500</v>
      </c>
      <c r="P473">
        <v>17000</v>
      </c>
      <c r="Q473" t="s">
        <v>13</v>
      </c>
      <c r="R473">
        <v>6.5</v>
      </c>
      <c r="S473">
        <v>40</v>
      </c>
      <c r="T473">
        <v>20</v>
      </c>
      <c r="U473">
        <v>40</v>
      </c>
      <c r="V473" t="s">
        <v>17</v>
      </c>
      <c r="W473">
        <f t="shared" si="32"/>
        <v>680000</v>
      </c>
      <c r="X473">
        <f t="shared" si="30"/>
        <v>642500</v>
      </c>
      <c r="Y473">
        <f>(X473/O473)*100</f>
        <v>1713.3333333333333</v>
      </c>
      <c r="Z473" t="s">
        <v>51</v>
      </c>
      <c r="AA473" t="str">
        <f t="shared" si="33"/>
        <v>short_term</v>
      </c>
      <c r="AB473" s="4" t="s">
        <v>126</v>
      </c>
    </row>
    <row r="474" spans="1:28">
      <c r="A474" t="s">
        <v>88</v>
      </c>
      <c r="B474">
        <v>2019</v>
      </c>
      <c r="C474" t="s">
        <v>84</v>
      </c>
      <c r="D474" s="4" t="s">
        <v>22</v>
      </c>
      <c r="E474" s="3" t="s">
        <v>62</v>
      </c>
      <c r="F474">
        <v>0</v>
      </c>
      <c r="G474">
        <v>11.6516129</v>
      </c>
      <c r="H474">
        <v>26.272849999999998</v>
      </c>
      <c r="I474">
        <v>91.083870970000007</v>
      </c>
      <c r="J474">
        <v>5.0596774189999998</v>
      </c>
      <c r="K474">
        <f ca="1">RANDBETWEEN(15,30)</f>
        <v>19</v>
      </c>
      <c r="L474">
        <v>90</v>
      </c>
      <c r="M474">
        <v>90</v>
      </c>
      <c r="N474">
        <f t="shared" si="31"/>
        <v>3</v>
      </c>
      <c r="O474">
        <v>0</v>
      </c>
      <c r="P474">
        <v>0</v>
      </c>
      <c r="Q474" t="s">
        <v>13</v>
      </c>
      <c r="R474">
        <v>6.5</v>
      </c>
      <c r="S474">
        <v>200</v>
      </c>
      <c r="T474">
        <v>250</v>
      </c>
      <c r="U474">
        <v>250</v>
      </c>
      <c r="V474" t="s">
        <v>18</v>
      </c>
      <c r="W474">
        <f t="shared" ca="1" si="32"/>
        <v>0</v>
      </c>
      <c r="X474">
        <f t="shared" ca="1" si="30"/>
        <v>0</v>
      </c>
      <c r="Y474">
        <v>0</v>
      </c>
      <c r="Z474" t="s">
        <v>53</v>
      </c>
      <c r="AA474" t="str">
        <f t="shared" si="33"/>
        <v>short_term</v>
      </c>
      <c r="AB474" s="4" t="s">
        <v>90</v>
      </c>
    </row>
    <row r="475" spans="1:28">
      <c r="A475" t="s">
        <v>88</v>
      </c>
      <c r="B475">
        <v>2019</v>
      </c>
      <c r="C475" t="s">
        <v>84</v>
      </c>
      <c r="D475" s="4" t="s">
        <v>23</v>
      </c>
      <c r="E475" s="3" t="s">
        <v>62</v>
      </c>
      <c r="F475">
        <v>0</v>
      </c>
      <c r="G475">
        <v>11.6516129</v>
      </c>
      <c r="H475">
        <v>26.272849999999998</v>
      </c>
      <c r="I475">
        <v>91.083870970000007</v>
      </c>
      <c r="J475">
        <v>5.0596774189999998</v>
      </c>
      <c r="K475">
        <f ca="1">RANDBETWEEN(15,30)</f>
        <v>27</v>
      </c>
      <c r="L475">
        <v>140</v>
      </c>
      <c r="M475">
        <v>140</v>
      </c>
      <c r="N475">
        <f t="shared" si="31"/>
        <v>4.666666666666667</v>
      </c>
      <c r="O475">
        <v>0</v>
      </c>
      <c r="P475">
        <v>0</v>
      </c>
      <c r="Q475" t="s">
        <v>15</v>
      </c>
      <c r="R475">
        <v>6.05</v>
      </c>
      <c r="S475">
        <v>200</v>
      </c>
      <c r="T475">
        <v>75</v>
      </c>
      <c r="U475">
        <v>75</v>
      </c>
      <c r="V475" t="s">
        <v>18</v>
      </c>
      <c r="W475">
        <f t="shared" ca="1" si="32"/>
        <v>0</v>
      </c>
      <c r="X475">
        <f t="shared" ca="1" si="30"/>
        <v>0</v>
      </c>
      <c r="Y475">
        <v>0</v>
      </c>
      <c r="Z475" t="s">
        <v>53</v>
      </c>
      <c r="AA475" t="str">
        <f t="shared" si="33"/>
        <v>intermediate_term</v>
      </c>
      <c r="AB475" s="4" t="s">
        <v>127</v>
      </c>
    </row>
    <row r="476" spans="1:28">
      <c r="A476" t="s">
        <v>88</v>
      </c>
      <c r="B476">
        <v>2019</v>
      </c>
      <c r="C476" t="s">
        <v>84</v>
      </c>
      <c r="D476" s="4" t="s">
        <v>24</v>
      </c>
      <c r="E476" s="3" t="s">
        <v>62</v>
      </c>
      <c r="F476">
        <v>0</v>
      </c>
      <c r="G476">
        <v>11.6516129</v>
      </c>
      <c r="H476">
        <v>26.272849999999998</v>
      </c>
      <c r="I476">
        <v>91.083870970000007</v>
      </c>
      <c r="J476">
        <v>5.0596774189999998</v>
      </c>
      <c r="K476">
        <f ca="1">RANDBETWEEN(25,35)</f>
        <v>29</v>
      </c>
      <c r="L476">
        <v>240</v>
      </c>
      <c r="M476">
        <v>240</v>
      </c>
      <c r="N476">
        <f t="shared" si="31"/>
        <v>8</v>
      </c>
      <c r="O476">
        <v>0</v>
      </c>
      <c r="P476">
        <v>0</v>
      </c>
      <c r="Q476" t="s">
        <v>15</v>
      </c>
      <c r="R476">
        <v>6</v>
      </c>
      <c r="S476">
        <v>10</v>
      </c>
      <c r="T476">
        <v>20</v>
      </c>
      <c r="U476">
        <v>20</v>
      </c>
      <c r="V476" t="s">
        <v>17</v>
      </c>
      <c r="W476">
        <f t="shared" ca="1" si="32"/>
        <v>0</v>
      </c>
      <c r="X476">
        <f t="shared" ca="1" si="30"/>
        <v>0</v>
      </c>
      <c r="Y476">
        <v>0</v>
      </c>
      <c r="Z476" t="s">
        <v>51</v>
      </c>
      <c r="AA476" t="str">
        <f t="shared" si="33"/>
        <v>intermediate_term</v>
      </c>
      <c r="AB476" s="4" t="s">
        <v>91</v>
      </c>
    </row>
    <row r="477" spans="1:28">
      <c r="A477" t="s">
        <v>88</v>
      </c>
      <c r="B477">
        <v>2019</v>
      </c>
      <c r="C477" t="s">
        <v>84</v>
      </c>
      <c r="D477" s="4" t="s">
        <v>25</v>
      </c>
      <c r="E477" s="3" t="s">
        <v>62</v>
      </c>
      <c r="F477">
        <v>0</v>
      </c>
      <c r="G477">
        <v>11.6516129</v>
      </c>
      <c r="H477">
        <v>26.272849999999998</v>
      </c>
      <c r="I477">
        <v>91.083870970000007</v>
      </c>
      <c r="J477">
        <v>5.0596774189999998</v>
      </c>
      <c r="K477">
        <f ca="1">RANDBETWEEN(20,30)</f>
        <v>25</v>
      </c>
      <c r="L477">
        <v>75</v>
      </c>
      <c r="M477">
        <v>75</v>
      </c>
      <c r="N477">
        <f t="shared" si="31"/>
        <v>2.5</v>
      </c>
      <c r="O477">
        <v>0</v>
      </c>
      <c r="P477">
        <v>0</v>
      </c>
      <c r="Q477" t="s">
        <v>15</v>
      </c>
      <c r="R477">
        <v>6.25</v>
      </c>
      <c r="S477">
        <v>5</v>
      </c>
      <c r="T477">
        <v>10</v>
      </c>
      <c r="U477">
        <v>10</v>
      </c>
      <c r="V477" t="s">
        <v>18</v>
      </c>
      <c r="W477">
        <f t="shared" ca="1" si="32"/>
        <v>0</v>
      </c>
      <c r="X477">
        <f t="shared" ca="1" si="30"/>
        <v>0</v>
      </c>
      <c r="Y477">
        <v>0</v>
      </c>
      <c r="Z477" t="s">
        <v>51</v>
      </c>
      <c r="AA477" t="str">
        <f t="shared" si="33"/>
        <v>short_term</v>
      </c>
      <c r="AB477" s="4" t="s">
        <v>92</v>
      </c>
    </row>
    <row r="478" spans="1:28">
      <c r="A478" t="s">
        <v>88</v>
      </c>
      <c r="B478">
        <v>2019</v>
      </c>
      <c r="C478" t="s">
        <v>84</v>
      </c>
      <c r="D478" s="4" t="s">
        <v>26</v>
      </c>
      <c r="E478" s="3" t="s">
        <v>62</v>
      </c>
      <c r="F478">
        <v>0</v>
      </c>
      <c r="G478">
        <v>11.6516129</v>
      </c>
      <c r="H478">
        <v>26.272849999999998</v>
      </c>
      <c r="I478">
        <v>91.083870970000007</v>
      </c>
      <c r="J478">
        <v>5.0596774189999998</v>
      </c>
      <c r="K478">
        <f ca="1">RANDBETWEEN(25,35)</f>
        <v>27</v>
      </c>
      <c r="L478">
        <v>55</v>
      </c>
      <c r="M478">
        <v>55</v>
      </c>
      <c r="N478">
        <f t="shared" si="31"/>
        <v>1.8333333333333333</v>
      </c>
      <c r="O478">
        <v>0</v>
      </c>
      <c r="P478">
        <v>0</v>
      </c>
      <c r="Q478" t="s">
        <v>13</v>
      </c>
      <c r="R478">
        <v>6.4</v>
      </c>
      <c r="S478">
        <v>30</v>
      </c>
      <c r="T478">
        <v>40</v>
      </c>
      <c r="U478">
        <v>40</v>
      </c>
      <c r="V478" t="s">
        <v>17</v>
      </c>
      <c r="W478">
        <f t="shared" ca="1" si="32"/>
        <v>0</v>
      </c>
      <c r="X478">
        <f t="shared" ca="1" si="30"/>
        <v>0</v>
      </c>
      <c r="Y478">
        <v>0</v>
      </c>
      <c r="Z478" t="s">
        <v>53</v>
      </c>
      <c r="AA478" t="str">
        <f t="shared" si="33"/>
        <v>short_term</v>
      </c>
      <c r="AB478" s="4" t="s">
        <v>128</v>
      </c>
    </row>
    <row r="479" spans="1:28">
      <c r="A479" t="s">
        <v>88</v>
      </c>
      <c r="B479">
        <v>2019</v>
      </c>
      <c r="C479" t="s">
        <v>84</v>
      </c>
      <c r="D479" s="4" t="s">
        <v>27</v>
      </c>
      <c r="E479" s="3" t="s">
        <v>62</v>
      </c>
      <c r="F479">
        <v>0</v>
      </c>
      <c r="G479">
        <v>11.6516129</v>
      </c>
      <c r="H479">
        <v>26.272849999999998</v>
      </c>
      <c r="I479">
        <v>91.083870970000007</v>
      </c>
      <c r="J479">
        <v>5.0596774189999998</v>
      </c>
      <c r="K479">
        <f ca="1">RANDBETWEEN(15,30)</f>
        <v>30</v>
      </c>
      <c r="L479">
        <v>90</v>
      </c>
      <c r="M479">
        <v>90</v>
      </c>
      <c r="N479">
        <f t="shared" si="31"/>
        <v>3</v>
      </c>
      <c r="O479">
        <v>0</v>
      </c>
      <c r="P479">
        <v>0</v>
      </c>
      <c r="Q479" t="s">
        <v>13</v>
      </c>
      <c r="R479">
        <v>6.5</v>
      </c>
      <c r="S479">
        <v>90</v>
      </c>
      <c r="T479">
        <v>90</v>
      </c>
      <c r="U479">
        <v>90</v>
      </c>
      <c r="V479" t="s">
        <v>17</v>
      </c>
      <c r="W479">
        <f t="shared" ca="1" si="32"/>
        <v>0</v>
      </c>
      <c r="X479">
        <f t="shared" ca="1" si="30"/>
        <v>0</v>
      </c>
      <c r="Y479">
        <v>0</v>
      </c>
      <c r="Z479" t="s">
        <v>51</v>
      </c>
      <c r="AA479" t="str">
        <f t="shared" si="33"/>
        <v>short_term</v>
      </c>
      <c r="AB479" s="4" t="s">
        <v>93</v>
      </c>
    </row>
    <row r="480" spans="1:28">
      <c r="A480" t="s">
        <v>88</v>
      </c>
      <c r="B480">
        <v>2019</v>
      </c>
      <c r="C480" t="s">
        <v>84</v>
      </c>
      <c r="D480" s="4" t="s">
        <v>28</v>
      </c>
      <c r="E480" s="3" t="s">
        <v>62</v>
      </c>
      <c r="F480">
        <v>1</v>
      </c>
      <c r="G480">
        <v>11.6516129</v>
      </c>
      <c r="H480">
        <v>26.272849999999998</v>
      </c>
      <c r="I480">
        <v>91.083870970000007</v>
      </c>
      <c r="J480">
        <v>5.0596774189999998</v>
      </c>
      <c r="K480">
        <f ca="1">RANDBETWEEN(25,40)</f>
        <v>31</v>
      </c>
      <c r="L480">
        <v>180</v>
      </c>
      <c r="M480">
        <v>180</v>
      </c>
      <c r="N480">
        <f t="shared" si="31"/>
        <v>6</v>
      </c>
      <c r="O480">
        <v>38000</v>
      </c>
      <c r="P480">
        <f ca="1">RANDBETWEEN(14990,15010)</f>
        <v>14997</v>
      </c>
      <c r="Q480" t="s">
        <v>15</v>
      </c>
      <c r="R480">
        <v>6.25</v>
      </c>
      <c r="S480">
        <v>80</v>
      </c>
      <c r="T480">
        <v>60</v>
      </c>
      <c r="U480">
        <v>40</v>
      </c>
      <c r="V480" t="s">
        <v>18</v>
      </c>
      <c r="W480">
        <f t="shared" ca="1" si="32"/>
        <v>464907</v>
      </c>
      <c r="X480">
        <f t="shared" ca="1" si="30"/>
        <v>426907</v>
      </c>
      <c r="Y480">
        <f ca="1">(X480/O480)*100</f>
        <v>1123.4394736842105</v>
      </c>
      <c r="Z480" t="s">
        <v>53</v>
      </c>
      <c r="AA480" t="str">
        <f t="shared" si="33"/>
        <v>intermediate_term</v>
      </c>
      <c r="AB480" s="4" t="s">
        <v>94</v>
      </c>
    </row>
    <row r="481" spans="1:28">
      <c r="A481" t="s">
        <v>88</v>
      </c>
      <c r="B481">
        <v>2019</v>
      </c>
      <c r="C481" t="s">
        <v>84</v>
      </c>
      <c r="D481" s="4" t="s">
        <v>29</v>
      </c>
      <c r="E481" s="1" t="s">
        <v>63</v>
      </c>
      <c r="F481">
        <v>1</v>
      </c>
      <c r="G481">
        <v>11.6516129</v>
      </c>
      <c r="H481">
        <v>26.272849999999998</v>
      </c>
      <c r="I481">
        <v>91.083870970000007</v>
      </c>
      <c r="J481">
        <v>5.0596774189999998</v>
      </c>
      <c r="K481">
        <f ca="1">RANDBETWEEN(85,95)</f>
        <v>92</v>
      </c>
      <c r="L481">
        <v>210</v>
      </c>
      <c r="M481">
        <v>210</v>
      </c>
      <c r="N481">
        <f t="shared" si="31"/>
        <v>7</v>
      </c>
      <c r="O481">
        <v>67000</v>
      </c>
      <c r="P481">
        <v>1200</v>
      </c>
      <c r="Q481" t="s">
        <v>36</v>
      </c>
      <c r="R481">
        <v>6</v>
      </c>
      <c r="S481">
        <v>120</v>
      </c>
      <c r="T481">
        <v>50</v>
      </c>
      <c r="U481">
        <v>80</v>
      </c>
      <c r="V481" t="s">
        <v>17</v>
      </c>
      <c r="W481">
        <f t="shared" ca="1" si="32"/>
        <v>110400</v>
      </c>
      <c r="X481">
        <f t="shared" ca="1" si="30"/>
        <v>43400</v>
      </c>
      <c r="Y481">
        <f ca="1">(X481/O481)*100</f>
        <v>64.776119402985074</v>
      </c>
      <c r="Z481" t="s">
        <v>51</v>
      </c>
      <c r="AA481" t="str">
        <f t="shared" si="33"/>
        <v>intermediate_term</v>
      </c>
      <c r="AB481" s="4" t="s">
        <v>129</v>
      </c>
    </row>
    <row r="482" spans="1:28">
      <c r="A482" t="s">
        <v>88</v>
      </c>
      <c r="B482">
        <v>2019</v>
      </c>
      <c r="C482" t="s">
        <v>84</v>
      </c>
      <c r="D482" s="4" t="s">
        <v>30</v>
      </c>
      <c r="E482" s="2" t="s">
        <v>61</v>
      </c>
      <c r="F482">
        <v>0</v>
      </c>
      <c r="G482">
        <v>11.6516129</v>
      </c>
      <c r="H482">
        <v>26.272849999999998</v>
      </c>
      <c r="I482">
        <v>91.083870970000007</v>
      </c>
      <c r="J482">
        <v>5.0596774189999998</v>
      </c>
      <c r="K482">
        <f ca="1">RANDBETWEEN(25,40)</f>
        <v>32</v>
      </c>
      <c r="L482">
        <v>360</v>
      </c>
      <c r="M482">
        <v>360</v>
      </c>
      <c r="N482">
        <f t="shared" si="31"/>
        <v>12</v>
      </c>
      <c r="O482">
        <v>0</v>
      </c>
      <c r="P482">
        <v>0</v>
      </c>
      <c r="Q482" t="s">
        <v>65</v>
      </c>
      <c r="R482">
        <v>6.75</v>
      </c>
      <c r="S482">
        <v>400</v>
      </c>
      <c r="T482">
        <v>120</v>
      </c>
      <c r="U482">
        <v>600</v>
      </c>
      <c r="V482" t="s">
        <v>18</v>
      </c>
      <c r="W482">
        <f t="shared" ca="1" si="32"/>
        <v>0</v>
      </c>
      <c r="X482">
        <f t="shared" ca="1" si="30"/>
        <v>0</v>
      </c>
      <c r="Y482">
        <v>0</v>
      </c>
      <c r="Z482" t="s">
        <v>53</v>
      </c>
      <c r="AA482" t="str">
        <f t="shared" si="33"/>
        <v>intermediate_term</v>
      </c>
      <c r="AB482" s="4" t="s">
        <v>95</v>
      </c>
    </row>
    <row r="483" spans="1:28">
      <c r="A483" t="s">
        <v>88</v>
      </c>
      <c r="B483">
        <v>2019</v>
      </c>
      <c r="C483" t="s">
        <v>84</v>
      </c>
      <c r="D483" s="4" t="s">
        <v>31</v>
      </c>
      <c r="E483" s="3" t="s">
        <v>61</v>
      </c>
      <c r="F483">
        <v>0</v>
      </c>
      <c r="G483">
        <v>11.6516129</v>
      </c>
      <c r="H483">
        <v>26.272849999999998</v>
      </c>
      <c r="I483">
        <v>91.083870970000007</v>
      </c>
      <c r="J483">
        <v>5.0596774189999998</v>
      </c>
      <c r="K483">
        <f ca="1">RANDBETWEEN(290,320)</f>
        <v>318</v>
      </c>
      <c r="L483">
        <v>1080</v>
      </c>
      <c r="M483">
        <v>1080</v>
      </c>
      <c r="N483">
        <f t="shared" si="31"/>
        <v>36</v>
      </c>
      <c r="O483">
        <v>0</v>
      </c>
      <c r="P483">
        <v>0</v>
      </c>
      <c r="Q483" t="s">
        <v>13</v>
      </c>
      <c r="R483">
        <v>9.5</v>
      </c>
      <c r="S483">
        <v>32</v>
      </c>
      <c r="T483">
        <v>32</v>
      </c>
      <c r="U483">
        <v>32</v>
      </c>
      <c r="V483" t="s">
        <v>17</v>
      </c>
      <c r="W483">
        <f t="shared" ca="1" si="32"/>
        <v>0</v>
      </c>
      <c r="X483">
        <f t="shared" ca="1" si="30"/>
        <v>0</v>
      </c>
      <c r="Y483">
        <v>0</v>
      </c>
      <c r="Z483" t="s">
        <v>54</v>
      </c>
      <c r="AA483" t="str">
        <f t="shared" si="33"/>
        <v>long_term</v>
      </c>
      <c r="AB483" s="4" t="s">
        <v>130</v>
      </c>
    </row>
    <row r="484" spans="1:28">
      <c r="A484" t="s">
        <v>88</v>
      </c>
      <c r="B484">
        <v>2019</v>
      </c>
      <c r="C484" t="s">
        <v>84</v>
      </c>
      <c r="D484" s="4" t="s">
        <v>32</v>
      </c>
      <c r="E484" s="3" t="s">
        <v>61</v>
      </c>
      <c r="F484">
        <v>0</v>
      </c>
      <c r="G484">
        <v>11.6516129</v>
      </c>
      <c r="H484">
        <v>26.272849999999998</v>
      </c>
      <c r="I484">
        <v>91.083870970000007</v>
      </c>
      <c r="J484">
        <v>5.0596774189999998</v>
      </c>
      <c r="K484">
        <f ca="1">RANDBETWEEN(100,130)</f>
        <v>129</v>
      </c>
      <c r="L484">
        <v>1980</v>
      </c>
      <c r="M484">
        <v>1980</v>
      </c>
      <c r="N484">
        <f t="shared" si="31"/>
        <v>66</v>
      </c>
      <c r="O484">
        <v>0</v>
      </c>
      <c r="P484">
        <v>0</v>
      </c>
      <c r="Q484" t="s">
        <v>15</v>
      </c>
      <c r="R484">
        <v>7.25</v>
      </c>
      <c r="S484">
        <v>56</v>
      </c>
      <c r="T484">
        <v>20</v>
      </c>
      <c r="U484">
        <v>20</v>
      </c>
      <c r="V484" t="s">
        <v>18</v>
      </c>
      <c r="W484">
        <f t="shared" ca="1" si="32"/>
        <v>0</v>
      </c>
      <c r="X484">
        <f t="shared" ca="1" si="30"/>
        <v>0</v>
      </c>
      <c r="Y484">
        <v>0</v>
      </c>
      <c r="Z484" t="s">
        <v>54</v>
      </c>
      <c r="AA484" t="str">
        <f t="shared" si="33"/>
        <v>long_term</v>
      </c>
      <c r="AB484" s="4" t="s">
        <v>131</v>
      </c>
    </row>
    <row r="485" spans="1:28">
      <c r="A485" t="s">
        <v>88</v>
      </c>
      <c r="B485">
        <v>2019</v>
      </c>
      <c r="C485" t="s">
        <v>84</v>
      </c>
      <c r="D485" s="4" t="s">
        <v>33</v>
      </c>
      <c r="E485" s="2" t="s">
        <v>61</v>
      </c>
      <c r="F485">
        <v>0</v>
      </c>
      <c r="G485">
        <v>11.6516129</v>
      </c>
      <c r="H485">
        <v>26.272849999999998</v>
      </c>
      <c r="I485">
        <v>91.083870970000007</v>
      </c>
      <c r="J485">
        <v>5.0596774189999998</v>
      </c>
      <c r="K485">
        <f ca="1">RANDBETWEEN(50,65)</f>
        <v>58</v>
      </c>
      <c r="L485">
        <v>1080</v>
      </c>
      <c r="M485">
        <v>1080</v>
      </c>
      <c r="N485">
        <f t="shared" si="31"/>
        <v>36</v>
      </c>
      <c r="O485">
        <v>0</v>
      </c>
      <c r="P485">
        <v>0</v>
      </c>
      <c r="Q485" t="s">
        <v>71</v>
      </c>
      <c r="R485">
        <v>6</v>
      </c>
      <c r="S485">
        <v>25</v>
      </c>
      <c r="T485">
        <v>12</v>
      </c>
      <c r="U485">
        <v>12</v>
      </c>
      <c r="V485" t="s">
        <v>18</v>
      </c>
      <c r="W485">
        <f t="shared" ca="1" si="32"/>
        <v>0</v>
      </c>
      <c r="X485">
        <f t="shared" ca="1" si="30"/>
        <v>0</v>
      </c>
      <c r="Y485">
        <v>0</v>
      </c>
      <c r="Z485" t="s">
        <v>54</v>
      </c>
      <c r="AA485" t="str">
        <f t="shared" si="33"/>
        <v>long_term</v>
      </c>
      <c r="AB485" s="4" t="s">
        <v>96</v>
      </c>
    </row>
    <row r="486" spans="1:28">
      <c r="A486" t="s">
        <v>88</v>
      </c>
      <c r="B486">
        <v>2019</v>
      </c>
      <c r="C486" t="s">
        <v>84</v>
      </c>
      <c r="D486" s="4" t="s">
        <v>34</v>
      </c>
      <c r="E486" s="2" t="s">
        <v>61</v>
      </c>
      <c r="F486">
        <v>0</v>
      </c>
      <c r="G486">
        <v>11.6516129</v>
      </c>
      <c r="H486">
        <v>26.272849999999998</v>
      </c>
      <c r="I486">
        <v>91.083870970000007</v>
      </c>
      <c r="J486">
        <v>5.0596774189999998</v>
      </c>
      <c r="K486">
        <f ca="1">RANDBETWEEN(90,120)</f>
        <v>106</v>
      </c>
      <c r="L486">
        <v>900</v>
      </c>
      <c r="M486">
        <v>900</v>
      </c>
      <c r="N486">
        <f t="shared" si="31"/>
        <v>30</v>
      </c>
      <c r="O486">
        <v>0</v>
      </c>
      <c r="P486">
        <v>0</v>
      </c>
      <c r="Q486" t="s">
        <v>13</v>
      </c>
      <c r="R486">
        <v>7.25</v>
      </c>
      <c r="S486">
        <v>215</v>
      </c>
      <c r="T486">
        <v>75</v>
      </c>
      <c r="U486">
        <v>100</v>
      </c>
      <c r="V486" t="s">
        <v>17</v>
      </c>
      <c r="W486">
        <f t="shared" ca="1" si="32"/>
        <v>0</v>
      </c>
      <c r="X486">
        <f t="shared" ca="1" si="30"/>
        <v>0</v>
      </c>
      <c r="Y486">
        <v>0</v>
      </c>
      <c r="Z486" t="s">
        <v>54</v>
      </c>
      <c r="AA486" t="str">
        <f t="shared" si="33"/>
        <v>long_term</v>
      </c>
      <c r="AB486" s="4" t="s">
        <v>97</v>
      </c>
    </row>
    <row r="487" spans="1:28">
      <c r="A487" t="s">
        <v>88</v>
      </c>
      <c r="B487">
        <v>2019</v>
      </c>
      <c r="C487" t="s">
        <v>84</v>
      </c>
      <c r="D487" s="4" t="s">
        <v>35</v>
      </c>
      <c r="E487" s="2" t="s">
        <v>61</v>
      </c>
      <c r="F487">
        <v>0</v>
      </c>
      <c r="G487">
        <v>11.6516129</v>
      </c>
      <c r="H487">
        <v>26.272849999999998</v>
      </c>
      <c r="I487">
        <v>91.083870970000007</v>
      </c>
      <c r="J487">
        <v>5.0596774189999998</v>
      </c>
      <c r="K487">
        <f ca="1">RANDBETWEEN(30,50)</f>
        <v>49</v>
      </c>
      <c r="L487">
        <v>210</v>
      </c>
      <c r="M487">
        <v>210</v>
      </c>
      <c r="N487">
        <f t="shared" si="31"/>
        <v>7</v>
      </c>
      <c r="O487">
        <v>0</v>
      </c>
      <c r="P487">
        <v>0</v>
      </c>
      <c r="Q487" t="s">
        <v>13</v>
      </c>
      <c r="R487">
        <v>6.75</v>
      </c>
      <c r="S487">
        <v>1088</v>
      </c>
      <c r="T487">
        <v>72</v>
      </c>
      <c r="U487">
        <v>527</v>
      </c>
      <c r="V487" t="s">
        <v>17</v>
      </c>
      <c r="W487">
        <f t="shared" ca="1" si="32"/>
        <v>0</v>
      </c>
      <c r="X487">
        <f t="shared" ca="1" si="30"/>
        <v>0</v>
      </c>
      <c r="Y487">
        <v>0</v>
      </c>
      <c r="Z487" t="s">
        <v>54</v>
      </c>
      <c r="AA487" t="str">
        <f t="shared" si="33"/>
        <v>intermediate_term</v>
      </c>
      <c r="AB487" s="4" t="s">
        <v>98</v>
      </c>
    </row>
    <row r="488" spans="1:28">
      <c r="A488" t="s">
        <v>88</v>
      </c>
      <c r="B488">
        <v>2019</v>
      </c>
      <c r="C488" t="s">
        <v>84</v>
      </c>
      <c r="D488" s="4" t="s">
        <v>37</v>
      </c>
      <c r="E488" s="2" t="s">
        <v>61</v>
      </c>
      <c r="F488">
        <v>0</v>
      </c>
      <c r="G488">
        <v>11.6516129</v>
      </c>
      <c r="H488">
        <v>26.272849999999998</v>
      </c>
      <c r="I488">
        <v>91.083870970000007</v>
      </c>
      <c r="J488">
        <v>5.0596774189999998</v>
      </c>
      <c r="K488">
        <f ca="1">RANDBETWEEN(50,100)</f>
        <v>59</v>
      </c>
      <c r="L488">
        <v>1800</v>
      </c>
      <c r="M488">
        <v>2880</v>
      </c>
      <c r="N488">
        <f t="shared" si="31"/>
        <v>78</v>
      </c>
      <c r="O488">
        <v>0</v>
      </c>
      <c r="P488">
        <v>0</v>
      </c>
      <c r="Q488" t="s">
        <v>13</v>
      </c>
      <c r="R488">
        <v>6.5</v>
      </c>
      <c r="S488">
        <v>400</v>
      </c>
      <c r="T488">
        <v>400</v>
      </c>
      <c r="U488">
        <v>600</v>
      </c>
      <c r="V488" t="s">
        <v>18</v>
      </c>
      <c r="W488">
        <f t="shared" ca="1" si="32"/>
        <v>0</v>
      </c>
      <c r="X488">
        <f t="shared" ca="1" si="30"/>
        <v>0</v>
      </c>
      <c r="Y488">
        <v>0</v>
      </c>
      <c r="Z488" t="s">
        <v>54</v>
      </c>
      <c r="AA488" t="str">
        <f t="shared" si="33"/>
        <v>long_term</v>
      </c>
      <c r="AB488" s="4" t="s">
        <v>99</v>
      </c>
    </row>
    <row r="489" spans="1:28">
      <c r="A489" t="s">
        <v>88</v>
      </c>
      <c r="B489">
        <v>2019</v>
      </c>
      <c r="C489" t="s">
        <v>84</v>
      </c>
      <c r="D489" s="4" t="s">
        <v>156</v>
      </c>
      <c r="E489" s="2" t="s">
        <v>61</v>
      </c>
      <c r="F489">
        <v>1</v>
      </c>
      <c r="G489">
        <v>11.6516129</v>
      </c>
      <c r="H489">
        <v>26.272849999999998</v>
      </c>
      <c r="I489">
        <v>91.083870970000007</v>
      </c>
      <c r="J489">
        <v>5.0596774189999998</v>
      </c>
      <c r="K489">
        <f ca="1">RANDBETWEEN(100,150)</f>
        <v>113</v>
      </c>
      <c r="L489">
        <v>240</v>
      </c>
      <c r="M489">
        <v>720</v>
      </c>
      <c r="N489">
        <f t="shared" si="31"/>
        <v>16</v>
      </c>
      <c r="O489">
        <v>400000</v>
      </c>
      <c r="P489">
        <v>10000</v>
      </c>
      <c r="Q489" t="s">
        <v>67</v>
      </c>
      <c r="R489">
        <v>6</v>
      </c>
      <c r="S489">
        <v>170</v>
      </c>
      <c r="T489">
        <v>170</v>
      </c>
      <c r="U489">
        <v>170</v>
      </c>
      <c r="V489" t="s">
        <v>18</v>
      </c>
      <c r="W489">
        <f t="shared" ca="1" si="32"/>
        <v>1130000</v>
      </c>
      <c r="X489">
        <f t="shared" ca="1" si="30"/>
        <v>730000</v>
      </c>
      <c r="Y489">
        <f ca="1">(X489/O489)*100</f>
        <v>182.5</v>
      </c>
      <c r="Z489" t="s">
        <v>54</v>
      </c>
      <c r="AA489" t="str">
        <f t="shared" si="33"/>
        <v>long_term</v>
      </c>
      <c r="AB489" s="4" t="s">
        <v>100</v>
      </c>
    </row>
    <row r="490" spans="1:28">
      <c r="A490" t="s">
        <v>88</v>
      </c>
      <c r="B490">
        <v>2019</v>
      </c>
      <c r="C490" t="s">
        <v>84</v>
      </c>
      <c r="D490" s="4" t="s">
        <v>38</v>
      </c>
      <c r="E490" s="3" t="s">
        <v>59</v>
      </c>
      <c r="F490">
        <v>1</v>
      </c>
      <c r="G490">
        <v>11.6516129</v>
      </c>
      <c r="H490">
        <v>26.272849999999998</v>
      </c>
      <c r="I490">
        <v>91.083870970000007</v>
      </c>
      <c r="J490">
        <v>5.0596774189999998</v>
      </c>
      <c r="K490">
        <f ca="1">RANDBETWEEN(120,300)</f>
        <v>209</v>
      </c>
      <c r="L490">
        <v>45</v>
      </c>
      <c r="M490">
        <v>50</v>
      </c>
      <c r="N490">
        <f t="shared" si="31"/>
        <v>1.5833333333333333</v>
      </c>
      <c r="O490">
        <v>47000</v>
      </c>
      <c r="P490">
        <v>800</v>
      </c>
      <c r="Q490" t="s">
        <v>15</v>
      </c>
      <c r="R490">
        <v>6.25</v>
      </c>
      <c r="S490">
        <v>200</v>
      </c>
      <c r="T490">
        <v>75</v>
      </c>
      <c r="U490">
        <v>125</v>
      </c>
      <c r="V490" t="s">
        <v>17</v>
      </c>
      <c r="W490">
        <f t="shared" ca="1" si="32"/>
        <v>167200</v>
      </c>
      <c r="X490">
        <f t="shared" ca="1" si="30"/>
        <v>120200</v>
      </c>
      <c r="Y490">
        <f ca="1">(X490/O490)*100</f>
        <v>255.7446808510638</v>
      </c>
      <c r="Z490" t="s">
        <v>54</v>
      </c>
      <c r="AA490" t="str">
        <f t="shared" si="33"/>
        <v>short_term</v>
      </c>
      <c r="AB490" s="4" t="s">
        <v>101</v>
      </c>
    </row>
    <row r="491" spans="1:28">
      <c r="A491" t="s">
        <v>88</v>
      </c>
      <c r="B491">
        <v>2019</v>
      </c>
      <c r="C491" t="s">
        <v>84</v>
      </c>
      <c r="D491" s="4" t="s">
        <v>39</v>
      </c>
      <c r="E491" s="3" t="s">
        <v>59</v>
      </c>
      <c r="F491">
        <v>0</v>
      </c>
      <c r="G491">
        <v>11.6516129</v>
      </c>
      <c r="H491">
        <v>26.272849999999998</v>
      </c>
      <c r="I491">
        <v>91.083870970000007</v>
      </c>
      <c r="J491">
        <v>5.0596774189999998</v>
      </c>
      <c r="K491">
        <f ca="1">RANDBETWEEN(60,90)</f>
        <v>66</v>
      </c>
      <c r="L491">
        <v>56</v>
      </c>
      <c r="M491">
        <v>60</v>
      </c>
      <c r="N491">
        <f t="shared" si="31"/>
        <v>1.9333333333333333</v>
      </c>
      <c r="O491">
        <v>0</v>
      </c>
      <c r="P491">
        <v>0</v>
      </c>
      <c r="Q491" t="s">
        <v>13</v>
      </c>
      <c r="R491">
        <v>7.25</v>
      </c>
      <c r="S491">
        <v>45</v>
      </c>
      <c r="T491">
        <v>90</v>
      </c>
      <c r="U491">
        <v>75</v>
      </c>
      <c r="V491" t="s">
        <v>18</v>
      </c>
      <c r="W491">
        <f t="shared" ca="1" si="32"/>
        <v>0</v>
      </c>
      <c r="X491">
        <f t="shared" ca="1" si="30"/>
        <v>0</v>
      </c>
      <c r="Y491">
        <v>0</v>
      </c>
      <c r="Z491" t="s">
        <v>53</v>
      </c>
      <c r="AA491" t="str">
        <f t="shared" si="33"/>
        <v>short_term</v>
      </c>
      <c r="AB491" s="4" t="s">
        <v>102</v>
      </c>
    </row>
    <row r="492" spans="1:28">
      <c r="A492" t="s">
        <v>88</v>
      </c>
      <c r="B492">
        <v>2019</v>
      </c>
      <c r="C492" t="s">
        <v>84</v>
      </c>
      <c r="D492" s="4" t="s">
        <v>40</v>
      </c>
      <c r="E492" s="2" t="s">
        <v>62</v>
      </c>
      <c r="F492">
        <v>1</v>
      </c>
      <c r="G492">
        <v>11.6516129</v>
      </c>
      <c r="H492">
        <v>26.272849999999998</v>
      </c>
      <c r="I492">
        <v>91.083870970000007</v>
      </c>
      <c r="J492">
        <v>5.0596774189999998</v>
      </c>
      <c r="K492">
        <f ca="1">RANDBETWEEN(15,25)</f>
        <v>20</v>
      </c>
      <c r="L492">
        <v>55</v>
      </c>
      <c r="M492">
        <v>90</v>
      </c>
      <c r="N492">
        <f t="shared" si="31"/>
        <v>2.4166666666666665</v>
      </c>
      <c r="O492">
        <v>42000</v>
      </c>
      <c r="P492">
        <f ca="1">RANDBETWEEN(39990,40010)</f>
        <v>40005</v>
      </c>
      <c r="Q492" t="s">
        <v>72</v>
      </c>
      <c r="R492">
        <v>6.5</v>
      </c>
      <c r="S492">
        <v>40</v>
      </c>
      <c r="T492">
        <v>60</v>
      </c>
      <c r="U492">
        <v>30</v>
      </c>
      <c r="V492" t="s">
        <v>17</v>
      </c>
      <c r="W492">
        <f t="shared" ca="1" si="32"/>
        <v>800100</v>
      </c>
      <c r="X492">
        <f t="shared" ca="1" si="30"/>
        <v>758100</v>
      </c>
      <c r="Y492">
        <f ca="1">(X492/O492)*100</f>
        <v>1805</v>
      </c>
      <c r="Z492" t="s">
        <v>53</v>
      </c>
      <c r="AA492" t="str">
        <f t="shared" si="33"/>
        <v>short_term</v>
      </c>
      <c r="AB492" s="4" t="s">
        <v>132</v>
      </c>
    </row>
    <row r="493" spans="1:28">
      <c r="A493" t="s">
        <v>88</v>
      </c>
      <c r="B493">
        <v>2019</v>
      </c>
      <c r="C493" t="s">
        <v>84</v>
      </c>
      <c r="D493" s="4" t="s">
        <v>41</v>
      </c>
      <c r="E493" s="2" t="s">
        <v>62</v>
      </c>
      <c r="F493">
        <v>0</v>
      </c>
      <c r="G493">
        <v>11.6516129</v>
      </c>
      <c r="H493">
        <v>26.272849999999998</v>
      </c>
      <c r="I493">
        <v>91.083870970000007</v>
      </c>
      <c r="J493">
        <v>5.0596774189999998</v>
      </c>
      <c r="K493">
        <f ca="1">RANDBETWEEN(20,35)</f>
        <v>32</v>
      </c>
      <c r="L493">
        <v>90</v>
      </c>
      <c r="M493">
        <v>120</v>
      </c>
      <c r="N493">
        <f t="shared" si="31"/>
        <v>3.5</v>
      </c>
      <c r="O493">
        <v>0</v>
      </c>
      <c r="P493">
        <v>0</v>
      </c>
      <c r="Q493" t="s">
        <v>15</v>
      </c>
      <c r="R493">
        <v>6.5</v>
      </c>
      <c r="S493">
        <v>120</v>
      </c>
      <c r="T493">
        <v>80</v>
      </c>
      <c r="U493">
        <v>80</v>
      </c>
      <c r="V493" t="s">
        <v>17</v>
      </c>
      <c r="W493">
        <f t="shared" ca="1" si="32"/>
        <v>0</v>
      </c>
      <c r="X493">
        <f t="shared" ca="1" si="30"/>
        <v>0</v>
      </c>
      <c r="Y493">
        <v>0</v>
      </c>
      <c r="Z493" t="s">
        <v>51</v>
      </c>
      <c r="AA493" t="str">
        <f t="shared" si="33"/>
        <v>short_term</v>
      </c>
      <c r="AB493" s="4" t="s">
        <v>133</v>
      </c>
    </row>
    <row r="494" spans="1:28">
      <c r="A494" t="s">
        <v>88</v>
      </c>
      <c r="B494">
        <v>2019</v>
      </c>
      <c r="C494" t="s">
        <v>84</v>
      </c>
      <c r="D494" s="4" t="s">
        <v>157</v>
      </c>
      <c r="E494" s="2" t="s">
        <v>62</v>
      </c>
      <c r="F494">
        <v>0</v>
      </c>
      <c r="G494">
        <v>11.6516129</v>
      </c>
      <c r="H494">
        <v>26.272849999999998</v>
      </c>
      <c r="I494">
        <v>91.083870970000007</v>
      </c>
      <c r="J494">
        <v>5.0596774189999998</v>
      </c>
      <c r="K494">
        <f ca="1">RANDBETWEEN(25,40)</f>
        <v>35</v>
      </c>
      <c r="L494">
        <v>55</v>
      </c>
      <c r="M494">
        <v>60</v>
      </c>
      <c r="N494">
        <f t="shared" si="31"/>
        <v>1.9166666666666667</v>
      </c>
      <c r="O494">
        <v>0</v>
      </c>
      <c r="P494">
        <v>0</v>
      </c>
      <c r="Q494" t="s">
        <v>13</v>
      </c>
      <c r="R494">
        <v>6.5</v>
      </c>
      <c r="S494">
        <v>120</v>
      </c>
      <c r="T494">
        <v>40</v>
      </c>
      <c r="U494">
        <v>80</v>
      </c>
      <c r="V494" t="s">
        <v>18</v>
      </c>
      <c r="W494">
        <f t="shared" ca="1" si="32"/>
        <v>0</v>
      </c>
      <c r="X494">
        <f t="shared" ca="1" si="30"/>
        <v>0</v>
      </c>
      <c r="Y494">
        <v>0</v>
      </c>
      <c r="Z494" t="s">
        <v>53</v>
      </c>
      <c r="AA494" t="str">
        <f t="shared" si="33"/>
        <v>short_term</v>
      </c>
      <c r="AB494" s="4" t="s">
        <v>103</v>
      </c>
    </row>
    <row r="495" spans="1:28">
      <c r="A495" t="s">
        <v>88</v>
      </c>
      <c r="B495">
        <v>2019</v>
      </c>
      <c r="C495" t="s">
        <v>84</v>
      </c>
      <c r="D495" s="4" t="s">
        <v>158</v>
      </c>
      <c r="E495" s="2" t="s">
        <v>62</v>
      </c>
      <c r="F495">
        <v>0</v>
      </c>
      <c r="G495">
        <v>11.6516129</v>
      </c>
      <c r="H495">
        <v>26.272849999999998</v>
      </c>
      <c r="I495">
        <v>91.083870970000007</v>
      </c>
      <c r="J495">
        <v>5.0596774189999998</v>
      </c>
      <c r="K495">
        <f ca="1">RANDBETWEEN(15,25)</f>
        <v>15</v>
      </c>
      <c r="L495">
        <v>110</v>
      </c>
      <c r="M495">
        <v>120</v>
      </c>
      <c r="N495">
        <f t="shared" si="31"/>
        <v>3.8333333333333335</v>
      </c>
      <c r="O495">
        <v>0</v>
      </c>
      <c r="P495">
        <v>0</v>
      </c>
      <c r="Q495" t="s">
        <v>13</v>
      </c>
      <c r="R495">
        <v>7</v>
      </c>
      <c r="S495">
        <v>120</v>
      </c>
      <c r="T495">
        <v>40</v>
      </c>
      <c r="U495">
        <v>80</v>
      </c>
      <c r="V495" t="s">
        <v>17</v>
      </c>
      <c r="W495">
        <f t="shared" ca="1" si="32"/>
        <v>0</v>
      </c>
      <c r="X495">
        <f t="shared" ca="1" si="30"/>
        <v>0</v>
      </c>
      <c r="Y495">
        <v>0</v>
      </c>
      <c r="Z495" t="s">
        <v>53</v>
      </c>
      <c r="AA495" t="str">
        <f t="shared" si="33"/>
        <v>short_term</v>
      </c>
      <c r="AB495" s="4" t="s">
        <v>103</v>
      </c>
    </row>
    <row r="496" spans="1:28">
      <c r="A496" t="s">
        <v>88</v>
      </c>
      <c r="B496">
        <v>2019</v>
      </c>
      <c r="C496" t="s">
        <v>84</v>
      </c>
      <c r="D496" s="4" t="s">
        <v>42</v>
      </c>
      <c r="E496" s="2" t="s">
        <v>61</v>
      </c>
      <c r="F496">
        <v>1</v>
      </c>
      <c r="G496">
        <v>11.6516129</v>
      </c>
      <c r="H496">
        <v>26.272849999999998</v>
      </c>
      <c r="I496">
        <v>91.083870970000007</v>
      </c>
      <c r="J496">
        <v>5.0596774189999998</v>
      </c>
      <c r="K496">
        <f ca="1">RANDBETWEEN(600,700)</f>
        <v>616</v>
      </c>
      <c r="L496">
        <v>720</v>
      </c>
      <c r="M496">
        <v>1080</v>
      </c>
      <c r="N496">
        <f t="shared" si="31"/>
        <v>30</v>
      </c>
      <c r="O496">
        <v>31000</v>
      </c>
      <c r="P496">
        <f ca="1">RANDBETWEEN(1290,1310)</f>
        <v>1298</v>
      </c>
      <c r="Q496" t="s">
        <v>70</v>
      </c>
      <c r="R496">
        <v>5.75</v>
      </c>
      <c r="S496">
        <v>890</v>
      </c>
      <c r="T496">
        <v>445</v>
      </c>
      <c r="U496">
        <v>445</v>
      </c>
      <c r="V496" t="s">
        <v>18</v>
      </c>
      <c r="W496">
        <f t="shared" ca="1" si="32"/>
        <v>799568</v>
      </c>
      <c r="X496">
        <f t="shared" ca="1" si="30"/>
        <v>768568</v>
      </c>
      <c r="Y496">
        <f ca="1">(X496/O496)*100</f>
        <v>2479.2516129032256</v>
      </c>
      <c r="Z496" t="s">
        <v>54</v>
      </c>
      <c r="AA496" t="str">
        <f t="shared" si="33"/>
        <v>long_term</v>
      </c>
      <c r="AB496" s="4" t="s">
        <v>134</v>
      </c>
    </row>
    <row r="497" spans="1:28">
      <c r="A497" t="s">
        <v>88</v>
      </c>
      <c r="B497">
        <v>2019</v>
      </c>
      <c r="C497" t="s">
        <v>84</v>
      </c>
      <c r="D497" s="4" t="s">
        <v>43</v>
      </c>
      <c r="E497" s="3" t="s">
        <v>61</v>
      </c>
      <c r="F497">
        <v>0</v>
      </c>
      <c r="G497">
        <v>11.6516129</v>
      </c>
      <c r="H497">
        <v>26.272849999999998</v>
      </c>
      <c r="I497">
        <v>91.083870970000007</v>
      </c>
      <c r="J497">
        <v>5.0596774189999998</v>
      </c>
      <c r="K497">
        <f ca="1">RANDBETWEEN(140,170)</f>
        <v>149</v>
      </c>
      <c r="L497">
        <v>150</v>
      </c>
      <c r="M497">
        <v>180</v>
      </c>
      <c r="N497">
        <f t="shared" si="31"/>
        <v>5.5</v>
      </c>
      <c r="O497">
        <v>0</v>
      </c>
      <c r="P497">
        <v>0</v>
      </c>
      <c r="Q497" t="s">
        <v>15</v>
      </c>
      <c r="R497">
        <v>6.5</v>
      </c>
      <c r="S497">
        <v>350</v>
      </c>
      <c r="T497">
        <v>140</v>
      </c>
      <c r="U497">
        <v>140</v>
      </c>
      <c r="V497" t="s">
        <v>17</v>
      </c>
      <c r="W497">
        <f t="shared" ca="1" si="32"/>
        <v>0</v>
      </c>
      <c r="X497">
        <f t="shared" ca="1" si="30"/>
        <v>0</v>
      </c>
      <c r="Y497">
        <v>0</v>
      </c>
      <c r="Z497" t="s">
        <v>54</v>
      </c>
      <c r="AA497" t="str">
        <f t="shared" si="33"/>
        <v>intermediate_term</v>
      </c>
      <c r="AB497" s="4" t="s">
        <v>135</v>
      </c>
    </row>
    <row r="498" spans="1:28">
      <c r="A498" t="s">
        <v>88</v>
      </c>
      <c r="B498">
        <v>2019</v>
      </c>
      <c r="C498" t="s">
        <v>84</v>
      </c>
      <c r="D498" s="4" t="s">
        <v>44</v>
      </c>
      <c r="E498" s="2" t="s">
        <v>61</v>
      </c>
      <c r="F498">
        <v>0</v>
      </c>
      <c r="G498">
        <v>11.6516129</v>
      </c>
      <c r="H498">
        <v>26.272849999999998</v>
      </c>
      <c r="I498">
        <v>91.083870970000007</v>
      </c>
      <c r="J498">
        <v>5.0596774189999998</v>
      </c>
      <c r="K498">
        <f ca="1">RANDBETWEEN(110,125)</f>
        <v>120</v>
      </c>
      <c r="L498">
        <v>2160</v>
      </c>
      <c r="M498">
        <v>3600</v>
      </c>
      <c r="N498">
        <f t="shared" si="31"/>
        <v>96</v>
      </c>
      <c r="O498">
        <v>0</v>
      </c>
      <c r="P498">
        <v>0</v>
      </c>
      <c r="Q498" t="s">
        <v>70</v>
      </c>
      <c r="R498">
        <v>6.6</v>
      </c>
      <c r="S498">
        <v>800</v>
      </c>
      <c r="T498">
        <v>40</v>
      </c>
      <c r="U498">
        <v>160</v>
      </c>
      <c r="V498" t="s">
        <v>18</v>
      </c>
      <c r="W498">
        <f t="shared" ca="1" si="32"/>
        <v>0</v>
      </c>
      <c r="X498">
        <f t="shared" ca="1" si="30"/>
        <v>0</v>
      </c>
      <c r="Y498">
        <v>0</v>
      </c>
      <c r="Z498" t="s">
        <v>54</v>
      </c>
      <c r="AA498" t="str">
        <f t="shared" si="33"/>
        <v>long_term</v>
      </c>
      <c r="AB498" s="4" t="s">
        <v>136</v>
      </c>
    </row>
    <row r="499" spans="1:28">
      <c r="A499" t="s">
        <v>88</v>
      </c>
      <c r="B499">
        <v>2019</v>
      </c>
      <c r="C499" t="s">
        <v>84</v>
      </c>
      <c r="D499" s="4" t="s">
        <v>45</v>
      </c>
      <c r="E499" s="3" t="s">
        <v>59</v>
      </c>
      <c r="F499">
        <v>1</v>
      </c>
      <c r="G499">
        <v>11.6516129</v>
      </c>
      <c r="H499">
        <v>26.272849999999998</v>
      </c>
      <c r="I499">
        <v>91.083870970000007</v>
      </c>
      <c r="J499">
        <v>5.0596774189999998</v>
      </c>
      <c r="K499">
        <f ca="1">RANDBETWEEN(800,1000)</f>
        <v>840</v>
      </c>
      <c r="L499">
        <v>240</v>
      </c>
      <c r="M499">
        <v>270</v>
      </c>
      <c r="N499">
        <f t="shared" si="31"/>
        <v>8.5</v>
      </c>
      <c r="O499">
        <v>33500</v>
      </c>
      <c r="P499">
        <v>800</v>
      </c>
      <c r="Q499" t="s">
        <v>65</v>
      </c>
      <c r="R499">
        <v>7</v>
      </c>
      <c r="S499">
        <v>50</v>
      </c>
      <c r="T499">
        <v>100</v>
      </c>
      <c r="U499">
        <v>100</v>
      </c>
      <c r="V499" t="s">
        <v>18</v>
      </c>
      <c r="W499">
        <f t="shared" ca="1" si="32"/>
        <v>672000</v>
      </c>
      <c r="X499">
        <f t="shared" ca="1" si="30"/>
        <v>638500</v>
      </c>
      <c r="Y499">
        <f ca="1">(X499/O499)*100</f>
        <v>1905.9701492537315</v>
      </c>
      <c r="Z499" t="s">
        <v>53</v>
      </c>
      <c r="AA499" t="str">
        <f t="shared" si="33"/>
        <v>intermediate_term</v>
      </c>
      <c r="AB499" s="4" t="s">
        <v>104</v>
      </c>
    </row>
    <row r="500" spans="1:28">
      <c r="A500" t="s">
        <v>88</v>
      </c>
      <c r="B500">
        <v>2019</v>
      </c>
      <c r="C500" t="s">
        <v>84</v>
      </c>
      <c r="D500" s="4" t="s">
        <v>46</v>
      </c>
      <c r="E500" s="2" t="s">
        <v>59</v>
      </c>
      <c r="F500">
        <v>0</v>
      </c>
      <c r="G500">
        <v>11.6516129</v>
      </c>
      <c r="H500">
        <v>26.272849999999998</v>
      </c>
      <c r="I500">
        <v>91.083870970000007</v>
      </c>
      <c r="J500">
        <v>5.0596774189999998</v>
      </c>
      <c r="K500">
        <f ca="1">RANDBETWEEN(80,100)</f>
        <v>84</v>
      </c>
      <c r="L500">
        <v>75</v>
      </c>
      <c r="M500">
        <v>90</v>
      </c>
      <c r="N500">
        <f t="shared" si="31"/>
        <v>2.75</v>
      </c>
      <c r="O500">
        <v>0</v>
      </c>
      <c r="P500">
        <v>0</v>
      </c>
      <c r="Q500" t="s">
        <v>13</v>
      </c>
      <c r="R500">
        <v>6.75</v>
      </c>
      <c r="S500">
        <v>125</v>
      </c>
      <c r="T500">
        <v>120</v>
      </c>
      <c r="U500">
        <v>25</v>
      </c>
      <c r="V500" t="s">
        <v>17</v>
      </c>
      <c r="W500">
        <f t="shared" ca="1" si="32"/>
        <v>0</v>
      </c>
      <c r="X500">
        <f t="shared" ca="1" si="30"/>
        <v>0</v>
      </c>
      <c r="Y500">
        <v>0</v>
      </c>
      <c r="Z500" t="s">
        <v>53</v>
      </c>
      <c r="AA500" t="str">
        <f t="shared" si="33"/>
        <v>short_term</v>
      </c>
      <c r="AB500" s="4" t="s">
        <v>105</v>
      </c>
    </row>
    <row r="501" spans="1:28">
      <c r="A501" t="s">
        <v>88</v>
      </c>
      <c r="B501">
        <v>2019</v>
      </c>
      <c r="C501" t="s">
        <v>84</v>
      </c>
      <c r="D501" t="s">
        <v>159</v>
      </c>
      <c r="E501" s="2" t="s">
        <v>61</v>
      </c>
      <c r="F501">
        <v>0</v>
      </c>
      <c r="G501">
        <v>11.6516129</v>
      </c>
      <c r="H501">
        <v>26.272849999999998</v>
      </c>
      <c r="I501">
        <v>91.083870970000007</v>
      </c>
      <c r="J501">
        <v>5.0596774189999998</v>
      </c>
      <c r="K501">
        <f ca="1">RANDBETWEEN(190,210)</f>
        <v>205</v>
      </c>
      <c r="L501">
        <v>1095</v>
      </c>
      <c r="M501">
        <v>1460</v>
      </c>
      <c r="N501">
        <f t="shared" si="31"/>
        <v>42.583333333333336</v>
      </c>
      <c r="O501">
        <v>0</v>
      </c>
      <c r="P501">
        <v>0</v>
      </c>
      <c r="Q501" t="s">
        <v>13</v>
      </c>
      <c r="R501">
        <v>6</v>
      </c>
      <c r="S501">
        <v>50</v>
      </c>
      <c r="T501">
        <v>25</v>
      </c>
      <c r="U501">
        <v>25</v>
      </c>
      <c r="V501" t="s">
        <v>17</v>
      </c>
      <c r="W501">
        <f t="shared" ca="1" si="32"/>
        <v>0</v>
      </c>
      <c r="X501">
        <f t="shared" ca="1" si="30"/>
        <v>0</v>
      </c>
      <c r="Y501">
        <v>0</v>
      </c>
      <c r="Z501" t="s">
        <v>54</v>
      </c>
      <c r="AA501" t="str">
        <f t="shared" si="33"/>
        <v>long_term</v>
      </c>
      <c r="AB501" s="4" t="s">
        <v>106</v>
      </c>
    </row>
    <row r="502" spans="1:28">
      <c r="A502" t="s">
        <v>88</v>
      </c>
      <c r="B502">
        <v>2019</v>
      </c>
      <c r="C502" t="s">
        <v>85</v>
      </c>
      <c r="D502" s="4" t="s">
        <v>138</v>
      </c>
      <c r="E502" t="s">
        <v>58</v>
      </c>
      <c r="F502">
        <v>0</v>
      </c>
      <c r="G502">
        <v>9.5766666669999996</v>
      </c>
      <c r="H502">
        <v>27.02806</v>
      </c>
      <c r="I502">
        <v>87.109722219999995</v>
      </c>
      <c r="J502">
        <v>3.378333333</v>
      </c>
      <c r="K502">
        <v>17.447140000000001</v>
      </c>
      <c r="L502">
        <v>90</v>
      </c>
      <c r="M502">
        <v>110</v>
      </c>
      <c r="N502">
        <f t="shared" si="31"/>
        <v>3.3333333333333335</v>
      </c>
      <c r="O502">
        <v>0</v>
      </c>
      <c r="P502">
        <v>0</v>
      </c>
      <c r="Q502" t="s">
        <v>15</v>
      </c>
      <c r="R502">
        <v>5.75</v>
      </c>
      <c r="S502">
        <v>150</v>
      </c>
      <c r="T502">
        <v>60</v>
      </c>
      <c r="U502">
        <v>60</v>
      </c>
      <c r="V502" t="s">
        <v>17</v>
      </c>
      <c r="W502">
        <f t="shared" si="32"/>
        <v>0</v>
      </c>
      <c r="X502">
        <f t="shared" si="30"/>
        <v>0</v>
      </c>
      <c r="Y502">
        <v>0</v>
      </c>
      <c r="Z502" t="s">
        <v>51</v>
      </c>
      <c r="AA502" t="str">
        <f t="shared" si="33"/>
        <v>short_term</v>
      </c>
      <c r="AB502" s="4" t="s">
        <v>107</v>
      </c>
    </row>
    <row r="503" spans="1:28">
      <c r="A503" t="s">
        <v>88</v>
      </c>
      <c r="B503">
        <v>2019</v>
      </c>
      <c r="C503" t="s">
        <v>85</v>
      </c>
      <c r="D503" s="4" t="s">
        <v>9</v>
      </c>
      <c r="E503" t="s">
        <v>58</v>
      </c>
      <c r="F503">
        <v>1</v>
      </c>
      <c r="G503">
        <v>9.5766666669999996</v>
      </c>
      <c r="H503">
        <v>27.02806</v>
      </c>
      <c r="I503">
        <v>87.109722219999995</v>
      </c>
      <c r="J503">
        <v>3.378333333</v>
      </c>
      <c r="K503">
        <v>20.75</v>
      </c>
      <c r="L503">
        <v>210</v>
      </c>
      <c r="M503">
        <v>240</v>
      </c>
      <c r="N503">
        <f t="shared" si="31"/>
        <v>7.5</v>
      </c>
      <c r="O503">
        <v>16500</v>
      </c>
      <c r="P503">
        <v>2300</v>
      </c>
      <c r="Q503" t="s">
        <v>15</v>
      </c>
      <c r="R503">
        <v>6.5</v>
      </c>
      <c r="S503">
        <v>80</v>
      </c>
      <c r="T503">
        <v>40</v>
      </c>
      <c r="U503">
        <v>40</v>
      </c>
      <c r="V503" t="s">
        <v>17</v>
      </c>
      <c r="W503">
        <f t="shared" si="32"/>
        <v>47725</v>
      </c>
      <c r="X503">
        <f t="shared" si="30"/>
        <v>31225</v>
      </c>
      <c r="Y503">
        <f>(X503/O503)*100</f>
        <v>189.24242424242422</v>
      </c>
      <c r="Z503" t="s">
        <v>51</v>
      </c>
      <c r="AA503" t="str">
        <f t="shared" si="33"/>
        <v>intermediate_term</v>
      </c>
      <c r="AB503" s="4" t="s">
        <v>108</v>
      </c>
    </row>
    <row r="504" spans="1:28">
      <c r="A504" t="s">
        <v>88</v>
      </c>
      <c r="B504">
        <v>2019</v>
      </c>
      <c r="C504" t="s">
        <v>85</v>
      </c>
      <c r="D504" s="4" t="s">
        <v>139</v>
      </c>
      <c r="E504" t="s">
        <v>58</v>
      </c>
      <c r="F504">
        <v>1</v>
      </c>
      <c r="G504">
        <v>9.5766666669999996</v>
      </c>
      <c r="H504">
        <v>27.02806</v>
      </c>
      <c r="I504">
        <v>87.109722219999995</v>
      </c>
      <c r="J504">
        <v>3.378333333</v>
      </c>
      <c r="K504">
        <v>28.39</v>
      </c>
      <c r="L504">
        <v>65</v>
      </c>
      <c r="M504">
        <v>75</v>
      </c>
      <c r="N504">
        <f t="shared" si="31"/>
        <v>2.3333333333333335</v>
      </c>
      <c r="O504">
        <v>17000</v>
      </c>
      <c r="P504">
        <v>861</v>
      </c>
      <c r="Q504" t="s">
        <v>15</v>
      </c>
      <c r="R504">
        <v>6.75</v>
      </c>
      <c r="S504">
        <v>80</v>
      </c>
      <c r="T504">
        <v>40</v>
      </c>
      <c r="U504">
        <v>40</v>
      </c>
      <c r="V504" t="s">
        <v>17</v>
      </c>
      <c r="W504">
        <f t="shared" si="32"/>
        <v>24443.79</v>
      </c>
      <c r="X504">
        <f t="shared" si="30"/>
        <v>7443.7900000000009</v>
      </c>
      <c r="Y504">
        <f>(X504/O504)*100</f>
        <v>43.787000000000006</v>
      </c>
      <c r="Z504" t="s">
        <v>51</v>
      </c>
      <c r="AA504" t="str">
        <f t="shared" si="33"/>
        <v>short_term</v>
      </c>
      <c r="AB504" s="4" t="s">
        <v>89</v>
      </c>
    </row>
    <row r="505" spans="1:28">
      <c r="A505" t="s">
        <v>88</v>
      </c>
      <c r="B505">
        <v>2019</v>
      </c>
      <c r="C505" t="s">
        <v>85</v>
      </c>
      <c r="D505" s="4" t="s">
        <v>140</v>
      </c>
      <c r="E505" t="s">
        <v>58</v>
      </c>
      <c r="F505">
        <v>0</v>
      </c>
      <c r="G505">
        <v>9.5766666669999996</v>
      </c>
      <c r="H505">
        <v>27.02806</v>
      </c>
      <c r="I505">
        <v>87.109722219999995</v>
      </c>
      <c r="J505">
        <v>3.378333333</v>
      </c>
      <c r="K505">
        <v>21.15</v>
      </c>
      <c r="L505">
        <v>70</v>
      </c>
      <c r="M505">
        <v>90</v>
      </c>
      <c r="N505">
        <f t="shared" si="31"/>
        <v>2.6666666666666665</v>
      </c>
      <c r="O505">
        <v>0</v>
      </c>
      <c r="P505">
        <v>0</v>
      </c>
      <c r="Q505" t="s">
        <v>13</v>
      </c>
      <c r="R505">
        <v>0.75</v>
      </c>
      <c r="S505">
        <v>80</v>
      </c>
      <c r="T505">
        <v>40</v>
      </c>
      <c r="U505">
        <v>40</v>
      </c>
      <c r="V505" t="s">
        <v>18</v>
      </c>
      <c r="W505">
        <f t="shared" si="32"/>
        <v>0</v>
      </c>
      <c r="X505">
        <f t="shared" si="30"/>
        <v>0</v>
      </c>
      <c r="Y505">
        <v>0</v>
      </c>
      <c r="Z505" t="s">
        <v>51</v>
      </c>
      <c r="AA505" t="str">
        <f t="shared" si="33"/>
        <v>short_term</v>
      </c>
      <c r="AB505" s="4" t="s">
        <v>109</v>
      </c>
    </row>
    <row r="506" spans="1:28">
      <c r="A506" t="s">
        <v>88</v>
      </c>
      <c r="B506">
        <v>2019</v>
      </c>
      <c r="C506" t="s">
        <v>85</v>
      </c>
      <c r="D506" s="4" t="s">
        <v>141</v>
      </c>
      <c r="E506" t="s">
        <v>58</v>
      </c>
      <c r="F506">
        <v>1</v>
      </c>
      <c r="G506">
        <v>9.5766666669999996</v>
      </c>
      <c r="H506">
        <v>27.02806</v>
      </c>
      <c r="I506">
        <v>87.109722219999995</v>
      </c>
      <c r="J506">
        <v>3.378333333</v>
      </c>
      <c r="K506">
        <v>18.5</v>
      </c>
      <c r="L506">
        <v>105</v>
      </c>
      <c r="M506">
        <v>110</v>
      </c>
      <c r="N506">
        <f t="shared" si="31"/>
        <v>3.5833333333333335</v>
      </c>
      <c r="O506">
        <v>25000</v>
      </c>
      <c r="P506">
        <v>2805</v>
      </c>
      <c r="Q506" t="s">
        <v>15</v>
      </c>
      <c r="R506">
        <v>6.5</v>
      </c>
      <c r="S506">
        <v>60</v>
      </c>
      <c r="T506">
        <v>30</v>
      </c>
      <c r="U506">
        <v>30</v>
      </c>
      <c r="V506" t="s">
        <v>17</v>
      </c>
      <c r="W506">
        <f t="shared" si="32"/>
        <v>51892.5</v>
      </c>
      <c r="X506">
        <f t="shared" si="30"/>
        <v>26892.5</v>
      </c>
      <c r="Y506">
        <f>(X506/O506)*100</f>
        <v>107.57000000000001</v>
      </c>
      <c r="Z506" t="s">
        <v>51</v>
      </c>
      <c r="AA506" t="str">
        <f t="shared" si="33"/>
        <v>short_term</v>
      </c>
      <c r="AB506" s="4" t="s">
        <v>110</v>
      </c>
    </row>
    <row r="507" spans="1:28">
      <c r="A507" t="s">
        <v>88</v>
      </c>
      <c r="B507">
        <v>2019</v>
      </c>
      <c r="C507" t="s">
        <v>85</v>
      </c>
      <c r="D507" s="4" t="s">
        <v>142</v>
      </c>
      <c r="E507" t="s">
        <v>58</v>
      </c>
      <c r="F507">
        <v>1</v>
      </c>
      <c r="G507">
        <v>9.5766666669999996</v>
      </c>
      <c r="H507">
        <v>27.02806</v>
      </c>
      <c r="I507">
        <v>87.109722219999995</v>
      </c>
      <c r="J507">
        <v>3.378333333</v>
      </c>
      <c r="K507">
        <v>21.53</v>
      </c>
      <c r="L507">
        <v>120</v>
      </c>
      <c r="M507">
        <v>135</v>
      </c>
      <c r="N507">
        <f t="shared" si="31"/>
        <v>4.25</v>
      </c>
      <c r="O507">
        <v>13000</v>
      </c>
      <c r="P507">
        <v>648</v>
      </c>
      <c r="Q507" t="s">
        <v>65</v>
      </c>
      <c r="R507">
        <v>6</v>
      </c>
      <c r="S507">
        <v>40</v>
      </c>
      <c r="T507">
        <v>20</v>
      </c>
      <c r="U507">
        <v>20</v>
      </c>
      <c r="V507" t="s">
        <v>18</v>
      </c>
      <c r="W507">
        <f t="shared" si="32"/>
        <v>13951.44</v>
      </c>
      <c r="X507">
        <f t="shared" si="30"/>
        <v>951.44000000000051</v>
      </c>
      <c r="Y507">
        <f>(X507/O507)*100</f>
        <v>7.3187692307692345</v>
      </c>
      <c r="Z507" t="s">
        <v>51</v>
      </c>
      <c r="AA507" t="str">
        <f t="shared" si="33"/>
        <v>intermediate_term</v>
      </c>
      <c r="AB507" s="4" t="s">
        <v>111</v>
      </c>
    </row>
    <row r="508" spans="1:28">
      <c r="A508" t="s">
        <v>88</v>
      </c>
      <c r="B508">
        <v>2019</v>
      </c>
      <c r="C508" t="s">
        <v>85</v>
      </c>
      <c r="D508" s="4" t="s">
        <v>143</v>
      </c>
      <c r="E508" t="s">
        <v>58</v>
      </c>
      <c r="F508">
        <v>0</v>
      </c>
      <c r="G508">
        <v>9.5766666669999996</v>
      </c>
      <c r="H508">
        <v>27.02806</v>
      </c>
      <c r="I508">
        <v>87.109722219999995</v>
      </c>
      <c r="J508">
        <v>3.378333333</v>
      </c>
      <c r="K508">
        <v>50.29</v>
      </c>
      <c r="L508">
        <v>100</v>
      </c>
      <c r="M508">
        <v>120</v>
      </c>
      <c r="N508">
        <f t="shared" si="31"/>
        <v>3.6666666666666665</v>
      </c>
      <c r="O508">
        <v>0</v>
      </c>
      <c r="P508">
        <v>0</v>
      </c>
      <c r="Q508" t="s">
        <v>66</v>
      </c>
      <c r="R508">
        <v>5.25</v>
      </c>
      <c r="S508">
        <v>10</v>
      </c>
      <c r="T508">
        <v>20</v>
      </c>
      <c r="U508">
        <v>12</v>
      </c>
      <c r="V508" t="s">
        <v>17</v>
      </c>
      <c r="W508">
        <f t="shared" si="32"/>
        <v>0</v>
      </c>
      <c r="X508">
        <f t="shared" si="30"/>
        <v>0</v>
      </c>
      <c r="Y508">
        <v>0</v>
      </c>
      <c r="Z508" t="s">
        <v>51</v>
      </c>
      <c r="AA508" t="str">
        <f t="shared" si="33"/>
        <v>short_term</v>
      </c>
      <c r="AB508" s="4" t="s">
        <v>112</v>
      </c>
    </row>
    <row r="509" spans="1:28">
      <c r="A509" t="s">
        <v>88</v>
      </c>
      <c r="B509">
        <v>2019</v>
      </c>
      <c r="C509" t="s">
        <v>85</v>
      </c>
      <c r="D509" s="4" t="s">
        <v>144</v>
      </c>
      <c r="E509" t="s">
        <v>58</v>
      </c>
      <c r="F509">
        <v>0</v>
      </c>
      <c r="G509">
        <v>9.5766666669999996</v>
      </c>
      <c r="H509">
        <v>27.02806</v>
      </c>
      <c r="I509">
        <v>87.109722219999995</v>
      </c>
      <c r="J509">
        <v>3.378333333</v>
      </c>
      <c r="K509">
        <v>53</v>
      </c>
      <c r="L509">
        <v>60</v>
      </c>
      <c r="M509">
        <v>65</v>
      </c>
      <c r="N509">
        <f t="shared" si="31"/>
        <v>2.0833333333333335</v>
      </c>
      <c r="O509">
        <v>0</v>
      </c>
      <c r="P509">
        <v>0</v>
      </c>
      <c r="Q509" t="s">
        <v>13</v>
      </c>
      <c r="R509">
        <v>6.75</v>
      </c>
      <c r="S509">
        <v>20</v>
      </c>
      <c r="T509">
        <v>40</v>
      </c>
      <c r="U509">
        <v>0</v>
      </c>
      <c r="V509" t="s">
        <v>18</v>
      </c>
      <c r="W509">
        <f t="shared" si="32"/>
        <v>0</v>
      </c>
      <c r="X509">
        <f t="shared" si="30"/>
        <v>0</v>
      </c>
      <c r="Y509">
        <v>0</v>
      </c>
      <c r="Z509" t="s">
        <v>51</v>
      </c>
      <c r="AA509" t="str">
        <f t="shared" si="33"/>
        <v>short_term</v>
      </c>
      <c r="AB509" s="4" t="s">
        <v>113</v>
      </c>
    </row>
    <row r="510" spans="1:28">
      <c r="A510" t="s">
        <v>88</v>
      </c>
      <c r="B510">
        <v>2019</v>
      </c>
      <c r="C510" t="s">
        <v>85</v>
      </c>
      <c r="D510" s="4" t="s">
        <v>145</v>
      </c>
      <c r="E510" t="s">
        <v>58</v>
      </c>
      <c r="F510">
        <v>0</v>
      </c>
      <c r="G510">
        <v>9.5766666669999996</v>
      </c>
      <c r="H510">
        <v>27.02806</v>
      </c>
      <c r="I510">
        <v>87.109722219999995</v>
      </c>
      <c r="J510">
        <v>3.378333333</v>
      </c>
      <c r="K510">
        <v>44.25</v>
      </c>
      <c r="L510">
        <v>70</v>
      </c>
      <c r="M510">
        <v>85</v>
      </c>
      <c r="N510">
        <f t="shared" si="31"/>
        <v>2.5833333333333335</v>
      </c>
      <c r="O510">
        <v>0</v>
      </c>
      <c r="P510">
        <v>0</v>
      </c>
      <c r="Q510" t="s">
        <v>67</v>
      </c>
      <c r="R510">
        <v>7.15</v>
      </c>
      <c r="S510">
        <v>20</v>
      </c>
      <c r="T510">
        <v>40</v>
      </c>
      <c r="U510">
        <v>40</v>
      </c>
      <c r="V510" t="s">
        <v>18</v>
      </c>
      <c r="W510">
        <f t="shared" si="32"/>
        <v>0</v>
      </c>
      <c r="X510">
        <f t="shared" si="30"/>
        <v>0</v>
      </c>
      <c r="Y510">
        <v>0</v>
      </c>
      <c r="Z510" t="s">
        <v>51</v>
      </c>
      <c r="AA510" t="str">
        <f t="shared" si="33"/>
        <v>short_term</v>
      </c>
      <c r="AB510" s="4" t="s">
        <v>114</v>
      </c>
    </row>
    <row r="511" spans="1:28">
      <c r="A511" t="s">
        <v>88</v>
      </c>
      <c r="B511">
        <v>2019</v>
      </c>
      <c r="C511" t="s">
        <v>85</v>
      </c>
      <c r="D511" s="4" t="s">
        <v>146</v>
      </c>
      <c r="E511" t="s">
        <v>58</v>
      </c>
      <c r="F511">
        <v>1</v>
      </c>
      <c r="G511">
        <v>9.5766666669999996</v>
      </c>
      <c r="H511">
        <v>27.02806</v>
      </c>
      <c r="I511">
        <v>87.109722219999995</v>
      </c>
      <c r="J511">
        <v>3.378333333</v>
      </c>
      <c r="K511">
        <v>49.86</v>
      </c>
      <c r="L511">
        <v>90</v>
      </c>
      <c r="M511">
        <v>135</v>
      </c>
      <c r="N511">
        <f t="shared" si="31"/>
        <v>3.75</v>
      </c>
      <c r="O511">
        <v>15500</v>
      </c>
      <c r="P511">
        <v>355</v>
      </c>
      <c r="Q511" t="s">
        <v>66</v>
      </c>
      <c r="R511">
        <v>6.5</v>
      </c>
      <c r="S511">
        <v>12.5</v>
      </c>
      <c r="T511">
        <v>25</v>
      </c>
      <c r="U511">
        <v>12.5</v>
      </c>
      <c r="V511" t="s">
        <v>18</v>
      </c>
      <c r="W511">
        <f t="shared" si="32"/>
        <v>17700.3</v>
      </c>
      <c r="X511">
        <f t="shared" si="30"/>
        <v>2200.2999999999993</v>
      </c>
      <c r="Y511">
        <f>(X511/O511)*100</f>
        <v>14.195483870967736</v>
      </c>
      <c r="Z511" t="s">
        <v>51</v>
      </c>
      <c r="AA511" t="str">
        <f t="shared" si="33"/>
        <v>short_term</v>
      </c>
      <c r="AB511" s="4" t="s">
        <v>115</v>
      </c>
    </row>
    <row r="512" spans="1:28">
      <c r="A512" t="s">
        <v>88</v>
      </c>
      <c r="B512">
        <v>2019</v>
      </c>
      <c r="C512" t="s">
        <v>85</v>
      </c>
      <c r="D512" s="4" t="s">
        <v>147</v>
      </c>
      <c r="E512" t="s">
        <v>58</v>
      </c>
      <c r="F512">
        <v>1</v>
      </c>
      <c r="G512">
        <v>9.5766666669999996</v>
      </c>
      <c r="H512">
        <v>27.02806</v>
      </c>
      <c r="I512">
        <v>87.109722219999995</v>
      </c>
      <c r="J512">
        <v>3.378333333</v>
      </c>
      <c r="K512">
        <v>41</v>
      </c>
      <c r="L512">
        <v>160</v>
      </c>
      <c r="M512">
        <v>170</v>
      </c>
      <c r="N512">
        <f t="shared" si="31"/>
        <v>5.5</v>
      </c>
      <c r="O512">
        <v>21000</v>
      </c>
      <c r="P512">
        <v>620</v>
      </c>
      <c r="Q512" t="s">
        <v>13</v>
      </c>
      <c r="R512">
        <v>6.25</v>
      </c>
      <c r="S512">
        <v>10</v>
      </c>
      <c r="T512">
        <v>40</v>
      </c>
      <c r="U512">
        <v>20</v>
      </c>
      <c r="V512" t="s">
        <v>17</v>
      </c>
      <c r="W512">
        <f t="shared" si="32"/>
        <v>25420</v>
      </c>
      <c r="X512">
        <f t="shared" si="30"/>
        <v>4420</v>
      </c>
      <c r="Y512">
        <f>(X512/O512)*100</f>
        <v>21.047619047619047</v>
      </c>
      <c r="Z512" t="s">
        <v>51</v>
      </c>
      <c r="AA512" t="str">
        <f t="shared" si="33"/>
        <v>intermediate_term</v>
      </c>
      <c r="AB512" s="4" t="s">
        <v>116</v>
      </c>
    </row>
    <row r="513" spans="1:28">
      <c r="A513" t="s">
        <v>88</v>
      </c>
      <c r="B513">
        <v>2019</v>
      </c>
      <c r="C513" t="s">
        <v>85</v>
      </c>
      <c r="D513" s="4" t="s">
        <v>10</v>
      </c>
      <c r="E513" t="s">
        <v>58</v>
      </c>
      <c r="F513">
        <v>0</v>
      </c>
      <c r="G513">
        <v>9.5766666669999996</v>
      </c>
      <c r="H513">
        <v>27.02806</v>
      </c>
      <c r="I513">
        <v>87.109722219999995</v>
      </c>
      <c r="J513">
        <v>3.378333333</v>
      </c>
      <c r="K513">
        <v>49</v>
      </c>
      <c r="L513">
        <v>90</v>
      </c>
      <c r="M513">
        <v>125</v>
      </c>
      <c r="N513">
        <f t="shared" si="31"/>
        <v>3.5833333333333335</v>
      </c>
      <c r="O513">
        <v>0</v>
      </c>
      <c r="P513">
        <v>0</v>
      </c>
      <c r="Q513" t="s">
        <v>67</v>
      </c>
      <c r="R513">
        <v>7.1</v>
      </c>
      <c r="S513">
        <v>135</v>
      </c>
      <c r="T513">
        <v>31</v>
      </c>
      <c r="U513">
        <v>250</v>
      </c>
      <c r="V513" t="s">
        <v>17</v>
      </c>
      <c r="W513">
        <f t="shared" si="32"/>
        <v>0</v>
      </c>
      <c r="X513">
        <f t="shared" si="30"/>
        <v>0</v>
      </c>
      <c r="Y513">
        <v>0</v>
      </c>
      <c r="Z513" t="s">
        <v>51</v>
      </c>
      <c r="AA513" t="str">
        <f t="shared" si="33"/>
        <v>short_term</v>
      </c>
      <c r="AB513" s="4" t="s">
        <v>113</v>
      </c>
    </row>
    <row r="514" spans="1:28">
      <c r="A514" t="s">
        <v>88</v>
      </c>
      <c r="B514">
        <v>2019</v>
      </c>
      <c r="C514" t="s">
        <v>85</v>
      </c>
      <c r="D514" s="4" t="s">
        <v>148</v>
      </c>
      <c r="E514" t="s">
        <v>61</v>
      </c>
      <c r="F514">
        <v>1</v>
      </c>
      <c r="G514">
        <v>9.5766666669999996</v>
      </c>
      <c r="H514">
        <v>27.02806</v>
      </c>
      <c r="I514">
        <v>87.109722219999995</v>
      </c>
      <c r="J514">
        <v>3.378333333</v>
      </c>
      <c r="K514">
        <v>46.8</v>
      </c>
      <c r="L514">
        <v>110</v>
      </c>
      <c r="M514">
        <v>120</v>
      </c>
      <c r="N514">
        <f t="shared" si="31"/>
        <v>3.8333333333333335</v>
      </c>
      <c r="O514">
        <v>22500</v>
      </c>
      <c r="P514">
        <v>1110</v>
      </c>
      <c r="Q514" t="s">
        <v>13</v>
      </c>
      <c r="R514">
        <v>6.25</v>
      </c>
      <c r="S514">
        <v>60</v>
      </c>
      <c r="T514">
        <v>45</v>
      </c>
      <c r="U514">
        <v>48</v>
      </c>
      <c r="V514" t="s">
        <v>17</v>
      </c>
      <c r="W514">
        <f t="shared" si="32"/>
        <v>51948</v>
      </c>
      <c r="X514">
        <f t="shared" ref="X514:X577" si="34">(K514*P514*F514)-(O514*F514)</f>
        <v>29448</v>
      </c>
      <c r="Y514">
        <f>(X514/O514)*100</f>
        <v>130.88</v>
      </c>
      <c r="Z514" t="s">
        <v>51</v>
      </c>
      <c r="AA514" t="str">
        <f t="shared" si="33"/>
        <v>short_term</v>
      </c>
      <c r="AB514" s="4" t="s">
        <v>117</v>
      </c>
    </row>
    <row r="515" spans="1:28">
      <c r="A515" t="s">
        <v>88</v>
      </c>
      <c r="B515">
        <v>2019</v>
      </c>
      <c r="C515" t="s">
        <v>85</v>
      </c>
      <c r="D515" s="4" t="s">
        <v>149</v>
      </c>
      <c r="E515" s="1" t="s">
        <v>58</v>
      </c>
      <c r="F515">
        <v>0</v>
      </c>
      <c r="G515">
        <v>9.5766666669999996</v>
      </c>
      <c r="H515">
        <v>27.02806</v>
      </c>
      <c r="I515">
        <v>87.109722219999995</v>
      </c>
      <c r="J515">
        <v>3.378333333</v>
      </c>
      <c r="K515">
        <v>42</v>
      </c>
      <c r="L515">
        <v>90</v>
      </c>
      <c r="M515">
        <v>130</v>
      </c>
      <c r="N515">
        <f t="shared" ref="N515:N578" si="35">SUM(L515+M515)/(2*30)</f>
        <v>3.6666666666666665</v>
      </c>
      <c r="O515">
        <v>0</v>
      </c>
      <c r="P515">
        <v>0</v>
      </c>
      <c r="Q515" t="s">
        <v>68</v>
      </c>
      <c r="R515">
        <v>6.75</v>
      </c>
      <c r="S515">
        <v>17</v>
      </c>
      <c r="T515">
        <v>13</v>
      </c>
      <c r="U515">
        <v>13</v>
      </c>
      <c r="V515" t="s">
        <v>17</v>
      </c>
      <c r="W515">
        <f t="shared" ref="W515:W578" si="36">(P515*K515*F515)</f>
        <v>0</v>
      </c>
      <c r="X515">
        <f t="shared" si="34"/>
        <v>0</v>
      </c>
      <c r="Y515">
        <v>0</v>
      </c>
      <c r="Z515" t="s">
        <v>51</v>
      </c>
      <c r="AA515" t="str">
        <f t="shared" ref="AA515:AA578" si="37">IF(N515&gt;12,"long_term",IF(N515&lt;4,"short_term","intermediate_term"))</f>
        <v>short_term</v>
      </c>
      <c r="AB515" s="4" t="s">
        <v>118</v>
      </c>
    </row>
    <row r="516" spans="1:28">
      <c r="A516" t="s">
        <v>88</v>
      </c>
      <c r="B516">
        <v>2019</v>
      </c>
      <c r="C516" t="s">
        <v>85</v>
      </c>
      <c r="D516" s="4" t="s">
        <v>150</v>
      </c>
      <c r="E516" s="1" t="s">
        <v>59</v>
      </c>
      <c r="F516" s="1">
        <v>0</v>
      </c>
      <c r="G516">
        <v>9.5766666669999996</v>
      </c>
      <c r="H516">
        <v>27.02806</v>
      </c>
      <c r="I516">
        <v>87.109722219999995</v>
      </c>
      <c r="J516">
        <v>3.378333333</v>
      </c>
      <c r="K516">
        <v>33</v>
      </c>
      <c r="L516">
        <v>90</v>
      </c>
      <c r="M516">
        <v>100</v>
      </c>
      <c r="N516">
        <f t="shared" si="35"/>
        <v>3.1666666666666665</v>
      </c>
      <c r="O516">
        <v>0</v>
      </c>
      <c r="P516">
        <v>0</v>
      </c>
      <c r="Q516" t="s">
        <v>13</v>
      </c>
      <c r="R516">
        <v>6.4</v>
      </c>
      <c r="S516">
        <v>150</v>
      </c>
      <c r="T516">
        <v>75</v>
      </c>
      <c r="U516">
        <v>50</v>
      </c>
      <c r="V516" t="s">
        <v>17</v>
      </c>
      <c r="W516">
        <f t="shared" si="36"/>
        <v>0</v>
      </c>
      <c r="X516">
        <f t="shared" si="34"/>
        <v>0</v>
      </c>
      <c r="Y516">
        <v>0</v>
      </c>
      <c r="Z516" t="s">
        <v>51</v>
      </c>
      <c r="AA516" t="str">
        <f t="shared" si="37"/>
        <v>short_term</v>
      </c>
      <c r="AB516" s="4" t="s">
        <v>119</v>
      </c>
    </row>
    <row r="517" spans="1:28">
      <c r="A517" t="s">
        <v>88</v>
      </c>
      <c r="B517">
        <v>2019</v>
      </c>
      <c r="C517" t="s">
        <v>85</v>
      </c>
      <c r="D517" s="4" t="s">
        <v>11</v>
      </c>
      <c r="E517" s="1" t="s">
        <v>59</v>
      </c>
      <c r="F517">
        <v>1</v>
      </c>
      <c r="G517">
        <v>9.5766666669999996</v>
      </c>
      <c r="H517">
        <v>27.02806</v>
      </c>
      <c r="I517">
        <v>87.109722219999995</v>
      </c>
      <c r="J517">
        <v>3.378333333</v>
      </c>
      <c r="K517">
        <v>37</v>
      </c>
      <c r="L517">
        <v>120</v>
      </c>
      <c r="M517">
        <v>150</v>
      </c>
      <c r="N517">
        <f t="shared" si="35"/>
        <v>4.5</v>
      </c>
      <c r="O517">
        <v>14000</v>
      </c>
      <c r="P517">
        <v>448</v>
      </c>
      <c r="Q517" t="s">
        <v>13</v>
      </c>
      <c r="R517">
        <v>6.5</v>
      </c>
      <c r="S517">
        <v>24</v>
      </c>
      <c r="T517">
        <v>108</v>
      </c>
      <c r="U517">
        <v>48</v>
      </c>
      <c r="V517" t="s">
        <v>18</v>
      </c>
      <c r="W517">
        <f t="shared" si="36"/>
        <v>16576</v>
      </c>
      <c r="X517">
        <f t="shared" si="34"/>
        <v>2576</v>
      </c>
      <c r="Y517">
        <f>(X517/O517)*100</f>
        <v>18.399999999999999</v>
      </c>
      <c r="Z517" t="s">
        <v>53</v>
      </c>
      <c r="AA517" t="str">
        <f t="shared" si="37"/>
        <v>intermediate_term</v>
      </c>
      <c r="AB517" s="4" t="s">
        <v>120</v>
      </c>
    </row>
    <row r="518" spans="1:28">
      <c r="A518" t="s">
        <v>88</v>
      </c>
      <c r="B518">
        <v>2019</v>
      </c>
      <c r="C518" t="s">
        <v>85</v>
      </c>
      <c r="D518" s="4" t="s">
        <v>151</v>
      </c>
      <c r="E518" s="1" t="s">
        <v>60</v>
      </c>
      <c r="F518">
        <v>0</v>
      </c>
      <c r="G518">
        <v>9.5766666669999996</v>
      </c>
      <c r="H518">
        <v>27.02806</v>
      </c>
      <c r="I518">
        <v>87.109722219999995</v>
      </c>
      <c r="J518">
        <v>3.378333333</v>
      </c>
      <c r="K518">
        <v>40.5</v>
      </c>
      <c r="L518">
        <v>150</v>
      </c>
      <c r="M518">
        <v>300</v>
      </c>
      <c r="N518">
        <f t="shared" si="35"/>
        <v>7.5</v>
      </c>
      <c r="O518">
        <v>0</v>
      </c>
      <c r="P518">
        <v>0</v>
      </c>
      <c r="Q518" t="s">
        <v>13</v>
      </c>
      <c r="R518">
        <v>5.75</v>
      </c>
      <c r="S518">
        <v>40</v>
      </c>
      <c r="T518">
        <v>25</v>
      </c>
      <c r="U518">
        <v>15</v>
      </c>
      <c r="V518" t="s">
        <v>18</v>
      </c>
      <c r="W518">
        <f t="shared" si="36"/>
        <v>0</v>
      </c>
      <c r="X518">
        <f t="shared" si="34"/>
        <v>0</v>
      </c>
      <c r="Y518">
        <v>0</v>
      </c>
      <c r="Z518" t="s">
        <v>53</v>
      </c>
      <c r="AA518" t="str">
        <f t="shared" si="37"/>
        <v>intermediate_term</v>
      </c>
      <c r="AB518" s="4" t="s">
        <v>121</v>
      </c>
    </row>
    <row r="519" spans="1:28">
      <c r="A519" t="s">
        <v>88</v>
      </c>
      <c r="B519">
        <v>2019</v>
      </c>
      <c r="C519" t="s">
        <v>85</v>
      </c>
      <c r="D519" s="4" t="s">
        <v>152</v>
      </c>
      <c r="E519" s="1" t="s">
        <v>60</v>
      </c>
      <c r="F519">
        <v>0</v>
      </c>
      <c r="G519">
        <v>9.5766666669999996</v>
      </c>
      <c r="H519">
        <v>27.02806</v>
      </c>
      <c r="I519">
        <v>87.109722219999995</v>
      </c>
      <c r="J519">
        <v>3.378333333</v>
      </c>
      <c r="K519">
        <v>41.12</v>
      </c>
      <c r="L519">
        <v>50</v>
      </c>
      <c r="M519">
        <v>145</v>
      </c>
      <c r="N519">
        <f t="shared" si="35"/>
        <v>3.25</v>
      </c>
      <c r="O519">
        <v>0</v>
      </c>
      <c r="P519">
        <v>0</v>
      </c>
      <c r="Q519" t="s">
        <v>69</v>
      </c>
      <c r="R519">
        <v>6.75</v>
      </c>
      <c r="S519">
        <v>20</v>
      </c>
      <c r="T519">
        <v>40</v>
      </c>
      <c r="U519">
        <v>20</v>
      </c>
      <c r="V519" t="s">
        <v>17</v>
      </c>
      <c r="W519">
        <f t="shared" si="36"/>
        <v>0</v>
      </c>
      <c r="X519">
        <f t="shared" si="34"/>
        <v>0</v>
      </c>
      <c r="Y519">
        <v>0</v>
      </c>
      <c r="Z519" t="s">
        <v>53</v>
      </c>
      <c r="AA519" t="str">
        <f t="shared" si="37"/>
        <v>short_term</v>
      </c>
      <c r="AB519" s="4" t="s">
        <v>122</v>
      </c>
    </row>
    <row r="520" spans="1:28">
      <c r="A520" t="s">
        <v>88</v>
      </c>
      <c r="B520">
        <v>2019</v>
      </c>
      <c r="C520" t="s">
        <v>85</v>
      </c>
      <c r="D520" s="4" t="s">
        <v>153</v>
      </c>
      <c r="E520" s="1" t="s">
        <v>63</v>
      </c>
      <c r="F520">
        <v>0</v>
      </c>
      <c r="G520">
        <v>9.5766666669999996</v>
      </c>
      <c r="H520">
        <v>27.02806</v>
      </c>
      <c r="I520">
        <v>87.109722219999995</v>
      </c>
      <c r="J520">
        <v>3.378333333</v>
      </c>
      <c r="K520">
        <v>130</v>
      </c>
      <c r="L520">
        <v>180</v>
      </c>
      <c r="M520">
        <v>240</v>
      </c>
      <c r="N520">
        <f t="shared" si="35"/>
        <v>7</v>
      </c>
      <c r="O520">
        <v>0</v>
      </c>
      <c r="P520">
        <v>0</v>
      </c>
      <c r="Q520" t="s">
        <v>70</v>
      </c>
      <c r="R520">
        <v>6.9</v>
      </c>
      <c r="S520">
        <v>80</v>
      </c>
      <c r="T520">
        <v>40</v>
      </c>
      <c r="U520">
        <v>40</v>
      </c>
      <c r="V520" t="s">
        <v>18</v>
      </c>
      <c r="W520">
        <f t="shared" si="36"/>
        <v>0</v>
      </c>
      <c r="X520">
        <f t="shared" si="34"/>
        <v>0</v>
      </c>
      <c r="Y520">
        <v>0</v>
      </c>
      <c r="Z520" t="s">
        <v>53</v>
      </c>
      <c r="AA520" t="str">
        <f t="shared" si="37"/>
        <v>intermediate_term</v>
      </c>
      <c r="AB520" s="4" t="s">
        <v>123</v>
      </c>
    </row>
    <row r="521" spans="1:28">
      <c r="A521" t="s">
        <v>88</v>
      </c>
      <c r="B521">
        <v>2019</v>
      </c>
      <c r="C521" t="s">
        <v>85</v>
      </c>
      <c r="D521" s="4" t="s">
        <v>12</v>
      </c>
      <c r="E521" s="1" t="s">
        <v>62</v>
      </c>
      <c r="F521">
        <v>0</v>
      </c>
      <c r="G521">
        <v>9.5766666669999996</v>
      </c>
      <c r="H521">
        <v>27.02806</v>
      </c>
      <c r="I521">
        <v>87.109722219999995</v>
      </c>
      <c r="J521">
        <v>3.378333333</v>
      </c>
      <c r="K521">
        <v>120</v>
      </c>
      <c r="L521">
        <v>150</v>
      </c>
      <c r="M521">
        <v>180</v>
      </c>
      <c r="N521">
        <f t="shared" si="35"/>
        <v>5.5</v>
      </c>
      <c r="O521">
        <v>0</v>
      </c>
      <c r="P521">
        <v>0</v>
      </c>
      <c r="Q521" t="s">
        <v>13</v>
      </c>
      <c r="R521">
        <v>6.25</v>
      </c>
      <c r="S521">
        <v>30</v>
      </c>
      <c r="T521">
        <v>60</v>
      </c>
      <c r="U521">
        <v>30</v>
      </c>
      <c r="V521" t="s">
        <v>17</v>
      </c>
      <c r="W521">
        <f t="shared" si="36"/>
        <v>0</v>
      </c>
      <c r="X521">
        <f t="shared" si="34"/>
        <v>0</v>
      </c>
      <c r="Y521">
        <v>0</v>
      </c>
      <c r="Z521" t="s">
        <v>53</v>
      </c>
      <c r="AA521" t="str">
        <f t="shared" si="37"/>
        <v>intermediate_term</v>
      </c>
      <c r="AB521" s="4" t="s">
        <v>124</v>
      </c>
    </row>
    <row r="522" spans="1:28">
      <c r="A522" t="s">
        <v>88</v>
      </c>
      <c r="B522">
        <v>2019</v>
      </c>
      <c r="C522" t="s">
        <v>85</v>
      </c>
      <c r="D522" s="4" t="s">
        <v>154</v>
      </c>
      <c r="E522" s="1" t="s">
        <v>61</v>
      </c>
      <c r="F522">
        <v>0</v>
      </c>
      <c r="G522">
        <v>9.5766666669999996</v>
      </c>
      <c r="H522">
        <v>27.02806</v>
      </c>
      <c r="I522">
        <v>87.109722219999995</v>
      </c>
      <c r="J522">
        <v>3.378333333</v>
      </c>
      <c r="K522">
        <v>3.65</v>
      </c>
      <c r="L522">
        <v>300</v>
      </c>
      <c r="M522">
        <v>450</v>
      </c>
      <c r="N522">
        <f t="shared" si="35"/>
        <v>12.5</v>
      </c>
      <c r="O522">
        <v>0</v>
      </c>
      <c r="P522">
        <v>0</v>
      </c>
      <c r="Q522" t="s">
        <v>13</v>
      </c>
      <c r="R522">
        <v>7</v>
      </c>
      <c r="S522">
        <v>150</v>
      </c>
      <c r="T522">
        <v>80</v>
      </c>
      <c r="U522">
        <v>80</v>
      </c>
      <c r="V522" t="s">
        <v>17</v>
      </c>
      <c r="W522">
        <f t="shared" si="36"/>
        <v>0</v>
      </c>
      <c r="X522">
        <f t="shared" si="34"/>
        <v>0</v>
      </c>
      <c r="Y522">
        <v>0</v>
      </c>
      <c r="Z522" t="s">
        <v>51</v>
      </c>
      <c r="AA522" t="str">
        <f t="shared" si="37"/>
        <v>long_term</v>
      </c>
      <c r="AB522" s="4" t="s">
        <v>125</v>
      </c>
    </row>
    <row r="523" spans="1:28">
      <c r="A523" t="s">
        <v>88</v>
      </c>
      <c r="B523">
        <v>2019</v>
      </c>
      <c r="C523" t="s">
        <v>85</v>
      </c>
      <c r="D523" s="4" t="s">
        <v>155</v>
      </c>
      <c r="E523" s="1" t="s">
        <v>62</v>
      </c>
      <c r="F523">
        <v>1</v>
      </c>
      <c r="G523">
        <v>9.5766666669999996</v>
      </c>
      <c r="H523">
        <v>27.02806</v>
      </c>
      <c r="I523">
        <v>87.109722219999995</v>
      </c>
      <c r="J523">
        <v>3.378333333</v>
      </c>
      <c r="K523">
        <v>38</v>
      </c>
      <c r="L523">
        <v>80</v>
      </c>
      <c r="M523">
        <v>150</v>
      </c>
      <c r="N523">
        <f t="shared" si="35"/>
        <v>3.8333333333333335</v>
      </c>
      <c r="O523">
        <v>37500</v>
      </c>
      <c r="P523">
        <v>17000</v>
      </c>
      <c r="Q523" t="s">
        <v>13</v>
      </c>
      <c r="R523">
        <v>6.5</v>
      </c>
      <c r="S523">
        <v>40</v>
      </c>
      <c r="T523">
        <v>20</v>
      </c>
      <c r="U523">
        <v>40</v>
      </c>
      <c r="V523" t="s">
        <v>17</v>
      </c>
      <c r="W523">
        <f t="shared" si="36"/>
        <v>646000</v>
      </c>
      <c r="X523">
        <f t="shared" si="34"/>
        <v>608500</v>
      </c>
      <c r="Y523">
        <f>(X523/O523)*100</f>
        <v>1622.6666666666667</v>
      </c>
      <c r="Z523" t="s">
        <v>51</v>
      </c>
      <c r="AA523" t="str">
        <f t="shared" si="37"/>
        <v>short_term</v>
      </c>
      <c r="AB523" s="4" t="s">
        <v>126</v>
      </c>
    </row>
    <row r="524" spans="1:28">
      <c r="A524" t="s">
        <v>88</v>
      </c>
      <c r="B524">
        <v>2019</v>
      </c>
      <c r="C524" t="s">
        <v>85</v>
      </c>
      <c r="D524" s="4" t="s">
        <v>22</v>
      </c>
      <c r="E524" s="3" t="s">
        <v>62</v>
      </c>
      <c r="F524">
        <v>1</v>
      </c>
      <c r="G524">
        <v>9.5766666669999996</v>
      </c>
      <c r="H524">
        <v>27.02806</v>
      </c>
      <c r="I524">
        <v>87.109722219999995</v>
      </c>
      <c r="J524">
        <v>3.378333333</v>
      </c>
      <c r="K524">
        <f ca="1">RANDBETWEEN(15,30)</f>
        <v>23</v>
      </c>
      <c r="L524">
        <v>90</v>
      </c>
      <c r="M524">
        <v>90</v>
      </c>
      <c r="N524">
        <f t="shared" si="35"/>
        <v>3</v>
      </c>
      <c r="O524">
        <v>45000</v>
      </c>
      <c r="P524">
        <v>16187.4</v>
      </c>
      <c r="Q524" t="s">
        <v>13</v>
      </c>
      <c r="R524">
        <v>6.5</v>
      </c>
      <c r="S524">
        <v>200</v>
      </c>
      <c r="T524">
        <v>250</v>
      </c>
      <c r="U524">
        <v>250</v>
      </c>
      <c r="V524" t="s">
        <v>18</v>
      </c>
      <c r="W524">
        <f t="shared" ca="1" si="36"/>
        <v>372310.2</v>
      </c>
      <c r="X524">
        <f t="shared" ca="1" si="34"/>
        <v>327310.2</v>
      </c>
      <c r="Y524">
        <f ca="1">(X524/O524)*100</f>
        <v>727.35600000000011</v>
      </c>
      <c r="Z524" t="s">
        <v>53</v>
      </c>
      <c r="AA524" t="str">
        <f t="shared" si="37"/>
        <v>short_term</v>
      </c>
      <c r="AB524" s="4" t="s">
        <v>90</v>
      </c>
    </row>
    <row r="525" spans="1:28">
      <c r="A525" t="s">
        <v>88</v>
      </c>
      <c r="B525">
        <v>2019</v>
      </c>
      <c r="C525" t="s">
        <v>85</v>
      </c>
      <c r="D525" s="4" t="s">
        <v>23</v>
      </c>
      <c r="E525" s="3" t="s">
        <v>62</v>
      </c>
      <c r="F525">
        <v>0</v>
      </c>
      <c r="G525">
        <v>9.5766666669999996</v>
      </c>
      <c r="H525">
        <v>27.02806</v>
      </c>
      <c r="I525">
        <v>87.109722219999995</v>
      </c>
      <c r="J525">
        <v>3.378333333</v>
      </c>
      <c r="K525">
        <f ca="1">RANDBETWEEN(15,30)</f>
        <v>25</v>
      </c>
      <c r="L525">
        <v>140</v>
      </c>
      <c r="M525">
        <v>140</v>
      </c>
      <c r="N525">
        <f t="shared" si="35"/>
        <v>4.666666666666667</v>
      </c>
      <c r="O525">
        <v>0</v>
      </c>
      <c r="P525">
        <v>0</v>
      </c>
      <c r="Q525" t="s">
        <v>15</v>
      </c>
      <c r="R525">
        <v>6.05</v>
      </c>
      <c r="S525">
        <v>200</v>
      </c>
      <c r="T525">
        <v>75</v>
      </c>
      <c r="U525">
        <v>75</v>
      </c>
      <c r="V525" t="s">
        <v>18</v>
      </c>
      <c r="W525">
        <f t="shared" ca="1" si="36"/>
        <v>0</v>
      </c>
      <c r="X525">
        <f t="shared" ca="1" si="34"/>
        <v>0</v>
      </c>
      <c r="Y525">
        <v>0</v>
      </c>
      <c r="Z525" t="s">
        <v>53</v>
      </c>
      <c r="AA525" t="str">
        <f t="shared" si="37"/>
        <v>intermediate_term</v>
      </c>
      <c r="AB525" s="4" t="s">
        <v>127</v>
      </c>
    </row>
    <row r="526" spans="1:28">
      <c r="A526" t="s">
        <v>88</v>
      </c>
      <c r="B526">
        <v>2019</v>
      </c>
      <c r="C526" t="s">
        <v>85</v>
      </c>
      <c r="D526" s="4" t="s">
        <v>24</v>
      </c>
      <c r="E526" s="3" t="s">
        <v>62</v>
      </c>
      <c r="F526">
        <v>0</v>
      </c>
      <c r="G526">
        <v>9.5766666669999996</v>
      </c>
      <c r="H526">
        <v>27.02806</v>
      </c>
      <c r="I526">
        <v>87.109722219999995</v>
      </c>
      <c r="J526">
        <v>3.378333333</v>
      </c>
      <c r="K526">
        <f ca="1">RANDBETWEEN(25,35)</f>
        <v>27</v>
      </c>
      <c r="L526">
        <v>240</v>
      </c>
      <c r="M526">
        <v>240</v>
      </c>
      <c r="N526">
        <f t="shared" si="35"/>
        <v>8</v>
      </c>
      <c r="O526">
        <v>0</v>
      </c>
      <c r="P526">
        <v>0</v>
      </c>
      <c r="Q526" t="s">
        <v>15</v>
      </c>
      <c r="R526">
        <v>6</v>
      </c>
      <c r="S526">
        <v>10</v>
      </c>
      <c r="T526">
        <v>20</v>
      </c>
      <c r="U526">
        <v>20</v>
      </c>
      <c r="V526" t="s">
        <v>17</v>
      </c>
      <c r="W526">
        <f t="shared" ca="1" si="36"/>
        <v>0</v>
      </c>
      <c r="X526">
        <f t="shared" ca="1" si="34"/>
        <v>0</v>
      </c>
      <c r="Y526">
        <v>0</v>
      </c>
      <c r="Z526" t="s">
        <v>51</v>
      </c>
      <c r="AA526" t="str">
        <f t="shared" si="37"/>
        <v>intermediate_term</v>
      </c>
      <c r="AB526" s="4" t="s">
        <v>91</v>
      </c>
    </row>
    <row r="527" spans="1:28">
      <c r="A527" t="s">
        <v>88</v>
      </c>
      <c r="B527">
        <v>2019</v>
      </c>
      <c r="C527" t="s">
        <v>85</v>
      </c>
      <c r="D527" s="4" t="s">
        <v>25</v>
      </c>
      <c r="E527" s="3" t="s">
        <v>62</v>
      </c>
      <c r="F527">
        <v>0</v>
      </c>
      <c r="G527">
        <v>9.5766666669999996</v>
      </c>
      <c r="H527">
        <v>27.02806</v>
      </c>
      <c r="I527">
        <v>87.109722219999995</v>
      </c>
      <c r="J527">
        <v>3.378333333</v>
      </c>
      <c r="K527">
        <f ca="1">RANDBETWEEN(20,30)</f>
        <v>30</v>
      </c>
      <c r="L527">
        <v>75</v>
      </c>
      <c r="M527">
        <v>75</v>
      </c>
      <c r="N527">
        <f t="shared" si="35"/>
        <v>2.5</v>
      </c>
      <c r="O527">
        <v>0</v>
      </c>
      <c r="P527">
        <v>0</v>
      </c>
      <c r="Q527" t="s">
        <v>15</v>
      </c>
      <c r="R527">
        <v>6.25</v>
      </c>
      <c r="S527">
        <v>5</v>
      </c>
      <c r="T527">
        <v>10</v>
      </c>
      <c r="U527">
        <v>10</v>
      </c>
      <c r="V527" t="s">
        <v>18</v>
      </c>
      <c r="W527">
        <f t="shared" ca="1" si="36"/>
        <v>0</v>
      </c>
      <c r="X527">
        <f t="shared" ca="1" si="34"/>
        <v>0</v>
      </c>
      <c r="Y527">
        <v>0</v>
      </c>
      <c r="Z527" t="s">
        <v>51</v>
      </c>
      <c r="AA527" t="str">
        <f t="shared" si="37"/>
        <v>short_term</v>
      </c>
      <c r="AB527" s="4" t="s">
        <v>92</v>
      </c>
    </row>
    <row r="528" spans="1:28">
      <c r="A528" t="s">
        <v>88</v>
      </c>
      <c r="B528">
        <v>2019</v>
      </c>
      <c r="C528" t="s">
        <v>85</v>
      </c>
      <c r="D528" s="4" t="s">
        <v>26</v>
      </c>
      <c r="E528" s="3" t="s">
        <v>62</v>
      </c>
      <c r="F528">
        <v>0</v>
      </c>
      <c r="G528">
        <v>9.5766666669999996</v>
      </c>
      <c r="H528">
        <v>27.02806</v>
      </c>
      <c r="I528">
        <v>87.109722219999995</v>
      </c>
      <c r="J528">
        <v>3.378333333</v>
      </c>
      <c r="K528">
        <f ca="1">RANDBETWEEN(25,35)</f>
        <v>34</v>
      </c>
      <c r="L528">
        <v>55</v>
      </c>
      <c r="M528">
        <v>55</v>
      </c>
      <c r="N528">
        <f t="shared" si="35"/>
        <v>1.8333333333333333</v>
      </c>
      <c r="O528">
        <v>0</v>
      </c>
      <c r="P528">
        <v>0</v>
      </c>
      <c r="Q528" t="s">
        <v>13</v>
      </c>
      <c r="R528">
        <v>6.4</v>
      </c>
      <c r="S528">
        <v>30</v>
      </c>
      <c r="T528">
        <v>40</v>
      </c>
      <c r="U528">
        <v>40</v>
      </c>
      <c r="V528" t="s">
        <v>17</v>
      </c>
      <c r="W528">
        <f t="shared" ca="1" si="36"/>
        <v>0</v>
      </c>
      <c r="X528">
        <f t="shared" ca="1" si="34"/>
        <v>0</v>
      </c>
      <c r="Y528">
        <v>0</v>
      </c>
      <c r="Z528" t="s">
        <v>53</v>
      </c>
      <c r="AA528" t="str">
        <f t="shared" si="37"/>
        <v>short_term</v>
      </c>
      <c r="AB528" s="4" t="s">
        <v>128</v>
      </c>
    </row>
    <row r="529" spans="1:28">
      <c r="A529" t="s">
        <v>88</v>
      </c>
      <c r="B529">
        <v>2019</v>
      </c>
      <c r="C529" t="s">
        <v>85</v>
      </c>
      <c r="D529" s="4" t="s">
        <v>27</v>
      </c>
      <c r="E529" s="3" t="s">
        <v>62</v>
      </c>
      <c r="F529">
        <v>1</v>
      </c>
      <c r="G529">
        <v>9.5766666669999996</v>
      </c>
      <c r="H529">
        <v>27.02806</v>
      </c>
      <c r="I529">
        <v>87.109722219999995</v>
      </c>
      <c r="J529">
        <v>3.378333333</v>
      </c>
      <c r="K529">
        <f ca="1">RANDBETWEEN(15,30)</f>
        <v>22</v>
      </c>
      <c r="L529">
        <v>90</v>
      </c>
      <c r="M529">
        <v>90</v>
      </c>
      <c r="N529">
        <f t="shared" si="35"/>
        <v>3</v>
      </c>
      <c r="O529">
        <v>28500</v>
      </c>
      <c r="P529">
        <f ca="1">RANDBETWEEN(8090,8105)</f>
        <v>8099</v>
      </c>
      <c r="Q529" t="s">
        <v>13</v>
      </c>
      <c r="R529">
        <v>6.5</v>
      </c>
      <c r="S529">
        <v>90</v>
      </c>
      <c r="T529">
        <v>90</v>
      </c>
      <c r="U529">
        <v>90</v>
      </c>
      <c r="V529" t="s">
        <v>17</v>
      </c>
      <c r="W529">
        <f t="shared" ca="1" si="36"/>
        <v>178178</v>
      </c>
      <c r="X529">
        <f t="shared" ca="1" si="34"/>
        <v>149678</v>
      </c>
      <c r="Y529">
        <f ca="1">(X529/O529)*100</f>
        <v>525.18596491228072</v>
      </c>
      <c r="Z529" t="s">
        <v>51</v>
      </c>
      <c r="AA529" t="str">
        <f t="shared" si="37"/>
        <v>short_term</v>
      </c>
      <c r="AB529" s="4" t="s">
        <v>93</v>
      </c>
    </row>
    <row r="530" spans="1:28">
      <c r="A530" t="s">
        <v>88</v>
      </c>
      <c r="B530">
        <v>2019</v>
      </c>
      <c r="C530" t="s">
        <v>85</v>
      </c>
      <c r="D530" s="4" t="s">
        <v>28</v>
      </c>
      <c r="E530" s="3" t="s">
        <v>62</v>
      </c>
      <c r="F530">
        <v>1</v>
      </c>
      <c r="G530">
        <v>9.5766666669999996</v>
      </c>
      <c r="H530">
        <v>27.02806</v>
      </c>
      <c r="I530">
        <v>87.109722219999995</v>
      </c>
      <c r="J530">
        <v>3.378333333</v>
      </c>
      <c r="K530">
        <f ca="1">RANDBETWEEN(25,40)</f>
        <v>29</v>
      </c>
      <c r="L530">
        <v>180</v>
      </c>
      <c r="M530">
        <v>180</v>
      </c>
      <c r="N530">
        <f t="shared" si="35"/>
        <v>6</v>
      </c>
      <c r="O530">
        <v>38000</v>
      </c>
      <c r="P530">
        <f ca="1">RANDBETWEEN(14990,15010)</f>
        <v>14991</v>
      </c>
      <c r="Q530" t="s">
        <v>15</v>
      </c>
      <c r="R530">
        <v>6.25</v>
      </c>
      <c r="S530">
        <v>80</v>
      </c>
      <c r="T530">
        <v>60</v>
      </c>
      <c r="U530">
        <v>40</v>
      </c>
      <c r="V530" t="s">
        <v>18</v>
      </c>
      <c r="W530">
        <f t="shared" ca="1" si="36"/>
        <v>434739</v>
      </c>
      <c r="X530">
        <f t="shared" ca="1" si="34"/>
        <v>396739</v>
      </c>
      <c r="Y530">
        <f ca="1">(X530/O530)*100</f>
        <v>1044.05</v>
      </c>
      <c r="Z530" t="s">
        <v>53</v>
      </c>
      <c r="AA530" t="str">
        <f t="shared" si="37"/>
        <v>intermediate_term</v>
      </c>
      <c r="AB530" s="4" t="s">
        <v>94</v>
      </c>
    </row>
    <row r="531" spans="1:28">
      <c r="A531" t="s">
        <v>88</v>
      </c>
      <c r="B531">
        <v>2019</v>
      </c>
      <c r="C531" t="s">
        <v>85</v>
      </c>
      <c r="D531" s="4" t="s">
        <v>29</v>
      </c>
      <c r="E531" s="1" t="s">
        <v>63</v>
      </c>
      <c r="F531">
        <v>0</v>
      </c>
      <c r="G531">
        <v>9.5766666669999996</v>
      </c>
      <c r="H531">
        <v>27.02806</v>
      </c>
      <c r="I531">
        <v>87.109722219999995</v>
      </c>
      <c r="J531">
        <v>3.378333333</v>
      </c>
      <c r="K531">
        <f ca="1">RANDBETWEEN(85,95)</f>
        <v>88</v>
      </c>
      <c r="L531">
        <v>210</v>
      </c>
      <c r="M531">
        <v>210</v>
      </c>
      <c r="N531">
        <f t="shared" si="35"/>
        <v>7</v>
      </c>
      <c r="O531">
        <v>0</v>
      </c>
      <c r="P531">
        <v>0</v>
      </c>
      <c r="Q531" t="s">
        <v>36</v>
      </c>
      <c r="R531">
        <v>6</v>
      </c>
      <c r="S531">
        <v>120</v>
      </c>
      <c r="T531">
        <v>50</v>
      </c>
      <c r="U531">
        <v>80</v>
      </c>
      <c r="V531" t="s">
        <v>17</v>
      </c>
      <c r="W531">
        <f t="shared" ca="1" si="36"/>
        <v>0</v>
      </c>
      <c r="X531">
        <f t="shared" ca="1" si="34"/>
        <v>0</v>
      </c>
      <c r="Y531">
        <v>0</v>
      </c>
      <c r="Z531" t="s">
        <v>51</v>
      </c>
      <c r="AA531" t="str">
        <f t="shared" si="37"/>
        <v>intermediate_term</v>
      </c>
      <c r="AB531" s="4" t="s">
        <v>129</v>
      </c>
    </row>
    <row r="532" spans="1:28">
      <c r="A532" t="s">
        <v>88</v>
      </c>
      <c r="B532">
        <v>2019</v>
      </c>
      <c r="C532" t="s">
        <v>85</v>
      </c>
      <c r="D532" s="4" t="s">
        <v>30</v>
      </c>
      <c r="E532" s="2" t="s">
        <v>61</v>
      </c>
      <c r="F532">
        <v>1</v>
      </c>
      <c r="G532">
        <v>9.5766666669999996</v>
      </c>
      <c r="H532">
        <v>27.02806</v>
      </c>
      <c r="I532">
        <v>87.109722219999995</v>
      </c>
      <c r="J532">
        <v>3.378333333</v>
      </c>
      <c r="K532">
        <f ca="1">RANDBETWEEN(25,40)</f>
        <v>34</v>
      </c>
      <c r="L532">
        <v>360</v>
      </c>
      <c r="M532">
        <v>360</v>
      </c>
      <c r="N532">
        <f t="shared" si="35"/>
        <v>12</v>
      </c>
      <c r="O532">
        <v>90000</v>
      </c>
      <c r="P532">
        <f ca="1">RANDBETWEEN(16180,16190)</f>
        <v>16184</v>
      </c>
      <c r="Q532" t="s">
        <v>65</v>
      </c>
      <c r="R532">
        <v>6.75</v>
      </c>
      <c r="S532">
        <v>400</v>
      </c>
      <c r="T532">
        <v>120</v>
      </c>
      <c r="U532">
        <v>600</v>
      </c>
      <c r="V532" t="s">
        <v>18</v>
      </c>
      <c r="W532">
        <f t="shared" ca="1" si="36"/>
        <v>550256</v>
      </c>
      <c r="X532">
        <f t="shared" ca="1" si="34"/>
        <v>460256</v>
      </c>
      <c r="Y532">
        <f ca="1">(X532/O532)*100</f>
        <v>511.39555555555552</v>
      </c>
      <c r="Z532" t="s">
        <v>53</v>
      </c>
      <c r="AA532" t="str">
        <f t="shared" si="37"/>
        <v>intermediate_term</v>
      </c>
      <c r="AB532" s="4" t="s">
        <v>95</v>
      </c>
    </row>
    <row r="533" spans="1:28">
      <c r="A533" t="s">
        <v>88</v>
      </c>
      <c r="B533">
        <v>2019</v>
      </c>
      <c r="C533" t="s">
        <v>85</v>
      </c>
      <c r="D533" s="4" t="s">
        <v>31</v>
      </c>
      <c r="E533" s="3" t="s">
        <v>61</v>
      </c>
      <c r="F533">
        <v>0</v>
      </c>
      <c r="G533">
        <v>9.5766666669999996</v>
      </c>
      <c r="H533">
        <v>27.02806</v>
      </c>
      <c r="I533">
        <v>87.109722219999995</v>
      </c>
      <c r="J533">
        <v>3.378333333</v>
      </c>
      <c r="K533">
        <f ca="1">RANDBETWEEN(290,320)</f>
        <v>300</v>
      </c>
      <c r="L533">
        <v>1080</v>
      </c>
      <c r="M533">
        <v>1080</v>
      </c>
      <c r="N533">
        <f t="shared" si="35"/>
        <v>36</v>
      </c>
      <c r="O533">
        <v>0</v>
      </c>
      <c r="P533">
        <v>0</v>
      </c>
      <c r="Q533" t="s">
        <v>13</v>
      </c>
      <c r="R533">
        <v>9.5</v>
      </c>
      <c r="S533">
        <v>32</v>
      </c>
      <c r="T533">
        <v>32</v>
      </c>
      <c r="U533">
        <v>32</v>
      </c>
      <c r="V533" t="s">
        <v>17</v>
      </c>
      <c r="W533">
        <f t="shared" ca="1" si="36"/>
        <v>0</v>
      </c>
      <c r="X533">
        <f t="shared" ca="1" si="34"/>
        <v>0</v>
      </c>
      <c r="Y533">
        <v>0</v>
      </c>
      <c r="Z533" t="s">
        <v>54</v>
      </c>
      <c r="AA533" t="str">
        <f t="shared" si="37"/>
        <v>long_term</v>
      </c>
      <c r="AB533" s="4" t="s">
        <v>130</v>
      </c>
    </row>
    <row r="534" spans="1:28">
      <c r="A534" t="s">
        <v>88</v>
      </c>
      <c r="B534">
        <v>2019</v>
      </c>
      <c r="C534" t="s">
        <v>85</v>
      </c>
      <c r="D534" s="4" t="s">
        <v>32</v>
      </c>
      <c r="E534" s="3" t="s">
        <v>61</v>
      </c>
      <c r="F534">
        <v>0</v>
      </c>
      <c r="G534">
        <v>9.5766666669999996</v>
      </c>
      <c r="H534">
        <v>27.02806</v>
      </c>
      <c r="I534">
        <v>87.109722219999995</v>
      </c>
      <c r="J534">
        <v>3.378333333</v>
      </c>
      <c r="K534">
        <f ca="1">RANDBETWEEN(100,130)</f>
        <v>105</v>
      </c>
      <c r="L534">
        <v>1980</v>
      </c>
      <c r="M534">
        <v>1980</v>
      </c>
      <c r="N534">
        <f t="shared" si="35"/>
        <v>66</v>
      </c>
      <c r="O534">
        <v>0</v>
      </c>
      <c r="P534">
        <v>0</v>
      </c>
      <c r="Q534" t="s">
        <v>15</v>
      </c>
      <c r="R534">
        <v>7.25</v>
      </c>
      <c r="S534">
        <v>56</v>
      </c>
      <c r="T534">
        <v>20</v>
      </c>
      <c r="U534">
        <v>20</v>
      </c>
      <c r="V534" t="s">
        <v>18</v>
      </c>
      <c r="W534">
        <f t="shared" ca="1" si="36"/>
        <v>0</v>
      </c>
      <c r="X534">
        <f t="shared" ca="1" si="34"/>
        <v>0</v>
      </c>
      <c r="Y534">
        <v>0</v>
      </c>
      <c r="Z534" t="s">
        <v>54</v>
      </c>
      <c r="AA534" t="str">
        <f t="shared" si="37"/>
        <v>long_term</v>
      </c>
      <c r="AB534" s="4" t="s">
        <v>131</v>
      </c>
    </row>
    <row r="535" spans="1:28">
      <c r="A535" t="s">
        <v>88</v>
      </c>
      <c r="B535">
        <v>2019</v>
      </c>
      <c r="C535" t="s">
        <v>85</v>
      </c>
      <c r="D535" s="4" t="s">
        <v>33</v>
      </c>
      <c r="E535" s="2" t="s">
        <v>61</v>
      </c>
      <c r="F535">
        <v>0</v>
      </c>
      <c r="G535">
        <v>9.5766666669999996</v>
      </c>
      <c r="H535">
        <v>27.02806</v>
      </c>
      <c r="I535">
        <v>87.109722219999995</v>
      </c>
      <c r="J535">
        <v>3.378333333</v>
      </c>
      <c r="K535">
        <f ca="1">RANDBETWEEN(50,65)</f>
        <v>53</v>
      </c>
      <c r="L535">
        <v>1080</v>
      </c>
      <c r="M535">
        <v>1080</v>
      </c>
      <c r="N535">
        <f t="shared" si="35"/>
        <v>36</v>
      </c>
      <c r="O535">
        <v>0</v>
      </c>
      <c r="P535">
        <v>0</v>
      </c>
      <c r="Q535" t="s">
        <v>71</v>
      </c>
      <c r="R535">
        <v>6</v>
      </c>
      <c r="S535">
        <v>25</v>
      </c>
      <c r="T535">
        <v>12</v>
      </c>
      <c r="U535">
        <v>12</v>
      </c>
      <c r="V535" t="s">
        <v>18</v>
      </c>
      <c r="W535">
        <f t="shared" ca="1" si="36"/>
        <v>0</v>
      </c>
      <c r="X535">
        <f t="shared" ca="1" si="34"/>
        <v>0</v>
      </c>
      <c r="Y535">
        <v>0</v>
      </c>
      <c r="Z535" t="s">
        <v>54</v>
      </c>
      <c r="AA535" t="str">
        <f t="shared" si="37"/>
        <v>long_term</v>
      </c>
      <c r="AB535" s="4" t="s">
        <v>96</v>
      </c>
    </row>
    <row r="536" spans="1:28">
      <c r="A536" t="s">
        <v>88</v>
      </c>
      <c r="B536">
        <v>2019</v>
      </c>
      <c r="C536" t="s">
        <v>85</v>
      </c>
      <c r="D536" s="4" t="s">
        <v>34</v>
      </c>
      <c r="E536" s="2" t="s">
        <v>61</v>
      </c>
      <c r="F536">
        <v>0</v>
      </c>
      <c r="G536">
        <v>9.5766666669999996</v>
      </c>
      <c r="H536">
        <v>27.02806</v>
      </c>
      <c r="I536">
        <v>87.109722219999995</v>
      </c>
      <c r="J536">
        <v>3.378333333</v>
      </c>
      <c r="K536">
        <f ca="1">RANDBETWEEN(90,120)</f>
        <v>119</v>
      </c>
      <c r="L536">
        <v>900</v>
      </c>
      <c r="M536">
        <v>900</v>
      </c>
      <c r="N536">
        <f t="shared" si="35"/>
        <v>30</v>
      </c>
      <c r="O536">
        <v>0</v>
      </c>
      <c r="P536">
        <v>0</v>
      </c>
      <c r="Q536" t="s">
        <v>13</v>
      </c>
      <c r="R536">
        <v>7.25</v>
      </c>
      <c r="S536">
        <v>215</v>
      </c>
      <c r="T536">
        <v>75</v>
      </c>
      <c r="U536">
        <v>100</v>
      </c>
      <c r="V536" t="s">
        <v>17</v>
      </c>
      <c r="W536">
        <f t="shared" ca="1" si="36"/>
        <v>0</v>
      </c>
      <c r="X536">
        <f t="shared" ca="1" si="34"/>
        <v>0</v>
      </c>
      <c r="Y536">
        <v>0</v>
      </c>
      <c r="Z536" t="s">
        <v>54</v>
      </c>
      <c r="AA536" t="str">
        <f t="shared" si="37"/>
        <v>long_term</v>
      </c>
      <c r="AB536" s="4" t="s">
        <v>97</v>
      </c>
    </row>
    <row r="537" spans="1:28">
      <c r="A537" t="s">
        <v>88</v>
      </c>
      <c r="B537">
        <v>2019</v>
      </c>
      <c r="C537" t="s">
        <v>85</v>
      </c>
      <c r="D537" s="4" t="s">
        <v>35</v>
      </c>
      <c r="E537" s="2" t="s">
        <v>61</v>
      </c>
      <c r="F537">
        <v>1</v>
      </c>
      <c r="G537">
        <v>9.5766666669999996</v>
      </c>
      <c r="H537">
        <v>27.02806</v>
      </c>
      <c r="I537">
        <v>87.109722219999995</v>
      </c>
      <c r="J537">
        <v>3.378333333</v>
      </c>
      <c r="K537">
        <f ca="1">RANDBETWEEN(30,50)</f>
        <v>31</v>
      </c>
      <c r="L537">
        <v>210</v>
      </c>
      <c r="M537">
        <v>210</v>
      </c>
      <c r="N537">
        <f t="shared" si="35"/>
        <v>7</v>
      </c>
      <c r="O537">
        <v>72000</v>
      </c>
      <c r="P537">
        <v>30000</v>
      </c>
      <c r="Q537" t="s">
        <v>13</v>
      </c>
      <c r="R537">
        <v>6.75</v>
      </c>
      <c r="S537">
        <v>1088</v>
      </c>
      <c r="T537">
        <v>72</v>
      </c>
      <c r="U537">
        <v>527</v>
      </c>
      <c r="V537" t="s">
        <v>17</v>
      </c>
      <c r="W537">
        <f t="shared" ca="1" si="36"/>
        <v>930000</v>
      </c>
      <c r="X537">
        <f t="shared" ca="1" si="34"/>
        <v>858000</v>
      </c>
      <c r="Y537">
        <f ca="1">(X537/O537)*100</f>
        <v>1191.6666666666665</v>
      </c>
      <c r="Z537" t="s">
        <v>54</v>
      </c>
      <c r="AA537" t="str">
        <f t="shared" si="37"/>
        <v>intermediate_term</v>
      </c>
      <c r="AB537" s="4" t="s">
        <v>98</v>
      </c>
    </row>
    <row r="538" spans="1:28">
      <c r="A538" t="s">
        <v>88</v>
      </c>
      <c r="B538">
        <v>2019</v>
      </c>
      <c r="C538" t="s">
        <v>85</v>
      </c>
      <c r="D538" s="4" t="s">
        <v>37</v>
      </c>
      <c r="E538" s="2" t="s">
        <v>61</v>
      </c>
      <c r="F538">
        <v>0</v>
      </c>
      <c r="G538">
        <v>9.5766666669999996</v>
      </c>
      <c r="H538">
        <v>27.02806</v>
      </c>
      <c r="I538">
        <v>87.109722219999995</v>
      </c>
      <c r="J538">
        <v>3.378333333</v>
      </c>
      <c r="K538">
        <f ca="1">RANDBETWEEN(50,100)</f>
        <v>97</v>
      </c>
      <c r="L538">
        <v>1800</v>
      </c>
      <c r="M538">
        <v>2880</v>
      </c>
      <c r="N538">
        <f t="shared" si="35"/>
        <v>78</v>
      </c>
      <c r="O538">
        <v>0</v>
      </c>
      <c r="P538">
        <v>0</v>
      </c>
      <c r="Q538" t="s">
        <v>13</v>
      </c>
      <c r="R538">
        <v>6.5</v>
      </c>
      <c r="S538">
        <v>400</v>
      </c>
      <c r="T538">
        <v>400</v>
      </c>
      <c r="U538">
        <v>600</v>
      </c>
      <c r="V538" t="s">
        <v>18</v>
      </c>
      <c r="W538">
        <f t="shared" ca="1" si="36"/>
        <v>0</v>
      </c>
      <c r="X538">
        <f t="shared" ca="1" si="34"/>
        <v>0</v>
      </c>
      <c r="Y538">
        <v>0</v>
      </c>
      <c r="Z538" t="s">
        <v>54</v>
      </c>
      <c r="AA538" t="str">
        <f t="shared" si="37"/>
        <v>long_term</v>
      </c>
      <c r="AB538" s="4" t="s">
        <v>99</v>
      </c>
    </row>
    <row r="539" spans="1:28">
      <c r="A539" t="s">
        <v>88</v>
      </c>
      <c r="B539">
        <v>2019</v>
      </c>
      <c r="C539" t="s">
        <v>85</v>
      </c>
      <c r="D539" s="4" t="s">
        <v>156</v>
      </c>
      <c r="E539" s="2" t="s">
        <v>61</v>
      </c>
      <c r="F539">
        <v>1</v>
      </c>
      <c r="G539">
        <v>9.5766666669999996</v>
      </c>
      <c r="H539">
        <v>27.02806</v>
      </c>
      <c r="I539">
        <v>87.109722219999995</v>
      </c>
      <c r="J539">
        <v>3.378333333</v>
      </c>
      <c r="K539">
        <f ca="1">RANDBETWEEN(100,150)</f>
        <v>135</v>
      </c>
      <c r="L539">
        <v>240</v>
      </c>
      <c r="M539">
        <v>720</v>
      </c>
      <c r="N539">
        <f t="shared" si="35"/>
        <v>16</v>
      </c>
      <c r="O539">
        <v>400000</v>
      </c>
      <c r="P539">
        <v>10000</v>
      </c>
      <c r="Q539" t="s">
        <v>67</v>
      </c>
      <c r="R539">
        <v>6</v>
      </c>
      <c r="S539">
        <v>170</v>
      </c>
      <c r="T539">
        <v>170</v>
      </c>
      <c r="U539">
        <v>170</v>
      </c>
      <c r="V539" t="s">
        <v>18</v>
      </c>
      <c r="W539">
        <f t="shared" ca="1" si="36"/>
        <v>1350000</v>
      </c>
      <c r="X539">
        <f t="shared" ca="1" si="34"/>
        <v>950000</v>
      </c>
      <c r="Y539">
        <f ca="1">(X539/O539)*100</f>
        <v>237.5</v>
      </c>
      <c r="Z539" t="s">
        <v>54</v>
      </c>
      <c r="AA539" t="str">
        <f t="shared" si="37"/>
        <v>long_term</v>
      </c>
      <c r="AB539" s="4" t="s">
        <v>100</v>
      </c>
    </row>
    <row r="540" spans="1:28">
      <c r="A540" t="s">
        <v>88</v>
      </c>
      <c r="B540">
        <v>2019</v>
      </c>
      <c r="C540" t="s">
        <v>85</v>
      </c>
      <c r="D540" s="4" t="s">
        <v>38</v>
      </c>
      <c r="E540" s="3" t="s">
        <v>59</v>
      </c>
      <c r="F540">
        <v>1</v>
      </c>
      <c r="G540">
        <v>9.5766666669999996</v>
      </c>
      <c r="H540">
        <v>27.02806</v>
      </c>
      <c r="I540">
        <v>87.109722219999995</v>
      </c>
      <c r="J540">
        <v>3.378333333</v>
      </c>
      <c r="K540">
        <f ca="1">RANDBETWEEN(120,300)</f>
        <v>244</v>
      </c>
      <c r="L540">
        <v>45</v>
      </c>
      <c r="M540">
        <v>50</v>
      </c>
      <c r="N540">
        <f t="shared" si="35"/>
        <v>1.5833333333333333</v>
      </c>
      <c r="O540">
        <v>47000</v>
      </c>
      <c r="P540">
        <v>800</v>
      </c>
      <c r="Q540" t="s">
        <v>15</v>
      </c>
      <c r="R540">
        <v>6.25</v>
      </c>
      <c r="S540">
        <v>200</v>
      </c>
      <c r="T540">
        <v>75</v>
      </c>
      <c r="U540">
        <v>125</v>
      </c>
      <c r="V540" t="s">
        <v>17</v>
      </c>
      <c r="W540">
        <f t="shared" ca="1" si="36"/>
        <v>195200</v>
      </c>
      <c r="X540">
        <f t="shared" ca="1" si="34"/>
        <v>148200</v>
      </c>
      <c r="Y540">
        <f ca="1">(X540/O540)*100</f>
        <v>315.31914893617022</v>
      </c>
      <c r="Z540" t="s">
        <v>54</v>
      </c>
      <c r="AA540" t="str">
        <f t="shared" si="37"/>
        <v>short_term</v>
      </c>
      <c r="AB540" s="4" t="s">
        <v>101</v>
      </c>
    </row>
    <row r="541" spans="1:28">
      <c r="A541" t="s">
        <v>88</v>
      </c>
      <c r="B541">
        <v>2019</v>
      </c>
      <c r="C541" t="s">
        <v>85</v>
      </c>
      <c r="D541" s="4" t="s">
        <v>39</v>
      </c>
      <c r="E541" s="3" t="s">
        <v>59</v>
      </c>
      <c r="F541">
        <v>0</v>
      </c>
      <c r="G541">
        <v>9.5766666669999996</v>
      </c>
      <c r="H541">
        <v>27.02806</v>
      </c>
      <c r="I541">
        <v>87.109722219999995</v>
      </c>
      <c r="J541">
        <v>3.378333333</v>
      </c>
      <c r="K541">
        <f ca="1">RANDBETWEEN(60,90)</f>
        <v>61</v>
      </c>
      <c r="L541">
        <v>56</v>
      </c>
      <c r="M541">
        <v>60</v>
      </c>
      <c r="N541">
        <f t="shared" si="35"/>
        <v>1.9333333333333333</v>
      </c>
      <c r="O541">
        <v>0</v>
      </c>
      <c r="P541">
        <v>0</v>
      </c>
      <c r="Q541" t="s">
        <v>13</v>
      </c>
      <c r="R541">
        <v>7.25</v>
      </c>
      <c r="S541">
        <v>45</v>
      </c>
      <c r="T541">
        <v>90</v>
      </c>
      <c r="U541">
        <v>75</v>
      </c>
      <c r="V541" t="s">
        <v>18</v>
      </c>
      <c r="W541">
        <f t="shared" ca="1" si="36"/>
        <v>0</v>
      </c>
      <c r="X541">
        <f t="shared" ca="1" si="34"/>
        <v>0</v>
      </c>
      <c r="Y541">
        <v>0</v>
      </c>
      <c r="Z541" t="s">
        <v>53</v>
      </c>
      <c r="AA541" t="str">
        <f t="shared" si="37"/>
        <v>short_term</v>
      </c>
      <c r="AB541" s="4" t="s">
        <v>102</v>
      </c>
    </row>
    <row r="542" spans="1:28">
      <c r="A542" t="s">
        <v>88</v>
      </c>
      <c r="B542">
        <v>2019</v>
      </c>
      <c r="C542" t="s">
        <v>85</v>
      </c>
      <c r="D542" s="4" t="s">
        <v>40</v>
      </c>
      <c r="E542" s="2" t="s">
        <v>62</v>
      </c>
      <c r="F542">
        <v>1</v>
      </c>
      <c r="G542">
        <v>9.5766666669999996</v>
      </c>
      <c r="H542">
        <v>27.02806</v>
      </c>
      <c r="I542">
        <v>87.109722219999995</v>
      </c>
      <c r="J542">
        <v>3.378333333</v>
      </c>
      <c r="K542">
        <f ca="1">RANDBETWEEN(15,25)</f>
        <v>20</v>
      </c>
      <c r="L542">
        <v>55</v>
      </c>
      <c r="M542">
        <v>90</v>
      </c>
      <c r="N542">
        <f t="shared" si="35"/>
        <v>2.4166666666666665</v>
      </c>
      <c r="O542">
        <v>42000</v>
      </c>
      <c r="P542">
        <f ca="1">RANDBETWEEN(39990,40010)</f>
        <v>39994</v>
      </c>
      <c r="Q542" t="s">
        <v>72</v>
      </c>
      <c r="R542">
        <v>6.5</v>
      </c>
      <c r="S542">
        <v>40</v>
      </c>
      <c r="T542">
        <v>60</v>
      </c>
      <c r="U542">
        <v>30</v>
      </c>
      <c r="V542" t="s">
        <v>17</v>
      </c>
      <c r="W542">
        <f t="shared" ca="1" si="36"/>
        <v>799880</v>
      </c>
      <c r="X542">
        <f t="shared" ca="1" si="34"/>
        <v>757880</v>
      </c>
      <c r="Y542">
        <f ca="1">(X542/O542)*100</f>
        <v>1804.4761904761906</v>
      </c>
      <c r="Z542" t="s">
        <v>53</v>
      </c>
      <c r="AA542" t="str">
        <f t="shared" si="37"/>
        <v>short_term</v>
      </c>
      <c r="AB542" s="4" t="s">
        <v>132</v>
      </c>
    </row>
    <row r="543" spans="1:28">
      <c r="A543" t="s">
        <v>88</v>
      </c>
      <c r="B543">
        <v>2019</v>
      </c>
      <c r="C543" t="s">
        <v>85</v>
      </c>
      <c r="D543" s="4" t="s">
        <v>41</v>
      </c>
      <c r="E543" s="2" t="s">
        <v>62</v>
      </c>
      <c r="F543">
        <v>0</v>
      </c>
      <c r="G543">
        <v>9.5766666669999996</v>
      </c>
      <c r="H543">
        <v>27.02806</v>
      </c>
      <c r="I543">
        <v>87.109722219999995</v>
      </c>
      <c r="J543">
        <v>3.378333333</v>
      </c>
      <c r="K543">
        <f ca="1">RANDBETWEEN(20,35)</f>
        <v>26</v>
      </c>
      <c r="L543">
        <v>90</v>
      </c>
      <c r="M543">
        <v>120</v>
      </c>
      <c r="N543">
        <f t="shared" si="35"/>
        <v>3.5</v>
      </c>
      <c r="O543">
        <v>0</v>
      </c>
      <c r="P543">
        <v>0</v>
      </c>
      <c r="Q543" t="s">
        <v>15</v>
      </c>
      <c r="R543">
        <v>6.5</v>
      </c>
      <c r="S543">
        <v>120</v>
      </c>
      <c r="T543">
        <v>80</v>
      </c>
      <c r="U543">
        <v>80</v>
      </c>
      <c r="V543" t="s">
        <v>17</v>
      </c>
      <c r="W543">
        <f t="shared" ca="1" si="36"/>
        <v>0</v>
      </c>
      <c r="X543">
        <f t="shared" ca="1" si="34"/>
        <v>0</v>
      </c>
      <c r="Y543">
        <v>0</v>
      </c>
      <c r="Z543" t="s">
        <v>51</v>
      </c>
      <c r="AA543" t="str">
        <f t="shared" si="37"/>
        <v>short_term</v>
      </c>
      <c r="AB543" s="4" t="s">
        <v>133</v>
      </c>
    </row>
    <row r="544" spans="1:28">
      <c r="A544" t="s">
        <v>88</v>
      </c>
      <c r="B544">
        <v>2019</v>
      </c>
      <c r="C544" t="s">
        <v>85</v>
      </c>
      <c r="D544" s="4" t="s">
        <v>157</v>
      </c>
      <c r="E544" s="2" t="s">
        <v>62</v>
      </c>
      <c r="F544">
        <v>0</v>
      </c>
      <c r="G544">
        <v>9.5766666669999996</v>
      </c>
      <c r="H544">
        <v>27.02806</v>
      </c>
      <c r="I544">
        <v>87.109722219999995</v>
      </c>
      <c r="J544">
        <v>3.378333333</v>
      </c>
      <c r="K544">
        <f ca="1">RANDBETWEEN(25,40)</f>
        <v>36</v>
      </c>
      <c r="L544">
        <v>55</v>
      </c>
      <c r="M544">
        <v>60</v>
      </c>
      <c r="N544">
        <f t="shared" si="35"/>
        <v>1.9166666666666667</v>
      </c>
      <c r="O544">
        <v>0</v>
      </c>
      <c r="P544">
        <v>0</v>
      </c>
      <c r="Q544" t="s">
        <v>13</v>
      </c>
      <c r="R544">
        <v>6.5</v>
      </c>
      <c r="S544">
        <v>120</v>
      </c>
      <c r="T544">
        <v>40</v>
      </c>
      <c r="U544">
        <v>80</v>
      </c>
      <c r="V544" t="s">
        <v>18</v>
      </c>
      <c r="W544">
        <f t="shared" ca="1" si="36"/>
        <v>0</v>
      </c>
      <c r="X544">
        <f t="shared" ca="1" si="34"/>
        <v>0</v>
      </c>
      <c r="Y544">
        <v>0</v>
      </c>
      <c r="Z544" t="s">
        <v>53</v>
      </c>
      <c r="AA544" t="str">
        <f t="shared" si="37"/>
        <v>short_term</v>
      </c>
      <c r="AB544" s="4" t="s">
        <v>103</v>
      </c>
    </row>
    <row r="545" spans="1:28">
      <c r="A545" t="s">
        <v>88</v>
      </c>
      <c r="B545">
        <v>2019</v>
      </c>
      <c r="C545" t="s">
        <v>85</v>
      </c>
      <c r="D545" s="4" t="s">
        <v>158</v>
      </c>
      <c r="E545" s="2" t="s">
        <v>62</v>
      </c>
      <c r="F545">
        <v>0</v>
      </c>
      <c r="G545">
        <v>9.5766666669999996</v>
      </c>
      <c r="H545">
        <v>27.02806</v>
      </c>
      <c r="I545">
        <v>87.109722219999995</v>
      </c>
      <c r="J545">
        <v>3.378333333</v>
      </c>
      <c r="K545">
        <f ca="1">RANDBETWEEN(15,25)</f>
        <v>16</v>
      </c>
      <c r="L545">
        <v>110</v>
      </c>
      <c r="M545">
        <v>120</v>
      </c>
      <c r="N545">
        <f t="shared" si="35"/>
        <v>3.8333333333333335</v>
      </c>
      <c r="O545">
        <v>0</v>
      </c>
      <c r="P545">
        <v>0</v>
      </c>
      <c r="Q545" t="s">
        <v>13</v>
      </c>
      <c r="R545">
        <v>7</v>
      </c>
      <c r="S545">
        <v>120</v>
      </c>
      <c r="T545">
        <v>40</v>
      </c>
      <c r="U545">
        <v>80</v>
      </c>
      <c r="V545" t="s">
        <v>17</v>
      </c>
      <c r="W545">
        <f t="shared" ca="1" si="36"/>
        <v>0</v>
      </c>
      <c r="X545">
        <f t="shared" ca="1" si="34"/>
        <v>0</v>
      </c>
      <c r="Y545">
        <v>0</v>
      </c>
      <c r="Z545" t="s">
        <v>53</v>
      </c>
      <c r="AA545" t="str">
        <f t="shared" si="37"/>
        <v>short_term</v>
      </c>
      <c r="AB545" s="4" t="s">
        <v>103</v>
      </c>
    </row>
    <row r="546" spans="1:28">
      <c r="A546" t="s">
        <v>88</v>
      </c>
      <c r="B546">
        <v>2019</v>
      </c>
      <c r="C546" t="s">
        <v>85</v>
      </c>
      <c r="D546" s="4" t="s">
        <v>42</v>
      </c>
      <c r="E546" s="2" t="s">
        <v>61</v>
      </c>
      <c r="F546">
        <v>1</v>
      </c>
      <c r="G546">
        <v>9.5766666669999996</v>
      </c>
      <c r="H546">
        <v>27.02806</v>
      </c>
      <c r="I546">
        <v>87.109722219999995</v>
      </c>
      <c r="J546">
        <v>3.378333333</v>
      </c>
      <c r="K546">
        <f ca="1">RANDBETWEEN(600,700)</f>
        <v>669</v>
      </c>
      <c r="L546">
        <v>720</v>
      </c>
      <c r="M546">
        <v>1080</v>
      </c>
      <c r="N546">
        <f t="shared" si="35"/>
        <v>30</v>
      </c>
      <c r="O546">
        <v>31000</v>
      </c>
      <c r="P546">
        <f ca="1">RANDBETWEEN(1290,1310)</f>
        <v>1308</v>
      </c>
      <c r="Q546" t="s">
        <v>70</v>
      </c>
      <c r="R546">
        <v>5.75</v>
      </c>
      <c r="S546">
        <v>890</v>
      </c>
      <c r="T546">
        <v>445</v>
      </c>
      <c r="U546">
        <v>445</v>
      </c>
      <c r="V546" t="s">
        <v>18</v>
      </c>
      <c r="W546">
        <f t="shared" ca="1" si="36"/>
        <v>875052</v>
      </c>
      <c r="X546">
        <f t="shared" ca="1" si="34"/>
        <v>844052</v>
      </c>
      <c r="Y546">
        <f ca="1">(X546/O546)*100</f>
        <v>2722.748387096774</v>
      </c>
      <c r="Z546" t="s">
        <v>54</v>
      </c>
      <c r="AA546" t="str">
        <f t="shared" si="37"/>
        <v>long_term</v>
      </c>
      <c r="AB546" s="4" t="s">
        <v>134</v>
      </c>
    </row>
    <row r="547" spans="1:28">
      <c r="A547" t="s">
        <v>88</v>
      </c>
      <c r="B547">
        <v>2019</v>
      </c>
      <c r="C547" t="s">
        <v>85</v>
      </c>
      <c r="D547" s="4" t="s">
        <v>43</v>
      </c>
      <c r="E547" s="3" t="s">
        <v>61</v>
      </c>
      <c r="F547">
        <v>0</v>
      </c>
      <c r="G547">
        <v>9.5766666669999996</v>
      </c>
      <c r="H547">
        <v>27.02806</v>
      </c>
      <c r="I547">
        <v>87.109722219999995</v>
      </c>
      <c r="J547">
        <v>3.378333333</v>
      </c>
      <c r="K547">
        <f ca="1">RANDBETWEEN(140,170)</f>
        <v>148</v>
      </c>
      <c r="L547">
        <v>150</v>
      </c>
      <c r="M547">
        <v>180</v>
      </c>
      <c r="N547">
        <f t="shared" si="35"/>
        <v>5.5</v>
      </c>
      <c r="O547">
        <v>0</v>
      </c>
      <c r="P547">
        <v>0</v>
      </c>
      <c r="Q547" t="s">
        <v>15</v>
      </c>
      <c r="R547">
        <v>6.5</v>
      </c>
      <c r="S547">
        <v>350</v>
      </c>
      <c r="T547">
        <v>140</v>
      </c>
      <c r="U547">
        <v>140</v>
      </c>
      <c r="V547" t="s">
        <v>17</v>
      </c>
      <c r="W547">
        <f t="shared" ca="1" si="36"/>
        <v>0</v>
      </c>
      <c r="X547">
        <f t="shared" ca="1" si="34"/>
        <v>0</v>
      </c>
      <c r="Y547">
        <v>0</v>
      </c>
      <c r="Z547" t="s">
        <v>54</v>
      </c>
      <c r="AA547" t="str">
        <f t="shared" si="37"/>
        <v>intermediate_term</v>
      </c>
      <c r="AB547" s="4" t="s">
        <v>135</v>
      </c>
    </row>
    <row r="548" spans="1:28">
      <c r="A548" t="s">
        <v>88</v>
      </c>
      <c r="B548">
        <v>2019</v>
      </c>
      <c r="C548" t="s">
        <v>85</v>
      </c>
      <c r="D548" s="4" t="s">
        <v>44</v>
      </c>
      <c r="E548" s="2" t="s">
        <v>61</v>
      </c>
      <c r="F548">
        <v>0</v>
      </c>
      <c r="G548">
        <v>9.5766666669999996</v>
      </c>
      <c r="H548">
        <v>27.02806</v>
      </c>
      <c r="I548">
        <v>87.109722219999995</v>
      </c>
      <c r="J548">
        <v>3.378333333</v>
      </c>
      <c r="K548">
        <f ca="1">RANDBETWEEN(110,125)</f>
        <v>120</v>
      </c>
      <c r="L548">
        <v>2160</v>
      </c>
      <c r="M548">
        <v>3600</v>
      </c>
      <c r="N548">
        <f t="shared" si="35"/>
        <v>96</v>
      </c>
      <c r="O548">
        <v>0</v>
      </c>
      <c r="P548">
        <v>0</v>
      </c>
      <c r="Q548" t="s">
        <v>70</v>
      </c>
      <c r="R548">
        <v>6.6</v>
      </c>
      <c r="S548">
        <v>800</v>
      </c>
      <c r="T548">
        <v>40</v>
      </c>
      <c r="U548">
        <v>160</v>
      </c>
      <c r="V548" t="s">
        <v>18</v>
      </c>
      <c r="W548">
        <f t="shared" ca="1" si="36"/>
        <v>0</v>
      </c>
      <c r="X548">
        <f t="shared" ca="1" si="34"/>
        <v>0</v>
      </c>
      <c r="Y548">
        <v>0</v>
      </c>
      <c r="Z548" t="s">
        <v>54</v>
      </c>
      <c r="AA548" t="str">
        <f t="shared" si="37"/>
        <v>long_term</v>
      </c>
      <c r="AB548" s="4" t="s">
        <v>136</v>
      </c>
    </row>
    <row r="549" spans="1:28">
      <c r="A549" t="s">
        <v>88</v>
      </c>
      <c r="B549">
        <v>2019</v>
      </c>
      <c r="C549" t="s">
        <v>85</v>
      </c>
      <c r="D549" s="4" t="s">
        <v>45</v>
      </c>
      <c r="E549" s="3" t="s">
        <v>59</v>
      </c>
      <c r="F549">
        <v>1</v>
      </c>
      <c r="G549">
        <v>9.5766666669999996</v>
      </c>
      <c r="H549">
        <v>27.02806</v>
      </c>
      <c r="I549">
        <v>87.109722219999995</v>
      </c>
      <c r="J549">
        <v>3.378333333</v>
      </c>
      <c r="K549">
        <f ca="1">RANDBETWEEN(800,1000)</f>
        <v>874</v>
      </c>
      <c r="L549">
        <v>240</v>
      </c>
      <c r="M549">
        <v>270</v>
      </c>
      <c r="N549">
        <f t="shared" si="35"/>
        <v>8.5</v>
      </c>
      <c r="O549">
        <v>33500</v>
      </c>
      <c r="P549">
        <v>800</v>
      </c>
      <c r="Q549" t="s">
        <v>65</v>
      </c>
      <c r="R549">
        <v>7</v>
      </c>
      <c r="S549">
        <v>50</v>
      </c>
      <c r="T549">
        <v>100</v>
      </c>
      <c r="U549">
        <v>100</v>
      </c>
      <c r="V549" t="s">
        <v>18</v>
      </c>
      <c r="W549">
        <f t="shared" ca="1" si="36"/>
        <v>699200</v>
      </c>
      <c r="X549">
        <f t="shared" ca="1" si="34"/>
        <v>665700</v>
      </c>
      <c r="Y549">
        <f ca="1">(X549/O549)*100</f>
        <v>1987.1641791044776</v>
      </c>
      <c r="Z549" t="s">
        <v>53</v>
      </c>
      <c r="AA549" t="str">
        <f t="shared" si="37"/>
        <v>intermediate_term</v>
      </c>
      <c r="AB549" s="4" t="s">
        <v>104</v>
      </c>
    </row>
    <row r="550" spans="1:28">
      <c r="A550" t="s">
        <v>88</v>
      </c>
      <c r="B550">
        <v>2019</v>
      </c>
      <c r="C550" t="s">
        <v>85</v>
      </c>
      <c r="D550" s="4" t="s">
        <v>46</v>
      </c>
      <c r="E550" s="2" t="s">
        <v>59</v>
      </c>
      <c r="F550">
        <v>0</v>
      </c>
      <c r="G550">
        <v>9.5766666669999996</v>
      </c>
      <c r="H550">
        <v>27.02806</v>
      </c>
      <c r="I550">
        <v>87.109722219999995</v>
      </c>
      <c r="J550">
        <v>3.378333333</v>
      </c>
      <c r="K550">
        <f ca="1">RANDBETWEEN(80,100)</f>
        <v>93</v>
      </c>
      <c r="L550">
        <v>75</v>
      </c>
      <c r="M550">
        <v>90</v>
      </c>
      <c r="N550">
        <f t="shared" si="35"/>
        <v>2.75</v>
      </c>
      <c r="O550">
        <v>0</v>
      </c>
      <c r="P550">
        <v>0</v>
      </c>
      <c r="Q550" t="s">
        <v>13</v>
      </c>
      <c r="R550">
        <v>6.75</v>
      </c>
      <c r="S550">
        <v>125</v>
      </c>
      <c r="T550">
        <v>120</v>
      </c>
      <c r="U550">
        <v>25</v>
      </c>
      <c r="V550" t="s">
        <v>17</v>
      </c>
      <c r="W550">
        <f t="shared" ca="1" si="36"/>
        <v>0</v>
      </c>
      <c r="X550">
        <f t="shared" ca="1" si="34"/>
        <v>0</v>
      </c>
      <c r="Y550">
        <v>0</v>
      </c>
      <c r="Z550" t="s">
        <v>53</v>
      </c>
      <c r="AA550" t="str">
        <f t="shared" si="37"/>
        <v>short_term</v>
      </c>
      <c r="AB550" s="4" t="s">
        <v>105</v>
      </c>
    </row>
    <row r="551" spans="1:28">
      <c r="A551" t="s">
        <v>88</v>
      </c>
      <c r="B551">
        <v>2019</v>
      </c>
      <c r="C551" t="s">
        <v>85</v>
      </c>
      <c r="D551" t="s">
        <v>159</v>
      </c>
      <c r="E551" s="2" t="s">
        <v>61</v>
      </c>
      <c r="F551">
        <v>0</v>
      </c>
      <c r="G551">
        <v>9.5766666669999996</v>
      </c>
      <c r="H551">
        <v>27.02806</v>
      </c>
      <c r="I551">
        <v>87.109722219999995</v>
      </c>
      <c r="J551">
        <v>3.378333333</v>
      </c>
      <c r="K551">
        <f ca="1">RANDBETWEEN(190,210)</f>
        <v>190</v>
      </c>
      <c r="L551">
        <v>1095</v>
      </c>
      <c r="M551">
        <v>1460</v>
      </c>
      <c r="N551">
        <f t="shared" si="35"/>
        <v>42.583333333333336</v>
      </c>
      <c r="O551">
        <v>0</v>
      </c>
      <c r="P551">
        <v>0</v>
      </c>
      <c r="Q551" t="s">
        <v>13</v>
      </c>
      <c r="R551">
        <v>6</v>
      </c>
      <c r="S551">
        <v>50</v>
      </c>
      <c r="T551">
        <v>25</v>
      </c>
      <c r="U551">
        <v>25</v>
      </c>
      <c r="V551" t="s">
        <v>17</v>
      </c>
      <c r="W551">
        <f t="shared" ca="1" si="36"/>
        <v>0</v>
      </c>
      <c r="X551">
        <f t="shared" ca="1" si="34"/>
        <v>0</v>
      </c>
      <c r="Y551">
        <v>0</v>
      </c>
      <c r="Z551" t="s">
        <v>54</v>
      </c>
      <c r="AA551" t="str">
        <f t="shared" si="37"/>
        <v>long_term</v>
      </c>
      <c r="AB551" s="4" t="s">
        <v>106</v>
      </c>
    </row>
    <row r="552" spans="1:28">
      <c r="A552" t="s">
        <v>88</v>
      </c>
      <c r="B552">
        <v>2019</v>
      </c>
      <c r="C552" t="s">
        <v>86</v>
      </c>
      <c r="D552" s="4" t="s">
        <v>138</v>
      </c>
      <c r="E552" t="s">
        <v>58</v>
      </c>
      <c r="F552">
        <v>0</v>
      </c>
      <c r="G552">
        <v>8.82903226</v>
      </c>
      <c r="H552">
        <v>26.496770000000001</v>
      </c>
      <c r="I552">
        <v>88.998387100000002</v>
      </c>
      <c r="J552">
        <v>4.2322580649999999</v>
      </c>
      <c r="K552">
        <v>17.335560000000001</v>
      </c>
      <c r="L552">
        <v>90</v>
      </c>
      <c r="M552">
        <v>110</v>
      </c>
      <c r="N552">
        <f t="shared" si="35"/>
        <v>3.3333333333333335</v>
      </c>
      <c r="O552">
        <v>0</v>
      </c>
      <c r="P552">
        <v>0</v>
      </c>
      <c r="Q552" t="s">
        <v>15</v>
      </c>
      <c r="R552">
        <v>5.75</v>
      </c>
      <c r="S552">
        <v>150</v>
      </c>
      <c r="T552">
        <v>60</v>
      </c>
      <c r="U552">
        <v>60</v>
      </c>
      <c r="V552" t="s">
        <v>17</v>
      </c>
      <c r="W552">
        <f t="shared" si="36"/>
        <v>0</v>
      </c>
      <c r="X552">
        <f t="shared" si="34"/>
        <v>0</v>
      </c>
      <c r="Y552">
        <v>0</v>
      </c>
      <c r="Z552" t="s">
        <v>51</v>
      </c>
      <c r="AA552" t="str">
        <f t="shared" si="37"/>
        <v>short_term</v>
      </c>
      <c r="AB552" s="4" t="s">
        <v>107</v>
      </c>
    </row>
    <row r="553" spans="1:28">
      <c r="A553" t="s">
        <v>88</v>
      </c>
      <c r="B553">
        <v>2019</v>
      </c>
      <c r="C553" t="s">
        <v>86</v>
      </c>
      <c r="D553" s="4" t="s">
        <v>9</v>
      </c>
      <c r="E553" t="s">
        <v>58</v>
      </c>
      <c r="F553">
        <v>1</v>
      </c>
      <c r="G553">
        <v>8.82903226</v>
      </c>
      <c r="H553">
        <v>26.496770000000001</v>
      </c>
      <c r="I553">
        <v>88.998387100000002</v>
      </c>
      <c r="J553">
        <v>4.2322580649999999</v>
      </c>
      <c r="K553">
        <v>21.52</v>
      </c>
      <c r="L553">
        <v>210</v>
      </c>
      <c r="M553">
        <v>240</v>
      </c>
      <c r="N553">
        <f t="shared" si="35"/>
        <v>7.5</v>
      </c>
      <c r="O553">
        <v>16500</v>
      </c>
      <c r="P553">
        <v>2300</v>
      </c>
      <c r="Q553" t="s">
        <v>15</v>
      </c>
      <c r="R553">
        <v>6.5</v>
      </c>
      <c r="S553">
        <v>80</v>
      </c>
      <c r="T553">
        <v>40</v>
      </c>
      <c r="U553">
        <v>40</v>
      </c>
      <c r="V553" t="s">
        <v>17</v>
      </c>
      <c r="W553">
        <f t="shared" si="36"/>
        <v>49496</v>
      </c>
      <c r="X553">
        <f t="shared" si="34"/>
        <v>32996</v>
      </c>
      <c r="Y553">
        <f>(X553/O553)*100</f>
        <v>199.9757575757576</v>
      </c>
      <c r="Z553" t="s">
        <v>51</v>
      </c>
      <c r="AA553" t="str">
        <f t="shared" si="37"/>
        <v>intermediate_term</v>
      </c>
      <c r="AB553" s="4" t="s">
        <v>108</v>
      </c>
    </row>
    <row r="554" spans="1:28">
      <c r="A554" t="s">
        <v>88</v>
      </c>
      <c r="B554">
        <v>2019</v>
      </c>
      <c r="C554" t="s">
        <v>86</v>
      </c>
      <c r="D554" s="4" t="s">
        <v>139</v>
      </c>
      <c r="E554" t="s">
        <v>58</v>
      </c>
      <c r="F554">
        <v>0</v>
      </c>
      <c r="G554">
        <v>8.82903226</v>
      </c>
      <c r="H554">
        <v>26.496770000000001</v>
      </c>
      <c r="I554">
        <v>88.998387100000002</v>
      </c>
      <c r="J554">
        <v>4.2322580649999999</v>
      </c>
      <c r="K554">
        <v>28.59</v>
      </c>
      <c r="L554">
        <v>65</v>
      </c>
      <c r="M554">
        <v>75</v>
      </c>
      <c r="N554">
        <f t="shared" si="35"/>
        <v>2.3333333333333335</v>
      </c>
      <c r="O554">
        <v>0</v>
      </c>
      <c r="P554">
        <v>0</v>
      </c>
      <c r="Q554" t="s">
        <v>15</v>
      </c>
      <c r="R554">
        <v>6.75</v>
      </c>
      <c r="S554">
        <v>80</v>
      </c>
      <c r="T554">
        <v>40</v>
      </c>
      <c r="U554">
        <v>40</v>
      </c>
      <c r="V554" t="s">
        <v>17</v>
      </c>
      <c r="W554">
        <f t="shared" si="36"/>
        <v>0</v>
      </c>
      <c r="X554">
        <f t="shared" si="34"/>
        <v>0</v>
      </c>
      <c r="Y554">
        <v>0</v>
      </c>
      <c r="Z554" t="s">
        <v>51</v>
      </c>
      <c r="AA554" t="str">
        <f t="shared" si="37"/>
        <v>short_term</v>
      </c>
      <c r="AB554" s="4" t="s">
        <v>89</v>
      </c>
    </row>
    <row r="555" spans="1:28">
      <c r="A555" t="s">
        <v>88</v>
      </c>
      <c r="B555">
        <v>2019</v>
      </c>
      <c r="C555" t="s">
        <v>86</v>
      </c>
      <c r="D555" s="4" t="s">
        <v>140</v>
      </c>
      <c r="E555" t="s">
        <v>58</v>
      </c>
      <c r="F555">
        <v>0</v>
      </c>
      <c r="G555">
        <v>8.82903226</v>
      </c>
      <c r="H555">
        <v>26.496770000000001</v>
      </c>
      <c r="I555">
        <v>88.998387100000002</v>
      </c>
      <c r="J555">
        <v>4.2322580649999999</v>
      </c>
      <c r="K555">
        <v>24</v>
      </c>
      <c r="L555">
        <v>70</v>
      </c>
      <c r="M555">
        <v>90</v>
      </c>
      <c r="N555">
        <f t="shared" si="35"/>
        <v>2.6666666666666665</v>
      </c>
      <c r="O555">
        <v>0</v>
      </c>
      <c r="P555">
        <v>0</v>
      </c>
      <c r="Q555" t="s">
        <v>13</v>
      </c>
      <c r="R555">
        <v>0.75</v>
      </c>
      <c r="S555">
        <v>80</v>
      </c>
      <c r="T555">
        <v>40</v>
      </c>
      <c r="U555">
        <v>40</v>
      </c>
      <c r="V555" t="s">
        <v>18</v>
      </c>
      <c r="W555">
        <f t="shared" si="36"/>
        <v>0</v>
      </c>
      <c r="X555">
        <f t="shared" si="34"/>
        <v>0</v>
      </c>
      <c r="Y555">
        <v>0</v>
      </c>
      <c r="Z555" t="s">
        <v>51</v>
      </c>
      <c r="AA555" t="str">
        <f t="shared" si="37"/>
        <v>short_term</v>
      </c>
      <c r="AB555" s="4" t="s">
        <v>109</v>
      </c>
    </row>
    <row r="556" spans="1:28">
      <c r="A556" t="s">
        <v>88</v>
      </c>
      <c r="B556">
        <v>2019</v>
      </c>
      <c r="C556" t="s">
        <v>86</v>
      </c>
      <c r="D556" s="4" t="s">
        <v>141</v>
      </c>
      <c r="E556" t="s">
        <v>58</v>
      </c>
      <c r="F556">
        <v>0</v>
      </c>
      <c r="G556">
        <v>8.82903226</v>
      </c>
      <c r="H556">
        <v>26.496770000000001</v>
      </c>
      <c r="I556">
        <v>88.998387100000002</v>
      </c>
      <c r="J556">
        <v>4.2322580649999999</v>
      </c>
      <c r="K556">
        <v>19.21</v>
      </c>
      <c r="L556">
        <v>105</v>
      </c>
      <c r="M556">
        <v>110</v>
      </c>
      <c r="N556">
        <f t="shared" si="35"/>
        <v>3.5833333333333335</v>
      </c>
      <c r="O556">
        <v>0</v>
      </c>
      <c r="P556">
        <v>0</v>
      </c>
      <c r="Q556" t="s">
        <v>15</v>
      </c>
      <c r="R556">
        <v>6.5</v>
      </c>
      <c r="S556">
        <v>60</v>
      </c>
      <c r="T556">
        <v>30</v>
      </c>
      <c r="U556">
        <v>30</v>
      </c>
      <c r="V556" t="s">
        <v>17</v>
      </c>
      <c r="W556">
        <f t="shared" si="36"/>
        <v>0</v>
      </c>
      <c r="X556">
        <f t="shared" si="34"/>
        <v>0</v>
      </c>
      <c r="Y556">
        <v>0</v>
      </c>
      <c r="Z556" t="s">
        <v>51</v>
      </c>
      <c r="AA556" t="str">
        <f t="shared" si="37"/>
        <v>short_term</v>
      </c>
      <c r="AB556" s="4" t="s">
        <v>110</v>
      </c>
    </row>
    <row r="557" spans="1:28">
      <c r="A557" t="s">
        <v>88</v>
      </c>
      <c r="B557">
        <v>2019</v>
      </c>
      <c r="C557" t="s">
        <v>86</v>
      </c>
      <c r="D557" s="4" t="s">
        <v>142</v>
      </c>
      <c r="E557" t="s">
        <v>58</v>
      </c>
      <c r="F557">
        <v>1</v>
      </c>
      <c r="G557">
        <v>8.82903226</v>
      </c>
      <c r="H557">
        <v>26.496770000000001</v>
      </c>
      <c r="I557">
        <v>88.998387100000002</v>
      </c>
      <c r="J557">
        <v>4.2322580649999999</v>
      </c>
      <c r="K557">
        <v>25.63</v>
      </c>
      <c r="L557">
        <v>120</v>
      </c>
      <c r="M557">
        <v>135</v>
      </c>
      <c r="N557">
        <f t="shared" si="35"/>
        <v>4.25</v>
      </c>
      <c r="O557">
        <v>13000</v>
      </c>
      <c r="P557">
        <v>648</v>
      </c>
      <c r="Q557" t="s">
        <v>65</v>
      </c>
      <c r="R557">
        <v>6</v>
      </c>
      <c r="S557">
        <v>40</v>
      </c>
      <c r="T557">
        <v>20</v>
      </c>
      <c r="U557">
        <v>20</v>
      </c>
      <c r="V557" t="s">
        <v>18</v>
      </c>
      <c r="W557">
        <f t="shared" si="36"/>
        <v>16608.239999999998</v>
      </c>
      <c r="X557">
        <f t="shared" si="34"/>
        <v>3608.239999999998</v>
      </c>
      <c r="Y557">
        <f>(X557/O557)*100</f>
        <v>27.755692307692293</v>
      </c>
      <c r="Z557" t="s">
        <v>51</v>
      </c>
      <c r="AA557" t="str">
        <f t="shared" si="37"/>
        <v>intermediate_term</v>
      </c>
      <c r="AB557" s="4" t="s">
        <v>111</v>
      </c>
    </row>
    <row r="558" spans="1:28">
      <c r="A558" t="s">
        <v>88</v>
      </c>
      <c r="B558">
        <v>2019</v>
      </c>
      <c r="C558" t="s">
        <v>86</v>
      </c>
      <c r="D558" s="4" t="s">
        <v>143</v>
      </c>
      <c r="E558" t="s">
        <v>58</v>
      </c>
      <c r="F558">
        <v>0</v>
      </c>
      <c r="G558">
        <v>8.82903226</v>
      </c>
      <c r="H558">
        <v>26.496770000000001</v>
      </c>
      <c r="I558">
        <v>88.998387100000002</v>
      </c>
      <c r="J558">
        <v>4.2322580649999999</v>
      </c>
      <c r="K558">
        <v>48.93</v>
      </c>
      <c r="L558">
        <v>100</v>
      </c>
      <c r="M558">
        <v>120</v>
      </c>
      <c r="N558">
        <f t="shared" si="35"/>
        <v>3.6666666666666665</v>
      </c>
      <c r="O558">
        <v>0</v>
      </c>
      <c r="P558">
        <v>0</v>
      </c>
      <c r="Q558" t="s">
        <v>66</v>
      </c>
      <c r="R558">
        <v>5.25</v>
      </c>
      <c r="S558">
        <v>10</v>
      </c>
      <c r="T558">
        <v>20</v>
      </c>
      <c r="U558">
        <v>12</v>
      </c>
      <c r="V558" t="s">
        <v>17</v>
      </c>
      <c r="W558">
        <f t="shared" si="36"/>
        <v>0</v>
      </c>
      <c r="X558">
        <f t="shared" si="34"/>
        <v>0</v>
      </c>
      <c r="Y558">
        <v>0</v>
      </c>
      <c r="Z558" t="s">
        <v>51</v>
      </c>
      <c r="AA558" t="str">
        <f t="shared" si="37"/>
        <v>short_term</v>
      </c>
      <c r="AB558" s="4" t="s">
        <v>112</v>
      </c>
    </row>
    <row r="559" spans="1:28">
      <c r="A559" t="s">
        <v>88</v>
      </c>
      <c r="B559">
        <v>2019</v>
      </c>
      <c r="C559" t="s">
        <v>86</v>
      </c>
      <c r="D559" s="4" t="s">
        <v>144</v>
      </c>
      <c r="E559" t="s">
        <v>58</v>
      </c>
      <c r="F559">
        <v>0</v>
      </c>
      <c r="G559">
        <v>8.82903226</v>
      </c>
      <c r="H559">
        <v>26.496770000000001</v>
      </c>
      <c r="I559">
        <v>88.998387100000002</v>
      </c>
      <c r="J559">
        <v>4.2322580649999999</v>
      </c>
      <c r="K559">
        <v>55.25</v>
      </c>
      <c r="L559">
        <v>60</v>
      </c>
      <c r="M559">
        <v>65</v>
      </c>
      <c r="N559">
        <f t="shared" si="35"/>
        <v>2.0833333333333335</v>
      </c>
      <c r="O559">
        <v>0</v>
      </c>
      <c r="P559">
        <v>0</v>
      </c>
      <c r="Q559" t="s">
        <v>13</v>
      </c>
      <c r="R559">
        <v>6.75</v>
      </c>
      <c r="S559">
        <v>20</v>
      </c>
      <c r="T559">
        <v>40</v>
      </c>
      <c r="U559">
        <v>0</v>
      </c>
      <c r="V559" t="s">
        <v>18</v>
      </c>
      <c r="W559">
        <f t="shared" si="36"/>
        <v>0</v>
      </c>
      <c r="X559">
        <f t="shared" si="34"/>
        <v>0</v>
      </c>
      <c r="Y559">
        <v>0</v>
      </c>
      <c r="Z559" t="s">
        <v>51</v>
      </c>
      <c r="AA559" t="str">
        <f t="shared" si="37"/>
        <v>short_term</v>
      </c>
      <c r="AB559" s="4" t="s">
        <v>113</v>
      </c>
    </row>
    <row r="560" spans="1:28">
      <c r="A560" t="s">
        <v>88</v>
      </c>
      <c r="B560">
        <v>2019</v>
      </c>
      <c r="C560" t="s">
        <v>86</v>
      </c>
      <c r="D560" s="4" t="s">
        <v>145</v>
      </c>
      <c r="E560" t="s">
        <v>58</v>
      </c>
      <c r="F560">
        <v>0</v>
      </c>
      <c r="G560">
        <v>8.82903226</v>
      </c>
      <c r="H560">
        <v>26.496770000000001</v>
      </c>
      <c r="I560">
        <v>88.998387100000002</v>
      </c>
      <c r="J560">
        <v>4.2322580649999999</v>
      </c>
      <c r="K560">
        <v>40.1</v>
      </c>
      <c r="L560">
        <v>70</v>
      </c>
      <c r="M560">
        <v>85</v>
      </c>
      <c r="N560">
        <f t="shared" si="35"/>
        <v>2.5833333333333335</v>
      </c>
      <c r="O560">
        <v>0</v>
      </c>
      <c r="P560">
        <v>0</v>
      </c>
      <c r="Q560" t="s">
        <v>67</v>
      </c>
      <c r="R560">
        <v>7.15</v>
      </c>
      <c r="S560">
        <v>20</v>
      </c>
      <c r="T560">
        <v>40</v>
      </c>
      <c r="U560">
        <v>40</v>
      </c>
      <c r="V560" t="s">
        <v>18</v>
      </c>
      <c r="W560">
        <f t="shared" si="36"/>
        <v>0</v>
      </c>
      <c r="X560">
        <f t="shared" si="34"/>
        <v>0</v>
      </c>
      <c r="Y560">
        <v>0</v>
      </c>
      <c r="Z560" t="s">
        <v>51</v>
      </c>
      <c r="AA560" t="str">
        <f t="shared" si="37"/>
        <v>short_term</v>
      </c>
      <c r="AB560" s="4" t="s">
        <v>114</v>
      </c>
    </row>
    <row r="561" spans="1:28">
      <c r="A561" t="s">
        <v>88</v>
      </c>
      <c r="B561">
        <v>2019</v>
      </c>
      <c r="C561" t="s">
        <v>86</v>
      </c>
      <c r="D561" s="4" t="s">
        <v>146</v>
      </c>
      <c r="E561" t="s">
        <v>58</v>
      </c>
      <c r="F561">
        <v>0</v>
      </c>
      <c r="G561">
        <v>8.82903226</v>
      </c>
      <c r="H561">
        <v>26.496770000000001</v>
      </c>
      <c r="I561">
        <v>88.998387100000002</v>
      </c>
      <c r="J561">
        <v>4.2322580649999999</v>
      </c>
      <c r="K561">
        <v>51</v>
      </c>
      <c r="L561">
        <v>90</v>
      </c>
      <c r="M561">
        <v>135</v>
      </c>
      <c r="N561">
        <f t="shared" si="35"/>
        <v>3.75</v>
      </c>
      <c r="O561">
        <v>0</v>
      </c>
      <c r="P561">
        <v>0</v>
      </c>
      <c r="Q561" t="s">
        <v>66</v>
      </c>
      <c r="R561">
        <v>6.5</v>
      </c>
      <c r="S561">
        <v>12.5</v>
      </c>
      <c r="T561">
        <v>25</v>
      </c>
      <c r="U561">
        <v>12.5</v>
      </c>
      <c r="V561" t="s">
        <v>18</v>
      </c>
      <c r="W561">
        <f t="shared" si="36"/>
        <v>0</v>
      </c>
      <c r="X561">
        <f t="shared" si="34"/>
        <v>0</v>
      </c>
      <c r="Y561">
        <v>0</v>
      </c>
      <c r="Z561" t="s">
        <v>51</v>
      </c>
      <c r="AA561" t="str">
        <f t="shared" si="37"/>
        <v>short_term</v>
      </c>
      <c r="AB561" s="4" t="s">
        <v>115</v>
      </c>
    </row>
    <row r="562" spans="1:28">
      <c r="A562" t="s">
        <v>88</v>
      </c>
      <c r="B562">
        <v>2019</v>
      </c>
      <c r="C562" t="s">
        <v>86</v>
      </c>
      <c r="D562" s="4" t="s">
        <v>147</v>
      </c>
      <c r="E562" t="s">
        <v>58</v>
      </c>
      <c r="F562">
        <v>1</v>
      </c>
      <c r="G562">
        <v>8.82903226</v>
      </c>
      <c r="H562">
        <v>26.496770000000001</v>
      </c>
      <c r="I562">
        <v>88.998387100000002</v>
      </c>
      <c r="J562">
        <v>4.2322580649999999</v>
      </c>
      <c r="K562">
        <v>42</v>
      </c>
      <c r="L562">
        <v>160</v>
      </c>
      <c r="M562">
        <v>170</v>
      </c>
      <c r="N562">
        <f t="shared" si="35"/>
        <v>5.5</v>
      </c>
      <c r="O562">
        <v>21000</v>
      </c>
      <c r="P562">
        <v>620</v>
      </c>
      <c r="Q562" t="s">
        <v>13</v>
      </c>
      <c r="R562">
        <v>6.25</v>
      </c>
      <c r="S562">
        <v>10</v>
      </c>
      <c r="T562">
        <v>40</v>
      </c>
      <c r="U562">
        <v>20</v>
      </c>
      <c r="V562" t="s">
        <v>17</v>
      </c>
      <c r="W562">
        <f t="shared" si="36"/>
        <v>26040</v>
      </c>
      <c r="X562">
        <f t="shared" si="34"/>
        <v>5040</v>
      </c>
      <c r="Y562">
        <f>(X562/O562)*100</f>
        <v>24</v>
      </c>
      <c r="Z562" t="s">
        <v>51</v>
      </c>
      <c r="AA562" t="str">
        <f t="shared" si="37"/>
        <v>intermediate_term</v>
      </c>
      <c r="AB562" s="4" t="s">
        <v>116</v>
      </c>
    </row>
    <row r="563" spans="1:28">
      <c r="A563" t="s">
        <v>88</v>
      </c>
      <c r="B563">
        <v>2019</v>
      </c>
      <c r="C563" t="s">
        <v>86</v>
      </c>
      <c r="D563" s="4" t="s">
        <v>10</v>
      </c>
      <c r="E563" t="s">
        <v>58</v>
      </c>
      <c r="F563">
        <v>0</v>
      </c>
      <c r="G563">
        <v>8.82903226</v>
      </c>
      <c r="H563">
        <v>26.496770000000001</v>
      </c>
      <c r="I563">
        <v>88.998387100000002</v>
      </c>
      <c r="J563">
        <v>4.2322580649999999</v>
      </c>
      <c r="K563">
        <v>51</v>
      </c>
      <c r="L563">
        <v>90</v>
      </c>
      <c r="M563">
        <v>125</v>
      </c>
      <c r="N563">
        <f t="shared" si="35"/>
        <v>3.5833333333333335</v>
      </c>
      <c r="O563">
        <v>0</v>
      </c>
      <c r="P563">
        <v>0</v>
      </c>
      <c r="Q563" t="s">
        <v>67</v>
      </c>
      <c r="R563">
        <v>7.1</v>
      </c>
      <c r="S563">
        <v>135</v>
      </c>
      <c r="T563">
        <v>31</v>
      </c>
      <c r="U563">
        <v>250</v>
      </c>
      <c r="V563" t="s">
        <v>17</v>
      </c>
      <c r="W563">
        <f t="shared" si="36"/>
        <v>0</v>
      </c>
      <c r="X563">
        <f t="shared" si="34"/>
        <v>0</v>
      </c>
      <c r="Y563">
        <v>0</v>
      </c>
      <c r="Z563" t="s">
        <v>51</v>
      </c>
      <c r="AA563" t="str">
        <f t="shared" si="37"/>
        <v>short_term</v>
      </c>
      <c r="AB563" s="4" t="s">
        <v>113</v>
      </c>
    </row>
    <row r="564" spans="1:28">
      <c r="A564" t="s">
        <v>88</v>
      </c>
      <c r="B564">
        <v>2019</v>
      </c>
      <c r="C564" t="s">
        <v>86</v>
      </c>
      <c r="D564" s="4" t="s">
        <v>148</v>
      </c>
      <c r="E564" t="s">
        <v>61</v>
      </c>
      <c r="F564">
        <v>1</v>
      </c>
      <c r="G564">
        <v>8.82903226</v>
      </c>
      <c r="H564">
        <v>26.496770000000001</v>
      </c>
      <c r="I564">
        <v>88.998387100000002</v>
      </c>
      <c r="J564">
        <v>4.2322580649999999</v>
      </c>
      <c r="K564">
        <v>47.61</v>
      </c>
      <c r="L564">
        <v>110</v>
      </c>
      <c r="M564">
        <v>120</v>
      </c>
      <c r="N564">
        <f t="shared" si="35"/>
        <v>3.8333333333333335</v>
      </c>
      <c r="O564">
        <v>22500</v>
      </c>
      <c r="P564">
        <v>1110</v>
      </c>
      <c r="Q564" t="s">
        <v>13</v>
      </c>
      <c r="R564">
        <v>6.25</v>
      </c>
      <c r="S564">
        <v>60</v>
      </c>
      <c r="T564">
        <v>45</v>
      </c>
      <c r="U564">
        <v>48</v>
      </c>
      <c r="V564" t="s">
        <v>17</v>
      </c>
      <c r="W564">
        <f t="shared" si="36"/>
        <v>52847.1</v>
      </c>
      <c r="X564">
        <f t="shared" si="34"/>
        <v>30347.1</v>
      </c>
      <c r="Y564">
        <f>(X564/O564)*100</f>
        <v>134.876</v>
      </c>
      <c r="Z564" t="s">
        <v>51</v>
      </c>
      <c r="AA564" t="str">
        <f t="shared" si="37"/>
        <v>short_term</v>
      </c>
      <c r="AB564" s="4" t="s">
        <v>117</v>
      </c>
    </row>
    <row r="565" spans="1:28">
      <c r="A565" t="s">
        <v>88</v>
      </c>
      <c r="B565">
        <v>2019</v>
      </c>
      <c r="C565" t="s">
        <v>86</v>
      </c>
      <c r="D565" s="4" t="s">
        <v>149</v>
      </c>
      <c r="E565" s="1" t="s">
        <v>58</v>
      </c>
      <c r="F565">
        <v>0</v>
      </c>
      <c r="G565">
        <v>8.82903226</v>
      </c>
      <c r="H565">
        <v>26.496770000000001</v>
      </c>
      <c r="I565">
        <v>88.998387100000002</v>
      </c>
      <c r="J565">
        <v>4.2322580649999999</v>
      </c>
      <c r="K565">
        <v>42.15</v>
      </c>
      <c r="L565">
        <v>90</v>
      </c>
      <c r="M565">
        <v>130</v>
      </c>
      <c r="N565">
        <f t="shared" si="35"/>
        <v>3.6666666666666665</v>
      </c>
      <c r="O565">
        <v>0</v>
      </c>
      <c r="P565">
        <v>0</v>
      </c>
      <c r="Q565" t="s">
        <v>68</v>
      </c>
      <c r="R565">
        <v>6.75</v>
      </c>
      <c r="S565">
        <v>17</v>
      </c>
      <c r="T565">
        <v>13</v>
      </c>
      <c r="U565">
        <v>13</v>
      </c>
      <c r="V565" t="s">
        <v>17</v>
      </c>
      <c r="W565">
        <f t="shared" si="36"/>
        <v>0</v>
      </c>
      <c r="X565">
        <f t="shared" si="34"/>
        <v>0</v>
      </c>
      <c r="Y565">
        <v>0</v>
      </c>
      <c r="Z565" t="s">
        <v>51</v>
      </c>
      <c r="AA565" t="str">
        <f t="shared" si="37"/>
        <v>short_term</v>
      </c>
      <c r="AB565" s="4" t="s">
        <v>118</v>
      </c>
    </row>
    <row r="566" spans="1:28">
      <c r="A566" t="s">
        <v>88</v>
      </c>
      <c r="B566">
        <v>2019</v>
      </c>
      <c r="C566" t="s">
        <v>86</v>
      </c>
      <c r="D566" s="4" t="s">
        <v>150</v>
      </c>
      <c r="E566" s="1" t="s">
        <v>59</v>
      </c>
      <c r="F566" s="1">
        <v>0</v>
      </c>
      <c r="G566">
        <v>8.82903226</v>
      </c>
      <c r="H566">
        <v>26.496770000000001</v>
      </c>
      <c r="I566">
        <v>88.998387100000002</v>
      </c>
      <c r="J566">
        <v>4.2322580649999999</v>
      </c>
      <c r="K566">
        <v>31.5</v>
      </c>
      <c r="L566">
        <v>90</v>
      </c>
      <c r="M566">
        <v>100</v>
      </c>
      <c r="N566">
        <f t="shared" si="35"/>
        <v>3.1666666666666665</v>
      </c>
      <c r="O566">
        <v>0</v>
      </c>
      <c r="P566">
        <v>0</v>
      </c>
      <c r="Q566" t="s">
        <v>13</v>
      </c>
      <c r="R566">
        <v>6.4</v>
      </c>
      <c r="S566">
        <v>150</v>
      </c>
      <c r="T566">
        <v>75</v>
      </c>
      <c r="U566">
        <v>50</v>
      </c>
      <c r="V566" t="s">
        <v>17</v>
      </c>
      <c r="W566">
        <f t="shared" si="36"/>
        <v>0</v>
      </c>
      <c r="X566">
        <f t="shared" si="34"/>
        <v>0</v>
      </c>
      <c r="Y566">
        <v>0</v>
      </c>
      <c r="Z566" t="s">
        <v>51</v>
      </c>
      <c r="AA566" t="str">
        <f t="shared" si="37"/>
        <v>short_term</v>
      </c>
      <c r="AB566" s="4" t="s">
        <v>119</v>
      </c>
    </row>
    <row r="567" spans="1:28">
      <c r="A567" t="s">
        <v>88</v>
      </c>
      <c r="B567">
        <v>2019</v>
      </c>
      <c r="C567" t="s">
        <v>86</v>
      </c>
      <c r="D567" s="4" t="s">
        <v>11</v>
      </c>
      <c r="E567" s="1" t="s">
        <v>59</v>
      </c>
      <c r="F567">
        <v>0</v>
      </c>
      <c r="G567">
        <v>8.82903226</v>
      </c>
      <c r="H567">
        <v>26.496770000000001</v>
      </c>
      <c r="I567">
        <v>88.998387100000002</v>
      </c>
      <c r="J567">
        <v>4.2322580649999999</v>
      </c>
      <c r="K567">
        <v>40</v>
      </c>
      <c r="L567">
        <v>120</v>
      </c>
      <c r="M567">
        <v>150</v>
      </c>
      <c r="N567">
        <f t="shared" si="35"/>
        <v>4.5</v>
      </c>
      <c r="O567">
        <v>0</v>
      </c>
      <c r="P567">
        <v>0</v>
      </c>
      <c r="Q567" t="s">
        <v>13</v>
      </c>
      <c r="R567">
        <v>6.5</v>
      </c>
      <c r="S567">
        <v>24</v>
      </c>
      <c r="T567">
        <v>108</v>
      </c>
      <c r="U567">
        <v>48</v>
      </c>
      <c r="V567" t="s">
        <v>18</v>
      </c>
      <c r="W567">
        <f t="shared" si="36"/>
        <v>0</v>
      </c>
      <c r="X567">
        <f t="shared" si="34"/>
        <v>0</v>
      </c>
      <c r="Y567">
        <v>0</v>
      </c>
      <c r="Z567" t="s">
        <v>53</v>
      </c>
      <c r="AA567" t="str">
        <f t="shared" si="37"/>
        <v>intermediate_term</v>
      </c>
      <c r="AB567" s="4" t="s">
        <v>120</v>
      </c>
    </row>
    <row r="568" spans="1:28">
      <c r="A568" t="s">
        <v>88</v>
      </c>
      <c r="B568">
        <v>2019</v>
      </c>
      <c r="C568" t="s">
        <v>86</v>
      </c>
      <c r="D568" s="4" t="s">
        <v>151</v>
      </c>
      <c r="E568" s="1" t="s">
        <v>60</v>
      </c>
      <c r="F568">
        <v>0</v>
      </c>
      <c r="G568">
        <v>8.82903226</v>
      </c>
      <c r="H568">
        <v>26.496770000000001</v>
      </c>
      <c r="I568">
        <v>88.998387100000002</v>
      </c>
      <c r="J568">
        <v>4.2322580649999999</v>
      </c>
      <c r="K568">
        <v>39</v>
      </c>
      <c r="L568">
        <v>150</v>
      </c>
      <c r="M568">
        <v>300</v>
      </c>
      <c r="N568">
        <f t="shared" si="35"/>
        <v>7.5</v>
      </c>
      <c r="O568">
        <v>0</v>
      </c>
      <c r="P568">
        <v>0</v>
      </c>
      <c r="Q568" t="s">
        <v>13</v>
      </c>
      <c r="R568">
        <v>5.75</v>
      </c>
      <c r="S568">
        <v>40</v>
      </c>
      <c r="T568">
        <v>25</v>
      </c>
      <c r="U568">
        <v>15</v>
      </c>
      <c r="V568" t="s">
        <v>18</v>
      </c>
      <c r="W568">
        <f t="shared" si="36"/>
        <v>0</v>
      </c>
      <c r="X568">
        <f t="shared" si="34"/>
        <v>0</v>
      </c>
      <c r="Y568">
        <v>0</v>
      </c>
      <c r="Z568" t="s">
        <v>53</v>
      </c>
      <c r="AA568" t="str">
        <f t="shared" si="37"/>
        <v>intermediate_term</v>
      </c>
      <c r="AB568" s="4" t="s">
        <v>121</v>
      </c>
    </row>
    <row r="569" spans="1:28">
      <c r="A569" t="s">
        <v>88</v>
      </c>
      <c r="B569">
        <v>2019</v>
      </c>
      <c r="C569" t="s">
        <v>86</v>
      </c>
      <c r="D569" s="4" t="s">
        <v>152</v>
      </c>
      <c r="E569" s="1" t="s">
        <v>60</v>
      </c>
      <c r="F569">
        <v>0</v>
      </c>
      <c r="G569">
        <v>8.82903226</v>
      </c>
      <c r="H569">
        <v>26.496770000000001</v>
      </c>
      <c r="I569">
        <v>88.998387100000002</v>
      </c>
      <c r="J569">
        <v>4.2322580649999999</v>
      </c>
      <c r="K569">
        <v>42</v>
      </c>
      <c r="L569">
        <v>50</v>
      </c>
      <c r="M569">
        <v>145</v>
      </c>
      <c r="N569">
        <f t="shared" si="35"/>
        <v>3.25</v>
      </c>
      <c r="O569">
        <v>0</v>
      </c>
      <c r="P569">
        <v>0</v>
      </c>
      <c r="Q569" t="s">
        <v>69</v>
      </c>
      <c r="R569">
        <v>6.75</v>
      </c>
      <c r="S569">
        <v>20</v>
      </c>
      <c r="T569">
        <v>40</v>
      </c>
      <c r="U569">
        <v>20</v>
      </c>
      <c r="V569" t="s">
        <v>17</v>
      </c>
      <c r="W569">
        <f t="shared" si="36"/>
        <v>0</v>
      </c>
      <c r="X569">
        <f t="shared" si="34"/>
        <v>0</v>
      </c>
      <c r="Y569">
        <v>0</v>
      </c>
      <c r="Z569" t="s">
        <v>53</v>
      </c>
      <c r="AA569" t="str">
        <f t="shared" si="37"/>
        <v>short_term</v>
      </c>
      <c r="AB569" s="4" t="s">
        <v>122</v>
      </c>
    </row>
    <row r="570" spans="1:28">
      <c r="A570" t="s">
        <v>88</v>
      </c>
      <c r="B570">
        <v>2019</v>
      </c>
      <c r="C570" t="s">
        <v>86</v>
      </c>
      <c r="D570" s="4" t="s">
        <v>153</v>
      </c>
      <c r="E570" s="1" t="s">
        <v>63</v>
      </c>
      <c r="F570">
        <v>0</v>
      </c>
      <c r="G570">
        <v>8.82903226</v>
      </c>
      <c r="H570">
        <v>26.496770000000001</v>
      </c>
      <c r="I570">
        <v>88.998387100000002</v>
      </c>
      <c r="J570">
        <v>4.2322580649999999</v>
      </c>
      <c r="K570">
        <v>120</v>
      </c>
      <c r="L570">
        <v>180</v>
      </c>
      <c r="M570">
        <v>240</v>
      </c>
      <c r="N570">
        <f t="shared" si="35"/>
        <v>7</v>
      </c>
      <c r="O570">
        <v>0</v>
      </c>
      <c r="P570">
        <v>0</v>
      </c>
      <c r="Q570" t="s">
        <v>70</v>
      </c>
      <c r="R570">
        <v>6.9</v>
      </c>
      <c r="S570">
        <v>80</v>
      </c>
      <c r="T570">
        <v>40</v>
      </c>
      <c r="U570">
        <v>40</v>
      </c>
      <c r="V570" t="s">
        <v>18</v>
      </c>
      <c r="W570">
        <f t="shared" si="36"/>
        <v>0</v>
      </c>
      <c r="X570">
        <f t="shared" si="34"/>
        <v>0</v>
      </c>
      <c r="Y570">
        <v>0</v>
      </c>
      <c r="Z570" t="s">
        <v>53</v>
      </c>
      <c r="AA570" t="str">
        <f t="shared" si="37"/>
        <v>intermediate_term</v>
      </c>
      <c r="AB570" s="4" t="s">
        <v>123</v>
      </c>
    </row>
    <row r="571" spans="1:28">
      <c r="A571" t="s">
        <v>88</v>
      </c>
      <c r="B571">
        <v>2019</v>
      </c>
      <c r="C571" t="s">
        <v>86</v>
      </c>
      <c r="D571" s="4" t="s">
        <v>12</v>
      </c>
      <c r="E571" s="1" t="s">
        <v>62</v>
      </c>
      <c r="F571">
        <v>0</v>
      </c>
      <c r="G571">
        <v>8.82903226</v>
      </c>
      <c r="H571">
        <v>26.496770000000001</v>
      </c>
      <c r="I571">
        <v>88.998387100000002</v>
      </c>
      <c r="J571">
        <v>4.2322580649999999</v>
      </c>
      <c r="K571">
        <v>130</v>
      </c>
      <c r="L571">
        <v>150</v>
      </c>
      <c r="M571">
        <v>180</v>
      </c>
      <c r="N571">
        <f t="shared" si="35"/>
        <v>5.5</v>
      </c>
      <c r="O571">
        <v>0</v>
      </c>
      <c r="P571">
        <v>0</v>
      </c>
      <c r="Q571" t="s">
        <v>13</v>
      </c>
      <c r="R571">
        <v>6.25</v>
      </c>
      <c r="S571">
        <v>30</v>
      </c>
      <c r="T571">
        <v>60</v>
      </c>
      <c r="U571">
        <v>30</v>
      </c>
      <c r="V571" t="s">
        <v>17</v>
      </c>
      <c r="W571">
        <f t="shared" si="36"/>
        <v>0</v>
      </c>
      <c r="X571">
        <f t="shared" si="34"/>
        <v>0</v>
      </c>
      <c r="Y571">
        <v>0</v>
      </c>
      <c r="Z571" t="s">
        <v>53</v>
      </c>
      <c r="AA571" t="str">
        <f t="shared" si="37"/>
        <v>intermediate_term</v>
      </c>
      <c r="AB571" s="4" t="s">
        <v>124</v>
      </c>
    </row>
    <row r="572" spans="1:28">
      <c r="A572" t="s">
        <v>88</v>
      </c>
      <c r="B572">
        <v>2019</v>
      </c>
      <c r="C572" t="s">
        <v>86</v>
      </c>
      <c r="D572" s="4" t="s">
        <v>154</v>
      </c>
      <c r="E572" s="1" t="s">
        <v>61</v>
      </c>
      <c r="F572">
        <v>0</v>
      </c>
      <c r="G572">
        <v>8.82903226</v>
      </c>
      <c r="H572">
        <v>26.496770000000001</v>
      </c>
      <c r="I572">
        <v>88.998387100000002</v>
      </c>
      <c r="J572">
        <v>4.2322580649999999</v>
      </c>
      <c r="K572">
        <v>3.9</v>
      </c>
      <c r="L572">
        <v>300</v>
      </c>
      <c r="M572">
        <v>450</v>
      </c>
      <c r="N572">
        <f t="shared" si="35"/>
        <v>12.5</v>
      </c>
      <c r="O572">
        <v>0</v>
      </c>
      <c r="P572">
        <v>0</v>
      </c>
      <c r="Q572" t="s">
        <v>13</v>
      </c>
      <c r="R572">
        <v>7</v>
      </c>
      <c r="S572">
        <v>150</v>
      </c>
      <c r="T572">
        <v>80</v>
      </c>
      <c r="U572">
        <v>80</v>
      </c>
      <c r="V572" t="s">
        <v>17</v>
      </c>
      <c r="W572">
        <f t="shared" si="36"/>
        <v>0</v>
      </c>
      <c r="X572">
        <f t="shared" si="34"/>
        <v>0</v>
      </c>
      <c r="Y572">
        <v>0</v>
      </c>
      <c r="Z572" t="s">
        <v>51</v>
      </c>
      <c r="AA572" t="str">
        <f t="shared" si="37"/>
        <v>long_term</v>
      </c>
      <c r="AB572" s="4" t="s">
        <v>125</v>
      </c>
    </row>
    <row r="573" spans="1:28">
      <c r="A573" t="s">
        <v>88</v>
      </c>
      <c r="B573">
        <v>2019</v>
      </c>
      <c r="C573" t="s">
        <v>86</v>
      </c>
      <c r="D573" s="4" t="s">
        <v>155</v>
      </c>
      <c r="E573" s="1" t="s">
        <v>62</v>
      </c>
      <c r="F573">
        <v>1</v>
      </c>
      <c r="G573">
        <v>8.82903226</v>
      </c>
      <c r="H573">
        <v>26.496770000000001</v>
      </c>
      <c r="I573">
        <v>88.998387100000002</v>
      </c>
      <c r="J573">
        <v>4.2322580649999999</v>
      </c>
      <c r="K573">
        <v>58</v>
      </c>
      <c r="L573">
        <v>80</v>
      </c>
      <c r="M573">
        <v>150</v>
      </c>
      <c r="N573">
        <f t="shared" si="35"/>
        <v>3.8333333333333335</v>
      </c>
      <c r="O573">
        <v>37500</v>
      </c>
      <c r="P573">
        <v>17000</v>
      </c>
      <c r="Q573" t="s">
        <v>13</v>
      </c>
      <c r="R573">
        <v>6.5</v>
      </c>
      <c r="S573">
        <v>40</v>
      </c>
      <c r="T573">
        <v>20</v>
      </c>
      <c r="U573">
        <v>40</v>
      </c>
      <c r="V573" t="s">
        <v>17</v>
      </c>
      <c r="W573">
        <f t="shared" si="36"/>
        <v>986000</v>
      </c>
      <c r="X573">
        <f t="shared" si="34"/>
        <v>948500</v>
      </c>
      <c r="Y573">
        <f>(X573/O573)*100</f>
        <v>2529.3333333333335</v>
      </c>
      <c r="Z573" t="s">
        <v>51</v>
      </c>
      <c r="AA573" t="str">
        <f t="shared" si="37"/>
        <v>short_term</v>
      </c>
      <c r="AB573" s="4" t="s">
        <v>126</v>
      </c>
    </row>
    <row r="574" spans="1:28">
      <c r="A574" t="s">
        <v>88</v>
      </c>
      <c r="B574">
        <v>2019</v>
      </c>
      <c r="C574" t="s">
        <v>86</v>
      </c>
      <c r="D574" s="4" t="s">
        <v>22</v>
      </c>
      <c r="E574" s="3" t="s">
        <v>62</v>
      </c>
      <c r="F574">
        <v>0</v>
      </c>
      <c r="G574">
        <v>8.82903226</v>
      </c>
      <c r="H574">
        <v>26.496770000000001</v>
      </c>
      <c r="I574">
        <v>88.998387100000002</v>
      </c>
      <c r="J574">
        <v>4.2322580649999999</v>
      </c>
      <c r="K574">
        <f ca="1">RANDBETWEEN(15,30)</f>
        <v>22</v>
      </c>
      <c r="L574">
        <v>90</v>
      </c>
      <c r="M574">
        <v>90</v>
      </c>
      <c r="N574">
        <f t="shared" si="35"/>
        <v>3</v>
      </c>
      <c r="O574">
        <v>0</v>
      </c>
      <c r="P574">
        <v>0</v>
      </c>
      <c r="Q574" t="s">
        <v>13</v>
      </c>
      <c r="R574">
        <v>6.5</v>
      </c>
      <c r="S574">
        <v>200</v>
      </c>
      <c r="T574">
        <v>250</v>
      </c>
      <c r="U574">
        <v>250</v>
      </c>
      <c r="V574" t="s">
        <v>18</v>
      </c>
      <c r="W574">
        <f t="shared" ca="1" si="36"/>
        <v>0</v>
      </c>
      <c r="X574">
        <f t="shared" ca="1" si="34"/>
        <v>0</v>
      </c>
      <c r="Y574">
        <v>0</v>
      </c>
      <c r="Z574" t="s">
        <v>53</v>
      </c>
      <c r="AA574" t="str">
        <f t="shared" si="37"/>
        <v>short_term</v>
      </c>
      <c r="AB574" s="4" t="s">
        <v>90</v>
      </c>
    </row>
    <row r="575" spans="1:28">
      <c r="A575" t="s">
        <v>88</v>
      </c>
      <c r="B575">
        <v>2019</v>
      </c>
      <c r="C575" t="s">
        <v>86</v>
      </c>
      <c r="D575" s="4" t="s">
        <v>23</v>
      </c>
      <c r="E575" s="3" t="s">
        <v>62</v>
      </c>
      <c r="F575">
        <v>1</v>
      </c>
      <c r="G575">
        <v>8.82903226</v>
      </c>
      <c r="H575">
        <v>26.496770000000001</v>
      </c>
      <c r="I575">
        <v>88.998387100000002</v>
      </c>
      <c r="J575">
        <v>4.2322580649999999</v>
      </c>
      <c r="K575">
        <f ca="1">RANDBETWEEN(15,30)</f>
        <v>25</v>
      </c>
      <c r="L575">
        <v>140</v>
      </c>
      <c r="M575">
        <v>140</v>
      </c>
      <c r="N575">
        <f t="shared" si="35"/>
        <v>4.666666666666667</v>
      </c>
      <c r="O575">
        <v>27500</v>
      </c>
      <c r="P575">
        <f ca="1">RANDBETWEEN(16180,16195)</f>
        <v>16194</v>
      </c>
      <c r="Q575" t="s">
        <v>15</v>
      </c>
      <c r="R575">
        <v>6.05</v>
      </c>
      <c r="S575">
        <v>200</v>
      </c>
      <c r="T575">
        <v>75</v>
      </c>
      <c r="U575">
        <v>75</v>
      </c>
      <c r="V575" t="s">
        <v>18</v>
      </c>
      <c r="W575">
        <f t="shared" ca="1" si="36"/>
        <v>404850</v>
      </c>
      <c r="X575">
        <f t="shared" ca="1" si="34"/>
        <v>377350</v>
      </c>
      <c r="Y575">
        <f ca="1">(X575/O575)*100</f>
        <v>1372.1818181818182</v>
      </c>
      <c r="Z575" t="s">
        <v>53</v>
      </c>
      <c r="AA575" t="str">
        <f t="shared" si="37"/>
        <v>intermediate_term</v>
      </c>
      <c r="AB575" s="4" t="s">
        <v>127</v>
      </c>
    </row>
    <row r="576" spans="1:28">
      <c r="A576" t="s">
        <v>88</v>
      </c>
      <c r="B576">
        <v>2019</v>
      </c>
      <c r="C576" t="s">
        <v>86</v>
      </c>
      <c r="D576" s="4" t="s">
        <v>24</v>
      </c>
      <c r="E576" s="3" t="s">
        <v>62</v>
      </c>
      <c r="F576">
        <v>0</v>
      </c>
      <c r="G576">
        <v>8.82903226</v>
      </c>
      <c r="H576">
        <v>26.496770000000001</v>
      </c>
      <c r="I576">
        <v>88.998387100000002</v>
      </c>
      <c r="J576">
        <v>4.2322580649999999</v>
      </c>
      <c r="K576">
        <f ca="1">RANDBETWEEN(25,35)</f>
        <v>34</v>
      </c>
      <c r="L576">
        <v>240</v>
      </c>
      <c r="M576">
        <v>240</v>
      </c>
      <c r="N576">
        <f t="shared" si="35"/>
        <v>8</v>
      </c>
      <c r="O576">
        <v>0</v>
      </c>
      <c r="P576">
        <v>0</v>
      </c>
      <c r="Q576" t="s">
        <v>15</v>
      </c>
      <c r="R576">
        <v>6</v>
      </c>
      <c r="S576">
        <v>10</v>
      </c>
      <c r="T576">
        <v>20</v>
      </c>
      <c r="U576">
        <v>20</v>
      </c>
      <c r="V576" t="s">
        <v>17</v>
      </c>
      <c r="W576">
        <f t="shared" ca="1" si="36"/>
        <v>0</v>
      </c>
      <c r="X576">
        <f t="shared" ca="1" si="34"/>
        <v>0</v>
      </c>
      <c r="Y576">
        <v>0</v>
      </c>
      <c r="Z576" t="s">
        <v>51</v>
      </c>
      <c r="AA576" t="str">
        <f t="shared" si="37"/>
        <v>intermediate_term</v>
      </c>
      <c r="AB576" s="4" t="s">
        <v>91</v>
      </c>
    </row>
    <row r="577" spans="1:28">
      <c r="A577" t="s">
        <v>88</v>
      </c>
      <c r="B577">
        <v>2019</v>
      </c>
      <c r="C577" t="s">
        <v>86</v>
      </c>
      <c r="D577" s="4" t="s">
        <v>25</v>
      </c>
      <c r="E577" s="3" t="s">
        <v>62</v>
      </c>
      <c r="F577">
        <v>0</v>
      </c>
      <c r="G577">
        <v>8.82903226</v>
      </c>
      <c r="H577">
        <v>26.496770000000001</v>
      </c>
      <c r="I577">
        <v>88.998387100000002</v>
      </c>
      <c r="J577">
        <v>4.2322580649999999</v>
      </c>
      <c r="K577">
        <f ca="1">RANDBETWEEN(20,30)</f>
        <v>30</v>
      </c>
      <c r="L577">
        <v>75</v>
      </c>
      <c r="M577">
        <v>75</v>
      </c>
      <c r="N577">
        <f t="shared" si="35"/>
        <v>2.5</v>
      </c>
      <c r="O577">
        <v>0</v>
      </c>
      <c r="P577">
        <v>0</v>
      </c>
      <c r="Q577" t="s">
        <v>15</v>
      </c>
      <c r="R577">
        <v>6.25</v>
      </c>
      <c r="S577">
        <v>5</v>
      </c>
      <c r="T577">
        <v>10</v>
      </c>
      <c r="U577">
        <v>10</v>
      </c>
      <c r="V577" t="s">
        <v>18</v>
      </c>
      <c r="W577">
        <f t="shared" ca="1" si="36"/>
        <v>0</v>
      </c>
      <c r="X577">
        <f t="shared" ca="1" si="34"/>
        <v>0</v>
      </c>
      <c r="Y577">
        <v>0</v>
      </c>
      <c r="Z577" t="s">
        <v>51</v>
      </c>
      <c r="AA577" t="str">
        <f t="shared" si="37"/>
        <v>short_term</v>
      </c>
      <c r="AB577" s="4" t="s">
        <v>92</v>
      </c>
    </row>
    <row r="578" spans="1:28">
      <c r="A578" t="s">
        <v>88</v>
      </c>
      <c r="B578">
        <v>2019</v>
      </c>
      <c r="C578" t="s">
        <v>86</v>
      </c>
      <c r="D578" s="4" t="s">
        <v>26</v>
      </c>
      <c r="E578" s="3" t="s">
        <v>62</v>
      </c>
      <c r="F578">
        <v>0</v>
      </c>
      <c r="G578">
        <v>8.82903226</v>
      </c>
      <c r="H578">
        <v>26.496770000000001</v>
      </c>
      <c r="I578">
        <v>88.998387100000002</v>
      </c>
      <c r="J578">
        <v>4.2322580649999999</v>
      </c>
      <c r="K578">
        <f ca="1">RANDBETWEEN(25,35)</f>
        <v>31</v>
      </c>
      <c r="L578">
        <v>55</v>
      </c>
      <c r="M578">
        <v>55</v>
      </c>
      <c r="N578">
        <f t="shared" si="35"/>
        <v>1.8333333333333333</v>
      </c>
      <c r="O578">
        <v>0</v>
      </c>
      <c r="P578">
        <v>0</v>
      </c>
      <c r="Q578" t="s">
        <v>13</v>
      </c>
      <c r="R578">
        <v>6.4</v>
      </c>
      <c r="S578">
        <v>30</v>
      </c>
      <c r="T578">
        <v>40</v>
      </c>
      <c r="U578">
        <v>40</v>
      </c>
      <c r="V578" t="s">
        <v>17</v>
      </c>
      <c r="W578">
        <f t="shared" ca="1" si="36"/>
        <v>0</v>
      </c>
      <c r="X578">
        <f t="shared" ref="X578:X641" ca="1" si="38">(K578*P578*F578)-(O578*F578)</f>
        <v>0</v>
      </c>
      <c r="Y578">
        <v>0</v>
      </c>
      <c r="Z578" t="s">
        <v>53</v>
      </c>
      <c r="AA578" t="str">
        <f t="shared" si="37"/>
        <v>short_term</v>
      </c>
      <c r="AB578" s="4" t="s">
        <v>128</v>
      </c>
    </row>
    <row r="579" spans="1:28">
      <c r="A579" t="s">
        <v>88</v>
      </c>
      <c r="B579">
        <v>2019</v>
      </c>
      <c r="C579" t="s">
        <v>86</v>
      </c>
      <c r="D579" s="4" t="s">
        <v>27</v>
      </c>
      <c r="E579" s="3" t="s">
        <v>62</v>
      </c>
      <c r="F579">
        <v>1</v>
      </c>
      <c r="G579">
        <v>8.82903226</v>
      </c>
      <c r="H579">
        <v>26.496770000000001</v>
      </c>
      <c r="I579">
        <v>88.998387100000002</v>
      </c>
      <c r="J579">
        <v>4.2322580649999999</v>
      </c>
      <c r="K579">
        <f ca="1">RANDBETWEEN(15,30)</f>
        <v>29</v>
      </c>
      <c r="L579">
        <v>90</v>
      </c>
      <c r="M579">
        <v>90</v>
      </c>
      <c r="N579">
        <f t="shared" ref="N579:N642" si="39">SUM(L579+M579)/(2*30)</f>
        <v>3</v>
      </c>
      <c r="O579">
        <v>28500</v>
      </c>
      <c r="P579">
        <f ca="1">RANDBETWEEN(8090,8105)</f>
        <v>8094</v>
      </c>
      <c r="Q579" t="s">
        <v>13</v>
      </c>
      <c r="R579">
        <v>6.5</v>
      </c>
      <c r="S579">
        <v>90</v>
      </c>
      <c r="T579">
        <v>90</v>
      </c>
      <c r="U579">
        <v>90</v>
      </c>
      <c r="V579" t="s">
        <v>17</v>
      </c>
      <c r="W579">
        <f t="shared" ref="W579:W642" ca="1" si="40">(P579*K579*F579)</f>
        <v>234726</v>
      </c>
      <c r="X579">
        <f t="shared" ca="1" si="38"/>
        <v>206226</v>
      </c>
      <c r="Y579">
        <f ca="1">(X579/O579)*100</f>
        <v>723.6</v>
      </c>
      <c r="Z579" t="s">
        <v>51</v>
      </c>
      <c r="AA579" t="str">
        <f t="shared" ref="AA579:AA642" si="41">IF(N579&gt;12,"long_term",IF(N579&lt;4,"short_term","intermediate_term"))</f>
        <v>short_term</v>
      </c>
      <c r="AB579" s="4" t="s">
        <v>93</v>
      </c>
    </row>
    <row r="580" spans="1:28">
      <c r="A580" t="s">
        <v>88</v>
      </c>
      <c r="B580">
        <v>2019</v>
      </c>
      <c r="C580" t="s">
        <v>86</v>
      </c>
      <c r="D580" s="4" t="s">
        <v>28</v>
      </c>
      <c r="E580" s="3" t="s">
        <v>62</v>
      </c>
      <c r="F580">
        <v>0</v>
      </c>
      <c r="G580">
        <v>8.82903226</v>
      </c>
      <c r="H580">
        <v>26.496770000000001</v>
      </c>
      <c r="I580">
        <v>88.998387100000002</v>
      </c>
      <c r="J580">
        <v>4.2322580649999999</v>
      </c>
      <c r="K580">
        <f ca="1">RANDBETWEEN(25,40)</f>
        <v>26</v>
      </c>
      <c r="L580">
        <v>180</v>
      </c>
      <c r="M580">
        <v>180</v>
      </c>
      <c r="N580">
        <f t="shared" si="39"/>
        <v>6</v>
      </c>
      <c r="O580">
        <v>0</v>
      </c>
      <c r="P580">
        <v>0</v>
      </c>
      <c r="Q580" t="s">
        <v>15</v>
      </c>
      <c r="R580">
        <v>6.25</v>
      </c>
      <c r="S580">
        <v>80</v>
      </c>
      <c r="T580">
        <v>60</v>
      </c>
      <c r="U580">
        <v>40</v>
      </c>
      <c r="V580" t="s">
        <v>18</v>
      </c>
      <c r="W580">
        <f t="shared" ca="1" si="40"/>
        <v>0</v>
      </c>
      <c r="X580">
        <f t="shared" ca="1" si="38"/>
        <v>0</v>
      </c>
      <c r="Y580">
        <v>0</v>
      </c>
      <c r="Z580" t="s">
        <v>53</v>
      </c>
      <c r="AA580" t="str">
        <f t="shared" si="41"/>
        <v>intermediate_term</v>
      </c>
      <c r="AB580" s="4" t="s">
        <v>94</v>
      </c>
    </row>
    <row r="581" spans="1:28">
      <c r="A581" t="s">
        <v>88</v>
      </c>
      <c r="B581">
        <v>2019</v>
      </c>
      <c r="C581" t="s">
        <v>86</v>
      </c>
      <c r="D581" s="4" t="s">
        <v>29</v>
      </c>
      <c r="E581" s="1" t="s">
        <v>63</v>
      </c>
      <c r="F581">
        <v>0</v>
      </c>
      <c r="G581">
        <v>8.82903226</v>
      </c>
      <c r="H581">
        <v>26.496770000000001</v>
      </c>
      <c r="I581">
        <v>88.998387100000002</v>
      </c>
      <c r="J581">
        <v>4.2322580649999999</v>
      </c>
      <c r="K581">
        <f ca="1">RANDBETWEEN(85,95)</f>
        <v>89</v>
      </c>
      <c r="L581">
        <v>210</v>
      </c>
      <c r="M581">
        <v>210</v>
      </c>
      <c r="N581">
        <f t="shared" si="39"/>
        <v>7</v>
      </c>
      <c r="O581">
        <v>0</v>
      </c>
      <c r="P581">
        <v>0</v>
      </c>
      <c r="Q581" t="s">
        <v>36</v>
      </c>
      <c r="R581">
        <v>6</v>
      </c>
      <c r="S581">
        <v>120</v>
      </c>
      <c r="T581">
        <v>50</v>
      </c>
      <c r="U581">
        <v>80</v>
      </c>
      <c r="V581" t="s">
        <v>17</v>
      </c>
      <c r="W581">
        <f t="shared" ca="1" si="40"/>
        <v>0</v>
      </c>
      <c r="X581">
        <f t="shared" ca="1" si="38"/>
        <v>0</v>
      </c>
      <c r="Y581">
        <v>0</v>
      </c>
      <c r="Z581" t="s">
        <v>51</v>
      </c>
      <c r="AA581" t="str">
        <f t="shared" si="41"/>
        <v>intermediate_term</v>
      </c>
      <c r="AB581" s="4" t="s">
        <v>129</v>
      </c>
    </row>
    <row r="582" spans="1:28">
      <c r="A582" t="s">
        <v>88</v>
      </c>
      <c r="B582">
        <v>2019</v>
      </c>
      <c r="C582" t="s">
        <v>86</v>
      </c>
      <c r="D582" s="4" t="s">
        <v>30</v>
      </c>
      <c r="E582" s="2" t="s">
        <v>61</v>
      </c>
      <c r="F582">
        <v>1</v>
      </c>
      <c r="G582">
        <v>8.82903226</v>
      </c>
      <c r="H582">
        <v>26.496770000000001</v>
      </c>
      <c r="I582">
        <v>88.998387100000002</v>
      </c>
      <c r="J582">
        <v>4.2322580649999999</v>
      </c>
      <c r="K582">
        <f ca="1">RANDBETWEEN(25,40)</f>
        <v>35</v>
      </c>
      <c r="L582">
        <v>360</v>
      </c>
      <c r="M582">
        <v>360</v>
      </c>
      <c r="N582">
        <f t="shared" si="39"/>
        <v>12</v>
      </c>
      <c r="O582">
        <v>90000</v>
      </c>
      <c r="P582">
        <f ca="1">RANDBETWEEN(16180,16190)</f>
        <v>16190</v>
      </c>
      <c r="Q582" t="s">
        <v>65</v>
      </c>
      <c r="R582">
        <v>6.75</v>
      </c>
      <c r="S582">
        <v>400</v>
      </c>
      <c r="T582">
        <v>120</v>
      </c>
      <c r="U582">
        <v>600</v>
      </c>
      <c r="V582" t="s">
        <v>18</v>
      </c>
      <c r="W582">
        <f t="shared" ca="1" si="40"/>
        <v>566650</v>
      </c>
      <c r="X582">
        <f t="shared" ca="1" si="38"/>
        <v>476650</v>
      </c>
      <c r="Y582">
        <f ca="1">(X582/O582)*100</f>
        <v>529.61111111111109</v>
      </c>
      <c r="Z582" t="s">
        <v>53</v>
      </c>
      <c r="AA582" t="str">
        <f t="shared" si="41"/>
        <v>intermediate_term</v>
      </c>
      <c r="AB582" s="4" t="s">
        <v>95</v>
      </c>
    </row>
    <row r="583" spans="1:28">
      <c r="A583" t="s">
        <v>88</v>
      </c>
      <c r="B583">
        <v>2019</v>
      </c>
      <c r="C583" t="s">
        <v>86</v>
      </c>
      <c r="D583" s="4" t="s">
        <v>31</v>
      </c>
      <c r="E583" s="3" t="s">
        <v>61</v>
      </c>
      <c r="F583">
        <v>0</v>
      </c>
      <c r="G583">
        <v>8.82903226</v>
      </c>
      <c r="H583">
        <v>26.496770000000001</v>
      </c>
      <c r="I583">
        <v>88.998387100000002</v>
      </c>
      <c r="J583">
        <v>4.2322580649999999</v>
      </c>
      <c r="K583">
        <f ca="1">RANDBETWEEN(290,320)</f>
        <v>320</v>
      </c>
      <c r="L583">
        <v>1080</v>
      </c>
      <c r="M583">
        <v>1080</v>
      </c>
      <c r="N583">
        <f t="shared" si="39"/>
        <v>36</v>
      </c>
      <c r="O583">
        <v>0</v>
      </c>
      <c r="P583">
        <v>0</v>
      </c>
      <c r="Q583" t="s">
        <v>13</v>
      </c>
      <c r="R583">
        <v>9.5</v>
      </c>
      <c r="S583">
        <v>32</v>
      </c>
      <c r="T583">
        <v>32</v>
      </c>
      <c r="U583">
        <v>32</v>
      </c>
      <c r="V583" t="s">
        <v>17</v>
      </c>
      <c r="W583">
        <f t="shared" ca="1" si="40"/>
        <v>0</v>
      </c>
      <c r="X583">
        <f t="shared" ca="1" si="38"/>
        <v>0</v>
      </c>
      <c r="Y583">
        <v>0</v>
      </c>
      <c r="Z583" t="s">
        <v>54</v>
      </c>
      <c r="AA583" t="str">
        <f t="shared" si="41"/>
        <v>long_term</v>
      </c>
      <c r="AB583" s="4" t="s">
        <v>130</v>
      </c>
    </row>
    <row r="584" spans="1:28">
      <c r="A584" t="s">
        <v>88</v>
      </c>
      <c r="B584">
        <v>2019</v>
      </c>
      <c r="C584" t="s">
        <v>86</v>
      </c>
      <c r="D584" s="4" t="s">
        <v>32</v>
      </c>
      <c r="E584" s="3" t="s">
        <v>61</v>
      </c>
      <c r="F584">
        <v>0</v>
      </c>
      <c r="G584">
        <v>8.82903226</v>
      </c>
      <c r="H584">
        <v>26.496770000000001</v>
      </c>
      <c r="I584">
        <v>88.998387100000002</v>
      </c>
      <c r="J584">
        <v>4.2322580649999999</v>
      </c>
      <c r="K584">
        <f ca="1">RANDBETWEEN(100,130)</f>
        <v>122</v>
      </c>
      <c r="L584">
        <v>1980</v>
      </c>
      <c r="M584">
        <v>1980</v>
      </c>
      <c r="N584">
        <f t="shared" si="39"/>
        <v>66</v>
      </c>
      <c r="O584">
        <v>0</v>
      </c>
      <c r="P584">
        <v>0</v>
      </c>
      <c r="Q584" t="s">
        <v>15</v>
      </c>
      <c r="R584">
        <v>7.25</v>
      </c>
      <c r="S584">
        <v>56</v>
      </c>
      <c r="T584">
        <v>20</v>
      </c>
      <c r="U584">
        <v>20</v>
      </c>
      <c r="V584" t="s">
        <v>18</v>
      </c>
      <c r="W584">
        <f t="shared" ca="1" si="40"/>
        <v>0</v>
      </c>
      <c r="X584">
        <f t="shared" ca="1" si="38"/>
        <v>0</v>
      </c>
      <c r="Y584">
        <v>0</v>
      </c>
      <c r="Z584" t="s">
        <v>54</v>
      </c>
      <c r="AA584" t="str">
        <f t="shared" si="41"/>
        <v>long_term</v>
      </c>
      <c r="AB584" s="4" t="s">
        <v>131</v>
      </c>
    </row>
    <row r="585" spans="1:28">
      <c r="A585" t="s">
        <v>88</v>
      </c>
      <c r="B585">
        <v>2019</v>
      </c>
      <c r="C585" t="s">
        <v>86</v>
      </c>
      <c r="D585" s="4" t="s">
        <v>33</v>
      </c>
      <c r="E585" s="2" t="s">
        <v>61</v>
      </c>
      <c r="F585">
        <v>0</v>
      </c>
      <c r="G585">
        <v>8.82903226</v>
      </c>
      <c r="H585">
        <v>26.496770000000001</v>
      </c>
      <c r="I585">
        <v>88.998387100000002</v>
      </c>
      <c r="J585">
        <v>4.2322580649999999</v>
      </c>
      <c r="K585">
        <f ca="1">RANDBETWEEN(50,65)</f>
        <v>53</v>
      </c>
      <c r="L585">
        <v>1080</v>
      </c>
      <c r="M585">
        <v>1080</v>
      </c>
      <c r="N585">
        <f t="shared" si="39"/>
        <v>36</v>
      </c>
      <c r="O585">
        <v>0</v>
      </c>
      <c r="P585">
        <v>0</v>
      </c>
      <c r="Q585" t="s">
        <v>71</v>
      </c>
      <c r="R585">
        <v>6</v>
      </c>
      <c r="S585">
        <v>25</v>
      </c>
      <c r="T585">
        <v>12</v>
      </c>
      <c r="U585">
        <v>12</v>
      </c>
      <c r="V585" t="s">
        <v>18</v>
      </c>
      <c r="W585">
        <f t="shared" ca="1" si="40"/>
        <v>0</v>
      </c>
      <c r="X585">
        <f t="shared" ca="1" si="38"/>
        <v>0</v>
      </c>
      <c r="Y585">
        <v>0</v>
      </c>
      <c r="Z585" t="s">
        <v>54</v>
      </c>
      <c r="AA585" t="str">
        <f t="shared" si="41"/>
        <v>long_term</v>
      </c>
      <c r="AB585" s="4" t="s">
        <v>96</v>
      </c>
    </row>
    <row r="586" spans="1:28">
      <c r="A586" t="s">
        <v>88</v>
      </c>
      <c r="B586">
        <v>2019</v>
      </c>
      <c r="C586" t="s">
        <v>86</v>
      </c>
      <c r="D586" s="4" t="s">
        <v>34</v>
      </c>
      <c r="E586" s="2" t="s">
        <v>61</v>
      </c>
      <c r="F586">
        <v>1</v>
      </c>
      <c r="G586">
        <v>8.82903226</v>
      </c>
      <c r="H586">
        <v>26.496770000000001</v>
      </c>
      <c r="I586">
        <v>88.998387100000002</v>
      </c>
      <c r="J586">
        <v>4.2322580649999999</v>
      </c>
      <c r="K586">
        <f ca="1">RANDBETWEEN(90,120)</f>
        <v>102</v>
      </c>
      <c r="L586">
        <v>900</v>
      </c>
      <c r="M586">
        <v>900</v>
      </c>
      <c r="N586">
        <f t="shared" si="39"/>
        <v>30</v>
      </c>
      <c r="O586">
        <v>92000</v>
      </c>
      <c r="P586">
        <v>20235.28</v>
      </c>
      <c r="Q586" t="s">
        <v>13</v>
      </c>
      <c r="R586">
        <v>7.25</v>
      </c>
      <c r="S586">
        <v>215</v>
      </c>
      <c r="T586">
        <v>75</v>
      </c>
      <c r="U586">
        <v>100</v>
      </c>
      <c r="V586" t="s">
        <v>17</v>
      </c>
      <c r="W586">
        <f t="shared" ca="1" si="40"/>
        <v>2063998.5599999998</v>
      </c>
      <c r="X586">
        <f t="shared" ca="1" si="38"/>
        <v>1971998.5599999998</v>
      </c>
      <c r="Y586">
        <f ca="1">(X586/O586)*100</f>
        <v>2143.4766956521739</v>
      </c>
      <c r="Z586" t="s">
        <v>54</v>
      </c>
      <c r="AA586" t="str">
        <f t="shared" si="41"/>
        <v>long_term</v>
      </c>
      <c r="AB586" s="4" t="s">
        <v>97</v>
      </c>
    </row>
    <row r="587" spans="1:28">
      <c r="A587" t="s">
        <v>88</v>
      </c>
      <c r="B587">
        <v>2019</v>
      </c>
      <c r="C587" t="s">
        <v>86</v>
      </c>
      <c r="D587" s="4" t="s">
        <v>35</v>
      </c>
      <c r="E587" s="2" t="s">
        <v>61</v>
      </c>
      <c r="F587">
        <v>0</v>
      </c>
      <c r="G587">
        <v>8.82903226</v>
      </c>
      <c r="H587">
        <v>26.496770000000001</v>
      </c>
      <c r="I587">
        <v>88.998387100000002</v>
      </c>
      <c r="J587">
        <v>4.2322580649999999</v>
      </c>
      <c r="K587">
        <f ca="1">RANDBETWEEN(30,50)</f>
        <v>32</v>
      </c>
      <c r="L587">
        <v>210</v>
      </c>
      <c r="M587">
        <v>210</v>
      </c>
      <c r="N587">
        <f t="shared" si="39"/>
        <v>7</v>
      </c>
      <c r="O587">
        <v>0</v>
      </c>
      <c r="P587">
        <v>0</v>
      </c>
      <c r="Q587" t="s">
        <v>13</v>
      </c>
      <c r="R587">
        <v>6.75</v>
      </c>
      <c r="S587">
        <v>1088</v>
      </c>
      <c r="T587">
        <v>72</v>
      </c>
      <c r="U587">
        <v>527</v>
      </c>
      <c r="V587" t="s">
        <v>17</v>
      </c>
      <c r="W587">
        <f t="shared" ca="1" si="40"/>
        <v>0</v>
      </c>
      <c r="X587">
        <f t="shared" ca="1" si="38"/>
        <v>0</v>
      </c>
      <c r="Y587">
        <v>0</v>
      </c>
      <c r="Z587" t="s">
        <v>54</v>
      </c>
      <c r="AA587" t="str">
        <f t="shared" si="41"/>
        <v>intermediate_term</v>
      </c>
      <c r="AB587" s="4" t="s">
        <v>98</v>
      </c>
    </row>
    <row r="588" spans="1:28">
      <c r="A588" t="s">
        <v>88</v>
      </c>
      <c r="B588">
        <v>2019</v>
      </c>
      <c r="C588" t="s">
        <v>86</v>
      </c>
      <c r="D588" s="4" t="s">
        <v>37</v>
      </c>
      <c r="E588" s="2" t="s">
        <v>61</v>
      </c>
      <c r="F588">
        <v>0</v>
      </c>
      <c r="G588">
        <v>8.82903226</v>
      </c>
      <c r="H588">
        <v>26.496770000000001</v>
      </c>
      <c r="I588">
        <v>88.998387100000002</v>
      </c>
      <c r="J588">
        <v>4.2322580649999999</v>
      </c>
      <c r="K588">
        <f ca="1">RANDBETWEEN(50,100)</f>
        <v>86</v>
      </c>
      <c r="L588">
        <v>1800</v>
      </c>
      <c r="M588">
        <v>2880</v>
      </c>
      <c r="N588">
        <f t="shared" si="39"/>
        <v>78</v>
      </c>
      <c r="O588">
        <v>0</v>
      </c>
      <c r="P588">
        <v>0</v>
      </c>
      <c r="Q588" t="s">
        <v>13</v>
      </c>
      <c r="R588">
        <v>6.5</v>
      </c>
      <c r="S588">
        <v>400</v>
      </c>
      <c r="T588">
        <v>400</v>
      </c>
      <c r="U588">
        <v>600</v>
      </c>
      <c r="V588" t="s">
        <v>18</v>
      </c>
      <c r="W588">
        <f t="shared" ca="1" si="40"/>
        <v>0</v>
      </c>
      <c r="X588">
        <f t="shared" ca="1" si="38"/>
        <v>0</v>
      </c>
      <c r="Y588">
        <v>0</v>
      </c>
      <c r="Z588" t="s">
        <v>54</v>
      </c>
      <c r="AA588" t="str">
        <f t="shared" si="41"/>
        <v>long_term</v>
      </c>
      <c r="AB588" s="4" t="s">
        <v>99</v>
      </c>
    </row>
    <row r="589" spans="1:28">
      <c r="A589" t="s">
        <v>88</v>
      </c>
      <c r="B589">
        <v>2019</v>
      </c>
      <c r="C589" t="s">
        <v>86</v>
      </c>
      <c r="D589" s="4" t="s">
        <v>156</v>
      </c>
      <c r="E589" s="2" t="s">
        <v>61</v>
      </c>
      <c r="F589">
        <v>0</v>
      </c>
      <c r="G589">
        <v>8.82903226</v>
      </c>
      <c r="H589">
        <v>26.496770000000001</v>
      </c>
      <c r="I589">
        <v>88.998387100000002</v>
      </c>
      <c r="J589">
        <v>4.2322580649999999</v>
      </c>
      <c r="K589">
        <f ca="1">RANDBETWEEN(100,150)</f>
        <v>144</v>
      </c>
      <c r="L589">
        <v>240</v>
      </c>
      <c r="M589">
        <v>720</v>
      </c>
      <c r="N589">
        <f t="shared" si="39"/>
        <v>16</v>
      </c>
      <c r="O589">
        <v>0</v>
      </c>
      <c r="P589">
        <v>0</v>
      </c>
      <c r="Q589" t="s">
        <v>67</v>
      </c>
      <c r="R589">
        <v>6</v>
      </c>
      <c r="S589">
        <v>170</v>
      </c>
      <c r="T589">
        <v>170</v>
      </c>
      <c r="U589">
        <v>170</v>
      </c>
      <c r="V589" t="s">
        <v>18</v>
      </c>
      <c r="W589">
        <f t="shared" ca="1" si="40"/>
        <v>0</v>
      </c>
      <c r="X589">
        <f t="shared" ca="1" si="38"/>
        <v>0</v>
      </c>
      <c r="Y589">
        <v>0</v>
      </c>
      <c r="Z589" t="s">
        <v>54</v>
      </c>
      <c r="AA589" t="str">
        <f t="shared" si="41"/>
        <v>long_term</v>
      </c>
      <c r="AB589" s="4" t="s">
        <v>100</v>
      </c>
    </row>
    <row r="590" spans="1:28">
      <c r="A590" t="s">
        <v>88</v>
      </c>
      <c r="B590">
        <v>2019</v>
      </c>
      <c r="C590" t="s">
        <v>86</v>
      </c>
      <c r="D590" s="4" t="s">
        <v>38</v>
      </c>
      <c r="E590" s="3" t="s">
        <v>59</v>
      </c>
      <c r="F590">
        <v>0</v>
      </c>
      <c r="G590">
        <v>8.82903226</v>
      </c>
      <c r="H590">
        <v>26.496770000000001</v>
      </c>
      <c r="I590">
        <v>88.998387100000002</v>
      </c>
      <c r="J590">
        <v>4.2322580649999999</v>
      </c>
      <c r="K590">
        <f ca="1">RANDBETWEEN(120,300)</f>
        <v>226</v>
      </c>
      <c r="L590">
        <v>45</v>
      </c>
      <c r="M590">
        <v>50</v>
      </c>
      <c r="N590">
        <f t="shared" si="39"/>
        <v>1.5833333333333333</v>
      </c>
      <c r="O590">
        <v>0</v>
      </c>
      <c r="P590">
        <v>0</v>
      </c>
      <c r="Q590" t="s">
        <v>15</v>
      </c>
      <c r="R590">
        <v>6.25</v>
      </c>
      <c r="S590">
        <v>200</v>
      </c>
      <c r="T590">
        <v>75</v>
      </c>
      <c r="U590">
        <v>125</v>
      </c>
      <c r="V590" t="s">
        <v>17</v>
      </c>
      <c r="W590">
        <f t="shared" ca="1" si="40"/>
        <v>0</v>
      </c>
      <c r="X590">
        <f t="shared" ca="1" si="38"/>
        <v>0</v>
      </c>
      <c r="Y590">
        <v>0</v>
      </c>
      <c r="Z590" t="s">
        <v>54</v>
      </c>
      <c r="AA590" t="str">
        <f t="shared" si="41"/>
        <v>short_term</v>
      </c>
      <c r="AB590" s="4" t="s">
        <v>101</v>
      </c>
    </row>
    <row r="591" spans="1:28">
      <c r="A591" t="s">
        <v>88</v>
      </c>
      <c r="B591">
        <v>2019</v>
      </c>
      <c r="C591" t="s">
        <v>86</v>
      </c>
      <c r="D591" s="4" t="s">
        <v>39</v>
      </c>
      <c r="E591" s="3" t="s">
        <v>59</v>
      </c>
      <c r="F591">
        <v>0</v>
      </c>
      <c r="G591">
        <v>8.82903226</v>
      </c>
      <c r="H591">
        <v>26.496770000000001</v>
      </c>
      <c r="I591">
        <v>88.998387100000002</v>
      </c>
      <c r="J591">
        <v>4.2322580649999999</v>
      </c>
      <c r="K591">
        <f ca="1">RANDBETWEEN(60,90)</f>
        <v>87</v>
      </c>
      <c r="L591">
        <v>56</v>
      </c>
      <c r="M591">
        <v>60</v>
      </c>
      <c r="N591">
        <f t="shared" si="39"/>
        <v>1.9333333333333333</v>
      </c>
      <c r="O591">
        <v>0</v>
      </c>
      <c r="P591">
        <v>0</v>
      </c>
      <c r="Q591" t="s">
        <v>13</v>
      </c>
      <c r="R591">
        <v>7.25</v>
      </c>
      <c r="S591">
        <v>45</v>
      </c>
      <c r="T591">
        <v>90</v>
      </c>
      <c r="U591">
        <v>75</v>
      </c>
      <c r="V591" t="s">
        <v>18</v>
      </c>
      <c r="W591">
        <f t="shared" ca="1" si="40"/>
        <v>0</v>
      </c>
      <c r="X591">
        <f t="shared" ca="1" si="38"/>
        <v>0</v>
      </c>
      <c r="Y591">
        <v>0</v>
      </c>
      <c r="Z591" t="s">
        <v>53</v>
      </c>
      <c r="AA591" t="str">
        <f t="shared" si="41"/>
        <v>short_term</v>
      </c>
      <c r="AB591" s="4" t="s">
        <v>102</v>
      </c>
    </row>
    <row r="592" spans="1:28">
      <c r="A592" t="s">
        <v>88</v>
      </c>
      <c r="B592">
        <v>2019</v>
      </c>
      <c r="C592" t="s">
        <v>86</v>
      </c>
      <c r="D592" s="4" t="s">
        <v>40</v>
      </c>
      <c r="E592" s="2" t="s">
        <v>62</v>
      </c>
      <c r="F592">
        <v>0</v>
      </c>
      <c r="G592">
        <v>8.82903226</v>
      </c>
      <c r="H592">
        <v>26.496770000000001</v>
      </c>
      <c r="I592">
        <v>88.998387100000002</v>
      </c>
      <c r="J592">
        <v>4.2322580649999999</v>
      </c>
      <c r="K592">
        <f ca="1">RANDBETWEEN(15,25)</f>
        <v>24</v>
      </c>
      <c r="L592">
        <v>55</v>
      </c>
      <c r="M592">
        <v>90</v>
      </c>
      <c r="N592">
        <f t="shared" si="39"/>
        <v>2.4166666666666665</v>
      </c>
      <c r="O592">
        <v>0</v>
      </c>
      <c r="P592">
        <v>0</v>
      </c>
      <c r="Q592" t="s">
        <v>72</v>
      </c>
      <c r="R592">
        <v>6.5</v>
      </c>
      <c r="S592">
        <v>40</v>
      </c>
      <c r="T592">
        <v>60</v>
      </c>
      <c r="U592">
        <v>30</v>
      </c>
      <c r="V592" t="s">
        <v>17</v>
      </c>
      <c r="W592">
        <f t="shared" ca="1" si="40"/>
        <v>0</v>
      </c>
      <c r="X592">
        <f t="shared" ca="1" si="38"/>
        <v>0</v>
      </c>
      <c r="Y592">
        <v>0</v>
      </c>
      <c r="Z592" t="s">
        <v>53</v>
      </c>
      <c r="AA592" t="str">
        <f t="shared" si="41"/>
        <v>short_term</v>
      </c>
      <c r="AB592" s="4" t="s">
        <v>132</v>
      </c>
    </row>
    <row r="593" spans="1:28">
      <c r="A593" t="s">
        <v>88</v>
      </c>
      <c r="B593">
        <v>2019</v>
      </c>
      <c r="C593" t="s">
        <v>86</v>
      </c>
      <c r="D593" s="4" t="s">
        <v>41</v>
      </c>
      <c r="E593" s="2" t="s">
        <v>62</v>
      </c>
      <c r="F593">
        <v>0</v>
      </c>
      <c r="G593">
        <v>8.82903226</v>
      </c>
      <c r="H593">
        <v>26.496770000000001</v>
      </c>
      <c r="I593">
        <v>88.998387100000002</v>
      </c>
      <c r="J593">
        <v>4.2322580649999999</v>
      </c>
      <c r="K593">
        <f ca="1">RANDBETWEEN(20,35)</f>
        <v>33</v>
      </c>
      <c r="L593">
        <v>90</v>
      </c>
      <c r="M593">
        <v>120</v>
      </c>
      <c r="N593">
        <f t="shared" si="39"/>
        <v>3.5</v>
      </c>
      <c r="O593">
        <v>0</v>
      </c>
      <c r="P593">
        <v>0</v>
      </c>
      <c r="Q593" t="s">
        <v>15</v>
      </c>
      <c r="R593">
        <v>6.5</v>
      </c>
      <c r="S593">
        <v>120</v>
      </c>
      <c r="T593">
        <v>80</v>
      </c>
      <c r="U593">
        <v>80</v>
      </c>
      <c r="V593" t="s">
        <v>17</v>
      </c>
      <c r="W593">
        <f t="shared" ca="1" si="40"/>
        <v>0</v>
      </c>
      <c r="X593">
        <f t="shared" ca="1" si="38"/>
        <v>0</v>
      </c>
      <c r="Y593">
        <v>0</v>
      </c>
      <c r="Z593" t="s">
        <v>51</v>
      </c>
      <c r="AA593" t="str">
        <f t="shared" si="41"/>
        <v>short_term</v>
      </c>
      <c r="AB593" s="4" t="s">
        <v>133</v>
      </c>
    </row>
    <row r="594" spans="1:28">
      <c r="A594" t="s">
        <v>88</v>
      </c>
      <c r="B594">
        <v>2019</v>
      </c>
      <c r="C594" t="s">
        <v>86</v>
      </c>
      <c r="D594" s="4" t="s">
        <v>157</v>
      </c>
      <c r="E594" s="2" t="s">
        <v>62</v>
      </c>
      <c r="F594">
        <v>1</v>
      </c>
      <c r="G594">
        <v>8.82903226</v>
      </c>
      <c r="H594">
        <v>26.496770000000001</v>
      </c>
      <c r="I594">
        <v>88.998387100000002</v>
      </c>
      <c r="J594">
        <v>4.2322580649999999</v>
      </c>
      <c r="K594">
        <f ca="1">RANDBETWEEN(25,40)</f>
        <v>30</v>
      </c>
      <c r="L594">
        <v>55</v>
      </c>
      <c r="M594">
        <v>60</v>
      </c>
      <c r="N594">
        <f t="shared" si="39"/>
        <v>1.9166666666666667</v>
      </c>
      <c r="O594">
        <v>22000</v>
      </c>
      <c r="P594">
        <f ca="1">RANDBETWEEN(6060,6075)</f>
        <v>6075</v>
      </c>
      <c r="Q594" t="s">
        <v>13</v>
      </c>
      <c r="R594">
        <v>6.5</v>
      </c>
      <c r="S594">
        <v>120</v>
      </c>
      <c r="T594">
        <v>40</v>
      </c>
      <c r="U594">
        <v>80</v>
      </c>
      <c r="V594" t="s">
        <v>18</v>
      </c>
      <c r="W594">
        <f t="shared" ca="1" si="40"/>
        <v>182250</v>
      </c>
      <c r="X594">
        <f t="shared" ca="1" si="38"/>
        <v>160250</v>
      </c>
      <c r="Y594">
        <f ca="1">(X594/O594)*100</f>
        <v>728.40909090909088</v>
      </c>
      <c r="Z594" t="s">
        <v>53</v>
      </c>
      <c r="AA594" t="str">
        <f t="shared" si="41"/>
        <v>short_term</v>
      </c>
      <c r="AB594" s="4" t="s">
        <v>103</v>
      </c>
    </row>
    <row r="595" spans="1:28">
      <c r="A595" t="s">
        <v>88</v>
      </c>
      <c r="B595">
        <v>2019</v>
      </c>
      <c r="C595" t="s">
        <v>86</v>
      </c>
      <c r="D595" s="4" t="s">
        <v>158</v>
      </c>
      <c r="E595" s="2" t="s">
        <v>62</v>
      </c>
      <c r="F595">
        <v>1</v>
      </c>
      <c r="G595">
        <v>8.82903226</v>
      </c>
      <c r="H595">
        <v>26.496770000000001</v>
      </c>
      <c r="I595">
        <v>88.998387100000002</v>
      </c>
      <c r="J595">
        <v>4.2322580649999999</v>
      </c>
      <c r="K595">
        <f ca="1">RANDBETWEEN(15,25)</f>
        <v>16</v>
      </c>
      <c r="L595">
        <v>110</v>
      </c>
      <c r="M595">
        <v>120</v>
      </c>
      <c r="N595">
        <f t="shared" si="39"/>
        <v>3.8333333333333335</v>
      </c>
      <c r="O595">
        <v>22000</v>
      </c>
      <c r="P595">
        <f ca="1">RANDBETWEEN(15990,16010)</f>
        <v>16001</v>
      </c>
      <c r="Q595" t="s">
        <v>13</v>
      </c>
      <c r="R595">
        <v>7</v>
      </c>
      <c r="S595">
        <v>120</v>
      </c>
      <c r="T595">
        <v>40</v>
      </c>
      <c r="U595">
        <v>80</v>
      </c>
      <c r="V595" t="s">
        <v>17</v>
      </c>
      <c r="W595">
        <f t="shared" ca="1" si="40"/>
        <v>256016</v>
      </c>
      <c r="X595">
        <f t="shared" ca="1" si="38"/>
        <v>234016</v>
      </c>
      <c r="Y595">
        <f ca="1">(X595/O595)*100</f>
        <v>1063.7090909090909</v>
      </c>
      <c r="Z595" t="s">
        <v>53</v>
      </c>
      <c r="AA595" t="str">
        <f t="shared" si="41"/>
        <v>short_term</v>
      </c>
      <c r="AB595" s="4" t="s">
        <v>103</v>
      </c>
    </row>
    <row r="596" spans="1:28">
      <c r="A596" t="s">
        <v>88</v>
      </c>
      <c r="B596">
        <v>2019</v>
      </c>
      <c r="C596" t="s">
        <v>86</v>
      </c>
      <c r="D596" s="4" t="s">
        <v>42</v>
      </c>
      <c r="E596" s="2" t="s">
        <v>61</v>
      </c>
      <c r="F596">
        <v>1</v>
      </c>
      <c r="G596">
        <v>8.82903226</v>
      </c>
      <c r="H596">
        <v>26.496770000000001</v>
      </c>
      <c r="I596">
        <v>88.998387100000002</v>
      </c>
      <c r="J596">
        <v>4.2322580649999999</v>
      </c>
      <c r="K596">
        <f ca="1">RANDBETWEEN(600,700)</f>
        <v>642</v>
      </c>
      <c r="L596">
        <v>720</v>
      </c>
      <c r="M596">
        <v>1080</v>
      </c>
      <c r="N596">
        <f t="shared" si="39"/>
        <v>30</v>
      </c>
      <c r="O596">
        <v>31000</v>
      </c>
      <c r="P596">
        <f ca="1">RANDBETWEEN(1290,1310)</f>
        <v>1305</v>
      </c>
      <c r="Q596" t="s">
        <v>70</v>
      </c>
      <c r="R596">
        <v>5.75</v>
      </c>
      <c r="S596">
        <v>890</v>
      </c>
      <c r="T596">
        <v>445</v>
      </c>
      <c r="U596">
        <v>445</v>
      </c>
      <c r="V596" t="s">
        <v>18</v>
      </c>
      <c r="W596">
        <f t="shared" ca="1" si="40"/>
        <v>837810</v>
      </c>
      <c r="X596">
        <f t="shared" ca="1" si="38"/>
        <v>806810</v>
      </c>
      <c r="Y596">
        <f ca="1">(X596/O596)*100</f>
        <v>2602.6129032258063</v>
      </c>
      <c r="Z596" t="s">
        <v>54</v>
      </c>
      <c r="AA596" t="str">
        <f t="shared" si="41"/>
        <v>long_term</v>
      </c>
      <c r="AB596" s="4" t="s">
        <v>134</v>
      </c>
    </row>
    <row r="597" spans="1:28">
      <c r="A597" t="s">
        <v>88</v>
      </c>
      <c r="B597">
        <v>2019</v>
      </c>
      <c r="C597" t="s">
        <v>86</v>
      </c>
      <c r="D597" s="4" t="s">
        <v>43</v>
      </c>
      <c r="E597" s="3" t="s">
        <v>61</v>
      </c>
      <c r="F597">
        <v>0</v>
      </c>
      <c r="G597">
        <v>8.82903226</v>
      </c>
      <c r="H597">
        <v>26.496770000000001</v>
      </c>
      <c r="I597">
        <v>88.998387100000002</v>
      </c>
      <c r="J597">
        <v>4.2322580649999999</v>
      </c>
      <c r="K597">
        <f ca="1">RANDBETWEEN(140,170)</f>
        <v>143</v>
      </c>
      <c r="L597">
        <v>150</v>
      </c>
      <c r="M597">
        <v>180</v>
      </c>
      <c r="N597">
        <f t="shared" si="39"/>
        <v>5.5</v>
      </c>
      <c r="O597">
        <v>0</v>
      </c>
      <c r="P597">
        <v>0</v>
      </c>
      <c r="Q597" t="s">
        <v>15</v>
      </c>
      <c r="R597">
        <v>6.5</v>
      </c>
      <c r="S597">
        <v>350</v>
      </c>
      <c r="T597">
        <v>140</v>
      </c>
      <c r="U597">
        <v>140</v>
      </c>
      <c r="V597" t="s">
        <v>17</v>
      </c>
      <c r="W597">
        <f t="shared" ca="1" si="40"/>
        <v>0</v>
      </c>
      <c r="X597">
        <f t="shared" ca="1" si="38"/>
        <v>0</v>
      </c>
      <c r="Y597">
        <v>0</v>
      </c>
      <c r="Z597" t="s">
        <v>54</v>
      </c>
      <c r="AA597" t="str">
        <f t="shared" si="41"/>
        <v>intermediate_term</v>
      </c>
      <c r="AB597" s="4" t="s">
        <v>135</v>
      </c>
    </row>
    <row r="598" spans="1:28">
      <c r="A598" t="s">
        <v>88</v>
      </c>
      <c r="B598">
        <v>2019</v>
      </c>
      <c r="C598" t="s">
        <v>86</v>
      </c>
      <c r="D598" s="4" t="s">
        <v>44</v>
      </c>
      <c r="E598" s="2" t="s">
        <v>61</v>
      </c>
      <c r="F598">
        <v>0</v>
      </c>
      <c r="G598">
        <v>8.82903226</v>
      </c>
      <c r="H598">
        <v>26.496770000000001</v>
      </c>
      <c r="I598">
        <v>88.998387100000002</v>
      </c>
      <c r="J598">
        <v>4.2322580649999999</v>
      </c>
      <c r="K598">
        <f ca="1">RANDBETWEEN(110,125)</f>
        <v>121</v>
      </c>
      <c r="L598">
        <v>2160</v>
      </c>
      <c r="M598">
        <v>3600</v>
      </c>
      <c r="N598">
        <f t="shared" si="39"/>
        <v>96</v>
      </c>
      <c r="O598">
        <v>0</v>
      </c>
      <c r="P598">
        <v>0</v>
      </c>
      <c r="Q598" t="s">
        <v>70</v>
      </c>
      <c r="R598">
        <v>6.6</v>
      </c>
      <c r="S598">
        <v>800</v>
      </c>
      <c r="T598">
        <v>40</v>
      </c>
      <c r="U598">
        <v>160</v>
      </c>
      <c r="V598" t="s">
        <v>18</v>
      </c>
      <c r="W598">
        <f t="shared" ca="1" si="40"/>
        <v>0</v>
      </c>
      <c r="X598">
        <f t="shared" ca="1" si="38"/>
        <v>0</v>
      </c>
      <c r="Y598">
        <v>0</v>
      </c>
      <c r="Z598" t="s">
        <v>54</v>
      </c>
      <c r="AA598" t="str">
        <f t="shared" si="41"/>
        <v>long_term</v>
      </c>
      <c r="AB598" s="4" t="s">
        <v>136</v>
      </c>
    </row>
    <row r="599" spans="1:28">
      <c r="A599" t="s">
        <v>88</v>
      </c>
      <c r="B599">
        <v>2019</v>
      </c>
      <c r="C599" t="s">
        <v>86</v>
      </c>
      <c r="D599" s="4" t="s">
        <v>45</v>
      </c>
      <c r="E599" s="3" t="s">
        <v>59</v>
      </c>
      <c r="F599">
        <v>1</v>
      </c>
      <c r="G599">
        <v>8.82903226</v>
      </c>
      <c r="H599">
        <v>26.496770000000001</v>
      </c>
      <c r="I599">
        <v>88.998387100000002</v>
      </c>
      <c r="J599">
        <v>4.2322580649999999</v>
      </c>
      <c r="K599">
        <f ca="1">RANDBETWEEN(800,1000)</f>
        <v>971</v>
      </c>
      <c r="L599">
        <v>240</v>
      </c>
      <c r="M599">
        <v>270</v>
      </c>
      <c r="N599">
        <f t="shared" si="39"/>
        <v>8.5</v>
      </c>
      <c r="O599">
        <v>33500</v>
      </c>
      <c r="P599">
        <v>800</v>
      </c>
      <c r="Q599" t="s">
        <v>65</v>
      </c>
      <c r="R599">
        <v>7</v>
      </c>
      <c r="S599">
        <v>50</v>
      </c>
      <c r="T599">
        <v>100</v>
      </c>
      <c r="U599">
        <v>100</v>
      </c>
      <c r="V599" t="s">
        <v>18</v>
      </c>
      <c r="W599">
        <f t="shared" ca="1" si="40"/>
        <v>776800</v>
      </c>
      <c r="X599">
        <f t="shared" ca="1" si="38"/>
        <v>743300</v>
      </c>
      <c r="Y599">
        <f ca="1">(X599/O599)*100</f>
        <v>2218.8059701492539</v>
      </c>
      <c r="Z599" t="s">
        <v>53</v>
      </c>
      <c r="AA599" t="str">
        <f t="shared" si="41"/>
        <v>intermediate_term</v>
      </c>
      <c r="AB599" s="4" t="s">
        <v>104</v>
      </c>
    </row>
    <row r="600" spans="1:28">
      <c r="A600" t="s">
        <v>88</v>
      </c>
      <c r="B600">
        <v>2019</v>
      </c>
      <c r="C600" t="s">
        <v>86</v>
      </c>
      <c r="D600" s="4" t="s">
        <v>46</v>
      </c>
      <c r="E600" s="2" t="s">
        <v>59</v>
      </c>
      <c r="F600">
        <v>0</v>
      </c>
      <c r="G600">
        <v>8.82903226</v>
      </c>
      <c r="H600">
        <v>26.496770000000001</v>
      </c>
      <c r="I600">
        <v>88.998387100000002</v>
      </c>
      <c r="J600">
        <v>4.2322580649999999</v>
      </c>
      <c r="K600">
        <f ca="1">RANDBETWEEN(80,100)</f>
        <v>91</v>
      </c>
      <c r="L600">
        <v>75</v>
      </c>
      <c r="M600">
        <v>90</v>
      </c>
      <c r="N600">
        <f t="shared" si="39"/>
        <v>2.75</v>
      </c>
      <c r="O600">
        <v>0</v>
      </c>
      <c r="P600">
        <v>0</v>
      </c>
      <c r="Q600" t="s">
        <v>13</v>
      </c>
      <c r="R600">
        <v>6.75</v>
      </c>
      <c r="S600">
        <v>125</v>
      </c>
      <c r="T600">
        <v>120</v>
      </c>
      <c r="U600">
        <v>25</v>
      </c>
      <c r="V600" t="s">
        <v>17</v>
      </c>
      <c r="W600">
        <f t="shared" ca="1" si="40"/>
        <v>0</v>
      </c>
      <c r="X600">
        <f t="shared" ca="1" si="38"/>
        <v>0</v>
      </c>
      <c r="Y600">
        <v>0</v>
      </c>
      <c r="Z600" t="s">
        <v>53</v>
      </c>
      <c r="AA600" t="str">
        <f t="shared" si="41"/>
        <v>short_term</v>
      </c>
      <c r="AB600" s="4" t="s">
        <v>105</v>
      </c>
    </row>
    <row r="601" spans="1:28">
      <c r="A601" t="s">
        <v>88</v>
      </c>
      <c r="B601">
        <v>2019</v>
      </c>
      <c r="C601" t="s">
        <v>86</v>
      </c>
      <c r="D601" t="s">
        <v>159</v>
      </c>
      <c r="E601" s="2" t="s">
        <v>61</v>
      </c>
      <c r="F601">
        <v>0</v>
      </c>
      <c r="G601">
        <v>8.82903226</v>
      </c>
      <c r="H601">
        <v>26.496770000000001</v>
      </c>
      <c r="I601">
        <v>88.998387100000002</v>
      </c>
      <c r="J601">
        <v>4.2322580649999999</v>
      </c>
      <c r="K601">
        <f ca="1">RANDBETWEEN(190,210)</f>
        <v>206</v>
      </c>
      <c r="L601">
        <v>1095</v>
      </c>
      <c r="M601">
        <v>1460</v>
      </c>
      <c r="N601">
        <f t="shared" si="39"/>
        <v>42.583333333333336</v>
      </c>
      <c r="O601">
        <v>0</v>
      </c>
      <c r="P601">
        <v>0</v>
      </c>
      <c r="Q601" t="s">
        <v>13</v>
      </c>
      <c r="R601">
        <v>6</v>
      </c>
      <c r="S601">
        <v>50</v>
      </c>
      <c r="T601">
        <v>25</v>
      </c>
      <c r="U601">
        <v>25</v>
      </c>
      <c r="V601" t="s">
        <v>17</v>
      </c>
      <c r="W601">
        <f t="shared" ca="1" si="40"/>
        <v>0</v>
      </c>
      <c r="X601">
        <f t="shared" ca="1" si="38"/>
        <v>0</v>
      </c>
      <c r="Y601">
        <v>0</v>
      </c>
      <c r="Z601" t="s">
        <v>54</v>
      </c>
      <c r="AA601" t="str">
        <f t="shared" si="41"/>
        <v>long_term</v>
      </c>
      <c r="AB601" s="4" t="s">
        <v>106</v>
      </c>
    </row>
    <row r="602" spans="1:28">
      <c r="A602" t="s">
        <v>88</v>
      </c>
      <c r="B602">
        <v>2020</v>
      </c>
      <c r="C602" t="s">
        <v>75</v>
      </c>
      <c r="D602" s="4" t="s">
        <v>138</v>
      </c>
      <c r="E602" t="s">
        <v>58</v>
      </c>
      <c r="F602">
        <v>0</v>
      </c>
      <c r="G602">
        <v>0.16774193500000001</v>
      </c>
      <c r="H602">
        <v>24.540320000000001</v>
      </c>
      <c r="I602">
        <v>72.174193549999998</v>
      </c>
      <c r="J602">
        <v>5.0258064520000003</v>
      </c>
      <c r="K602">
        <v>17.535</v>
      </c>
      <c r="L602">
        <v>90</v>
      </c>
      <c r="M602">
        <v>110</v>
      </c>
      <c r="N602">
        <f t="shared" si="39"/>
        <v>3.3333333333333335</v>
      </c>
      <c r="O602">
        <v>0</v>
      </c>
      <c r="P602">
        <v>0</v>
      </c>
      <c r="Q602" t="s">
        <v>15</v>
      </c>
      <c r="R602">
        <v>5.75</v>
      </c>
      <c r="S602">
        <v>150</v>
      </c>
      <c r="T602">
        <v>60</v>
      </c>
      <c r="U602">
        <v>60</v>
      </c>
      <c r="V602" t="s">
        <v>17</v>
      </c>
      <c r="W602">
        <f t="shared" si="40"/>
        <v>0</v>
      </c>
      <c r="X602">
        <f t="shared" si="38"/>
        <v>0</v>
      </c>
      <c r="Y602">
        <v>0</v>
      </c>
      <c r="Z602" t="s">
        <v>51</v>
      </c>
      <c r="AA602" t="str">
        <f t="shared" si="41"/>
        <v>short_term</v>
      </c>
      <c r="AB602" s="4" t="s">
        <v>107</v>
      </c>
    </row>
    <row r="603" spans="1:28">
      <c r="A603" t="s">
        <v>88</v>
      </c>
      <c r="B603">
        <v>2020</v>
      </c>
      <c r="C603" t="s">
        <v>75</v>
      </c>
      <c r="D603" s="4" t="s">
        <v>9</v>
      </c>
      <c r="E603" t="s">
        <v>58</v>
      </c>
      <c r="F603">
        <v>0</v>
      </c>
      <c r="G603">
        <v>0.16774193500000001</v>
      </c>
      <c r="H603">
        <v>24.540320000000001</v>
      </c>
      <c r="I603">
        <v>72.174193549999998</v>
      </c>
      <c r="J603">
        <v>5.0258064520000003</v>
      </c>
      <c r="K603">
        <v>17.59</v>
      </c>
      <c r="L603">
        <v>210</v>
      </c>
      <c r="M603">
        <v>240</v>
      </c>
      <c r="N603">
        <f t="shared" si="39"/>
        <v>7.5</v>
      </c>
      <c r="O603">
        <v>0</v>
      </c>
      <c r="P603">
        <v>0</v>
      </c>
      <c r="Q603" t="s">
        <v>15</v>
      </c>
      <c r="R603">
        <v>6.5</v>
      </c>
      <c r="S603">
        <v>80</v>
      </c>
      <c r="T603">
        <v>40</v>
      </c>
      <c r="U603">
        <v>40</v>
      </c>
      <c r="V603" t="s">
        <v>17</v>
      </c>
      <c r="W603">
        <f t="shared" si="40"/>
        <v>0</v>
      </c>
      <c r="X603">
        <f t="shared" si="38"/>
        <v>0</v>
      </c>
      <c r="Y603">
        <v>0</v>
      </c>
      <c r="Z603" t="s">
        <v>51</v>
      </c>
      <c r="AA603" t="str">
        <f t="shared" si="41"/>
        <v>intermediate_term</v>
      </c>
      <c r="AB603" s="4" t="s">
        <v>108</v>
      </c>
    </row>
    <row r="604" spans="1:28">
      <c r="A604" t="s">
        <v>88</v>
      </c>
      <c r="B604">
        <v>2020</v>
      </c>
      <c r="C604" t="s">
        <v>75</v>
      </c>
      <c r="D604" s="4" t="s">
        <v>139</v>
      </c>
      <c r="E604" t="s">
        <v>58</v>
      </c>
      <c r="F604">
        <v>0</v>
      </c>
      <c r="G604">
        <v>0.16774193500000001</v>
      </c>
      <c r="H604">
        <v>24.540320000000001</v>
      </c>
      <c r="I604">
        <v>72.174193549999998</v>
      </c>
      <c r="J604">
        <v>5.0258064520000003</v>
      </c>
      <c r="K604">
        <v>30</v>
      </c>
      <c r="L604">
        <v>65</v>
      </c>
      <c r="M604">
        <v>75</v>
      </c>
      <c r="N604">
        <f t="shared" si="39"/>
        <v>2.3333333333333335</v>
      </c>
      <c r="O604">
        <v>0</v>
      </c>
      <c r="P604">
        <v>0</v>
      </c>
      <c r="Q604" t="s">
        <v>15</v>
      </c>
      <c r="R604">
        <v>6.75</v>
      </c>
      <c r="S604">
        <v>80</v>
      </c>
      <c r="T604">
        <v>40</v>
      </c>
      <c r="U604">
        <v>40</v>
      </c>
      <c r="V604" t="s">
        <v>17</v>
      </c>
      <c r="W604">
        <f t="shared" si="40"/>
        <v>0</v>
      </c>
      <c r="X604">
        <f t="shared" si="38"/>
        <v>0</v>
      </c>
      <c r="Y604">
        <v>0</v>
      </c>
      <c r="Z604" t="s">
        <v>51</v>
      </c>
      <c r="AA604" t="str">
        <f t="shared" si="41"/>
        <v>short_term</v>
      </c>
      <c r="AB604" s="4" t="s">
        <v>89</v>
      </c>
    </row>
    <row r="605" spans="1:28">
      <c r="A605" t="s">
        <v>88</v>
      </c>
      <c r="B605">
        <v>2020</v>
      </c>
      <c r="C605" t="s">
        <v>75</v>
      </c>
      <c r="D605" s="4" t="s">
        <v>140</v>
      </c>
      <c r="E605" t="s">
        <v>58</v>
      </c>
      <c r="F605">
        <v>0</v>
      </c>
      <c r="G605">
        <v>0.16774193500000001</v>
      </c>
      <c r="H605">
        <v>24.540320000000001</v>
      </c>
      <c r="I605">
        <v>72.174193549999998</v>
      </c>
      <c r="J605">
        <v>5.0258064520000003</v>
      </c>
      <c r="K605">
        <v>26</v>
      </c>
      <c r="L605">
        <v>70</v>
      </c>
      <c r="M605">
        <v>90</v>
      </c>
      <c r="N605">
        <f t="shared" si="39"/>
        <v>2.6666666666666665</v>
      </c>
      <c r="O605">
        <v>0</v>
      </c>
      <c r="P605">
        <v>0</v>
      </c>
      <c r="Q605" t="s">
        <v>13</v>
      </c>
      <c r="R605">
        <v>0.75</v>
      </c>
      <c r="S605">
        <v>80</v>
      </c>
      <c r="T605">
        <v>40</v>
      </c>
      <c r="U605">
        <v>40</v>
      </c>
      <c r="V605" t="s">
        <v>18</v>
      </c>
      <c r="W605">
        <f t="shared" si="40"/>
        <v>0</v>
      </c>
      <c r="X605">
        <f t="shared" si="38"/>
        <v>0</v>
      </c>
      <c r="Y605">
        <v>0</v>
      </c>
      <c r="Z605" t="s">
        <v>51</v>
      </c>
      <c r="AA605" t="str">
        <f t="shared" si="41"/>
        <v>short_term</v>
      </c>
      <c r="AB605" s="4" t="s">
        <v>109</v>
      </c>
    </row>
    <row r="606" spans="1:28">
      <c r="A606" t="s">
        <v>88</v>
      </c>
      <c r="B606">
        <v>2020</v>
      </c>
      <c r="C606" t="s">
        <v>75</v>
      </c>
      <c r="D606" s="4" t="s">
        <v>141</v>
      </c>
      <c r="E606" t="s">
        <v>58</v>
      </c>
      <c r="F606">
        <v>0</v>
      </c>
      <c r="G606">
        <v>0.16774193500000001</v>
      </c>
      <c r="H606">
        <v>24.540320000000001</v>
      </c>
      <c r="I606">
        <v>72.174193549999998</v>
      </c>
      <c r="J606">
        <v>5.0258064520000003</v>
      </c>
      <c r="K606">
        <v>17.600000000000001</v>
      </c>
      <c r="L606">
        <v>105</v>
      </c>
      <c r="M606">
        <v>110</v>
      </c>
      <c r="N606">
        <f t="shared" si="39"/>
        <v>3.5833333333333335</v>
      </c>
      <c r="O606">
        <v>0</v>
      </c>
      <c r="P606">
        <v>0</v>
      </c>
      <c r="Q606" t="s">
        <v>15</v>
      </c>
      <c r="R606">
        <v>6.5</v>
      </c>
      <c r="S606">
        <v>60</v>
      </c>
      <c r="T606">
        <v>30</v>
      </c>
      <c r="U606">
        <v>30</v>
      </c>
      <c r="V606" t="s">
        <v>17</v>
      </c>
      <c r="W606">
        <f t="shared" si="40"/>
        <v>0</v>
      </c>
      <c r="X606">
        <f t="shared" si="38"/>
        <v>0</v>
      </c>
      <c r="Y606">
        <v>0</v>
      </c>
      <c r="Z606" t="s">
        <v>51</v>
      </c>
      <c r="AA606" t="str">
        <f t="shared" si="41"/>
        <v>short_term</v>
      </c>
      <c r="AB606" s="4" t="s">
        <v>110</v>
      </c>
    </row>
    <row r="607" spans="1:28">
      <c r="A607" t="s">
        <v>88</v>
      </c>
      <c r="B607">
        <v>2020</v>
      </c>
      <c r="C607" t="s">
        <v>75</v>
      </c>
      <c r="D607" s="4" t="s">
        <v>142</v>
      </c>
      <c r="E607" t="s">
        <v>58</v>
      </c>
      <c r="F607">
        <v>0</v>
      </c>
      <c r="G607">
        <v>0.16774193500000001</v>
      </c>
      <c r="H607">
        <v>24.540320000000001</v>
      </c>
      <c r="I607">
        <v>72.174193549999998</v>
      </c>
      <c r="J607">
        <v>5.0258064520000003</v>
      </c>
      <c r="K607">
        <v>21</v>
      </c>
      <c r="L607">
        <v>120</v>
      </c>
      <c r="M607">
        <v>135</v>
      </c>
      <c r="N607">
        <f t="shared" si="39"/>
        <v>4.25</v>
      </c>
      <c r="O607">
        <v>0</v>
      </c>
      <c r="P607">
        <v>0</v>
      </c>
      <c r="Q607" t="s">
        <v>65</v>
      </c>
      <c r="R607">
        <v>6</v>
      </c>
      <c r="S607">
        <v>40</v>
      </c>
      <c r="T607">
        <v>20</v>
      </c>
      <c r="U607">
        <v>20</v>
      </c>
      <c r="V607" t="s">
        <v>18</v>
      </c>
      <c r="W607">
        <f t="shared" si="40"/>
        <v>0</v>
      </c>
      <c r="X607">
        <f t="shared" si="38"/>
        <v>0</v>
      </c>
      <c r="Y607">
        <v>0</v>
      </c>
      <c r="Z607" t="s">
        <v>51</v>
      </c>
      <c r="AA607" t="str">
        <f t="shared" si="41"/>
        <v>intermediate_term</v>
      </c>
      <c r="AB607" s="4" t="s">
        <v>111</v>
      </c>
    </row>
    <row r="608" spans="1:28">
      <c r="A608" t="s">
        <v>88</v>
      </c>
      <c r="B608">
        <v>2020</v>
      </c>
      <c r="C608" t="s">
        <v>75</v>
      </c>
      <c r="D608" s="4" t="s">
        <v>143</v>
      </c>
      <c r="E608" t="s">
        <v>58</v>
      </c>
      <c r="F608">
        <v>1</v>
      </c>
      <c r="G608">
        <v>0.16774193500000001</v>
      </c>
      <c r="H608">
        <v>24.540320000000001</v>
      </c>
      <c r="I608">
        <v>72.174193549999998</v>
      </c>
      <c r="J608">
        <v>5.0258064520000003</v>
      </c>
      <c r="K608">
        <v>48.5</v>
      </c>
      <c r="L608">
        <v>100</v>
      </c>
      <c r="M608">
        <v>120</v>
      </c>
      <c r="N608">
        <f t="shared" si="39"/>
        <v>3.6666666666666665</v>
      </c>
      <c r="O608">
        <v>17500</v>
      </c>
      <c r="P608">
        <v>800</v>
      </c>
      <c r="Q608" t="s">
        <v>66</v>
      </c>
      <c r="R608">
        <v>5.25</v>
      </c>
      <c r="S608">
        <v>10</v>
      </c>
      <c r="T608">
        <v>20</v>
      </c>
      <c r="U608">
        <v>12</v>
      </c>
      <c r="V608" t="s">
        <v>17</v>
      </c>
      <c r="W608">
        <f t="shared" si="40"/>
        <v>38800</v>
      </c>
      <c r="X608">
        <f t="shared" si="38"/>
        <v>21300</v>
      </c>
      <c r="Y608">
        <f>(X608/O608)*100</f>
        <v>121.71428571428571</v>
      </c>
      <c r="Z608" t="s">
        <v>51</v>
      </c>
      <c r="AA608" t="str">
        <f t="shared" si="41"/>
        <v>short_term</v>
      </c>
      <c r="AB608" s="4" t="s">
        <v>112</v>
      </c>
    </row>
    <row r="609" spans="1:28">
      <c r="A609" t="s">
        <v>88</v>
      </c>
      <c r="B609">
        <v>2020</v>
      </c>
      <c r="C609" t="s">
        <v>75</v>
      </c>
      <c r="D609" s="4" t="s">
        <v>144</v>
      </c>
      <c r="E609" t="s">
        <v>58</v>
      </c>
      <c r="F609">
        <v>0</v>
      </c>
      <c r="G609">
        <v>0.16774193500000001</v>
      </c>
      <c r="H609">
        <v>24.540320000000001</v>
      </c>
      <c r="I609">
        <v>72.174193549999998</v>
      </c>
      <c r="J609">
        <v>5.0258064520000003</v>
      </c>
      <c r="K609">
        <v>46.25</v>
      </c>
      <c r="L609">
        <v>60</v>
      </c>
      <c r="M609">
        <v>65</v>
      </c>
      <c r="N609">
        <f t="shared" si="39"/>
        <v>2.0833333333333335</v>
      </c>
      <c r="O609">
        <v>0</v>
      </c>
      <c r="P609">
        <v>0</v>
      </c>
      <c r="Q609" t="s">
        <v>13</v>
      </c>
      <c r="R609">
        <v>6.75</v>
      </c>
      <c r="S609">
        <v>20</v>
      </c>
      <c r="T609">
        <v>40</v>
      </c>
      <c r="U609">
        <v>0</v>
      </c>
      <c r="V609" t="s">
        <v>18</v>
      </c>
      <c r="W609">
        <f t="shared" si="40"/>
        <v>0</v>
      </c>
      <c r="X609">
        <f t="shared" si="38"/>
        <v>0</v>
      </c>
      <c r="Y609">
        <v>0</v>
      </c>
      <c r="Z609" t="s">
        <v>51</v>
      </c>
      <c r="AA609" t="str">
        <f t="shared" si="41"/>
        <v>short_term</v>
      </c>
      <c r="AB609" s="4" t="s">
        <v>113</v>
      </c>
    </row>
    <row r="610" spans="1:28">
      <c r="A610" t="s">
        <v>88</v>
      </c>
      <c r="B610">
        <v>2020</v>
      </c>
      <c r="C610" t="s">
        <v>75</v>
      </c>
      <c r="D610" s="4" t="s">
        <v>145</v>
      </c>
      <c r="E610" t="s">
        <v>58</v>
      </c>
      <c r="F610">
        <v>0</v>
      </c>
      <c r="G610">
        <v>0.16774193500000001</v>
      </c>
      <c r="H610">
        <v>24.540320000000001</v>
      </c>
      <c r="I610">
        <v>72.174193549999998</v>
      </c>
      <c r="J610">
        <v>5.0258064520000003</v>
      </c>
      <c r="K610">
        <v>45</v>
      </c>
      <c r="L610">
        <v>70</v>
      </c>
      <c r="M610">
        <v>85</v>
      </c>
      <c r="N610">
        <f t="shared" si="39"/>
        <v>2.5833333333333335</v>
      </c>
      <c r="O610">
        <v>0</v>
      </c>
      <c r="P610">
        <v>0</v>
      </c>
      <c r="Q610" t="s">
        <v>67</v>
      </c>
      <c r="R610">
        <v>7.15</v>
      </c>
      <c r="S610">
        <v>20</v>
      </c>
      <c r="T610">
        <v>40</v>
      </c>
      <c r="U610">
        <v>40</v>
      </c>
      <c r="V610" t="s">
        <v>18</v>
      </c>
      <c r="W610">
        <f t="shared" si="40"/>
        <v>0</v>
      </c>
      <c r="X610">
        <f t="shared" si="38"/>
        <v>0</v>
      </c>
      <c r="Y610">
        <v>0</v>
      </c>
      <c r="Z610" t="s">
        <v>51</v>
      </c>
      <c r="AA610" t="str">
        <f t="shared" si="41"/>
        <v>short_term</v>
      </c>
      <c r="AB610" s="4" t="s">
        <v>114</v>
      </c>
    </row>
    <row r="611" spans="1:28">
      <c r="A611" t="s">
        <v>88</v>
      </c>
      <c r="B611">
        <v>2020</v>
      </c>
      <c r="C611" t="s">
        <v>75</v>
      </c>
      <c r="D611" s="4" t="s">
        <v>146</v>
      </c>
      <c r="E611" t="s">
        <v>58</v>
      </c>
      <c r="F611">
        <v>0</v>
      </c>
      <c r="G611">
        <v>0.16774193500000001</v>
      </c>
      <c r="H611">
        <v>24.540320000000001</v>
      </c>
      <c r="I611">
        <v>72.174193549999998</v>
      </c>
      <c r="J611">
        <v>5.0258064520000003</v>
      </c>
      <c r="K611">
        <v>46.01</v>
      </c>
      <c r="L611">
        <v>90</v>
      </c>
      <c r="M611">
        <v>135</v>
      </c>
      <c r="N611">
        <f t="shared" si="39"/>
        <v>3.75</v>
      </c>
      <c r="O611">
        <v>0</v>
      </c>
      <c r="P611">
        <v>0</v>
      </c>
      <c r="Q611" t="s">
        <v>66</v>
      </c>
      <c r="R611">
        <v>6.5</v>
      </c>
      <c r="S611">
        <v>12.5</v>
      </c>
      <c r="T611">
        <v>25</v>
      </c>
      <c r="U611">
        <v>12.5</v>
      </c>
      <c r="V611" t="s">
        <v>18</v>
      </c>
      <c r="W611">
        <f t="shared" si="40"/>
        <v>0</v>
      </c>
      <c r="X611">
        <f t="shared" si="38"/>
        <v>0</v>
      </c>
      <c r="Y611">
        <v>0</v>
      </c>
      <c r="Z611" t="s">
        <v>51</v>
      </c>
      <c r="AA611" t="str">
        <f t="shared" si="41"/>
        <v>short_term</v>
      </c>
      <c r="AB611" s="4" t="s">
        <v>115</v>
      </c>
    </row>
    <row r="612" spans="1:28">
      <c r="A612" t="s">
        <v>88</v>
      </c>
      <c r="B612">
        <v>2020</v>
      </c>
      <c r="C612" t="s">
        <v>75</v>
      </c>
      <c r="D612" s="4" t="s">
        <v>147</v>
      </c>
      <c r="E612" t="s">
        <v>58</v>
      </c>
      <c r="F612">
        <v>0</v>
      </c>
      <c r="G612">
        <v>0.16774193500000001</v>
      </c>
      <c r="H612">
        <v>24.540320000000001</v>
      </c>
      <c r="I612">
        <v>72.174193549999998</v>
      </c>
      <c r="J612">
        <v>5.0258064520000003</v>
      </c>
      <c r="K612">
        <v>42</v>
      </c>
      <c r="L612">
        <v>160</v>
      </c>
      <c r="M612">
        <v>170</v>
      </c>
      <c r="N612">
        <f t="shared" si="39"/>
        <v>5.5</v>
      </c>
      <c r="O612">
        <v>0</v>
      </c>
      <c r="P612">
        <v>0</v>
      </c>
      <c r="Q612" t="s">
        <v>13</v>
      </c>
      <c r="R612">
        <v>6.25</v>
      </c>
      <c r="S612">
        <v>10</v>
      </c>
      <c r="T612">
        <v>40</v>
      </c>
      <c r="U612">
        <v>20</v>
      </c>
      <c r="V612" t="s">
        <v>17</v>
      </c>
      <c r="W612">
        <f t="shared" si="40"/>
        <v>0</v>
      </c>
      <c r="X612">
        <f t="shared" si="38"/>
        <v>0</v>
      </c>
      <c r="Y612">
        <v>0</v>
      </c>
      <c r="Z612" t="s">
        <v>51</v>
      </c>
      <c r="AA612" t="str">
        <f t="shared" si="41"/>
        <v>intermediate_term</v>
      </c>
      <c r="AB612" s="4" t="s">
        <v>116</v>
      </c>
    </row>
    <row r="613" spans="1:28">
      <c r="A613" t="s">
        <v>88</v>
      </c>
      <c r="B613">
        <v>2020</v>
      </c>
      <c r="C613" t="s">
        <v>75</v>
      </c>
      <c r="D613" s="4" t="s">
        <v>10</v>
      </c>
      <c r="E613" t="s">
        <v>58</v>
      </c>
      <c r="F613">
        <v>0</v>
      </c>
      <c r="G613">
        <v>0.16774193500000001</v>
      </c>
      <c r="H613">
        <v>24.540320000000001</v>
      </c>
      <c r="I613">
        <v>72.174193549999998</v>
      </c>
      <c r="J613">
        <v>5.0258064520000003</v>
      </c>
      <c r="K613">
        <v>45</v>
      </c>
      <c r="L613">
        <v>90</v>
      </c>
      <c r="M613">
        <v>125</v>
      </c>
      <c r="N613">
        <f t="shared" si="39"/>
        <v>3.5833333333333335</v>
      </c>
      <c r="O613">
        <v>0</v>
      </c>
      <c r="P613">
        <v>0</v>
      </c>
      <c r="Q613" t="s">
        <v>67</v>
      </c>
      <c r="R613">
        <v>7.1</v>
      </c>
      <c r="S613">
        <v>135</v>
      </c>
      <c r="T613">
        <v>31</v>
      </c>
      <c r="U613">
        <v>250</v>
      </c>
      <c r="V613" t="s">
        <v>17</v>
      </c>
      <c r="W613">
        <f t="shared" si="40"/>
        <v>0</v>
      </c>
      <c r="X613">
        <f t="shared" si="38"/>
        <v>0</v>
      </c>
      <c r="Y613">
        <v>0</v>
      </c>
      <c r="Z613" t="s">
        <v>51</v>
      </c>
      <c r="AA613" t="str">
        <f t="shared" si="41"/>
        <v>short_term</v>
      </c>
      <c r="AB613" s="4" t="s">
        <v>113</v>
      </c>
    </row>
    <row r="614" spans="1:28">
      <c r="A614" t="s">
        <v>88</v>
      </c>
      <c r="B614">
        <v>2020</v>
      </c>
      <c r="C614" t="s">
        <v>75</v>
      </c>
      <c r="D614" s="4" t="s">
        <v>148</v>
      </c>
      <c r="E614" t="s">
        <v>61</v>
      </c>
      <c r="F614">
        <v>0</v>
      </c>
      <c r="G614">
        <v>0.16774193500000001</v>
      </c>
      <c r="H614">
        <v>24.540320000000001</v>
      </c>
      <c r="I614">
        <v>72.174193549999998</v>
      </c>
      <c r="J614">
        <v>5.0258064520000003</v>
      </c>
      <c r="K614">
        <v>35</v>
      </c>
      <c r="L614">
        <v>110</v>
      </c>
      <c r="M614">
        <v>120</v>
      </c>
      <c r="N614">
        <f t="shared" si="39"/>
        <v>3.8333333333333335</v>
      </c>
      <c r="O614">
        <v>0</v>
      </c>
      <c r="P614">
        <v>0</v>
      </c>
      <c r="Q614" t="s">
        <v>13</v>
      </c>
      <c r="R614">
        <v>6.25</v>
      </c>
      <c r="S614">
        <v>60</v>
      </c>
      <c r="T614">
        <v>45</v>
      </c>
      <c r="U614">
        <v>48</v>
      </c>
      <c r="V614" t="s">
        <v>17</v>
      </c>
      <c r="W614">
        <f t="shared" si="40"/>
        <v>0</v>
      </c>
      <c r="X614">
        <f t="shared" si="38"/>
        <v>0</v>
      </c>
      <c r="Y614">
        <v>0</v>
      </c>
      <c r="Z614" t="s">
        <v>51</v>
      </c>
      <c r="AA614" t="str">
        <f t="shared" si="41"/>
        <v>short_term</v>
      </c>
      <c r="AB614" s="4" t="s">
        <v>117</v>
      </c>
    </row>
    <row r="615" spans="1:28">
      <c r="A615" t="s">
        <v>88</v>
      </c>
      <c r="B615">
        <v>2020</v>
      </c>
      <c r="C615" t="s">
        <v>75</v>
      </c>
      <c r="D615" s="4" t="s">
        <v>149</v>
      </c>
      <c r="E615" s="1" t="s">
        <v>58</v>
      </c>
      <c r="F615">
        <v>1</v>
      </c>
      <c r="G615">
        <v>0.16774193500000001</v>
      </c>
      <c r="H615">
        <v>24.540320000000001</v>
      </c>
      <c r="I615">
        <v>72.174193549999998</v>
      </c>
      <c r="J615">
        <v>5.0258064520000003</v>
      </c>
      <c r="K615">
        <v>40</v>
      </c>
      <c r="L615">
        <v>90</v>
      </c>
      <c r="M615">
        <v>130</v>
      </c>
      <c r="N615">
        <f t="shared" si="39"/>
        <v>3.6666666666666665</v>
      </c>
      <c r="O615">
        <v>13500</v>
      </c>
      <c r="P615">
        <v>350</v>
      </c>
      <c r="Q615" t="s">
        <v>68</v>
      </c>
      <c r="R615">
        <v>6.75</v>
      </c>
      <c r="S615">
        <v>17</v>
      </c>
      <c r="T615">
        <v>13</v>
      </c>
      <c r="U615">
        <v>13</v>
      </c>
      <c r="V615" t="s">
        <v>17</v>
      </c>
      <c r="W615">
        <f t="shared" si="40"/>
        <v>14000</v>
      </c>
      <c r="X615">
        <f t="shared" si="38"/>
        <v>500</v>
      </c>
      <c r="Y615">
        <f>(X615/O615)*100</f>
        <v>3.7037037037037033</v>
      </c>
      <c r="Z615" t="s">
        <v>51</v>
      </c>
      <c r="AA615" t="str">
        <f t="shared" si="41"/>
        <v>short_term</v>
      </c>
      <c r="AB615" s="4" t="s">
        <v>118</v>
      </c>
    </row>
    <row r="616" spans="1:28">
      <c r="A616" t="s">
        <v>88</v>
      </c>
      <c r="B616">
        <v>2020</v>
      </c>
      <c r="C616" t="s">
        <v>75</v>
      </c>
      <c r="D616" s="4" t="s">
        <v>150</v>
      </c>
      <c r="E616" s="1" t="s">
        <v>59</v>
      </c>
      <c r="F616">
        <v>1</v>
      </c>
      <c r="G616">
        <v>0.16774193500000001</v>
      </c>
      <c r="H616">
        <v>24.540320000000001</v>
      </c>
      <c r="I616">
        <v>72.174193549999998</v>
      </c>
      <c r="J616">
        <v>5.0258064520000003</v>
      </c>
      <c r="K616">
        <v>32</v>
      </c>
      <c r="L616">
        <v>90</v>
      </c>
      <c r="M616">
        <v>100</v>
      </c>
      <c r="N616">
        <f t="shared" si="39"/>
        <v>3.1666666666666665</v>
      </c>
      <c r="O616">
        <v>20500</v>
      </c>
      <c r="P616">
        <v>904</v>
      </c>
      <c r="Q616" t="s">
        <v>13</v>
      </c>
      <c r="R616">
        <v>6.4</v>
      </c>
      <c r="S616">
        <v>150</v>
      </c>
      <c r="T616">
        <v>75</v>
      </c>
      <c r="U616">
        <v>50</v>
      </c>
      <c r="V616" t="s">
        <v>17</v>
      </c>
      <c r="W616">
        <f t="shared" si="40"/>
        <v>28928</v>
      </c>
      <c r="X616">
        <f t="shared" si="38"/>
        <v>8428</v>
      </c>
      <c r="Y616">
        <f>(X616/O616)*100</f>
        <v>41.112195121951217</v>
      </c>
      <c r="Z616" t="s">
        <v>51</v>
      </c>
      <c r="AA616" t="str">
        <f t="shared" si="41"/>
        <v>short_term</v>
      </c>
      <c r="AB616" s="4" t="s">
        <v>119</v>
      </c>
    </row>
    <row r="617" spans="1:28">
      <c r="A617" t="s">
        <v>88</v>
      </c>
      <c r="B617">
        <v>2020</v>
      </c>
      <c r="C617" t="s">
        <v>75</v>
      </c>
      <c r="D617" s="4" t="s">
        <v>11</v>
      </c>
      <c r="E617" s="1" t="s">
        <v>59</v>
      </c>
      <c r="F617">
        <v>0</v>
      </c>
      <c r="G617">
        <v>0.16774193500000001</v>
      </c>
      <c r="H617">
        <v>24.540320000000001</v>
      </c>
      <c r="I617">
        <v>72.174193549999998</v>
      </c>
      <c r="J617">
        <v>5.0258064520000003</v>
      </c>
      <c r="K617">
        <v>32.67</v>
      </c>
      <c r="L617">
        <v>120</v>
      </c>
      <c r="M617">
        <v>150</v>
      </c>
      <c r="N617">
        <f t="shared" si="39"/>
        <v>4.5</v>
      </c>
      <c r="O617">
        <v>0</v>
      </c>
      <c r="P617">
        <v>0</v>
      </c>
      <c r="Q617" t="s">
        <v>13</v>
      </c>
      <c r="R617">
        <v>6.5</v>
      </c>
      <c r="S617">
        <v>24</v>
      </c>
      <c r="T617">
        <v>108</v>
      </c>
      <c r="U617">
        <v>48</v>
      </c>
      <c r="V617" t="s">
        <v>18</v>
      </c>
      <c r="W617">
        <f t="shared" si="40"/>
        <v>0</v>
      </c>
      <c r="X617">
        <f t="shared" si="38"/>
        <v>0</v>
      </c>
      <c r="Y617">
        <v>0</v>
      </c>
      <c r="Z617" t="s">
        <v>53</v>
      </c>
      <c r="AA617" t="str">
        <f t="shared" si="41"/>
        <v>intermediate_term</v>
      </c>
      <c r="AB617" s="4" t="s">
        <v>120</v>
      </c>
    </row>
    <row r="618" spans="1:28">
      <c r="A618" t="s">
        <v>88</v>
      </c>
      <c r="B618">
        <v>2020</v>
      </c>
      <c r="C618" t="s">
        <v>75</v>
      </c>
      <c r="D618" s="4" t="s">
        <v>151</v>
      </c>
      <c r="E618" s="1" t="s">
        <v>60</v>
      </c>
      <c r="F618">
        <v>0</v>
      </c>
      <c r="G618">
        <v>0.16774193500000001</v>
      </c>
      <c r="H618">
        <v>24.540320000000001</v>
      </c>
      <c r="I618">
        <v>72.174193549999998</v>
      </c>
      <c r="J618">
        <v>5.0258064520000003</v>
      </c>
      <c r="K618">
        <v>35.700000000000003</v>
      </c>
      <c r="L618">
        <v>150</v>
      </c>
      <c r="M618">
        <v>300</v>
      </c>
      <c r="N618">
        <f t="shared" si="39"/>
        <v>7.5</v>
      </c>
      <c r="O618">
        <v>0</v>
      </c>
      <c r="P618">
        <v>0</v>
      </c>
      <c r="Q618" t="s">
        <v>13</v>
      </c>
      <c r="R618">
        <v>5.75</v>
      </c>
      <c r="S618">
        <v>40</v>
      </c>
      <c r="T618">
        <v>25</v>
      </c>
      <c r="U618">
        <v>15</v>
      </c>
      <c r="V618" t="s">
        <v>18</v>
      </c>
      <c r="W618">
        <f t="shared" si="40"/>
        <v>0</v>
      </c>
      <c r="X618">
        <f t="shared" si="38"/>
        <v>0</v>
      </c>
      <c r="Y618">
        <v>0</v>
      </c>
      <c r="Z618" t="s">
        <v>53</v>
      </c>
      <c r="AA618" t="str">
        <f t="shared" si="41"/>
        <v>intermediate_term</v>
      </c>
      <c r="AB618" s="4" t="s">
        <v>121</v>
      </c>
    </row>
    <row r="619" spans="1:28">
      <c r="A619" t="s">
        <v>88</v>
      </c>
      <c r="B619">
        <v>2020</v>
      </c>
      <c r="C619" t="s">
        <v>75</v>
      </c>
      <c r="D619" s="4" t="s">
        <v>152</v>
      </c>
      <c r="E619" s="1" t="s">
        <v>60</v>
      </c>
      <c r="F619">
        <v>0</v>
      </c>
      <c r="G619">
        <v>0.16774193500000001</v>
      </c>
      <c r="H619">
        <v>24.540320000000001</v>
      </c>
      <c r="I619">
        <v>72.174193549999998</v>
      </c>
      <c r="J619">
        <v>5.0258064520000003</v>
      </c>
      <c r="K619">
        <v>35</v>
      </c>
      <c r="L619">
        <v>50</v>
      </c>
      <c r="M619">
        <v>145</v>
      </c>
      <c r="N619">
        <f t="shared" si="39"/>
        <v>3.25</v>
      </c>
      <c r="O619">
        <v>0</v>
      </c>
      <c r="P619">
        <v>0</v>
      </c>
      <c r="Q619" t="s">
        <v>69</v>
      </c>
      <c r="R619">
        <v>6.75</v>
      </c>
      <c r="S619">
        <v>20</v>
      </c>
      <c r="T619">
        <v>40</v>
      </c>
      <c r="U619">
        <v>20</v>
      </c>
      <c r="V619" t="s">
        <v>17</v>
      </c>
      <c r="W619">
        <f t="shared" si="40"/>
        <v>0</v>
      </c>
      <c r="X619">
        <f t="shared" si="38"/>
        <v>0</v>
      </c>
      <c r="Y619">
        <v>0</v>
      </c>
      <c r="Z619" t="s">
        <v>53</v>
      </c>
      <c r="AA619" t="str">
        <f t="shared" si="41"/>
        <v>short_term</v>
      </c>
      <c r="AB619" s="4" t="s">
        <v>122</v>
      </c>
    </row>
    <row r="620" spans="1:28">
      <c r="A620" t="s">
        <v>88</v>
      </c>
      <c r="B620">
        <v>2020</v>
      </c>
      <c r="C620" t="s">
        <v>75</v>
      </c>
      <c r="D620" s="4" t="s">
        <v>153</v>
      </c>
      <c r="E620" s="1" t="s">
        <v>63</v>
      </c>
      <c r="F620">
        <v>0</v>
      </c>
      <c r="G620">
        <v>0.16774193500000001</v>
      </c>
      <c r="H620">
        <v>24.540320000000001</v>
      </c>
      <c r="I620">
        <v>72.174193549999998</v>
      </c>
      <c r="J620">
        <v>5.0258064520000003</v>
      </c>
      <c r="K620">
        <v>145</v>
      </c>
      <c r="L620">
        <v>180</v>
      </c>
      <c r="M620">
        <v>240</v>
      </c>
      <c r="N620">
        <f t="shared" si="39"/>
        <v>7</v>
      </c>
      <c r="O620">
        <v>0</v>
      </c>
      <c r="P620">
        <v>0</v>
      </c>
      <c r="Q620" t="s">
        <v>70</v>
      </c>
      <c r="R620">
        <v>6.9</v>
      </c>
      <c r="S620">
        <v>80</v>
      </c>
      <c r="T620">
        <v>40</v>
      </c>
      <c r="U620">
        <v>40</v>
      </c>
      <c r="V620" t="s">
        <v>18</v>
      </c>
      <c r="W620">
        <f t="shared" si="40"/>
        <v>0</v>
      </c>
      <c r="X620">
        <f t="shared" si="38"/>
        <v>0</v>
      </c>
      <c r="Y620">
        <v>0</v>
      </c>
      <c r="Z620" t="s">
        <v>53</v>
      </c>
      <c r="AA620" t="str">
        <f t="shared" si="41"/>
        <v>intermediate_term</v>
      </c>
      <c r="AB620" s="4" t="s">
        <v>123</v>
      </c>
    </row>
    <row r="621" spans="1:28">
      <c r="A621" t="s">
        <v>88</v>
      </c>
      <c r="B621">
        <v>2020</v>
      </c>
      <c r="C621" t="s">
        <v>75</v>
      </c>
      <c r="D621" s="4" t="s">
        <v>12</v>
      </c>
      <c r="E621" s="1" t="s">
        <v>62</v>
      </c>
      <c r="F621">
        <v>1</v>
      </c>
      <c r="G621">
        <v>0.16774193500000001</v>
      </c>
      <c r="H621">
        <v>24.540320000000001</v>
      </c>
      <c r="I621">
        <v>72.174193549999998</v>
      </c>
      <c r="J621">
        <v>5.0258064520000003</v>
      </c>
      <c r="K621">
        <v>160</v>
      </c>
      <c r="L621">
        <v>150</v>
      </c>
      <c r="M621">
        <v>180</v>
      </c>
      <c r="N621">
        <f t="shared" si="39"/>
        <v>5.5</v>
      </c>
      <c r="O621">
        <v>45000</v>
      </c>
      <c r="P621">
        <v>2750</v>
      </c>
      <c r="Q621" t="s">
        <v>13</v>
      </c>
      <c r="R621">
        <v>6.25</v>
      </c>
      <c r="S621">
        <v>30</v>
      </c>
      <c r="T621">
        <v>60</v>
      </c>
      <c r="U621">
        <v>30</v>
      </c>
      <c r="V621" t="s">
        <v>17</v>
      </c>
      <c r="W621">
        <f t="shared" si="40"/>
        <v>440000</v>
      </c>
      <c r="X621">
        <f t="shared" si="38"/>
        <v>395000</v>
      </c>
      <c r="Y621">
        <f>(X621/O621)*100</f>
        <v>877.77777777777783</v>
      </c>
      <c r="Z621" t="s">
        <v>53</v>
      </c>
      <c r="AA621" t="str">
        <f t="shared" si="41"/>
        <v>intermediate_term</v>
      </c>
      <c r="AB621" s="4" t="s">
        <v>124</v>
      </c>
    </row>
    <row r="622" spans="1:28">
      <c r="A622" t="s">
        <v>88</v>
      </c>
      <c r="B622">
        <v>2020</v>
      </c>
      <c r="C622" t="s">
        <v>75</v>
      </c>
      <c r="D622" s="4" t="s">
        <v>154</v>
      </c>
      <c r="E622" s="1" t="s">
        <v>61</v>
      </c>
      <c r="F622">
        <v>0</v>
      </c>
      <c r="G622">
        <v>0.16774193500000001</v>
      </c>
      <c r="H622">
        <v>24.540320000000001</v>
      </c>
      <c r="I622">
        <v>72.174193549999998</v>
      </c>
      <c r="J622">
        <v>5.0258064520000003</v>
      </c>
      <c r="K622">
        <v>4</v>
      </c>
      <c r="L622">
        <v>300</v>
      </c>
      <c r="M622">
        <v>450</v>
      </c>
      <c r="N622">
        <f t="shared" si="39"/>
        <v>12.5</v>
      </c>
      <c r="O622">
        <v>0</v>
      </c>
      <c r="P622">
        <v>0</v>
      </c>
      <c r="Q622" t="s">
        <v>13</v>
      </c>
      <c r="R622">
        <v>7</v>
      </c>
      <c r="S622">
        <v>150</v>
      </c>
      <c r="T622">
        <v>80</v>
      </c>
      <c r="U622">
        <v>80</v>
      </c>
      <c r="V622" t="s">
        <v>17</v>
      </c>
      <c r="W622">
        <f t="shared" si="40"/>
        <v>0</v>
      </c>
      <c r="X622">
        <f t="shared" si="38"/>
        <v>0</v>
      </c>
      <c r="Y622">
        <v>0</v>
      </c>
      <c r="Z622" t="s">
        <v>51</v>
      </c>
      <c r="AA622" t="str">
        <f t="shared" si="41"/>
        <v>long_term</v>
      </c>
      <c r="AB622" s="4" t="s">
        <v>125</v>
      </c>
    </row>
    <row r="623" spans="1:28">
      <c r="A623" t="s">
        <v>88</v>
      </c>
      <c r="B623">
        <v>2020</v>
      </c>
      <c r="C623" t="s">
        <v>75</v>
      </c>
      <c r="D623" s="4" t="s">
        <v>155</v>
      </c>
      <c r="E623" s="1" t="s">
        <v>62</v>
      </c>
      <c r="F623">
        <v>1</v>
      </c>
      <c r="G623">
        <v>0.16774193500000001</v>
      </c>
      <c r="H623">
        <v>24.540320000000001</v>
      </c>
      <c r="I623">
        <v>72.174193549999998</v>
      </c>
      <c r="J623">
        <v>5.0258064520000003</v>
      </c>
      <c r="K623">
        <v>42</v>
      </c>
      <c r="L623">
        <v>80</v>
      </c>
      <c r="M623">
        <v>150</v>
      </c>
      <c r="N623">
        <f t="shared" si="39"/>
        <v>3.8333333333333335</v>
      </c>
      <c r="O623">
        <v>37500</v>
      </c>
      <c r="P623">
        <v>17000</v>
      </c>
      <c r="Q623" t="s">
        <v>13</v>
      </c>
      <c r="R623">
        <v>6.5</v>
      </c>
      <c r="S623">
        <v>40</v>
      </c>
      <c r="T623">
        <v>20</v>
      </c>
      <c r="U623">
        <v>40</v>
      </c>
      <c r="V623" t="s">
        <v>17</v>
      </c>
      <c r="W623">
        <f t="shared" si="40"/>
        <v>714000</v>
      </c>
      <c r="X623">
        <f t="shared" si="38"/>
        <v>676500</v>
      </c>
      <c r="Y623">
        <f>(X623/O623)*100</f>
        <v>1804</v>
      </c>
      <c r="Z623" t="s">
        <v>51</v>
      </c>
      <c r="AA623" t="str">
        <f t="shared" si="41"/>
        <v>short_term</v>
      </c>
      <c r="AB623" s="4" t="s">
        <v>126</v>
      </c>
    </row>
    <row r="624" spans="1:28">
      <c r="A624" t="s">
        <v>88</v>
      </c>
      <c r="B624">
        <v>2020</v>
      </c>
      <c r="C624" t="s">
        <v>75</v>
      </c>
      <c r="D624" s="4" t="s">
        <v>22</v>
      </c>
      <c r="E624" s="3" t="s">
        <v>62</v>
      </c>
      <c r="F624">
        <v>0</v>
      </c>
      <c r="G624">
        <v>0.16774193500000001</v>
      </c>
      <c r="H624">
        <v>24.540320000000001</v>
      </c>
      <c r="I624">
        <v>72.174193549999998</v>
      </c>
      <c r="J624">
        <v>5.0258064520000003</v>
      </c>
      <c r="K624">
        <f ca="1">RANDBETWEEN(15,30)</f>
        <v>27</v>
      </c>
      <c r="L624">
        <v>90</v>
      </c>
      <c r="M624">
        <v>90</v>
      </c>
      <c r="N624">
        <f t="shared" si="39"/>
        <v>3</v>
      </c>
      <c r="O624">
        <v>0</v>
      </c>
      <c r="P624">
        <v>0</v>
      </c>
      <c r="Q624" t="s">
        <v>13</v>
      </c>
      <c r="R624">
        <v>6.5</v>
      </c>
      <c r="S624">
        <v>200</v>
      </c>
      <c r="T624">
        <v>250</v>
      </c>
      <c r="U624">
        <v>250</v>
      </c>
      <c r="V624" t="s">
        <v>18</v>
      </c>
      <c r="W624">
        <f t="shared" ca="1" si="40"/>
        <v>0</v>
      </c>
      <c r="X624">
        <f t="shared" ca="1" si="38"/>
        <v>0</v>
      </c>
      <c r="Y624">
        <v>0</v>
      </c>
      <c r="Z624" t="s">
        <v>53</v>
      </c>
      <c r="AA624" t="str">
        <f t="shared" si="41"/>
        <v>short_term</v>
      </c>
      <c r="AB624" s="4" t="s">
        <v>90</v>
      </c>
    </row>
    <row r="625" spans="1:28">
      <c r="A625" t="s">
        <v>88</v>
      </c>
      <c r="B625">
        <v>2020</v>
      </c>
      <c r="C625" t="s">
        <v>75</v>
      </c>
      <c r="D625" s="4" t="s">
        <v>23</v>
      </c>
      <c r="E625" s="3" t="s">
        <v>62</v>
      </c>
      <c r="F625">
        <v>0</v>
      </c>
      <c r="G625">
        <v>0.16774193500000001</v>
      </c>
      <c r="H625">
        <v>24.540320000000001</v>
      </c>
      <c r="I625">
        <v>72.174193549999998</v>
      </c>
      <c r="J625">
        <v>5.0258064520000003</v>
      </c>
      <c r="K625">
        <f ca="1">RANDBETWEEN(15,30)</f>
        <v>18</v>
      </c>
      <c r="L625">
        <v>140</v>
      </c>
      <c r="M625">
        <v>140</v>
      </c>
      <c r="N625">
        <f t="shared" si="39"/>
        <v>4.666666666666667</v>
      </c>
      <c r="O625">
        <v>0</v>
      </c>
      <c r="P625">
        <v>0</v>
      </c>
      <c r="Q625" t="s">
        <v>15</v>
      </c>
      <c r="R625">
        <v>6.05</v>
      </c>
      <c r="S625">
        <v>200</v>
      </c>
      <c r="T625">
        <v>75</v>
      </c>
      <c r="U625">
        <v>75</v>
      </c>
      <c r="V625" t="s">
        <v>18</v>
      </c>
      <c r="W625">
        <f t="shared" ca="1" si="40"/>
        <v>0</v>
      </c>
      <c r="X625">
        <f t="shared" ca="1" si="38"/>
        <v>0</v>
      </c>
      <c r="Y625">
        <v>0</v>
      </c>
      <c r="Z625" t="s">
        <v>53</v>
      </c>
      <c r="AA625" t="str">
        <f t="shared" si="41"/>
        <v>intermediate_term</v>
      </c>
      <c r="AB625" s="4" t="s">
        <v>127</v>
      </c>
    </row>
    <row r="626" spans="1:28">
      <c r="A626" t="s">
        <v>88</v>
      </c>
      <c r="B626">
        <v>2020</v>
      </c>
      <c r="C626" t="s">
        <v>75</v>
      </c>
      <c r="D626" s="4" t="s">
        <v>24</v>
      </c>
      <c r="E626" s="3" t="s">
        <v>62</v>
      </c>
      <c r="F626">
        <v>0</v>
      </c>
      <c r="G626">
        <v>0.16774193500000001</v>
      </c>
      <c r="H626">
        <v>24.540320000000001</v>
      </c>
      <c r="I626">
        <v>72.174193549999998</v>
      </c>
      <c r="J626">
        <v>5.0258064520000003</v>
      </c>
      <c r="K626">
        <f ca="1">RANDBETWEEN(25,35)</f>
        <v>26</v>
      </c>
      <c r="L626">
        <v>240</v>
      </c>
      <c r="M626">
        <v>240</v>
      </c>
      <c r="N626">
        <f t="shared" si="39"/>
        <v>8</v>
      </c>
      <c r="O626">
        <v>0</v>
      </c>
      <c r="P626">
        <v>0</v>
      </c>
      <c r="Q626" t="s">
        <v>15</v>
      </c>
      <c r="R626">
        <v>6</v>
      </c>
      <c r="S626">
        <v>10</v>
      </c>
      <c r="T626">
        <v>20</v>
      </c>
      <c r="U626">
        <v>20</v>
      </c>
      <c r="V626" t="s">
        <v>17</v>
      </c>
      <c r="W626">
        <f t="shared" ca="1" si="40"/>
        <v>0</v>
      </c>
      <c r="X626">
        <f t="shared" ca="1" si="38"/>
        <v>0</v>
      </c>
      <c r="Y626">
        <v>0</v>
      </c>
      <c r="Z626" t="s">
        <v>51</v>
      </c>
      <c r="AA626" t="str">
        <f t="shared" si="41"/>
        <v>intermediate_term</v>
      </c>
      <c r="AB626" s="4" t="s">
        <v>91</v>
      </c>
    </row>
    <row r="627" spans="1:28">
      <c r="A627" t="s">
        <v>88</v>
      </c>
      <c r="B627">
        <v>2020</v>
      </c>
      <c r="C627" t="s">
        <v>75</v>
      </c>
      <c r="D627" s="4" t="s">
        <v>25</v>
      </c>
      <c r="E627" s="3" t="s">
        <v>62</v>
      </c>
      <c r="F627">
        <v>0</v>
      </c>
      <c r="G627">
        <v>0.16774193500000001</v>
      </c>
      <c r="H627">
        <v>24.540320000000001</v>
      </c>
      <c r="I627">
        <v>72.174193549999998</v>
      </c>
      <c r="J627">
        <v>5.0258064520000003</v>
      </c>
      <c r="K627">
        <f ca="1">RANDBETWEEN(20,30)</f>
        <v>27</v>
      </c>
      <c r="L627">
        <v>75</v>
      </c>
      <c r="M627">
        <v>75</v>
      </c>
      <c r="N627">
        <f t="shared" si="39"/>
        <v>2.5</v>
      </c>
      <c r="O627">
        <v>0</v>
      </c>
      <c r="P627">
        <v>0</v>
      </c>
      <c r="Q627" t="s">
        <v>15</v>
      </c>
      <c r="R627">
        <v>6.25</v>
      </c>
      <c r="S627">
        <v>5</v>
      </c>
      <c r="T627">
        <v>10</v>
      </c>
      <c r="U627">
        <v>10</v>
      </c>
      <c r="V627" t="s">
        <v>18</v>
      </c>
      <c r="W627">
        <f t="shared" ca="1" si="40"/>
        <v>0</v>
      </c>
      <c r="X627">
        <f t="shared" ca="1" si="38"/>
        <v>0</v>
      </c>
      <c r="Y627">
        <v>0</v>
      </c>
      <c r="Z627" t="s">
        <v>51</v>
      </c>
      <c r="AA627" t="str">
        <f t="shared" si="41"/>
        <v>short_term</v>
      </c>
      <c r="AB627" s="4" t="s">
        <v>92</v>
      </c>
    </row>
    <row r="628" spans="1:28">
      <c r="A628" t="s">
        <v>88</v>
      </c>
      <c r="B628">
        <v>2020</v>
      </c>
      <c r="C628" t="s">
        <v>75</v>
      </c>
      <c r="D628" s="4" t="s">
        <v>26</v>
      </c>
      <c r="E628" s="3" t="s">
        <v>62</v>
      </c>
      <c r="F628">
        <v>1</v>
      </c>
      <c r="G628">
        <v>0.16774193500000001</v>
      </c>
      <c r="H628">
        <v>24.540320000000001</v>
      </c>
      <c r="I628">
        <v>72.174193549999998</v>
      </c>
      <c r="J628">
        <v>5.0258064520000003</v>
      </c>
      <c r="K628">
        <f ca="1">RANDBETWEEN(25,35)</f>
        <v>34</v>
      </c>
      <c r="L628">
        <v>55</v>
      </c>
      <c r="M628">
        <v>55</v>
      </c>
      <c r="N628">
        <f t="shared" si="39"/>
        <v>1.8333333333333333</v>
      </c>
      <c r="O628">
        <v>24000</v>
      </c>
      <c r="P628">
        <f ca="1">RANDBETWEEN(8090,8100)</f>
        <v>8098</v>
      </c>
      <c r="Q628" t="s">
        <v>13</v>
      </c>
      <c r="R628">
        <v>6.4</v>
      </c>
      <c r="S628">
        <v>30</v>
      </c>
      <c r="T628">
        <v>40</v>
      </c>
      <c r="U628">
        <v>40</v>
      </c>
      <c r="V628" t="s">
        <v>17</v>
      </c>
      <c r="W628">
        <f t="shared" ca="1" si="40"/>
        <v>275332</v>
      </c>
      <c r="X628">
        <f t="shared" ca="1" si="38"/>
        <v>251332</v>
      </c>
      <c r="Y628">
        <f ca="1">(X628/O628)*100</f>
        <v>1047.2166666666667</v>
      </c>
      <c r="Z628" t="s">
        <v>53</v>
      </c>
      <c r="AA628" t="str">
        <f t="shared" si="41"/>
        <v>short_term</v>
      </c>
      <c r="AB628" s="4" t="s">
        <v>128</v>
      </c>
    </row>
    <row r="629" spans="1:28">
      <c r="A629" t="s">
        <v>88</v>
      </c>
      <c r="B629">
        <v>2020</v>
      </c>
      <c r="C629" t="s">
        <v>75</v>
      </c>
      <c r="D629" s="4" t="s">
        <v>27</v>
      </c>
      <c r="E629" s="3" t="s">
        <v>62</v>
      </c>
      <c r="F629">
        <v>0</v>
      </c>
      <c r="G629">
        <v>0.16774193500000001</v>
      </c>
      <c r="H629">
        <v>24.540320000000001</v>
      </c>
      <c r="I629">
        <v>72.174193549999998</v>
      </c>
      <c r="J629">
        <v>5.0258064520000003</v>
      </c>
      <c r="K629">
        <f ca="1">RANDBETWEEN(15,30)</f>
        <v>28</v>
      </c>
      <c r="L629">
        <v>90</v>
      </c>
      <c r="M629">
        <v>90</v>
      </c>
      <c r="N629">
        <f t="shared" si="39"/>
        <v>3</v>
      </c>
      <c r="O629">
        <v>0</v>
      </c>
      <c r="P629">
        <v>0</v>
      </c>
      <c r="Q629" t="s">
        <v>13</v>
      </c>
      <c r="R629">
        <v>6.5</v>
      </c>
      <c r="S629">
        <v>90</v>
      </c>
      <c r="T629">
        <v>90</v>
      </c>
      <c r="U629">
        <v>90</v>
      </c>
      <c r="V629" t="s">
        <v>17</v>
      </c>
      <c r="W629">
        <f t="shared" ca="1" si="40"/>
        <v>0</v>
      </c>
      <c r="X629">
        <f t="shared" ca="1" si="38"/>
        <v>0</v>
      </c>
      <c r="Y629">
        <v>0</v>
      </c>
      <c r="Z629" t="s">
        <v>51</v>
      </c>
      <c r="AA629" t="str">
        <f t="shared" si="41"/>
        <v>short_term</v>
      </c>
      <c r="AB629" s="4" t="s">
        <v>93</v>
      </c>
    </row>
    <row r="630" spans="1:28">
      <c r="A630" t="s">
        <v>88</v>
      </c>
      <c r="B630">
        <v>2020</v>
      </c>
      <c r="C630" t="s">
        <v>75</v>
      </c>
      <c r="D630" s="4" t="s">
        <v>28</v>
      </c>
      <c r="E630" s="3" t="s">
        <v>62</v>
      </c>
      <c r="F630">
        <v>0</v>
      </c>
      <c r="G630">
        <v>0.16774193500000001</v>
      </c>
      <c r="H630">
        <v>24.540320000000001</v>
      </c>
      <c r="I630">
        <v>72.174193549999998</v>
      </c>
      <c r="J630">
        <v>5.0258064520000003</v>
      </c>
      <c r="K630">
        <f ca="1">RANDBETWEEN(25,40)</f>
        <v>26</v>
      </c>
      <c r="L630">
        <v>180</v>
      </c>
      <c r="M630">
        <v>180</v>
      </c>
      <c r="N630">
        <f t="shared" si="39"/>
        <v>6</v>
      </c>
      <c r="O630">
        <v>0</v>
      </c>
      <c r="P630">
        <v>0</v>
      </c>
      <c r="Q630" t="s">
        <v>15</v>
      </c>
      <c r="R630">
        <v>6.25</v>
      </c>
      <c r="S630">
        <v>80</v>
      </c>
      <c r="T630">
        <v>60</v>
      </c>
      <c r="U630">
        <v>40</v>
      </c>
      <c r="V630" t="s">
        <v>18</v>
      </c>
      <c r="W630">
        <f t="shared" ca="1" si="40"/>
        <v>0</v>
      </c>
      <c r="X630">
        <f t="shared" ca="1" si="38"/>
        <v>0</v>
      </c>
      <c r="Y630">
        <v>0</v>
      </c>
      <c r="Z630" t="s">
        <v>53</v>
      </c>
      <c r="AA630" t="str">
        <f t="shared" si="41"/>
        <v>intermediate_term</v>
      </c>
      <c r="AB630" s="4" t="s">
        <v>94</v>
      </c>
    </row>
    <row r="631" spans="1:28">
      <c r="A631" t="s">
        <v>88</v>
      </c>
      <c r="B631">
        <v>2020</v>
      </c>
      <c r="C631" t="s">
        <v>75</v>
      </c>
      <c r="D631" s="4" t="s">
        <v>29</v>
      </c>
      <c r="E631" s="1" t="s">
        <v>63</v>
      </c>
      <c r="F631">
        <v>0</v>
      </c>
      <c r="G631">
        <v>0.16774193500000001</v>
      </c>
      <c r="H631">
        <v>24.540320000000001</v>
      </c>
      <c r="I631">
        <v>72.174193549999998</v>
      </c>
      <c r="J631">
        <v>5.0258064520000003</v>
      </c>
      <c r="K631">
        <f ca="1">RANDBETWEEN(85,95)</f>
        <v>89</v>
      </c>
      <c r="L631">
        <v>210</v>
      </c>
      <c r="M631">
        <v>210</v>
      </c>
      <c r="N631">
        <f t="shared" si="39"/>
        <v>7</v>
      </c>
      <c r="O631">
        <v>0</v>
      </c>
      <c r="P631">
        <v>0</v>
      </c>
      <c r="Q631" t="s">
        <v>36</v>
      </c>
      <c r="R631">
        <v>6</v>
      </c>
      <c r="S631">
        <v>120</v>
      </c>
      <c r="T631">
        <v>50</v>
      </c>
      <c r="U631">
        <v>80</v>
      </c>
      <c r="V631" t="s">
        <v>17</v>
      </c>
      <c r="W631">
        <f t="shared" ca="1" si="40"/>
        <v>0</v>
      </c>
      <c r="X631">
        <f t="shared" ca="1" si="38"/>
        <v>0</v>
      </c>
      <c r="Y631">
        <v>0</v>
      </c>
      <c r="Z631" t="s">
        <v>51</v>
      </c>
      <c r="AA631" t="str">
        <f t="shared" si="41"/>
        <v>intermediate_term</v>
      </c>
      <c r="AB631" s="4" t="s">
        <v>129</v>
      </c>
    </row>
    <row r="632" spans="1:28">
      <c r="A632" t="s">
        <v>88</v>
      </c>
      <c r="B632">
        <v>2020</v>
      </c>
      <c r="C632" t="s">
        <v>75</v>
      </c>
      <c r="D632" s="4" t="s">
        <v>30</v>
      </c>
      <c r="E632" s="2" t="s">
        <v>61</v>
      </c>
      <c r="F632">
        <v>0</v>
      </c>
      <c r="G632">
        <v>0.16774193500000001</v>
      </c>
      <c r="H632">
        <v>24.540320000000001</v>
      </c>
      <c r="I632">
        <v>72.174193549999998</v>
      </c>
      <c r="J632">
        <v>5.0258064520000003</v>
      </c>
      <c r="K632">
        <f ca="1">RANDBETWEEN(25,40)</f>
        <v>37</v>
      </c>
      <c r="L632">
        <v>360</v>
      </c>
      <c r="M632">
        <v>360</v>
      </c>
      <c r="N632">
        <f t="shared" si="39"/>
        <v>12</v>
      </c>
      <c r="O632">
        <v>0</v>
      </c>
      <c r="P632">
        <v>0</v>
      </c>
      <c r="Q632" t="s">
        <v>65</v>
      </c>
      <c r="R632">
        <v>6.75</v>
      </c>
      <c r="S632">
        <v>400</v>
      </c>
      <c r="T632">
        <v>120</v>
      </c>
      <c r="U632">
        <v>600</v>
      </c>
      <c r="V632" t="s">
        <v>18</v>
      </c>
      <c r="W632">
        <f t="shared" ca="1" si="40"/>
        <v>0</v>
      </c>
      <c r="X632">
        <f t="shared" ca="1" si="38"/>
        <v>0</v>
      </c>
      <c r="Y632">
        <v>0</v>
      </c>
      <c r="Z632" t="s">
        <v>53</v>
      </c>
      <c r="AA632" t="str">
        <f t="shared" si="41"/>
        <v>intermediate_term</v>
      </c>
      <c r="AB632" s="4" t="s">
        <v>95</v>
      </c>
    </row>
    <row r="633" spans="1:28">
      <c r="A633" t="s">
        <v>88</v>
      </c>
      <c r="B633">
        <v>2020</v>
      </c>
      <c r="C633" t="s">
        <v>75</v>
      </c>
      <c r="D633" s="4" t="s">
        <v>31</v>
      </c>
      <c r="E633" s="3" t="s">
        <v>61</v>
      </c>
      <c r="F633">
        <v>0</v>
      </c>
      <c r="G633">
        <v>0.16774193500000001</v>
      </c>
      <c r="H633">
        <v>24.540320000000001</v>
      </c>
      <c r="I633">
        <v>72.174193549999998</v>
      </c>
      <c r="J633">
        <v>5.0258064520000003</v>
      </c>
      <c r="K633">
        <f ca="1">RANDBETWEEN(290,320)</f>
        <v>290</v>
      </c>
      <c r="L633">
        <v>1080</v>
      </c>
      <c r="M633">
        <v>1080</v>
      </c>
      <c r="N633">
        <f t="shared" si="39"/>
        <v>36</v>
      </c>
      <c r="O633">
        <v>0</v>
      </c>
      <c r="P633">
        <v>0</v>
      </c>
      <c r="Q633" t="s">
        <v>13</v>
      </c>
      <c r="R633">
        <v>9.5</v>
      </c>
      <c r="S633">
        <v>32</v>
      </c>
      <c r="T633">
        <v>32</v>
      </c>
      <c r="U633">
        <v>32</v>
      </c>
      <c r="V633" t="s">
        <v>17</v>
      </c>
      <c r="W633">
        <f t="shared" ca="1" si="40"/>
        <v>0</v>
      </c>
      <c r="X633">
        <f t="shared" ca="1" si="38"/>
        <v>0</v>
      </c>
      <c r="Y633">
        <v>0</v>
      </c>
      <c r="Z633" t="s">
        <v>54</v>
      </c>
      <c r="AA633" t="str">
        <f t="shared" si="41"/>
        <v>long_term</v>
      </c>
      <c r="AB633" s="4" t="s">
        <v>130</v>
      </c>
    </row>
    <row r="634" spans="1:28">
      <c r="A634" t="s">
        <v>88</v>
      </c>
      <c r="B634">
        <v>2020</v>
      </c>
      <c r="C634" t="s">
        <v>75</v>
      </c>
      <c r="D634" s="4" t="s">
        <v>32</v>
      </c>
      <c r="E634" s="3" t="s">
        <v>61</v>
      </c>
      <c r="F634">
        <v>0</v>
      </c>
      <c r="G634">
        <v>0.16774193500000001</v>
      </c>
      <c r="H634">
        <v>24.540320000000001</v>
      </c>
      <c r="I634">
        <v>72.174193549999998</v>
      </c>
      <c r="J634">
        <v>5.0258064520000003</v>
      </c>
      <c r="K634">
        <f ca="1">RANDBETWEEN(100,130)</f>
        <v>127</v>
      </c>
      <c r="L634">
        <v>1980</v>
      </c>
      <c r="M634">
        <v>1980</v>
      </c>
      <c r="N634">
        <f t="shared" si="39"/>
        <v>66</v>
      </c>
      <c r="O634">
        <v>0</v>
      </c>
      <c r="P634">
        <v>0</v>
      </c>
      <c r="Q634" t="s">
        <v>15</v>
      </c>
      <c r="R634">
        <v>7.25</v>
      </c>
      <c r="S634">
        <v>56</v>
      </c>
      <c r="T634">
        <v>20</v>
      </c>
      <c r="U634">
        <v>20</v>
      </c>
      <c r="V634" t="s">
        <v>18</v>
      </c>
      <c r="W634">
        <f t="shared" ca="1" si="40"/>
        <v>0</v>
      </c>
      <c r="X634">
        <f t="shared" ca="1" si="38"/>
        <v>0</v>
      </c>
      <c r="Y634">
        <v>0</v>
      </c>
      <c r="Z634" t="s">
        <v>54</v>
      </c>
      <c r="AA634" t="str">
        <f t="shared" si="41"/>
        <v>long_term</v>
      </c>
      <c r="AB634" s="4" t="s">
        <v>131</v>
      </c>
    </row>
    <row r="635" spans="1:28">
      <c r="A635" t="s">
        <v>88</v>
      </c>
      <c r="B635">
        <v>2020</v>
      </c>
      <c r="C635" t="s">
        <v>75</v>
      </c>
      <c r="D635" s="4" t="s">
        <v>33</v>
      </c>
      <c r="E635" s="2" t="s">
        <v>61</v>
      </c>
      <c r="F635">
        <v>0</v>
      </c>
      <c r="G635">
        <v>0.16774193500000001</v>
      </c>
      <c r="H635">
        <v>24.540320000000001</v>
      </c>
      <c r="I635">
        <v>72.174193549999998</v>
      </c>
      <c r="J635">
        <v>5.0258064520000003</v>
      </c>
      <c r="K635">
        <f ca="1">RANDBETWEEN(50,65)</f>
        <v>63</v>
      </c>
      <c r="L635">
        <v>1080</v>
      </c>
      <c r="M635">
        <v>1080</v>
      </c>
      <c r="N635">
        <f t="shared" si="39"/>
        <v>36</v>
      </c>
      <c r="O635">
        <v>0</v>
      </c>
      <c r="P635">
        <v>0</v>
      </c>
      <c r="Q635" t="s">
        <v>71</v>
      </c>
      <c r="R635">
        <v>6</v>
      </c>
      <c r="S635">
        <v>25</v>
      </c>
      <c r="T635">
        <v>12</v>
      </c>
      <c r="U635">
        <v>12</v>
      </c>
      <c r="V635" t="s">
        <v>18</v>
      </c>
      <c r="W635">
        <f t="shared" ca="1" si="40"/>
        <v>0</v>
      </c>
      <c r="X635">
        <f t="shared" ca="1" si="38"/>
        <v>0</v>
      </c>
      <c r="Y635">
        <v>0</v>
      </c>
      <c r="Z635" t="s">
        <v>54</v>
      </c>
      <c r="AA635" t="str">
        <f t="shared" si="41"/>
        <v>long_term</v>
      </c>
      <c r="AB635" s="4" t="s">
        <v>96</v>
      </c>
    </row>
    <row r="636" spans="1:28">
      <c r="A636" t="s">
        <v>88</v>
      </c>
      <c r="B636">
        <v>2020</v>
      </c>
      <c r="C636" t="s">
        <v>75</v>
      </c>
      <c r="D636" s="4" t="s">
        <v>34</v>
      </c>
      <c r="E636" s="2" t="s">
        <v>61</v>
      </c>
      <c r="F636">
        <v>1</v>
      </c>
      <c r="G636">
        <v>0.16774193500000001</v>
      </c>
      <c r="H636">
        <v>24.540320000000001</v>
      </c>
      <c r="I636">
        <v>72.174193549999998</v>
      </c>
      <c r="J636">
        <v>5.0258064520000003</v>
      </c>
      <c r="K636">
        <f ca="1">RANDBETWEEN(90,120)</f>
        <v>107</v>
      </c>
      <c r="L636">
        <v>900</v>
      </c>
      <c r="M636">
        <v>900</v>
      </c>
      <c r="N636">
        <f t="shared" si="39"/>
        <v>30</v>
      </c>
      <c r="O636">
        <v>92000</v>
      </c>
      <c r="P636">
        <v>20235.28</v>
      </c>
      <c r="Q636" t="s">
        <v>13</v>
      </c>
      <c r="R636">
        <v>7.25</v>
      </c>
      <c r="S636">
        <v>215</v>
      </c>
      <c r="T636">
        <v>75</v>
      </c>
      <c r="U636">
        <v>100</v>
      </c>
      <c r="V636" t="s">
        <v>17</v>
      </c>
      <c r="W636">
        <f t="shared" ca="1" si="40"/>
        <v>2165174.96</v>
      </c>
      <c r="X636">
        <f t="shared" ca="1" si="38"/>
        <v>2073174.96</v>
      </c>
      <c r="Y636">
        <f ca="1">(X636/O636)*100</f>
        <v>2253.4510434782605</v>
      </c>
      <c r="Z636" t="s">
        <v>54</v>
      </c>
      <c r="AA636" t="str">
        <f t="shared" si="41"/>
        <v>long_term</v>
      </c>
      <c r="AB636" s="4" t="s">
        <v>97</v>
      </c>
    </row>
    <row r="637" spans="1:28">
      <c r="A637" t="s">
        <v>88</v>
      </c>
      <c r="B637">
        <v>2020</v>
      </c>
      <c r="C637" t="s">
        <v>75</v>
      </c>
      <c r="D637" s="4" t="s">
        <v>35</v>
      </c>
      <c r="E637" s="2" t="s">
        <v>61</v>
      </c>
      <c r="F637">
        <v>0</v>
      </c>
      <c r="G637">
        <v>0.16774193500000001</v>
      </c>
      <c r="H637">
        <v>24.540320000000001</v>
      </c>
      <c r="I637">
        <v>72.174193549999998</v>
      </c>
      <c r="J637">
        <v>5.0258064520000003</v>
      </c>
      <c r="K637">
        <f ca="1">RANDBETWEEN(30,50)</f>
        <v>41</v>
      </c>
      <c r="L637">
        <v>210</v>
      </c>
      <c r="M637">
        <v>210</v>
      </c>
      <c r="N637">
        <f t="shared" si="39"/>
        <v>7</v>
      </c>
      <c r="O637">
        <v>0</v>
      </c>
      <c r="P637">
        <v>0</v>
      </c>
      <c r="Q637" t="s">
        <v>13</v>
      </c>
      <c r="R637">
        <v>6.75</v>
      </c>
      <c r="S637">
        <v>1088</v>
      </c>
      <c r="T637">
        <v>72</v>
      </c>
      <c r="U637">
        <v>527</v>
      </c>
      <c r="V637" t="s">
        <v>17</v>
      </c>
      <c r="W637">
        <f t="shared" ca="1" si="40"/>
        <v>0</v>
      </c>
      <c r="X637">
        <f t="shared" ca="1" si="38"/>
        <v>0</v>
      </c>
      <c r="Y637">
        <v>0</v>
      </c>
      <c r="Z637" t="s">
        <v>54</v>
      </c>
      <c r="AA637" t="str">
        <f t="shared" si="41"/>
        <v>intermediate_term</v>
      </c>
      <c r="AB637" s="4" t="s">
        <v>98</v>
      </c>
    </row>
    <row r="638" spans="1:28">
      <c r="A638" t="s">
        <v>88</v>
      </c>
      <c r="B638">
        <v>2020</v>
      </c>
      <c r="C638" t="s">
        <v>75</v>
      </c>
      <c r="D638" s="4" t="s">
        <v>37</v>
      </c>
      <c r="E638" s="2" t="s">
        <v>61</v>
      </c>
      <c r="F638">
        <v>0</v>
      </c>
      <c r="G638">
        <v>0.16774193500000001</v>
      </c>
      <c r="H638">
        <v>24.540320000000001</v>
      </c>
      <c r="I638">
        <v>72.174193549999998</v>
      </c>
      <c r="J638">
        <v>5.0258064520000003</v>
      </c>
      <c r="K638">
        <f ca="1">RANDBETWEEN(50,100)</f>
        <v>69</v>
      </c>
      <c r="L638">
        <v>1800</v>
      </c>
      <c r="M638">
        <v>2880</v>
      </c>
      <c r="N638">
        <f t="shared" si="39"/>
        <v>78</v>
      </c>
      <c r="O638">
        <v>0</v>
      </c>
      <c r="P638">
        <v>0</v>
      </c>
      <c r="Q638" t="s">
        <v>13</v>
      </c>
      <c r="R638">
        <v>6.5</v>
      </c>
      <c r="S638">
        <v>400</v>
      </c>
      <c r="T638">
        <v>400</v>
      </c>
      <c r="U638">
        <v>600</v>
      </c>
      <c r="V638" t="s">
        <v>18</v>
      </c>
      <c r="W638">
        <f t="shared" ca="1" si="40"/>
        <v>0</v>
      </c>
      <c r="X638">
        <f t="shared" ca="1" si="38"/>
        <v>0</v>
      </c>
      <c r="Y638">
        <v>0</v>
      </c>
      <c r="Z638" t="s">
        <v>54</v>
      </c>
      <c r="AA638" t="str">
        <f t="shared" si="41"/>
        <v>long_term</v>
      </c>
      <c r="AB638" s="4" t="s">
        <v>99</v>
      </c>
    </row>
    <row r="639" spans="1:28">
      <c r="A639" t="s">
        <v>88</v>
      </c>
      <c r="B639">
        <v>2020</v>
      </c>
      <c r="C639" t="s">
        <v>75</v>
      </c>
      <c r="D639" s="4" t="s">
        <v>156</v>
      </c>
      <c r="E639" s="2" t="s">
        <v>61</v>
      </c>
      <c r="F639">
        <v>0</v>
      </c>
      <c r="G639">
        <v>0.16774193500000001</v>
      </c>
      <c r="H639">
        <v>24.540320000000001</v>
      </c>
      <c r="I639">
        <v>72.174193549999998</v>
      </c>
      <c r="J639">
        <v>5.0258064520000003</v>
      </c>
      <c r="K639">
        <f ca="1">RANDBETWEEN(100,150)</f>
        <v>150</v>
      </c>
      <c r="L639">
        <v>240</v>
      </c>
      <c r="M639">
        <v>720</v>
      </c>
      <c r="N639">
        <f t="shared" si="39"/>
        <v>16</v>
      </c>
      <c r="O639">
        <v>0</v>
      </c>
      <c r="P639">
        <v>0</v>
      </c>
      <c r="Q639" t="s">
        <v>67</v>
      </c>
      <c r="R639">
        <v>6</v>
      </c>
      <c r="S639">
        <v>170</v>
      </c>
      <c r="T639">
        <v>170</v>
      </c>
      <c r="U639">
        <v>170</v>
      </c>
      <c r="V639" t="s">
        <v>18</v>
      </c>
      <c r="W639">
        <f t="shared" ca="1" si="40"/>
        <v>0</v>
      </c>
      <c r="X639">
        <f t="shared" ca="1" si="38"/>
        <v>0</v>
      </c>
      <c r="Y639">
        <v>0</v>
      </c>
      <c r="Z639" t="s">
        <v>54</v>
      </c>
      <c r="AA639" t="str">
        <f t="shared" si="41"/>
        <v>long_term</v>
      </c>
      <c r="AB639" s="4" t="s">
        <v>100</v>
      </c>
    </row>
    <row r="640" spans="1:28">
      <c r="A640" t="s">
        <v>88</v>
      </c>
      <c r="B640">
        <v>2020</v>
      </c>
      <c r="C640" t="s">
        <v>75</v>
      </c>
      <c r="D640" s="4" t="s">
        <v>38</v>
      </c>
      <c r="E640" s="3" t="s">
        <v>59</v>
      </c>
      <c r="F640">
        <v>0</v>
      </c>
      <c r="G640">
        <v>0.16774193500000001</v>
      </c>
      <c r="H640">
        <v>24.540320000000001</v>
      </c>
      <c r="I640">
        <v>72.174193549999998</v>
      </c>
      <c r="J640">
        <v>5.0258064520000003</v>
      </c>
      <c r="K640">
        <f ca="1">RANDBETWEEN(120,300)</f>
        <v>254</v>
      </c>
      <c r="L640">
        <v>45</v>
      </c>
      <c r="M640">
        <v>50</v>
      </c>
      <c r="N640">
        <f t="shared" si="39"/>
        <v>1.5833333333333333</v>
      </c>
      <c r="O640">
        <v>0</v>
      </c>
      <c r="P640">
        <v>0</v>
      </c>
      <c r="Q640" t="s">
        <v>15</v>
      </c>
      <c r="R640">
        <v>6.25</v>
      </c>
      <c r="S640">
        <v>200</v>
      </c>
      <c r="T640">
        <v>75</v>
      </c>
      <c r="U640">
        <v>125</v>
      </c>
      <c r="V640" t="s">
        <v>17</v>
      </c>
      <c r="W640">
        <f t="shared" ca="1" si="40"/>
        <v>0</v>
      </c>
      <c r="X640">
        <f t="shared" ca="1" si="38"/>
        <v>0</v>
      </c>
      <c r="Y640">
        <v>0</v>
      </c>
      <c r="Z640" t="s">
        <v>54</v>
      </c>
      <c r="AA640" t="str">
        <f t="shared" si="41"/>
        <v>short_term</v>
      </c>
      <c r="AB640" s="4" t="s">
        <v>101</v>
      </c>
    </row>
    <row r="641" spans="1:28">
      <c r="A641" t="s">
        <v>88</v>
      </c>
      <c r="B641">
        <v>2020</v>
      </c>
      <c r="C641" t="s">
        <v>75</v>
      </c>
      <c r="D641" s="4" t="s">
        <v>39</v>
      </c>
      <c r="E641" s="3" t="s">
        <v>59</v>
      </c>
      <c r="F641">
        <v>1</v>
      </c>
      <c r="G641">
        <v>0.16774193500000001</v>
      </c>
      <c r="H641">
        <v>24.540320000000001</v>
      </c>
      <c r="I641">
        <v>72.174193549999998</v>
      </c>
      <c r="J641">
        <v>5.0258064520000003</v>
      </c>
      <c r="K641">
        <f ca="1">RANDBETWEEN(60,90)</f>
        <v>75</v>
      </c>
      <c r="L641">
        <v>56</v>
      </c>
      <c r="M641">
        <v>60</v>
      </c>
      <c r="N641">
        <f t="shared" si="39"/>
        <v>1.9333333333333333</v>
      </c>
      <c r="O641">
        <v>30500</v>
      </c>
      <c r="P641">
        <v>10000</v>
      </c>
      <c r="Q641" t="s">
        <v>13</v>
      </c>
      <c r="R641">
        <v>7.25</v>
      </c>
      <c r="S641">
        <v>45</v>
      </c>
      <c r="T641">
        <v>90</v>
      </c>
      <c r="U641">
        <v>75</v>
      </c>
      <c r="V641" t="s">
        <v>18</v>
      </c>
      <c r="W641">
        <f t="shared" ca="1" si="40"/>
        <v>750000</v>
      </c>
      <c r="X641">
        <f t="shared" ca="1" si="38"/>
        <v>719500</v>
      </c>
      <c r="Y641">
        <f ca="1">(X641/O641)*100</f>
        <v>2359.0163934426228</v>
      </c>
      <c r="Z641" t="s">
        <v>53</v>
      </c>
      <c r="AA641" t="str">
        <f t="shared" si="41"/>
        <v>short_term</v>
      </c>
      <c r="AB641" s="4" t="s">
        <v>102</v>
      </c>
    </row>
    <row r="642" spans="1:28">
      <c r="A642" t="s">
        <v>88</v>
      </c>
      <c r="B642">
        <v>2020</v>
      </c>
      <c r="C642" t="s">
        <v>75</v>
      </c>
      <c r="D642" s="4" t="s">
        <v>40</v>
      </c>
      <c r="E642" s="2" t="s">
        <v>62</v>
      </c>
      <c r="F642">
        <v>0</v>
      </c>
      <c r="G642">
        <v>0.16774193500000001</v>
      </c>
      <c r="H642">
        <v>24.540320000000001</v>
      </c>
      <c r="I642">
        <v>72.174193549999998</v>
      </c>
      <c r="J642">
        <v>5.0258064520000003</v>
      </c>
      <c r="K642">
        <f ca="1">RANDBETWEEN(15,25)</f>
        <v>21</v>
      </c>
      <c r="L642">
        <v>55</v>
      </c>
      <c r="M642">
        <v>90</v>
      </c>
      <c r="N642">
        <f t="shared" si="39"/>
        <v>2.4166666666666665</v>
      </c>
      <c r="O642">
        <v>0</v>
      </c>
      <c r="P642">
        <v>0</v>
      </c>
      <c r="Q642" t="s">
        <v>72</v>
      </c>
      <c r="R642">
        <v>6.5</v>
      </c>
      <c r="S642">
        <v>40</v>
      </c>
      <c r="T642">
        <v>60</v>
      </c>
      <c r="U642">
        <v>30</v>
      </c>
      <c r="V642" t="s">
        <v>17</v>
      </c>
      <c r="W642">
        <f t="shared" ca="1" si="40"/>
        <v>0</v>
      </c>
      <c r="X642">
        <f t="shared" ref="X642:X705" ca="1" si="42">(K642*P642*F642)-(O642*F642)</f>
        <v>0</v>
      </c>
      <c r="Y642">
        <v>0</v>
      </c>
      <c r="Z642" t="s">
        <v>53</v>
      </c>
      <c r="AA642" t="str">
        <f t="shared" si="41"/>
        <v>short_term</v>
      </c>
      <c r="AB642" s="4" t="s">
        <v>132</v>
      </c>
    </row>
    <row r="643" spans="1:28">
      <c r="A643" t="s">
        <v>88</v>
      </c>
      <c r="B643">
        <v>2020</v>
      </c>
      <c r="C643" t="s">
        <v>75</v>
      </c>
      <c r="D643" s="4" t="s">
        <v>41</v>
      </c>
      <c r="E643" s="2" t="s">
        <v>62</v>
      </c>
      <c r="F643">
        <v>0</v>
      </c>
      <c r="G643">
        <v>0.16774193500000001</v>
      </c>
      <c r="H643">
        <v>24.540320000000001</v>
      </c>
      <c r="I643">
        <v>72.174193549999998</v>
      </c>
      <c r="J643">
        <v>5.0258064520000003</v>
      </c>
      <c r="K643">
        <f ca="1">RANDBETWEEN(20,35)</f>
        <v>32</v>
      </c>
      <c r="L643">
        <v>90</v>
      </c>
      <c r="M643">
        <v>120</v>
      </c>
      <c r="N643">
        <f t="shared" ref="N643:N706" si="43">SUM(L643+M643)/(2*30)</f>
        <v>3.5</v>
      </c>
      <c r="O643">
        <v>0</v>
      </c>
      <c r="P643">
        <v>0</v>
      </c>
      <c r="Q643" t="s">
        <v>15</v>
      </c>
      <c r="R643">
        <v>6.5</v>
      </c>
      <c r="S643">
        <v>120</v>
      </c>
      <c r="T643">
        <v>80</v>
      </c>
      <c r="U643">
        <v>80</v>
      </c>
      <c r="V643" t="s">
        <v>17</v>
      </c>
      <c r="W643">
        <f t="shared" ref="W643:W706" ca="1" si="44">(P643*K643*F643)</f>
        <v>0</v>
      </c>
      <c r="X643">
        <f t="shared" ca="1" si="42"/>
        <v>0</v>
      </c>
      <c r="Y643">
        <v>0</v>
      </c>
      <c r="Z643" t="s">
        <v>51</v>
      </c>
      <c r="AA643" t="str">
        <f t="shared" ref="AA643:AA706" si="45">IF(N643&gt;12,"long_term",IF(N643&lt;4,"short_term","intermediate_term"))</f>
        <v>short_term</v>
      </c>
      <c r="AB643" s="4" t="s">
        <v>133</v>
      </c>
    </row>
    <row r="644" spans="1:28">
      <c r="A644" t="s">
        <v>88</v>
      </c>
      <c r="B644">
        <v>2020</v>
      </c>
      <c r="C644" t="s">
        <v>75</v>
      </c>
      <c r="D644" s="4" t="s">
        <v>157</v>
      </c>
      <c r="E644" s="2" t="s">
        <v>62</v>
      </c>
      <c r="F644">
        <v>1</v>
      </c>
      <c r="G644">
        <v>0.16774193500000001</v>
      </c>
      <c r="H644">
        <v>24.540320000000001</v>
      </c>
      <c r="I644">
        <v>72.174193549999998</v>
      </c>
      <c r="J644">
        <v>5.0258064520000003</v>
      </c>
      <c r="K644">
        <f ca="1">RANDBETWEEN(25,40)</f>
        <v>34</v>
      </c>
      <c r="L644">
        <v>55</v>
      </c>
      <c r="M644">
        <v>60</v>
      </c>
      <c r="N644">
        <f t="shared" si="43"/>
        <v>1.9166666666666667</v>
      </c>
      <c r="O644">
        <v>22000</v>
      </c>
      <c r="P644">
        <f ca="1">RANDBETWEEN(6060,6075)</f>
        <v>6067</v>
      </c>
      <c r="Q644" t="s">
        <v>13</v>
      </c>
      <c r="R644">
        <v>6.5</v>
      </c>
      <c r="S644">
        <v>120</v>
      </c>
      <c r="T644">
        <v>40</v>
      </c>
      <c r="U644">
        <v>80</v>
      </c>
      <c r="V644" t="s">
        <v>18</v>
      </c>
      <c r="W644">
        <f t="shared" ca="1" si="44"/>
        <v>206278</v>
      </c>
      <c r="X644">
        <f t="shared" ca="1" si="42"/>
        <v>184278</v>
      </c>
      <c r="Y644">
        <f ca="1">(X644/O644)*100</f>
        <v>837.62727272727273</v>
      </c>
      <c r="Z644" t="s">
        <v>53</v>
      </c>
      <c r="AA644" t="str">
        <f t="shared" si="45"/>
        <v>short_term</v>
      </c>
      <c r="AB644" s="4" t="s">
        <v>103</v>
      </c>
    </row>
    <row r="645" spans="1:28">
      <c r="A645" t="s">
        <v>88</v>
      </c>
      <c r="B645">
        <v>2020</v>
      </c>
      <c r="C645" t="s">
        <v>75</v>
      </c>
      <c r="D645" s="4" t="s">
        <v>158</v>
      </c>
      <c r="E645" s="2" t="s">
        <v>62</v>
      </c>
      <c r="F645">
        <v>1</v>
      </c>
      <c r="G645">
        <v>0.16774193500000001</v>
      </c>
      <c r="H645">
        <v>24.540320000000001</v>
      </c>
      <c r="I645">
        <v>72.174193549999998</v>
      </c>
      <c r="J645">
        <v>5.0258064520000003</v>
      </c>
      <c r="K645">
        <f ca="1">RANDBETWEEN(15,25)</f>
        <v>15</v>
      </c>
      <c r="L645">
        <v>110</v>
      </c>
      <c r="M645">
        <v>120</v>
      </c>
      <c r="N645">
        <f t="shared" si="43"/>
        <v>3.8333333333333335</v>
      </c>
      <c r="O645">
        <v>22000</v>
      </c>
      <c r="P645">
        <f ca="1">RANDBETWEEN(15990,16010)</f>
        <v>15999</v>
      </c>
      <c r="Q645" t="s">
        <v>13</v>
      </c>
      <c r="R645">
        <v>7</v>
      </c>
      <c r="S645">
        <v>120</v>
      </c>
      <c r="T645">
        <v>40</v>
      </c>
      <c r="U645">
        <v>80</v>
      </c>
      <c r="V645" t="s">
        <v>17</v>
      </c>
      <c r="W645">
        <f t="shared" ca="1" si="44"/>
        <v>239985</v>
      </c>
      <c r="X645">
        <f t="shared" ca="1" si="42"/>
        <v>217985</v>
      </c>
      <c r="Y645">
        <f ca="1">(X645/O645)*100</f>
        <v>990.84090909090912</v>
      </c>
      <c r="Z645" t="s">
        <v>53</v>
      </c>
      <c r="AA645" t="str">
        <f t="shared" si="45"/>
        <v>short_term</v>
      </c>
      <c r="AB645" s="4" t="s">
        <v>103</v>
      </c>
    </row>
    <row r="646" spans="1:28">
      <c r="A646" t="s">
        <v>88</v>
      </c>
      <c r="B646">
        <v>2020</v>
      </c>
      <c r="C646" t="s">
        <v>75</v>
      </c>
      <c r="D646" s="4" t="s">
        <v>42</v>
      </c>
      <c r="E646" s="2" t="s">
        <v>61</v>
      </c>
      <c r="F646">
        <v>0</v>
      </c>
      <c r="G646">
        <v>0.16774193500000001</v>
      </c>
      <c r="H646">
        <v>24.540320000000001</v>
      </c>
      <c r="I646">
        <v>72.174193549999998</v>
      </c>
      <c r="J646">
        <v>5.0258064520000003</v>
      </c>
      <c r="K646">
        <f ca="1">RANDBETWEEN(600,700)</f>
        <v>685</v>
      </c>
      <c r="L646">
        <v>720</v>
      </c>
      <c r="M646">
        <v>1080</v>
      </c>
      <c r="N646">
        <f t="shared" si="43"/>
        <v>30</v>
      </c>
      <c r="O646">
        <v>0</v>
      </c>
      <c r="P646">
        <v>0</v>
      </c>
      <c r="Q646" t="s">
        <v>70</v>
      </c>
      <c r="R646">
        <v>5.75</v>
      </c>
      <c r="S646">
        <v>890</v>
      </c>
      <c r="T646">
        <v>445</v>
      </c>
      <c r="U646">
        <v>445</v>
      </c>
      <c r="V646" t="s">
        <v>18</v>
      </c>
      <c r="W646">
        <f t="shared" ca="1" si="44"/>
        <v>0</v>
      </c>
      <c r="X646">
        <f t="shared" ca="1" si="42"/>
        <v>0</v>
      </c>
      <c r="Y646">
        <v>0</v>
      </c>
      <c r="Z646" t="s">
        <v>54</v>
      </c>
      <c r="AA646" t="str">
        <f t="shared" si="45"/>
        <v>long_term</v>
      </c>
      <c r="AB646" s="4" t="s">
        <v>134</v>
      </c>
    </row>
    <row r="647" spans="1:28">
      <c r="A647" t="s">
        <v>88</v>
      </c>
      <c r="B647">
        <v>2020</v>
      </c>
      <c r="C647" t="s">
        <v>75</v>
      </c>
      <c r="D647" s="4" t="s">
        <v>43</v>
      </c>
      <c r="E647" s="3" t="s">
        <v>61</v>
      </c>
      <c r="F647">
        <v>0</v>
      </c>
      <c r="G647">
        <v>0.16774193500000001</v>
      </c>
      <c r="H647">
        <v>24.540320000000001</v>
      </c>
      <c r="I647">
        <v>72.174193549999998</v>
      </c>
      <c r="J647">
        <v>5.0258064520000003</v>
      </c>
      <c r="K647">
        <f ca="1">RANDBETWEEN(140,170)</f>
        <v>163</v>
      </c>
      <c r="L647">
        <v>150</v>
      </c>
      <c r="M647">
        <v>180</v>
      </c>
      <c r="N647">
        <f t="shared" si="43"/>
        <v>5.5</v>
      </c>
      <c r="O647">
        <v>0</v>
      </c>
      <c r="P647">
        <v>0</v>
      </c>
      <c r="Q647" t="s">
        <v>15</v>
      </c>
      <c r="R647">
        <v>6.5</v>
      </c>
      <c r="S647">
        <v>350</v>
      </c>
      <c r="T647">
        <v>140</v>
      </c>
      <c r="U647">
        <v>140</v>
      </c>
      <c r="V647" t="s">
        <v>17</v>
      </c>
      <c r="W647">
        <f t="shared" ca="1" si="44"/>
        <v>0</v>
      </c>
      <c r="X647">
        <f t="shared" ca="1" si="42"/>
        <v>0</v>
      </c>
      <c r="Y647">
        <v>0</v>
      </c>
      <c r="Z647" t="s">
        <v>54</v>
      </c>
      <c r="AA647" t="str">
        <f t="shared" si="45"/>
        <v>intermediate_term</v>
      </c>
      <c r="AB647" s="4" t="s">
        <v>135</v>
      </c>
    </row>
    <row r="648" spans="1:28">
      <c r="A648" t="s">
        <v>88</v>
      </c>
      <c r="B648">
        <v>2020</v>
      </c>
      <c r="C648" t="s">
        <v>75</v>
      </c>
      <c r="D648" s="4" t="s">
        <v>44</v>
      </c>
      <c r="E648" s="2" t="s">
        <v>61</v>
      </c>
      <c r="F648">
        <v>0</v>
      </c>
      <c r="G648">
        <v>0.16774193500000001</v>
      </c>
      <c r="H648">
        <v>24.540320000000001</v>
      </c>
      <c r="I648">
        <v>72.174193549999998</v>
      </c>
      <c r="J648">
        <v>5.0258064520000003</v>
      </c>
      <c r="K648">
        <f ca="1">RANDBETWEEN(110,125)</f>
        <v>120</v>
      </c>
      <c r="L648">
        <v>2160</v>
      </c>
      <c r="M648">
        <v>3600</v>
      </c>
      <c r="N648">
        <f t="shared" si="43"/>
        <v>96</v>
      </c>
      <c r="O648">
        <v>0</v>
      </c>
      <c r="P648">
        <v>0</v>
      </c>
      <c r="Q648" t="s">
        <v>70</v>
      </c>
      <c r="R648">
        <v>6.6</v>
      </c>
      <c r="S648">
        <v>800</v>
      </c>
      <c r="T648">
        <v>40</v>
      </c>
      <c r="U648">
        <v>160</v>
      </c>
      <c r="V648" t="s">
        <v>18</v>
      </c>
      <c r="W648">
        <f t="shared" ca="1" si="44"/>
        <v>0</v>
      </c>
      <c r="X648">
        <f t="shared" ca="1" si="42"/>
        <v>0</v>
      </c>
      <c r="Y648">
        <v>0</v>
      </c>
      <c r="Z648" t="s">
        <v>54</v>
      </c>
      <c r="AA648" t="str">
        <f t="shared" si="45"/>
        <v>long_term</v>
      </c>
      <c r="AB648" s="4" t="s">
        <v>136</v>
      </c>
    </row>
    <row r="649" spans="1:28">
      <c r="A649" t="s">
        <v>88</v>
      </c>
      <c r="B649">
        <v>2020</v>
      </c>
      <c r="C649" t="s">
        <v>75</v>
      </c>
      <c r="D649" s="4" t="s">
        <v>45</v>
      </c>
      <c r="E649" s="3" t="s">
        <v>59</v>
      </c>
      <c r="F649">
        <v>0</v>
      </c>
      <c r="G649">
        <v>0.16774193500000001</v>
      </c>
      <c r="H649">
        <v>24.540320000000001</v>
      </c>
      <c r="I649">
        <v>72.174193549999998</v>
      </c>
      <c r="J649">
        <v>5.0258064520000003</v>
      </c>
      <c r="K649">
        <f ca="1">RANDBETWEEN(800,1000)</f>
        <v>993</v>
      </c>
      <c r="L649">
        <v>240</v>
      </c>
      <c r="M649">
        <v>270</v>
      </c>
      <c r="N649">
        <f t="shared" si="43"/>
        <v>8.5</v>
      </c>
      <c r="O649">
        <v>0</v>
      </c>
      <c r="P649">
        <v>0</v>
      </c>
      <c r="Q649" t="s">
        <v>65</v>
      </c>
      <c r="R649">
        <v>7</v>
      </c>
      <c r="S649">
        <v>50</v>
      </c>
      <c r="T649">
        <v>100</v>
      </c>
      <c r="U649">
        <v>100</v>
      </c>
      <c r="V649" t="s">
        <v>18</v>
      </c>
      <c r="W649">
        <f t="shared" ca="1" si="44"/>
        <v>0</v>
      </c>
      <c r="X649">
        <f t="shared" ca="1" si="42"/>
        <v>0</v>
      </c>
      <c r="Y649">
        <v>0</v>
      </c>
      <c r="Z649" t="s">
        <v>53</v>
      </c>
      <c r="AA649" t="str">
        <f t="shared" si="45"/>
        <v>intermediate_term</v>
      </c>
      <c r="AB649" s="4" t="s">
        <v>104</v>
      </c>
    </row>
    <row r="650" spans="1:28">
      <c r="A650" t="s">
        <v>88</v>
      </c>
      <c r="B650">
        <v>2020</v>
      </c>
      <c r="C650" t="s">
        <v>75</v>
      </c>
      <c r="D650" s="4" t="s">
        <v>46</v>
      </c>
      <c r="E650" s="2" t="s">
        <v>59</v>
      </c>
      <c r="F650">
        <v>0</v>
      </c>
      <c r="G650">
        <v>0.16774193500000001</v>
      </c>
      <c r="H650">
        <v>24.540320000000001</v>
      </c>
      <c r="I650">
        <v>72.174193549999998</v>
      </c>
      <c r="J650">
        <v>5.0258064520000003</v>
      </c>
      <c r="K650">
        <f ca="1">RANDBETWEEN(80,100)</f>
        <v>83</v>
      </c>
      <c r="L650">
        <v>75</v>
      </c>
      <c r="M650">
        <v>90</v>
      </c>
      <c r="N650">
        <f t="shared" si="43"/>
        <v>2.75</v>
      </c>
      <c r="O650">
        <v>0</v>
      </c>
      <c r="P650">
        <v>0</v>
      </c>
      <c r="Q650" t="s">
        <v>13</v>
      </c>
      <c r="R650">
        <v>6.75</v>
      </c>
      <c r="S650">
        <v>125</v>
      </c>
      <c r="T650">
        <v>120</v>
      </c>
      <c r="U650">
        <v>25</v>
      </c>
      <c r="V650" t="s">
        <v>17</v>
      </c>
      <c r="W650">
        <f t="shared" ca="1" si="44"/>
        <v>0</v>
      </c>
      <c r="X650">
        <f t="shared" ca="1" si="42"/>
        <v>0</v>
      </c>
      <c r="Y650">
        <v>0</v>
      </c>
      <c r="Z650" t="s">
        <v>53</v>
      </c>
      <c r="AA650" t="str">
        <f t="shared" si="45"/>
        <v>short_term</v>
      </c>
      <c r="AB650" s="4" t="s">
        <v>105</v>
      </c>
    </row>
    <row r="651" spans="1:28">
      <c r="A651" t="s">
        <v>88</v>
      </c>
      <c r="B651">
        <v>2020</v>
      </c>
      <c r="C651" t="s">
        <v>75</v>
      </c>
      <c r="D651" t="s">
        <v>159</v>
      </c>
      <c r="E651" s="2" t="s">
        <v>61</v>
      </c>
      <c r="F651">
        <v>0</v>
      </c>
      <c r="G651">
        <v>0.16774193500000001</v>
      </c>
      <c r="H651">
        <v>24.540320000000001</v>
      </c>
      <c r="I651">
        <v>72.174193549999998</v>
      </c>
      <c r="J651">
        <v>5.0258064520000003</v>
      </c>
      <c r="K651">
        <f ca="1">RANDBETWEEN(190,210)</f>
        <v>210</v>
      </c>
      <c r="L651">
        <v>1095</v>
      </c>
      <c r="M651">
        <v>1460</v>
      </c>
      <c r="N651">
        <f t="shared" si="43"/>
        <v>42.583333333333336</v>
      </c>
      <c r="O651">
        <v>0</v>
      </c>
      <c r="P651">
        <v>0</v>
      </c>
      <c r="Q651" t="s">
        <v>13</v>
      </c>
      <c r="R651">
        <v>6</v>
      </c>
      <c r="S651">
        <v>50</v>
      </c>
      <c r="T651">
        <v>25</v>
      </c>
      <c r="U651">
        <v>25</v>
      </c>
      <c r="V651" t="s">
        <v>17</v>
      </c>
      <c r="W651">
        <f t="shared" ca="1" si="44"/>
        <v>0</v>
      </c>
      <c r="X651">
        <f t="shared" ca="1" si="42"/>
        <v>0</v>
      </c>
      <c r="Y651">
        <v>0</v>
      </c>
      <c r="Z651" t="s">
        <v>54</v>
      </c>
      <c r="AA651" t="str">
        <f t="shared" si="45"/>
        <v>long_term</v>
      </c>
      <c r="AB651" s="4" t="s">
        <v>106</v>
      </c>
    </row>
    <row r="652" spans="1:28">
      <c r="A652" t="s">
        <v>88</v>
      </c>
      <c r="B652">
        <v>2020</v>
      </c>
      <c r="C652" t="s">
        <v>76</v>
      </c>
      <c r="D652" s="4" t="s">
        <v>138</v>
      </c>
      <c r="E652" t="s">
        <v>58</v>
      </c>
      <c r="F652">
        <v>0</v>
      </c>
      <c r="G652">
        <v>2.4137931000000001E-2</v>
      </c>
      <c r="H652">
        <v>25.977589999999999</v>
      </c>
      <c r="I652">
        <v>61.644827589999998</v>
      </c>
      <c r="J652">
        <v>5.5293103449999998</v>
      </c>
      <c r="K652">
        <v>16.0625</v>
      </c>
      <c r="L652">
        <v>90</v>
      </c>
      <c r="M652">
        <v>110</v>
      </c>
      <c r="N652">
        <f t="shared" si="43"/>
        <v>3.3333333333333335</v>
      </c>
      <c r="O652">
        <v>0</v>
      </c>
      <c r="P652">
        <v>0</v>
      </c>
      <c r="Q652" t="s">
        <v>15</v>
      </c>
      <c r="R652">
        <v>5.75</v>
      </c>
      <c r="S652">
        <v>150</v>
      </c>
      <c r="T652">
        <v>60</v>
      </c>
      <c r="U652">
        <v>60</v>
      </c>
      <c r="V652" t="s">
        <v>17</v>
      </c>
      <c r="W652">
        <f t="shared" si="44"/>
        <v>0</v>
      </c>
      <c r="X652">
        <f t="shared" si="42"/>
        <v>0</v>
      </c>
      <c r="Y652">
        <v>0</v>
      </c>
      <c r="Z652" t="s">
        <v>51</v>
      </c>
      <c r="AA652" t="str">
        <f t="shared" si="45"/>
        <v>short_term</v>
      </c>
      <c r="AB652" s="4" t="s">
        <v>107</v>
      </c>
    </row>
    <row r="653" spans="1:28">
      <c r="A653" t="s">
        <v>88</v>
      </c>
      <c r="B653">
        <v>2020</v>
      </c>
      <c r="C653" t="s">
        <v>76</v>
      </c>
      <c r="D653" s="4" t="s">
        <v>9</v>
      </c>
      <c r="E653" t="s">
        <v>58</v>
      </c>
      <c r="F653">
        <v>0</v>
      </c>
      <c r="G653">
        <v>2.4137931000000001E-2</v>
      </c>
      <c r="H653">
        <v>25.977589999999999</v>
      </c>
      <c r="I653">
        <v>61.644827589999998</v>
      </c>
      <c r="J653">
        <v>5.5293103449999998</v>
      </c>
      <c r="K653">
        <v>18.29</v>
      </c>
      <c r="L653">
        <v>210</v>
      </c>
      <c r="M653">
        <v>240</v>
      </c>
      <c r="N653">
        <f t="shared" si="43"/>
        <v>7.5</v>
      </c>
      <c r="O653">
        <v>0</v>
      </c>
      <c r="P653">
        <v>0</v>
      </c>
      <c r="Q653" t="s">
        <v>15</v>
      </c>
      <c r="R653">
        <v>6.5</v>
      </c>
      <c r="S653">
        <v>80</v>
      </c>
      <c r="T653">
        <v>40</v>
      </c>
      <c r="U653">
        <v>40</v>
      </c>
      <c r="V653" t="s">
        <v>17</v>
      </c>
      <c r="W653">
        <f t="shared" si="44"/>
        <v>0</v>
      </c>
      <c r="X653">
        <f t="shared" si="42"/>
        <v>0</v>
      </c>
      <c r="Y653">
        <v>0</v>
      </c>
      <c r="Z653" t="s">
        <v>51</v>
      </c>
      <c r="AA653" t="str">
        <f t="shared" si="45"/>
        <v>intermediate_term</v>
      </c>
      <c r="AB653" s="4" t="s">
        <v>108</v>
      </c>
    </row>
    <row r="654" spans="1:28">
      <c r="A654" t="s">
        <v>88</v>
      </c>
      <c r="B654">
        <v>2020</v>
      </c>
      <c r="C654" t="s">
        <v>76</v>
      </c>
      <c r="D654" s="4" t="s">
        <v>139</v>
      </c>
      <c r="E654" t="s">
        <v>58</v>
      </c>
      <c r="F654">
        <v>0</v>
      </c>
      <c r="G654">
        <v>2.4137931000000001E-2</v>
      </c>
      <c r="H654">
        <v>25.977589999999999</v>
      </c>
      <c r="I654">
        <v>61.644827589999998</v>
      </c>
      <c r="J654">
        <v>5.5293103449999998</v>
      </c>
      <c r="K654">
        <v>30.5</v>
      </c>
      <c r="L654">
        <v>65</v>
      </c>
      <c r="M654">
        <v>75</v>
      </c>
      <c r="N654">
        <f t="shared" si="43"/>
        <v>2.3333333333333335</v>
      </c>
      <c r="O654">
        <v>0</v>
      </c>
      <c r="P654">
        <v>0</v>
      </c>
      <c r="Q654" t="s">
        <v>15</v>
      </c>
      <c r="R654">
        <v>6.75</v>
      </c>
      <c r="S654">
        <v>80</v>
      </c>
      <c r="T654">
        <v>40</v>
      </c>
      <c r="U654">
        <v>40</v>
      </c>
      <c r="V654" t="s">
        <v>17</v>
      </c>
      <c r="W654">
        <f t="shared" si="44"/>
        <v>0</v>
      </c>
      <c r="X654">
        <f t="shared" si="42"/>
        <v>0</v>
      </c>
      <c r="Y654">
        <v>0</v>
      </c>
      <c r="Z654" t="s">
        <v>51</v>
      </c>
      <c r="AA654" t="str">
        <f t="shared" si="45"/>
        <v>short_term</v>
      </c>
      <c r="AB654" s="4" t="s">
        <v>89</v>
      </c>
    </row>
    <row r="655" spans="1:28">
      <c r="A655" t="s">
        <v>88</v>
      </c>
      <c r="B655">
        <v>2020</v>
      </c>
      <c r="C655" t="s">
        <v>76</v>
      </c>
      <c r="D655" s="4" t="s">
        <v>140</v>
      </c>
      <c r="E655" t="s">
        <v>58</v>
      </c>
      <c r="F655">
        <v>0</v>
      </c>
      <c r="G655">
        <v>2.4137931000000001E-2</v>
      </c>
      <c r="H655">
        <v>25.977589999999999</v>
      </c>
      <c r="I655">
        <v>61.644827589999998</v>
      </c>
      <c r="J655">
        <v>5.5293103449999998</v>
      </c>
      <c r="K655">
        <v>28</v>
      </c>
      <c r="L655">
        <v>70</v>
      </c>
      <c r="M655">
        <v>90</v>
      </c>
      <c r="N655">
        <f t="shared" si="43"/>
        <v>2.6666666666666665</v>
      </c>
      <c r="O655">
        <v>0</v>
      </c>
      <c r="P655">
        <v>0</v>
      </c>
      <c r="Q655" t="s">
        <v>13</v>
      </c>
      <c r="R655">
        <v>0.75</v>
      </c>
      <c r="S655">
        <v>80</v>
      </c>
      <c r="T655">
        <v>40</v>
      </c>
      <c r="U655">
        <v>40</v>
      </c>
      <c r="V655" t="s">
        <v>18</v>
      </c>
      <c r="W655">
        <f t="shared" si="44"/>
        <v>0</v>
      </c>
      <c r="X655">
        <f t="shared" si="42"/>
        <v>0</v>
      </c>
      <c r="Y655">
        <v>0</v>
      </c>
      <c r="Z655" t="s">
        <v>51</v>
      </c>
      <c r="AA655" t="str">
        <f t="shared" si="45"/>
        <v>short_term</v>
      </c>
      <c r="AB655" s="4" t="s">
        <v>109</v>
      </c>
    </row>
    <row r="656" spans="1:28">
      <c r="A656" t="s">
        <v>88</v>
      </c>
      <c r="B656">
        <v>2020</v>
      </c>
      <c r="C656" t="s">
        <v>76</v>
      </c>
      <c r="D656" s="4" t="s">
        <v>141</v>
      </c>
      <c r="E656" t="s">
        <v>58</v>
      </c>
      <c r="F656">
        <v>1</v>
      </c>
      <c r="G656">
        <v>2.4137931000000001E-2</v>
      </c>
      <c r="H656">
        <v>25.977589999999999</v>
      </c>
      <c r="I656">
        <v>61.644827589999998</v>
      </c>
      <c r="J656">
        <v>5.5293103449999998</v>
      </c>
      <c r="K656">
        <v>16.29</v>
      </c>
      <c r="L656">
        <v>105</v>
      </c>
      <c r="M656">
        <v>110</v>
      </c>
      <c r="N656">
        <f t="shared" si="43"/>
        <v>3.5833333333333335</v>
      </c>
      <c r="O656">
        <v>25000</v>
      </c>
      <c r="P656">
        <v>2157</v>
      </c>
      <c r="Q656" t="s">
        <v>15</v>
      </c>
      <c r="R656">
        <v>6.5</v>
      </c>
      <c r="S656">
        <v>60</v>
      </c>
      <c r="T656">
        <v>30</v>
      </c>
      <c r="U656">
        <v>30</v>
      </c>
      <c r="V656" t="s">
        <v>17</v>
      </c>
      <c r="W656">
        <f t="shared" si="44"/>
        <v>35137.53</v>
      </c>
      <c r="X656">
        <f t="shared" si="42"/>
        <v>10137.529999999999</v>
      </c>
      <c r="Y656">
        <f>(X656/O656)*100</f>
        <v>40.550119999999993</v>
      </c>
      <c r="Z656" t="s">
        <v>51</v>
      </c>
      <c r="AA656" t="str">
        <f t="shared" si="45"/>
        <v>short_term</v>
      </c>
      <c r="AB656" s="4" t="s">
        <v>110</v>
      </c>
    </row>
    <row r="657" spans="1:28">
      <c r="A657" t="s">
        <v>88</v>
      </c>
      <c r="B657">
        <v>2020</v>
      </c>
      <c r="C657" t="s">
        <v>76</v>
      </c>
      <c r="D657" s="4" t="s">
        <v>142</v>
      </c>
      <c r="E657" t="s">
        <v>58</v>
      </c>
      <c r="F657">
        <v>0</v>
      </c>
      <c r="G657">
        <v>2.4137931000000001E-2</v>
      </c>
      <c r="H657">
        <v>25.977589999999999</v>
      </c>
      <c r="I657">
        <v>61.644827589999998</v>
      </c>
      <c r="J657">
        <v>5.5293103449999998</v>
      </c>
      <c r="K657">
        <v>22.53</v>
      </c>
      <c r="L657">
        <v>120</v>
      </c>
      <c r="M657">
        <v>135</v>
      </c>
      <c r="N657">
        <f t="shared" si="43"/>
        <v>4.25</v>
      </c>
      <c r="O657">
        <v>0</v>
      </c>
      <c r="P657">
        <v>0</v>
      </c>
      <c r="Q657" t="s">
        <v>65</v>
      </c>
      <c r="R657">
        <v>6</v>
      </c>
      <c r="S657">
        <v>40</v>
      </c>
      <c r="T657">
        <v>20</v>
      </c>
      <c r="U657">
        <v>20</v>
      </c>
      <c r="V657" t="s">
        <v>18</v>
      </c>
      <c r="W657">
        <f t="shared" si="44"/>
        <v>0</v>
      </c>
      <c r="X657">
        <f t="shared" si="42"/>
        <v>0</v>
      </c>
      <c r="Y657">
        <v>0</v>
      </c>
      <c r="Z657" t="s">
        <v>51</v>
      </c>
      <c r="AA657" t="str">
        <f t="shared" si="45"/>
        <v>intermediate_term</v>
      </c>
      <c r="AB657" s="4" t="s">
        <v>111</v>
      </c>
    </row>
    <row r="658" spans="1:28">
      <c r="A658" t="s">
        <v>88</v>
      </c>
      <c r="B658">
        <v>2020</v>
      </c>
      <c r="C658" t="s">
        <v>76</v>
      </c>
      <c r="D658" s="4" t="s">
        <v>143</v>
      </c>
      <c r="E658" t="s">
        <v>58</v>
      </c>
      <c r="F658">
        <v>0</v>
      </c>
      <c r="G658">
        <v>2.4137931000000001E-2</v>
      </c>
      <c r="H658">
        <v>25.977589999999999</v>
      </c>
      <c r="I658">
        <v>61.644827589999998</v>
      </c>
      <c r="J658">
        <v>5.5293103449999998</v>
      </c>
      <c r="K658">
        <v>45.1</v>
      </c>
      <c r="L658">
        <v>100</v>
      </c>
      <c r="M658">
        <v>120</v>
      </c>
      <c r="N658">
        <f t="shared" si="43"/>
        <v>3.6666666666666665</v>
      </c>
      <c r="O658">
        <v>0</v>
      </c>
      <c r="P658">
        <v>0</v>
      </c>
      <c r="Q658" t="s">
        <v>66</v>
      </c>
      <c r="R658">
        <v>5.25</v>
      </c>
      <c r="S658">
        <v>10</v>
      </c>
      <c r="T658">
        <v>20</v>
      </c>
      <c r="U658">
        <v>12</v>
      </c>
      <c r="V658" t="s">
        <v>17</v>
      </c>
      <c r="W658">
        <f t="shared" si="44"/>
        <v>0</v>
      </c>
      <c r="X658">
        <f t="shared" si="42"/>
        <v>0</v>
      </c>
      <c r="Y658">
        <v>0</v>
      </c>
      <c r="Z658" t="s">
        <v>51</v>
      </c>
      <c r="AA658" t="str">
        <f t="shared" si="45"/>
        <v>short_term</v>
      </c>
      <c r="AB658" s="4" t="s">
        <v>112</v>
      </c>
    </row>
    <row r="659" spans="1:28">
      <c r="A659" t="s">
        <v>88</v>
      </c>
      <c r="B659">
        <v>2020</v>
      </c>
      <c r="C659" t="s">
        <v>76</v>
      </c>
      <c r="D659" s="4" t="s">
        <v>144</v>
      </c>
      <c r="E659" t="s">
        <v>58</v>
      </c>
      <c r="F659">
        <v>1</v>
      </c>
      <c r="G659">
        <v>2.4137931000000001E-2</v>
      </c>
      <c r="H659">
        <v>25.977589999999999</v>
      </c>
      <c r="I659">
        <v>61.644827589999998</v>
      </c>
      <c r="J659">
        <v>5.5293103449999998</v>
      </c>
      <c r="K659">
        <v>48</v>
      </c>
      <c r="L659">
        <v>60</v>
      </c>
      <c r="M659">
        <v>65</v>
      </c>
      <c r="N659">
        <f t="shared" si="43"/>
        <v>2.0833333333333335</v>
      </c>
      <c r="O659">
        <v>15000</v>
      </c>
      <c r="P659">
        <v>384</v>
      </c>
      <c r="Q659" t="s">
        <v>13</v>
      </c>
      <c r="R659">
        <v>6.75</v>
      </c>
      <c r="S659">
        <v>20</v>
      </c>
      <c r="T659">
        <v>40</v>
      </c>
      <c r="U659">
        <v>0</v>
      </c>
      <c r="V659" t="s">
        <v>18</v>
      </c>
      <c r="W659">
        <f t="shared" si="44"/>
        <v>18432</v>
      </c>
      <c r="X659">
        <f t="shared" si="42"/>
        <v>3432</v>
      </c>
      <c r="Y659">
        <f>(X659/O659)*100</f>
        <v>22.88</v>
      </c>
      <c r="Z659" t="s">
        <v>51</v>
      </c>
      <c r="AA659" t="str">
        <f t="shared" si="45"/>
        <v>short_term</v>
      </c>
      <c r="AB659" s="4" t="s">
        <v>113</v>
      </c>
    </row>
    <row r="660" spans="1:28">
      <c r="A660" t="s">
        <v>88</v>
      </c>
      <c r="B660">
        <v>2020</v>
      </c>
      <c r="C660" t="s">
        <v>76</v>
      </c>
      <c r="D660" s="4" t="s">
        <v>145</v>
      </c>
      <c r="E660" t="s">
        <v>58</v>
      </c>
      <c r="F660">
        <v>1</v>
      </c>
      <c r="G660">
        <v>2.4137931000000001E-2</v>
      </c>
      <c r="H660">
        <v>25.977589999999999</v>
      </c>
      <c r="I660">
        <v>61.644827589999998</v>
      </c>
      <c r="J660">
        <v>5.5293103449999998</v>
      </c>
      <c r="K660">
        <v>48.89</v>
      </c>
      <c r="L660">
        <v>70</v>
      </c>
      <c r="M660">
        <v>85</v>
      </c>
      <c r="N660">
        <f t="shared" si="43"/>
        <v>2.5833333333333335</v>
      </c>
      <c r="O660">
        <v>16000</v>
      </c>
      <c r="P660">
        <v>729</v>
      </c>
      <c r="Q660" t="s">
        <v>67</v>
      </c>
      <c r="R660">
        <v>7.15</v>
      </c>
      <c r="S660">
        <v>20</v>
      </c>
      <c r="T660">
        <v>40</v>
      </c>
      <c r="U660">
        <v>40</v>
      </c>
      <c r="V660" t="s">
        <v>18</v>
      </c>
      <c r="W660">
        <f t="shared" si="44"/>
        <v>35640.81</v>
      </c>
      <c r="X660">
        <f t="shared" si="42"/>
        <v>19640.809999999998</v>
      </c>
      <c r="Y660">
        <f>(X660/O660)*100</f>
        <v>122.75506249999999</v>
      </c>
      <c r="Z660" t="s">
        <v>51</v>
      </c>
      <c r="AA660" t="str">
        <f t="shared" si="45"/>
        <v>short_term</v>
      </c>
      <c r="AB660" s="4" t="s">
        <v>114</v>
      </c>
    </row>
    <row r="661" spans="1:28">
      <c r="A661" t="s">
        <v>88</v>
      </c>
      <c r="B661">
        <v>2020</v>
      </c>
      <c r="C661" t="s">
        <v>76</v>
      </c>
      <c r="D661" s="4" t="s">
        <v>146</v>
      </c>
      <c r="E661" t="s">
        <v>58</v>
      </c>
      <c r="F661">
        <v>0</v>
      </c>
      <c r="G661">
        <v>2.4137931000000001E-2</v>
      </c>
      <c r="H661">
        <v>25.977589999999999</v>
      </c>
      <c r="I661">
        <v>61.644827589999998</v>
      </c>
      <c r="J661">
        <v>5.5293103449999998</v>
      </c>
      <c r="K661">
        <v>49.23</v>
      </c>
      <c r="L661">
        <v>90</v>
      </c>
      <c r="M661">
        <v>135</v>
      </c>
      <c r="N661">
        <f t="shared" si="43"/>
        <v>3.75</v>
      </c>
      <c r="O661">
        <v>0</v>
      </c>
      <c r="P661">
        <v>0</v>
      </c>
      <c r="Q661" t="s">
        <v>66</v>
      </c>
      <c r="R661">
        <v>6.5</v>
      </c>
      <c r="S661">
        <v>12.5</v>
      </c>
      <c r="T661">
        <v>25</v>
      </c>
      <c r="U661">
        <v>12.5</v>
      </c>
      <c r="V661" t="s">
        <v>18</v>
      </c>
      <c r="W661">
        <f t="shared" si="44"/>
        <v>0</v>
      </c>
      <c r="X661">
        <f t="shared" si="42"/>
        <v>0</v>
      </c>
      <c r="Y661">
        <v>0</v>
      </c>
      <c r="Z661" t="s">
        <v>51</v>
      </c>
      <c r="AA661" t="str">
        <f t="shared" si="45"/>
        <v>short_term</v>
      </c>
      <c r="AB661" s="4" t="s">
        <v>115</v>
      </c>
    </row>
    <row r="662" spans="1:28">
      <c r="A662" t="s">
        <v>88</v>
      </c>
      <c r="B662">
        <v>2020</v>
      </c>
      <c r="C662" t="s">
        <v>76</v>
      </c>
      <c r="D662" s="4" t="s">
        <v>147</v>
      </c>
      <c r="E662" t="s">
        <v>58</v>
      </c>
      <c r="F662">
        <v>0</v>
      </c>
      <c r="G662">
        <v>2.4137931000000001E-2</v>
      </c>
      <c r="H662">
        <v>25.977589999999999</v>
      </c>
      <c r="I662">
        <v>61.644827589999998</v>
      </c>
      <c r="J662">
        <v>5.5293103449999998</v>
      </c>
      <c r="K662">
        <v>42.85</v>
      </c>
      <c r="L662">
        <v>160</v>
      </c>
      <c r="M662">
        <v>170</v>
      </c>
      <c r="N662">
        <f t="shared" si="43"/>
        <v>5.5</v>
      </c>
      <c r="O662">
        <v>0</v>
      </c>
      <c r="P662">
        <v>0</v>
      </c>
      <c r="Q662" t="s">
        <v>13</v>
      </c>
      <c r="R662">
        <v>6.25</v>
      </c>
      <c r="S662">
        <v>10</v>
      </c>
      <c r="T662">
        <v>40</v>
      </c>
      <c r="U662">
        <v>20</v>
      </c>
      <c r="V662" t="s">
        <v>17</v>
      </c>
      <c r="W662">
        <f t="shared" si="44"/>
        <v>0</v>
      </c>
      <c r="X662">
        <f t="shared" si="42"/>
        <v>0</v>
      </c>
      <c r="Y662">
        <v>0</v>
      </c>
      <c r="Z662" t="s">
        <v>51</v>
      </c>
      <c r="AA662" t="str">
        <f t="shared" si="45"/>
        <v>intermediate_term</v>
      </c>
      <c r="AB662" s="4" t="s">
        <v>116</v>
      </c>
    </row>
    <row r="663" spans="1:28">
      <c r="A663" t="s">
        <v>88</v>
      </c>
      <c r="B663">
        <v>2020</v>
      </c>
      <c r="C663" t="s">
        <v>76</v>
      </c>
      <c r="D663" s="4" t="s">
        <v>10</v>
      </c>
      <c r="E663" t="s">
        <v>58</v>
      </c>
      <c r="F663">
        <v>0</v>
      </c>
      <c r="G663">
        <v>2.4137931000000001E-2</v>
      </c>
      <c r="H663">
        <v>25.977589999999999</v>
      </c>
      <c r="I663">
        <v>61.644827589999998</v>
      </c>
      <c r="J663">
        <v>5.5293103449999998</v>
      </c>
      <c r="K663">
        <v>46.66</v>
      </c>
      <c r="L663">
        <v>90</v>
      </c>
      <c r="M663">
        <v>125</v>
      </c>
      <c r="N663">
        <f t="shared" si="43"/>
        <v>3.5833333333333335</v>
      </c>
      <c r="O663">
        <v>0</v>
      </c>
      <c r="P663">
        <v>0</v>
      </c>
      <c r="Q663" t="s">
        <v>67</v>
      </c>
      <c r="R663">
        <v>7.1</v>
      </c>
      <c r="S663">
        <v>135</v>
      </c>
      <c r="T663">
        <v>31</v>
      </c>
      <c r="U663">
        <v>250</v>
      </c>
      <c r="V663" t="s">
        <v>17</v>
      </c>
      <c r="W663">
        <f t="shared" si="44"/>
        <v>0</v>
      </c>
      <c r="X663">
        <f t="shared" si="42"/>
        <v>0</v>
      </c>
      <c r="Y663">
        <v>0</v>
      </c>
      <c r="Z663" t="s">
        <v>51</v>
      </c>
      <c r="AA663" t="str">
        <f t="shared" si="45"/>
        <v>short_term</v>
      </c>
      <c r="AB663" s="4" t="s">
        <v>113</v>
      </c>
    </row>
    <row r="664" spans="1:28">
      <c r="A664" t="s">
        <v>88</v>
      </c>
      <c r="B664">
        <v>2020</v>
      </c>
      <c r="C664" t="s">
        <v>76</v>
      </c>
      <c r="D664" s="4" t="s">
        <v>148</v>
      </c>
      <c r="E664" t="s">
        <v>61</v>
      </c>
      <c r="F664">
        <v>1</v>
      </c>
      <c r="G664">
        <v>2.4137931000000001E-2</v>
      </c>
      <c r="H664">
        <v>25.977589999999999</v>
      </c>
      <c r="I664">
        <v>61.644827589999998</v>
      </c>
      <c r="J664">
        <v>5.5293103449999998</v>
      </c>
      <c r="K664">
        <v>36.25</v>
      </c>
      <c r="L664">
        <v>110</v>
      </c>
      <c r="M664">
        <v>120</v>
      </c>
      <c r="N664">
        <f t="shared" si="43"/>
        <v>3.8333333333333335</v>
      </c>
      <c r="O664">
        <v>22500</v>
      </c>
      <c r="P664">
        <v>1189</v>
      </c>
      <c r="Q664" t="s">
        <v>13</v>
      </c>
      <c r="R664">
        <v>6.25</v>
      </c>
      <c r="S664">
        <v>60</v>
      </c>
      <c r="T664">
        <v>45</v>
      </c>
      <c r="U664">
        <v>48</v>
      </c>
      <c r="V664" t="s">
        <v>17</v>
      </c>
      <c r="W664">
        <f t="shared" si="44"/>
        <v>43101.25</v>
      </c>
      <c r="X664">
        <f t="shared" si="42"/>
        <v>20601.25</v>
      </c>
      <c r="Y664">
        <f>(X664/O664)*100</f>
        <v>91.561111111111117</v>
      </c>
      <c r="Z664" t="s">
        <v>51</v>
      </c>
      <c r="AA664" t="str">
        <f t="shared" si="45"/>
        <v>short_term</v>
      </c>
      <c r="AB664" s="4" t="s">
        <v>117</v>
      </c>
    </row>
    <row r="665" spans="1:28">
      <c r="A665" t="s">
        <v>88</v>
      </c>
      <c r="B665">
        <v>2020</v>
      </c>
      <c r="C665" t="s">
        <v>76</v>
      </c>
      <c r="D665" s="4" t="s">
        <v>149</v>
      </c>
      <c r="E665" s="1" t="s">
        <v>58</v>
      </c>
      <c r="F665">
        <v>1</v>
      </c>
      <c r="G665">
        <v>2.4137931000000001E-2</v>
      </c>
      <c r="H665">
        <v>25.977589999999999</v>
      </c>
      <c r="I665">
        <v>61.644827589999998</v>
      </c>
      <c r="J665">
        <v>5.5293103449999998</v>
      </c>
      <c r="K665">
        <v>41</v>
      </c>
      <c r="L665">
        <v>90</v>
      </c>
      <c r="M665">
        <v>130</v>
      </c>
      <c r="N665">
        <f t="shared" si="43"/>
        <v>3.6666666666666665</v>
      </c>
      <c r="O665">
        <v>13500</v>
      </c>
      <c r="P665">
        <v>350</v>
      </c>
      <c r="Q665" t="s">
        <v>68</v>
      </c>
      <c r="R665">
        <v>6.75</v>
      </c>
      <c r="S665">
        <v>17</v>
      </c>
      <c r="T665">
        <v>13</v>
      </c>
      <c r="U665">
        <v>13</v>
      </c>
      <c r="V665" t="s">
        <v>17</v>
      </c>
      <c r="W665">
        <f t="shared" si="44"/>
        <v>14350</v>
      </c>
      <c r="X665">
        <f t="shared" si="42"/>
        <v>850</v>
      </c>
      <c r="Y665">
        <f>(X665/O665)*100</f>
        <v>6.2962962962962958</v>
      </c>
      <c r="Z665" t="s">
        <v>51</v>
      </c>
      <c r="AA665" t="str">
        <f t="shared" si="45"/>
        <v>short_term</v>
      </c>
      <c r="AB665" s="4" t="s">
        <v>118</v>
      </c>
    </row>
    <row r="666" spans="1:28">
      <c r="A666" t="s">
        <v>88</v>
      </c>
      <c r="B666">
        <v>2020</v>
      </c>
      <c r="C666" t="s">
        <v>76</v>
      </c>
      <c r="D666" s="4" t="s">
        <v>150</v>
      </c>
      <c r="E666" s="1" t="s">
        <v>59</v>
      </c>
      <c r="F666">
        <v>1</v>
      </c>
      <c r="G666">
        <v>2.4137931000000001E-2</v>
      </c>
      <c r="H666">
        <v>25.977589999999999</v>
      </c>
      <c r="I666">
        <v>61.644827589999998</v>
      </c>
      <c r="J666">
        <v>5.5293103449999998</v>
      </c>
      <c r="K666">
        <v>36.01</v>
      </c>
      <c r="L666">
        <v>90</v>
      </c>
      <c r="M666">
        <v>100</v>
      </c>
      <c r="N666">
        <f t="shared" si="43"/>
        <v>3.1666666666666665</v>
      </c>
      <c r="O666">
        <v>20500</v>
      </c>
      <c r="P666">
        <v>904</v>
      </c>
      <c r="Q666" t="s">
        <v>13</v>
      </c>
      <c r="R666">
        <v>6.4</v>
      </c>
      <c r="S666">
        <v>150</v>
      </c>
      <c r="T666">
        <v>75</v>
      </c>
      <c r="U666">
        <v>50</v>
      </c>
      <c r="V666" t="s">
        <v>17</v>
      </c>
      <c r="W666">
        <f t="shared" si="44"/>
        <v>32553.039999999997</v>
      </c>
      <c r="X666">
        <f t="shared" si="42"/>
        <v>12053.039999999997</v>
      </c>
      <c r="Y666">
        <f>(X666/O666)*100</f>
        <v>58.795317073170715</v>
      </c>
      <c r="Z666" t="s">
        <v>51</v>
      </c>
      <c r="AA666" t="str">
        <f t="shared" si="45"/>
        <v>short_term</v>
      </c>
      <c r="AB666" s="4" t="s">
        <v>119</v>
      </c>
    </row>
    <row r="667" spans="1:28">
      <c r="A667" t="s">
        <v>88</v>
      </c>
      <c r="B667">
        <v>2020</v>
      </c>
      <c r="C667" t="s">
        <v>76</v>
      </c>
      <c r="D667" s="4" t="s">
        <v>11</v>
      </c>
      <c r="E667" s="1" t="s">
        <v>59</v>
      </c>
      <c r="F667">
        <v>0</v>
      </c>
      <c r="G667">
        <v>2.4137931000000001E-2</v>
      </c>
      <c r="H667">
        <v>25.977589999999999</v>
      </c>
      <c r="I667">
        <v>61.644827589999998</v>
      </c>
      <c r="J667">
        <v>5.5293103449999998</v>
      </c>
      <c r="K667">
        <v>35.01</v>
      </c>
      <c r="L667">
        <v>120</v>
      </c>
      <c r="M667">
        <v>150</v>
      </c>
      <c r="N667">
        <f t="shared" si="43"/>
        <v>4.5</v>
      </c>
      <c r="O667">
        <v>0</v>
      </c>
      <c r="P667">
        <v>0</v>
      </c>
      <c r="Q667" t="s">
        <v>13</v>
      </c>
      <c r="R667">
        <v>6.5</v>
      </c>
      <c r="S667">
        <v>24</v>
      </c>
      <c r="T667">
        <v>108</v>
      </c>
      <c r="U667">
        <v>48</v>
      </c>
      <c r="V667" t="s">
        <v>18</v>
      </c>
      <c r="W667">
        <f t="shared" si="44"/>
        <v>0</v>
      </c>
      <c r="X667">
        <f t="shared" si="42"/>
        <v>0</v>
      </c>
      <c r="Y667">
        <v>0</v>
      </c>
      <c r="Z667" t="s">
        <v>53</v>
      </c>
      <c r="AA667" t="str">
        <f t="shared" si="45"/>
        <v>intermediate_term</v>
      </c>
      <c r="AB667" s="4" t="s">
        <v>120</v>
      </c>
    </row>
    <row r="668" spans="1:28">
      <c r="A668" t="s">
        <v>88</v>
      </c>
      <c r="B668">
        <v>2020</v>
      </c>
      <c r="C668" t="s">
        <v>76</v>
      </c>
      <c r="D668" s="4" t="s">
        <v>151</v>
      </c>
      <c r="E668" s="1" t="s">
        <v>60</v>
      </c>
      <c r="F668">
        <v>0</v>
      </c>
      <c r="G668">
        <v>2.4137931000000001E-2</v>
      </c>
      <c r="H668">
        <v>25.977589999999999</v>
      </c>
      <c r="I668">
        <v>61.644827589999998</v>
      </c>
      <c r="J668">
        <v>5.5293103449999998</v>
      </c>
      <c r="K668">
        <v>35</v>
      </c>
      <c r="L668">
        <v>150</v>
      </c>
      <c r="M668">
        <v>300</v>
      </c>
      <c r="N668">
        <f t="shared" si="43"/>
        <v>7.5</v>
      </c>
      <c r="O668">
        <v>0</v>
      </c>
      <c r="P668">
        <v>0</v>
      </c>
      <c r="Q668" t="s">
        <v>13</v>
      </c>
      <c r="R668">
        <v>5.75</v>
      </c>
      <c r="S668">
        <v>40</v>
      </c>
      <c r="T668">
        <v>25</v>
      </c>
      <c r="U668">
        <v>15</v>
      </c>
      <c r="V668" t="s">
        <v>18</v>
      </c>
      <c r="W668">
        <f t="shared" si="44"/>
        <v>0</v>
      </c>
      <c r="X668">
        <f t="shared" si="42"/>
        <v>0</v>
      </c>
      <c r="Y668">
        <v>0</v>
      </c>
      <c r="Z668" t="s">
        <v>53</v>
      </c>
      <c r="AA668" t="str">
        <f t="shared" si="45"/>
        <v>intermediate_term</v>
      </c>
      <c r="AB668" s="4" t="s">
        <v>121</v>
      </c>
    </row>
    <row r="669" spans="1:28">
      <c r="A669" t="s">
        <v>88</v>
      </c>
      <c r="B669">
        <v>2020</v>
      </c>
      <c r="C669" t="s">
        <v>76</v>
      </c>
      <c r="D669" s="4" t="s">
        <v>152</v>
      </c>
      <c r="E669" s="1" t="s">
        <v>60</v>
      </c>
      <c r="F669">
        <v>0</v>
      </c>
      <c r="G669">
        <v>2.4137931000000001E-2</v>
      </c>
      <c r="H669">
        <v>25.977589999999999</v>
      </c>
      <c r="I669">
        <v>61.644827589999998</v>
      </c>
      <c r="J669">
        <v>5.5293103449999998</v>
      </c>
      <c r="K669">
        <v>37</v>
      </c>
      <c r="L669">
        <v>50</v>
      </c>
      <c r="M669">
        <v>145</v>
      </c>
      <c r="N669">
        <f t="shared" si="43"/>
        <v>3.25</v>
      </c>
      <c r="O669">
        <v>0</v>
      </c>
      <c r="P669">
        <v>0</v>
      </c>
      <c r="Q669" t="s">
        <v>69</v>
      </c>
      <c r="R669">
        <v>6.75</v>
      </c>
      <c r="S669">
        <v>20</v>
      </c>
      <c r="T669">
        <v>40</v>
      </c>
      <c r="U669">
        <v>20</v>
      </c>
      <c r="V669" t="s">
        <v>17</v>
      </c>
      <c r="W669">
        <f t="shared" si="44"/>
        <v>0</v>
      </c>
      <c r="X669">
        <f t="shared" si="42"/>
        <v>0</v>
      </c>
      <c r="Y669">
        <v>0</v>
      </c>
      <c r="Z669" t="s">
        <v>53</v>
      </c>
      <c r="AA669" t="str">
        <f t="shared" si="45"/>
        <v>short_term</v>
      </c>
      <c r="AB669" s="4" t="s">
        <v>122</v>
      </c>
    </row>
    <row r="670" spans="1:28">
      <c r="A670" t="s">
        <v>88</v>
      </c>
      <c r="B670">
        <v>2020</v>
      </c>
      <c r="C670" t="s">
        <v>76</v>
      </c>
      <c r="D670" s="4" t="s">
        <v>153</v>
      </c>
      <c r="E670" s="1" t="s">
        <v>63</v>
      </c>
      <c r="F670">
        <v>0</v>
      </c>
      <c r="G670">
        <v>2.4137931000000001E-2</v>
      </c>
      <c r="H670">
        <v>25.977589999999999</v>
      </c>
      <c r="I670">
        <v>61.644827589999998</v>
      </c>
      <c r="J670">
        <v>5.5293103449999998</v>
      </c>
      <c r="K670">
        <v>150</v>
      </c>
      <c r="L670">
        <v>180</v>
      </c>
      <c r="M670">
        <v>240</v>
      </c>
      <c r="N670">
        <f t="shared" si="43"/>
        <v>7</v>
      </c>
      <c r="O670">
        <v>0</v>
      </c>
      <c r="P670">
        <v>0</v>
      </c>
      <c r="Q670" t="s">
        <v>70</v>
      </c>
      <c r="R670">
        <v>6.9</v>
      </c>
      <c r="S670">
        <v>80</v>
      </c>
      <c r="T670">
        <v>40</v>
      </c>
      <c r="U670">
        <v>40</v>
      </c>
      <c r="V670" t="s">
        <v>18</v>
      </c>
      <c r="W670">
        <f t="shared" si="44"/>
        <v>0</v>
      </c>
      <c r="X670">
        <f t="shared" si="42"/>
        <v>0</v>
      </c>
      <c r="Y670">
        <v>0</v>
      </c>
      <c r="Z670" t="s">
        <v>53</v>
      </c>
      <c r="AA670" t="str">
        <f t="shared" si="45"/>
        <v>intermediate_term</v>
      </c>
      <c r="AB670" s="4" t="s">
        <v>123</v>
      </c>
    </row>
    <row r="671" spans="1:28">
      <c r="A671" t="s">
        <v>88</v>
      </c>
      <c r="B671">
        <v>2020</v>
      </c>
      <c r="C671" t="s">
        <v>76</v>
      </c>
      <c r="D671" s="4" t="s">
        <v>12</v>
      </c>
      <c r="E671" s="1" t="s">
        <v>62</v>
      </c>
      <c r="F671">
        <v>1</v>
      </c>
      <c r="G671">
        <v>2.4137931000000001E-2</v>
      </c>
      <c r="H671">
        <v>25.977589999999999</v>
      </c>
      <c r="I671">
        <v>61.644827589999998</v>
      </c>
      <c r="J671">
        <v>5.5293103449999998</v>
      </c>
      <c r="K671">
        <v>135</v>
      </c>
      <c r="L671">
        <v>150</v>
      </c>
      <c r="M671">
        <v>180</v>
      </c>
      <c r="N671">
        <f t="shared" si="43"/>
        <v>5.5</v>
      </c>
      <c r="O671">
        <v>45000</v>
      </c>
      <c r="P671">
        <v>2750</v>
      </c>
      <c r="Q671" t="s">
        <v>13</v>
      </c>
      <c r="R671">
        <v>6.25</v>
      </c>
      <c r="S671">
        <v>30</v>
      </c>
      <c r="T671">
        <v>60</v>
      </c>
      <c r="U671">
        <v>30</v>
      </c>
      <c r="V671" t="s">
        <v>17</v>
      </c>
      <c r="W671">
        <f t="shared" si="44"/>
        <v>371250</v>
      </c>
      <c r="X671">
        <f t="shared" si="42"/>
        <v>326250</v>
      </c>
      <c r="Y671">
        <f>(X671/O671)*100</f>
        <v>725</v>
      </c>
      <c r="Z671" t="s">
        <v>53</v>
      </c>
      <c r="AA671" t="str">
        <f t="shared" si="45"/>
        <v>intermediate_term</v>
      </c>
      <c r="AB671" s="4" t="s">
        <v>124</v>
      </c>
    </row>
    <row r="672" spans="1:28">
      <c r="A672" t="s">
        <v>88</v>
      </c>
      <c r="B672">
        <v>2020</v>
      </c>
      <c r="C672" t="s">
        <v>76</v>
      </c>
      <c r="D672" s="4" t="s">
        <v>154</v>
      </c>
      <c r="E672" s="1" t="s">
        <v>61</v>
      </c>
      <c r="F672">
        <v>1</v>
      </c>
      <c r="G672">
        <v>2.4137931000000001E-2</v>
      </c>
      <c r="H672">
        <v>25.977589999999999</v>
      </c>
      <c r="I672">
        <v>61.644827589999998</v>
      </c>
      <c r="J672">
        <v>5.5293103449999998</v>
      </c>
      <c r="K672">
        <v>4.25</v>
      </c>
      <c r="L672">
        <v>300</v>
      </c>
      <c r="M672">
        <v>450</v>
      </c>
      <c r="N672">
        <f t="shared" si="43"/>
        <v>12.5</v>
      </c>
      <c r="O672">
        <v>72500</v>
      </c>
      <c r="P672">
        <v>31337</v>
      </c>
      <c r="Q672" t="s">
        <v>13</v>
      </c>
      <c r="R672">
        <v>7</v>
      </c>
      <c r="S672">
        <v>150</v>
      </c>
      <c r="T672">
        <v>80</v>
      </c>
      <c r="U672">
        <v>80</v>
      </c>
      <c r="V672" t="s">
        <v>17</v>
      </c>
      <c r="W672">
        <f t="shared" si="44"/>
        <v>133182.25</v>
      </c>
      <c r="X672">
        <f t="shared" si="42"/>
        <v>60682.25</v>
      </c>
      <c r="Y672">
        <f>(X672/O672)*100</f>
        <v>83.699655172413784</v>
      </c>
      <c r="Z672" t="s">
        <v>51</v>
      </c>
      <c r="AA672" t="str">
        <f t="shared" si="45"/>
        <v>long_term</v>
      </c>
      <c r="AB672" s="4" t="s">
        <v>125</v>
      </c>
    </row>
    <row r="673" spans="1:28">
      <c r="A673" t="s">
        <v>88</v>
      </c>
      <c r="B673">
        <v>2020</v>
      </c>
      <c r="C673" t="s">
        <v>76</v>
      </c>
      <c r="D673" s="4" t="s">
        <v>155</v>
      </c>
      <c r="E673" s="1" t="s">
        <v>62</v>
      </c>
      <c r="F673">
        <v>0</v>
      </c>
      <c r="G673">
        <v>2.4137931000000001E-2</v>
      </c>
      <c r="H673">
        <v>25.977589999999999</v>
      </c>
      <c r="I673">
        <v>61.644827589999998</v>
      </c>
      <c r="J673">
        <v>5.5293103449999998</v>
      </c>
      <c r="K673">
        <v>38</v>
      </c>
      <c r="L673">
        <v>80</v>
      </c>
      <c r="M673">
        <v>150</v>
      </c>
      <c r="N673">
        <f t="shared" si="43"/>
        <v>3.8333333333333335</v>
      </c>
      <c r="O673">
        <v>0</v>
      </c>
      <c r="P673">
        <v>0</v>
      </c>
      <c r="Q673" t="s">
        <v>13</v>
      </c>
      <c r="R673">
        <v>6.5</v>
      </c>
      <c r="S673">
        <v>40</v>
      </c>
      <c r="T673">
        <v>20</v>
      </c>
      <c r="U673">
        <v>40</v>
      </c>
      <c r="V673" t="s">
        <v>17</v>
      </c>
      <c r="W673">
        <f t="shared" si="44"/>
        <v>0</v>
      </c>
      <c r="X673">
        <f t="shared" si="42"/>
        <v>0</v>
      </c>
      <c r="Y673">
        <v>0</v>
      </c>
      <c r="Z673" t="s">
        <v>51</v>
      </c>
      <c r="AA673" t="str">
        <f t="shared" si="45"/>
        <v>short_term</v>
      </c>
      <c r="AB673" s="4" t="s">
        <v>126</v>
      </c>
    </row>
    <row r="674" spans="1:28">
      <c r="A674" t="s">
        <v>88</v>
      </c>
      <c r="B674">
        <v>2020</v>
      </c>
      <c r="C674" t="s">
        <v>76</v>
      </c>
      <c r="D674" s="4" t="s">
        <v>22</v>
      </c>
      <c r="E674" s="3" t="s">
        <v>62</v>
      </c>
      <c r="F674">
        <v>0</v>
      </c>
      <c r="G674">
        <v>2.4137931000000001E-2</v>
      </c>
      <c r="H674">
        <v>25.977589999999999</v>
      </c>
      <c r="I674">
        <v>61.644827589999998</v>
      </c>
      <c r="J674">
        <v>5.5293103449999998</v>
      </c>
      <c r="K674">
        <f ca="1">RANDBETWEEN(15,30)</f>
        <v>29</v>
      </c>
      <c r="L674">
        <v>90</v>
      </c>
      <c r="M674">
        <v>90</v>
      </c>
      <c r="N674">
        <f t="shared" si="43"/>
        <v>3</v>
      </c>
      <c r="O674">
        <v>0</v>
      </c>
      <c r="P674">
        <v>0</v>
      </c>
      <c r="Q674" t="s">
        <v>13</v>
      </c>
      <c r="R674">
        <v>6.5</v>
      </c>
      <c r="S674">
        <v>200</v>
      </c>
      <c r="T674">
        <v>250</v>
      </c>
      <c r="U674">
        <v>250</v>
      </c>
      <c r="V674" t="s">
        <v>18</v>
      </c>
      <c r="W674">
        <f t="shared" ca="1" si="44"/>
        <v>0</v>
      </c>
      <c r="X674">
        <f t="shared" ca="1" si="42"/>
        <v>0</v>
      </c>
      <c r="Y674">
        <v>0</v>
      </c>
      <c r="Z674" t="s">
        <v>53</v>
      </c>
      <c r="AA674" t="str">
        <f t="shared" si="45"/>
        <v>short_term</v>
      </c>
      <c r="AB674" s="4" t="s">
        <v>90</v>
      </c>
    </row>
    <row r="675" spans="1:28">
      <c r="A675" t="s">
        <v>88</v>
      </c>
      <c r="B675">
        <v>2020</v>
      </c>
      <c r="C675" t="s">
        <v>76</v>
      </c>
      <c r="D675" s="4" t="s">
        <v>23</v>
      </c>
      <c r="E675" s="3" t="s">
        <v>62</v>
      </c>
      <c r="F675">
        <v>0</v>
      </c>
      <c r="G675">
        <v>2.4137931000000001E-2</v>
      </c>
      <c r="H675">
        <v>25.977589999999999</v>
      </c>
      <c r="I675">
        <v>61.644827589999998</v>
      </c>
      <c r="J675">
        <v>5.5293103449999998</v>
      </c>
      <c r="K675">
        <f ca="1">RANDBETWEEN(15,30)</f>
        <v>24</v>
      </c>
      <c r="L675">
        <v>140</v>
      </c>
      <c r="M675">
        <v>140</v>
      </c>
      <c r="N675">
        <f t="shared" si="43"/>
        <v>4.666666666666667</v>
      </c>
      <c r="O675">
        <v>0</v>
      </c>
      <c r="P675">
        <v>0</v>
      </c>
      <c r="Q675" t="s">
        <v>15</v>
      </c>
      <c r="R675">
        <v>6.05</v>
      </c>
      <c r="S675">
        <v>200</v>
      </c>
      <c r="T675">
        <v>75</v>
      </c>
      <c r="U675">
        <v>75</v>
      </c>
      <c r="V675" t="s">
        <v>18</v>
      </c>
      <c r="W675">
        <f t="shared" ca="1" si="44"/>
        <v>0</v>
      </c>
      <c r="X675">
        <f t="shared" ca="1" si="42"/>
        <v>0</v>
      </c>
      <c r="Y675">
        <v>0</v>
      </c>
      <c r="Z675" t="s">
        <v>53</v>
      </c>
      <c r="AA675" t="str">
        <f t="shared" si="45"/>
        <v>intermediate_term</v>
      </c>
      <c r="AB675" s="4" t="s">
        <v>127</v>
      </c>
    </row>
    <row r="676" spans="1:28">
      <c r="A676" t="s">
        <v>88</v>
      </c>
      <c r="B676">
        <v>2020</v>
      </c>
      <c r="C676" t="s">
        <v>76</v>
      </c>
      <c r="D676" s="4" t="s">
        <v>24</v>
      </c>
      <c r="E676" s="3" t="s">
        <v>62</v>
      </c>
      <c r="F676">
        <v>1</v>
      </c>
      <c r="G676">
        <v>2.4137931000000001E-2</v>
      </c>
      <c r="H676">
        <v>25.977589999999999</v>
      </c>
      <c r="I676">
        <v>61.644827589999998</v>
      </c>
      <c r="J676">
        <v>5.5293103449999998</v>
      </c>
      <c r="K676">
        <f ca="1">RANDBETWEEN(25,35)</f>
        <v>35</v>
      </c>
      <c r="L676">
        <v>240</v>
      </c>
      <c r="M676">
        <v>240</v>
      </c>
      <c r="N676">
        <f t="shared" si="43"/>
        <v>8</v>
      </c>
      <c r="O676">
        <v>60500</v>
      </c>
      <c r="P676">
        <v>10000</v>
      </c>
      <c r="Q676" t="s">
        <v>15</v>
      </c>
      <c r="R676">
        <v>6</v>
      </c>
      <c r="S676">
        <v>10</v>
      </c>
      <c r="T676">
        <v>20</v>
      </c>
      <c r="U676">
        <v>20</v>
      </c>
      <c r="V676" t="s">
        <v>17</v>
      </c>
      <c r="W676">
        <f t="shared" ca="1" si="44"/>
        <v>350000</v>
      </c>
      <c r="X676">
        <f t="shared" ca="1" si="42"/>
        <v>289500</v>
      </c>
      <c r="Y676">
        <f ca="1">(X676/O676)*100</f>
        <v>478.51239669421489</v>
      </c>
      <c r="Z676" t="s">
        <v>51</v>
      </c>
      <c r="AA676" t="str">
        <f t="shared" si="45"/>
        <v>intermediate_term</v>
      </c>
      <c r="AB676" s="4" t="s">
        <v>91</v>
      </c>
    </row>
    <row r="677" spans="1:28">
      <c r="A677" t="s">
        <v>88</v>
      </c>
      <c r="B677">
        <v>2020</v>
      </c>
      <c r="C677" t="s">
        <v>76</v>
      </c>
      <c r="D677" s="4" t="s">
        <v>25</v>
      </c>
      <c r="E677" s="3" t="s">
        <v>62</v>
      </c>
      <c r="F677">
        <v>0</v>
      </c>
      <c r="G677">
        <v>2.4137931000000001E-2</v>
      </c>
      <c r="H677">
        <v>25.977589999999999</v>
      </c>
      <c r="I677">
        <v>61.644827589999998</v>
      </c>
      <c r="J677">
        <v>5.5293103449999998</v>
      </c>
      <c r="K677">
        <f ca="1">RANDBETWEEN(20,30)</f>
        <v>21</v>
      </c>
      <c r="L677">
        <v>75</v>
      </c>
      <c r="M677">
        <v>75</v>
      </c>
      <c r="N677">
        <f t="shared" si="43"/>
        <v>2.5</v>
      </c>
      <c r="O677">
        <v>0</v>
      </c>
      <c r="P677">
        <v>0</v>
      </c>
      <c r="Q677" t="s">
        <v>15</v>
      </c>
      <c r="R677">
        <v>6.25</v>
      </c>
      <c r="S677">
        <v>5</v>
      </c>
      <c r="T677">
        <v>10</v>
      </c>
      <c r="U677">
        <v>10</v>
      </c>
      <c r="V677" t="s">
        <v>18</v>
      </c>
      <c r="W677">
        <f t="shared" ca="1" si="44"/>
        <v>0</v>
      </c>
      <c r="X677">
        <f t="shared" ca="1" si="42"/>
        <v>0</v>
      </c>
      <c r="Y677">
        <v>0</v>
      </c>
      <c r="Z677" t="s">
        <v>51</v>
      </c>
      <c r="AA677" t="str">
        <f t="shared" si="45"/>
        <v>short_term</v>
      </c>
      <c r="AB677" s="4" t="s">
        <v>92</v>
      </c>
    </row>
    <row r="678" spans="1:28">
      <c r="A678" t="s">
        <v>88</v>
      </c>
      <c r="B678">
        <v>2020</v>
      </c>
      <c r="C678" t="s">
        <v>76</v>
      </c>
      <c r="D678" s="4" t="s">
        <v>26</v>
      </c>
      <c r="E678" s="3" t="s">
        <v>62</v>
      </c>
      <c r="F678">
        <v>1</v>
      </c>
      <c r="G678">
        <v>2.4137931000000001E-2</v>
      </c>
      <c r="H678">
        <v>25.977589999999999</v>
      </c>
      <c r="I678">
        <v>61.644827589999998</v>
      </c>
      <c r="J678">
        <v>5.5293103449999998</v>
      </c>
      <c r="K678">
        <f ca="1">RANDBETWEEN(25,35)</f>
        <v>26</v>
      </c>
      <c r="L678">
        <v>55</v>
      </c>
      <c r="M678">
        <v>55</v>
      </c>
      <c r="N678">
        <f t="shared" si="43"/>
        <v>1.8333333333333333</v>
      </c>
      <c r="O678">
        <v>24000</v>
      </c>
      <c r="P678">
        <f ca="1">RANDBETWEEN(8090,8100)</f>
        <v>8100</v>
      </c>
      <c r="Q678" t="s">
        <v>13</v>
      </c>
      <c r="R678">
        <v>6.4</v>
      </c>
      <c r="S678">
        <v>30</v>
      </c>
      <c r="T678">
        <v>40</v>
      </c>
      <c r="U678">
        <v>40</v>
      </c>
      <c r="V678" t="s">
        <v>17</v>
      </c>
      <c r="W678">
        <f t="shared" ca="1" si="44"/>
        <v>210600</v>
      </c>
      <c r="X678">
        <f t="shared" ca="1" si="42"/>
        <v>186600</v>
      </c>
      <c r="Y678">
        <f ca="1">(X678/O678)*100</f>
        <v>777.5</v>
      </c>
      <c r="Z678" t="s">
        <v>53</v>
      </c>
      <c r="AA678" t="str">
        <f t="shared" si="45"/>
        <v>short_term</v>
      </c>
      <c r="AB678" s="4" t="s">
        <v>128</v>
      </c>
    </row>
    <row r="679" spans="1:28">
      <c r="A679" t="s">
        <v>88</v>
      </c>
      <c r="B679">
        <v>2020</v>
      </c>
      <c r="C679" t="s">
        <v>76</v>
      </c>
      <c r="D679" s="4" t="s">
        <v>27</v>
      </c>
      <c r="E679" s="3" t="s">
        <v>62</v>
      </c>
      <c r="F679">
        <v>0</v>
      </c>
      <c r="G679">
        <v>2.4137931000000001E-2</v>
      </c>
      <c r="H679">
        <v>25.977589999999999</v>
      </c>
      <c r="I679">
        <v>61.644827589999998</v>
      </c>
      <c r="J679">
        <v>5.5293103449999998</v>
      </c>
      <c r="K679">
        <f ca="1">RANDBETWEEN(15,30)</f>
        <v>20</v>
      </c>
      <c r="L679">
        <v>90</v>
      </c>
      <c r="M679">
        <v>90</v>
      </c>
      <c r="N679">
        <f t="shared" si="43"/>
        <v>3</v>
      </c>
      <c r="O679">
        <v>0</v>
      </c>
      <c r="P679">
        <v>0</v>
      </c>
      <c r="Q679" t="s">
        <v>13</v>
      </c>
      <c r="R679">
        <v>6.5</v>
      </c>
      <c r="S679">
        <v>90</v>
      </c>
      <c r="T679">
        <v>90</v>
      </c>
      <c r="U679">
        <v>90</v>
      </c>
      <c r="V679" t="s">
        <v>17</v>
      </c>
      <c r="W679">
        <f t="shared" ca="1" si="44"/>
        <v>0</v>
      </c>
      <c r="X679">
        <f t="shared" ca="1" si="42"/>
        <v>0</v>
      </c>
      <c r="Y679">
        <v>0</v>
      </c>
      <c r="Z679" t="s">
        <v>51</v>
      </c>
      <c r="AA679" t="str">
        <f t="shared" si="45"/>
        <v>short_term</v>
      </c>
      <c r="AB679" s="4" t="s">
        <v>93</v>
      </c>
    </row>
    <row r="680" spans="1:28">
      <c r="A680" t="s">
        <v>88</v>
      </c>
      <c r="B680">
        <v>2020</v>
      </c>
      <c r="C680" t="s">
        <v>76</v>
      </c>
      <c r="D680" s="4" t="s">
        <v>28</v>
      </c>
      <c r="E680" s="3" t="s">
        <v>62</v>
      </c>
      <c r="F680">
        <v>0</v>
      </c>
      <c r="G680">
        <v>2.4137931000000001E-2</v>
      </c>
      <c r="H680">
        <v>25.977589999999999</v>
      </c>
      <c r="I680">
        <v>61.644827589999998</v>
      </c>
      <c r="J680">
        <v>5.5293103449999998</v>
      </c>
      <c r="K680">
        <f ca="1">RANDBETWEEN(25,40)</f>
        <v>40</v>
      </c>
      <c r="L680">
        <v>180</v>
      </c>
      <c r="M680">
        <v>180</v>
      </c>
      <c r="N680">
        <f t="shared" si="43"/>
        <v>6</v>
      </c>
      <c r="O680">
        <v>0</v>
      </c>
      <c r="P680">
        <v>0</v>
      </c>
      <c r="Q680" t="s">
        <v>15</v>
      </c>
      <c r="R680">
        <v>6.25</v>
      </c>
      <c r="S680">
        <v>80</v>
      </c>
      <c r="T680">
        <v>60</v>
      </c>
      <c r="U680">
        <v>40</v>
      </c>
      <c r="V680" t="s">
        <v>18</v>
      </c>
      <c r="W680">
        <f t="shared" ca="1" si="44"/>
        <v>0</v>
      </c>
      <c r="X680">
        <f t="shared" ca="1" si="42"/>
        <v>0</v>
      </c>
      <c r="Y680">
        <v>0</v>
      </c>
      <c r="Z680" t="s">
        <v>53</v>
      </c>
      <c r="AA680" t="str">
        <f t="shared" si="45"/>
        <v>intermediate_term</v>
      </c>
      <c r="AB680" s="4" t="s">
        <v>94</v>
      </c>
    </row>
    <row r="681" spans="1:28">
      <c r="A681" t="s">
        <v>88</v>
      </c>
      <c r="B681">
        <v>2020</v>
      </c>
      <c r="C681" t="s">
        <v>76</v>
      </c>
      <c r="D681" s="4" t="s">
        <v>29</v>
      </c>
      <c r="E681" s="1" t="s">
        <v>63</v>
      </c>
      <c r="F681">
        <v>0</v>
      </c>
      <c r="G681">
        <v>2.4137931000000001E-2</v>
      </c>
      <c r="H681">
        <v>25.977589999999999</v>
      </c>
      <c r="I681">
        <v>61.644827589999998</v>
      </c>
      <c r="J681">
        <v>5.5293103449999998</v>
      </c>
      <c r="K681">
        <f ca="1">RANDBETWEEN(85,95)</f>
        <v>94</v>
      </c>
      <c r="L681">
        <v>210</v>
      </c>
      <c r="M681">
        <v>210</v>
      </c>
      <c r="N681">
        <f t="shared" si="43"/>
        <v>7</v>
      </c>
      <c r="O681">
        <v>0</v>
      </c>
      <c r="P681">
        <v>0</v>
      </c>
      <c r="Q681" t="s">
        <v>36</v>
      </c>
      <c r="R681">
        <v>6</v>
      </c>
      <c r="S681">
        <v>120</v>
      </c>
      <c r="T681">
        <v>50</v>
      </c>
      <c r="U681">
        <v>80</v>
      </c>
      <c r="V681" t="s">
        <v>17</v>
      </c>
      <c r="W681">
        <f t="shared" ca="1" si="44"/>
        <v>0</v>
      </c>
      <c r="X681">
        <f t="shared" ca="1" si="42"/>
        <v>0</v>
      </c>
      <c r="Y681">
        <v>0</v>
      </c>
      <c r="Z681" t="s">
        <v>51</v>
      </c>
      <c r="AA681" t="str">
        <f t="shared" si="45"/>
        <v>intermediate_term</v>
      </c>
      <c r="AB681" s="4" t="s">
        <v>129</v>
      </c>
    </row>
    <row r="682" spans="1:28">
      <c r="A682" t="s">
        <v>88</v>
      </c>
      <c r="B682">
        <v>2020</v>
      </c>
      <c r="C682" t="s">
        <v>76</v>
      </c>
      <c r="D682" s="4" t="s">
        <v>30</v>
      </c>
      <c r="E682" s="2" t="s">
        <v>61</v>
      </c>
      <c r="F682">
        <v>1</v>
      </c>
      <c r="G682">
        <v>2.4137931000000001E-2</v>
      </c>
      <c r="H682">
        <v>25.977589999999999</v>
      </c>
      <c r="I682">
        <v>61.644827589999998</v>
      </c>
      <c r="J682">
        <v>5.5293103449999998</v>
      </c>
      <c r="K682">
        <f ca="1">RANDBETWEEN(25,40)</f>
        <v>38</v>
      </c>
      <c r="L682">
        <v>360</v>
      </c>
      <c r="M682">
        <v>360</v>
      </c>
      <c r="N682">
        <f t="shared" si="43"/>
        <v>12</v>
      </c>
      <c r="O682">
        <v>90000</v>
      </c>
      <c r="P682">
        <f ca="1">RANDBETWEEN(16180,16190)</f>
        <v>16190</v>
      </c>
      <c r="Q682" t="s">
        <v>65</v>
      </c>
      <c r="R682">
        <v>6.75</v>
      </c>
      <c r="S682">
        <v>400</v>
      </c>
      <c r="T682">
        <v>120</v>
      </c>
      <c r="U682">
        <v>600</v>
      </c>
      <c r="V682" t="s">
        <v>18</v>
      </c>
      <c r="W682">
        <f t="shared" ca="1" si="44"/>
        <v>615220</v>
      </c>
      <c r="X682">
        <f t="shared" ca="1" si="42"/>
        <v>525220</v>
      </c>
      <c r="Y682">
        <f ca="1">(X682/O682)*100</f>
        <v>583.57777777777778</v>
      </c>
      <c r="Z682" t="s">
        <v>53</v>
      </c>
      <c r="AA682" t="str">
        <f t="shared" si="45"/>
        <v>intermediate_term</v>
      </c>
      <c r="AB682" s="4" t="s">
        <v>95</v>
      </c>
    </row>
    <row r="683" spans="1:28">
      <c r="A683" t="s">
        <v>88</v>
      </c>
      <c r="B683">
        <v>2020</v>
      </c>
      <c r="C683" t="s">
        <v>76</v>
      </c>
      <c r="D683" s="4" t="s">
        <v>31</v>
      </c>
      <c r="E683" s="3" t="s">
        <v>61</v>
      </c>
      <c r="F683">
        <v>0</v>
      </c>
      <c r="G683">
        <v>2.4137931000000001E-2</v>
      </c>
      <c r="H683">
        <v>25.977589999999999</v>
      </c>
      <c r="I683">
        <v>61.644827589999998</v>
      </c>
      <c r="J683">
        <v>5.5293103449999998</v>
      </c>
      <c r="K683">
        <f ca="1">RANDBETWEEN(290,320)</f>
        <v>316</v>
      </c>
      <c r="L683">
        <v>1080</v>
      </c>
      <c r="M683">
        <v>1080</v>
      </c>
      <c r="N683">
        <f t="shared" si="43"/>
        <v>36</v>
      </c>
      <c r="O683">
        <v>0</v>
      </c>
      <c r="P683">
        <v>0</v>
      </c>
      <c r="Q683" t="s">
        <v>13</v>
      </c>
      <c r="R683">
        <v>9.5</v>
      </c>
      <c r="S683">
        <v>32</v>
      </c>
      <c r="T683">
        <v>32</v>
      </c>
      <c r="U683">
        <v>32</v>
      </c>
      <c r="V683" t="s">
        <v>17</v>
      </c>
      <c r="W683">
        <f t="shared" ca="1" si="44"/>
        <v>0</v>
      </c>
      <c r="X683">
        <f t="shared" ca="1" si="42"/>
        <v>0</v>
      </c>
      <c r="Y683">
        <v>0</v>
      </c>
      <c r="Z683" t="s">
        <v>54</v>
      </c>
      <c r="AA683" t="str">
        <f t="shared" si="45"/>
        <v>long_term</v>
      </c>
      <c r="AB683" s="4" t="s">
        <v>130</v>
      </c>
    </row>
    <row r="684" spans="1:28">
      <c r="A684" t="s">
        <v>88</v>
      </c>
      <c r="B684">
        <v>2020</v>
      </c>
      <c r="C684" t="s">
        <v>76</v>
      </c>
      <c r="D684" s="4" t="s">
        <v>32</v>
      </c>
      <c r="E684" s="3" t="s">
        <v>61</v>
      </c>
      <c r="F684">
        <v>1</v>
      </c>
      <c r="G684">
        <v>2.4137931000000001E-2</v>
      </c>
      <c r="H684">
        <v>25.977589999999999</v>
      </c>
      <c r="I684">
        <v>61.644827589999998</v>
      </c>
      <c r="J684">
        <v>5.5293103449999998</v>
      </c>
      <c r="K684">
        <f ca="1">RANDBETWEEN(100,130)</f>
        <v>109</v>
      </c>
      <c r="L684">
        <v>1980</v>
      </c>
      <c r="M684">
        <v>1980</v>
      </c>
      <c r="N684">
        <f t="shared" si="43"/>
        <v>66</v>
      </c>
      <c r="O684">
        <v>61500</v>
      </c>
      <c r="P684">
        <v>9000</v>
      </c>
      <c r="Q684" t="s">
        <v>15</v>
      </c>
      <c r="R684">
        <v>7.25</v>
      </c>
      <c r="S684">
        <v>56</v>
      </c>
      <c r="T684">
        <v>20</v>
      </c>
      <c r="U684">
        <v>20</v>
      </c>
      <c r="V684" t="s">
        <v>18</v>
      </c>
      <c r="W684">
        <f t="shared" ca="1" si="44"/>
        <v>981000</v>
      </c>
      <c r="X684">
        <f t="shared" ca="1" si="42"/>
        <v>919500</v>
      </c>
      <c r="Y684">
        <f ca="1">(X684/O684)*100</f>
        <v>1495.1219512195121</v>
      </c>
      <c r="Z684" t="s">
        <v>54</v>
      </c>
      <c r="AA684" t="str">
        <f t="shared" si="45"/>
        <v>long_term</v>
      </c>
      <c r="AB684" s="4" t="s">
        <v>131</v>
      </c>
    </row>
    <row r="685" spans="1:28">
      <c r="A685" t="s">
        <v>88</v>
      </c>
      <c r="B685">
        <v>2020</v>
      </c>
      <c r="C685" t="s">
        <v>76</v>
      </c>
      <c r="D685" s="4" t="s">
        <v>33</v>
      </c>
      <c r="E685" s="2" t="s">
        <v>61</v>
      </c>
      <c r="F685">
        <v>0</v>
      </c>
      <c r="G685">
        <v>2.4137931000000001E-2</v>
      </c>
      <c r="H685">
        <v>25.977589999999999</v>
      </c>
      <c r="I685">
        <v>61.644827589999998</v>
      </c>
      <c r="J685">
        <v>5.5293103449999998</v>
      </c>
      <c r="K685">
        <f ca="1">RANDBETWEEN(50,65)</f>
        <v>65</v>
      </c>
      <c r="L685">
        <v>1080</v>
      </c>
      <c r="M685">
        <v>1080</v>
      </c>
      <c r="N685">
        <f t="shared" si="43"/>
        <v>36</v>
      </c>
      <c r="O685">
        <v>0</v>
      </c>
      <c r="P685">
        <v>0</v>
      </c>
      <c r="Q685" t="s">
        <v>71</v>
      </c>
      <c r="R685">
        <v>6</v>
      </c>
      <c r="S685">
        <v>25</v>
      </c>
      <c r="T685">
        <v>12</v>
      </c>
      <c r="U685">
        <v>12</v>
      </c>
      <c r="V685" t="s">
        <v>18</v>
      </c>
      <c r="W685">
        <f t="shared" ca="1" si="44"/>
        <v>0</v>
      </c>
      <c r="X685">
        <f t="shared" ca="1" si="42"/>
        <v>0</v>
      </c>
      <c r="Y685">
        <v>0</v>
      </c>
      <c r="Z685" t="s">
        <v>54</v>
      </c>
      <c r="AA685" t="str">
        <f t="shared" si="45"/>
        <v>long_term</v>
      </c>
      <c r="AB685" s="4" t="s">
        <v>96</v>
      </c>
    </row>
    <row r="686" spans="1:28">
      <c r="A686" t="s">
        <v>88</v>
      </c>
      <c r="B686">
        <v>2020</v>
      </c>
      <c r="C686" t="s">
        <v>76</v>
      </c>
      <c r="D686" s="4" t="s">
        <v>34</v>
      </c>
      <c r="E686" s="2" t="s">
        <v>61</v>
      </c>
      <c r="F686">
        <v>0</v>
      </c>
      <c r="G686">
        <v>2.4137931000000001E-2</v>
      </c>
      <c r="H686">
        <v>25.977589999999999</v>
      </c>
      <c r="I686">
        <v>61.644827589999998</v>
      </c>
      <c r="J686">
        <v>5.5293103449999998</v>
      </c>
      <c r="K686">
        <f ca="1">RANDBETWEEN(90,120)</f>
        <v>96</v>
      </c>
      <c r="L686">
        <v>900</v>
      </c>
      <c r="M686">
        <v>900</v>
      </c>
      <c r="N686">
        <f t="shared" si="43"/>
        <v>30</v>
      </c>
      <c r="O686">
        <v>0</v>
      </c>
      <c r="P686">
        <v>0</v>
      </c>
      <c r="Q686" t="s">
        <v>13</v>
      </c>
      <c r="R686">
        <v>7.25</v>
      </c>
      <c r="S686">
        <v>215</v>
      </c>
      <c r="T686">
        <v>75</v>
      </c>
      <c r="U686">
        <v>100</v>
      </c>
      <c r="V686" t="s">
        <v>17</v>
      </c>
      <c r="W686">
        <f t="shared" ca="1" si="44"/>
        <v>0</v>
      </c>
      <c r="X686">
        <f t="shared" ca="1" si="42"/>
        <v>0</v>
      </c>
      <c r="Y686">
        <v>0</v>
      </c>
      <c r="Z686" t="s">
        <v>54</v>
      </c>
      <c r="AA686" t="str">
        <f t="shared" si="45"/>
        <v>long_term</v>
      </c>
      <c r="AB686" s="4" t="s">
        <v>97</v>
      </c>
    </row>
    <row r="687" spans="1:28">
      <c r="A687" t="s">
        <v>88</v>
      </c>
      <c r="B687">
        <v>2020</v>
      </c>
      <c r="C687" t="s">
        <v>76</v>
      </c>
      <c r="D687" s="4" t="s">
        <v>35</v>
      </c>
      <c r="E687" s="2" t="s">
        <v>61</v>
      </c>
      <c r="F687">
        <v>1</v>
      </c>
      <c r="G687">
        <v>2.4137931000000001E-2</v>
      </c>
      <c r="H687">
        <v>25.977589999999999</v>
      </c>
      <c r="I687">
        <v>61.644827589999998</v>
      </c>
      <c r="J687">
        <v>5.5293103449999998</v>
      </c>
      <c r="K687">
        <f ca="1">RANDBETWEEN(30,50)</f>
        <v>32</v>
      </c>
      <c r="L687">
        <v>210</v>
      </c>
      <c r="M687">
        <v>210</v>
      </c>
      <c r="N687">
        <f t="shared" si="43"/>
        <v>7</v>
      </c>
      <c r="O687">
        <v>72000</v>
      </c>
      <c r="P687">
        <v>30000</v>
      </c>
      <c r="Q687" t="s">
        <v>13</v>
      </c>
      <c r="R687">
        <v>6.75</v>
      </c>
      <c r="S687">
        <v>1088</v>
      </c>
      <c r="T687">
        <v>72</v>
      </c>
      <c r="U687">
        <v>527</v>
      </c>
      <c r="V687" t="s">
        <v>17</v>
      </c>
      <c r="W687">
        <f t="shared" ca="1" si="44"/>
        <v>960000</v>
      </c>
      <c r="X687">
        <f t="shared" ca="1" si="42"/>
        <v>888000</v>
      </c>
      <c r="Y687">
        <f ca="1">(X687/O687)*100</f>
        <v>1233.3333333333335</v>
      </c>
      <c r="Z687" t="s">
        <v>54</v>
      </c>
      <c r="AA687" t="str">
        <f t="shared" si="45"/>
        <v>intermediate_term</v>
      </c>
      <c r="AB687" s="4" t="s">
        <v>98</v>
      </c>
    </row>
    <row r="688" spans="1:28">
      <c r="A688" t="s">
        <v>88</v>
      </c>
      <c r="B688">
        <v>2020</v>
      </c>
      <c r="C688" t="s">
        <v>76</v>
      </c>
      <c r="D688" s="4" t="s">
        <v>37</v>
      </c>
      <c r="E688" s="2" t="s">
        <v>61</v>
      </c>
      <c r="F688">
        <v>1</v>
      </c>
      <c r="G688">
        <v>2.4137931000000001E-2</v>
      </c>
      <c r="H688">
        <v>25.977589999999999</v>
      </c>
      <c r="I688">
        <v>61.644827589999998</v>
      </c>
      <c r="J688">
        <v>5.5293103449999998</v>
      </c>
      <c r="K688">
        <f ca="1">RANDBETWEEN(50,100)</f>
        <v>88</v>
      </c>
      <c r="L688">
        <v>1800</v>
      </c>
      <c r="M688">
        <v>2880</v>
      </c>
      <c r="N688">
        <f t="shared" si="43"/>
        <v>78</v>
      </c>
      <c r="O688">
        <v>46750</v>
      </c>
      <c r="P688">
        <v>3000</v>
      </c>
      <c r="Q688" t="s">
        <v>13</v>
      </c>
      <c r="R688">
        <v>6.5</v>
      </c>
      <c r="S688">
        <v>400</v>
      </c>
      <c r="T688">
        <v>400</v>
      </c>
      <c r="U688">
        <v>600</v>
      </c>
      <c r="V688" t="s">
        <v>18</v>
      </c>
      <c r="W688">
        <f t="shared" ca="1" si="44"/>
        <v>264000</v>
      </c>
      <c r="X688">
        <f t="shared" ca="1" si="42"/>
        <v>217250</v>
      </c>
      <c r="Y688">
        <f ca="1">(X688/O688)*100</f>
        <v>464.70588235294122</v>
      </c>
      <c r="Z688" t="s">
        <v>54</v>
      </c>
      <c r="AA688" t="str">
        <f t="shared" si="45"/>
        <v>long_term</v>
      </c>
      <c r="AB688" s="4" t="s">
        <v>99</v>
      </c>
    </row>
    <row r="689" spans="1:28">
      <c r="A689" t="s">
        <v>88</v>
      </c>
      <c r="B689">
        <v>2020</v>
      </c>
      <c r="C689" t="s">
        <v>76</v>
      </c>
      <c r="D689" s="4" t="s">
        <v>156</v>
      </c>
      <c r="E689" s="2" t="s">
        <v>61</v>
      </c>
      <c r="F689">
        <v>0</v>
      </c>
      <c r="G689">
        <v>2.4137931000000001E-2</v>
      </c>
      <c r="H689">
        <v>25.977589999999999</v>
      </c>
      <c r="I689">
        <v>61.644827589999998</v>
      </c>
      <c r="J689">
        <v>5.5293103449999998</v>
      </c>
      <c r="K689">
        <f ca="1">RANDBETWEEN(100,150)</f>
        <v>129</v>
      </c>
      <c r="L689">
        <v>240</v>
      </c>
      <c r="M689">
        <v>720</v>
      </c>
      <c r="N689">
        <f t="shared" si="43"/>
        <v>16</v>
      </c>
      <c r="O689">
        <v>0</v>
      </c>
      <c r="P689">
        <v>0</v>
      </c>
      <c r="Q689" t="s">
        <v>67</v>
      </c>
      <c r="R689">
        <v>6</v>
      </c>
      <c r="S689">
        <v>170</v>
      </c>
      <c r="T689">
        <v>170</v>
      </c>
      <c r="U689">
        <v>170</v>
      </c>
      <c r="V689" t="s">
        <v>18</v>
      </c>
      <c r="W689">
        <f t="shared" ca="1" si="44"/>
        <v>0</v>
      </c>
      <c r="X689">
        <f t="shared" ca="1" si="42"/>
        <v>0</v>
      </c>
      <c r="Y689">
        <v>0</v>
      </c>
      <c r="Z689" t="s">
        <v>54</v>
      </c>
      <c r="AA689" t="str">
        <f t="shared" si="45"/>
        <v>long_term</v>
      </c>
      <c r="AB689" s="4" t="s">
        <v>100</v>
      </c>
    </row>
    <row r="690" spans="1:28">
      <c r="A690" t="s">
        <v>88</v>
      </c>
      <c r="B690">
        <v>2020</v>
      </c>
      <c r="C690" t="s">
        <v>76</v>
      </c>
      <c r="D690" s="4" t="s">
        <v>38</v>
      </c>
      <c r="E690" s="3" t="s">
        <v>59</v>
      </c>
      <c r="F690">
        <v>1</v>
      </c>
      <c r="G690">
        <v>2.4137931000000001E-2</v>
      </c>
      <c r="H690">
        <v>25.977589999999999</v>
      </c>
      <c r="I690">
        <v>61.644827589999998</v>
      </c>
      <c r="J690">
        <v>5.5293103449999998</v>
      </c>
      <c r="K690">
        <f ca="1">RANDBETWEEN(120,300)</f>
        <v>281</v>
      </c>
      <c r="L690">
        <v>45</v>
      </c>
      <c r="M690">
        <v>50</v>
      </c>
      <c r="N690">
        <f t="shared" si="43"/>
        <v>1.5833333333333333</v>
      </c>
      <c r="O690">
        <v>47000</v>
      </c>
      <c r="P690">
        <v>800</v>
      </c>
      <c r="Q690" t="s">
        <v>15</v>
      </c>
      <c r="R690">
        <v>6.25</v>
      </c>
      <c r="S690">
        <v>200</v>
      </c>
      <c r="T690">
        <v>75</v>
      </c>
      <c r="U690">
        <v>125</v>
      </c>
      <c r="V690" t="s">
        <v>17</v>
      </c>
      <c r="W690">
        <f t="shared" ca="1" si="44"/>
        <v>224800</v>
      </c>
      <c r="X690">
        <f t="shared" ca="1" si="42"/>
        <v>177800</v>
      </c>
      <c r="Y690">
        <f ca="1">(X690/O690)*100</f>
        <v>378.2978723404255</v>
      </c>
      <c r="Z690" t="s">
        <v>54</v>
      </c>
      <c r="AA690" t="str">
        <f t="shared" si="45"/>
        <v>short_term</v>
      </c>
      <c r="AB690" s="4" t="s">
        <v>101</v>
      </c>
    </row>
    <row r="691" spans="1:28">
      <c r="A691" t="s">
        <v>88</v>
      </c>
      <c r="B691">
        <v>2020</v>
      </c>
      <c r="C691" t="s">
        <v>76</v>
      </c>
      <c r="D691" s="4" t="s">
        <v>39</v>
      </c>
      <c r="E691" s="3" t="s">
        <v>59</v>
      </c>
      <c r="F691">
        <v>0</v>
      </c>
      <c r="G691">
        <v>2.4137931000000001E-2</v>
      </c>
      <c r="H691">
        <v>25.977589999999999</v>
      </c>
      <c r="I691">
        <v>61.644827589999998</v>
      </c>
      <c r="J691">
        <v>5.5293103449999998</v>
      </c>
      <c r="K691">
        <f ca="1">RANDBETWEEN(60,90)</f>
        <v>71</v>
      </c>
      <c r="L691">
        <v>56</v>
      </c>
      <c r="M691">
        <v>60</v>
      </c>
      <c r="N691">
        <f t="shared" si="43"/>
        <v>1.9333333333333333</v>
      </c>
      <c r="O691">
        <v>0</v>
      </c>
      <c r="P691">
        <v>0</v>
      </c>
      <c r="Q691" t="s">
        <v>13</v>
      </c>
      <c r="R691">
        <v>7.25</v>
      </c>
      <c r="S691">
        <v>45</v>
      </c>
      <c r="T691">
        <v>90</v>
      </c>
      <c r="U691">
        <v>75</v>
      </c>
      <c r="V691" t="s">
        <v>18</v>
      </c>
      <c r="W691">
        <f t="shared" ca="1" si="44"/>
        <v>0</v>
      </c>
      <c r="X691">
        <f t="shared" ca="1" si="42"/>
        <v>0</v>
      </c>
      <c r="Y691">
        <v>0</v>
      </c>
      <c r="Z691" t="s">
        <v>53</v>
      </c>
      <c r="AA691" t="str">
        <f t="shared" si="45"/>
        <v>short_term</v>
      </c>
      <c r="AB691" s="4" t="s">
        <v>102</v>
      </c>
    </row>
    <row r="692" spans="1:28">
      <c r="A692" t="s">
        <v>88</v>
      </c>
      <c r="B692">
        <v>2020</v>
      </c>
      <c r="C692" t="s">
        <v>76</v>
      </c>
      <c r="D692" s="4" t="s">
        <v>40</v>
      </c>
      <c r="E692" s="2" t="s">
        <v>62</v>
      </c>
      <c r="F692">
        <v>0</v>
      </c>
      <c r="G692">
        <v>2.4137931000000001E-2</v>
      </c>
      <c r="H692">
        <v>25.977589999999999</v>
      </c>
      <c r="I692">
        <v>61.644827589999998</v>
      </c>
      <c r="J692">
        <v>5.5293103449999998</v>
      </c>
      <c r="K692">
        <f ca="1">RANDBETWEEN(15,25)</f>
        <v>24</v>
      </c>
      <c r="L692">
        <v>55</v>
      </c>
      <c r="M692">
        <v>90</v>
      </c>
      <c r="N692">
        <f t="shared" si="43"/>
        <v>2.4166666666666665</v>
      </c>
      <c r="O692">
        <v>0</v>
      </c>
      <c r="P692">
        <v>0</v>
      </c>
      <c r="Q692" t="s">
        <v>72</v>
      </c>
      <c r="R692">
        <v>6.5</v>
      </c>
      <c r="S692">
        <v>40</v>
      </c>
      <c r="T692">
        <v>60</v>
      </c>
      <c r="U692">
        <v>30</v>
      </c>
      <c r="V692" t="s">
        <v>17</v>
      </c>
      <c r="W692">
        <f t="shared" ca="1" si="44"/>
        <v>0</v>
      </c>
      <c r="X692">
        <f t="shared" ca="1" si="42"/>
        <v>0</v>
      </c>
      <c r="Y692">
        <v>0</v>
      </c>
      <c r="Z692" t="s">
        <v>53</v>
      </c>
      <c r="AA692" t="str">
        <f t="shared" si="45"/>
        <v>short_term</v>
      </c>
      <c r="AB692" s="4" t="s">
        <v>132</v>
      </c>
    </row>
    <row r="693" spans="1:28">
      <c r="A693" t="s">
        <v>88</v>
      </c>
      <c r="B693">
        <v>2020</v>
      </c>
      <c r="C693" t="s">
        <v>76</v>
      </c>
      <c r="D693" s="4" t="s">
        <v>41</v>
      </c>
      <c r="E693" s="2" t="s">
        <v>62</v>
      </c>
      <c r="F693">
        <v>0</v>
      </c>
      <c r="G693">
        <v>2.4137931000000001E-2</v>
      </c>
      <c r="H693">
        <v>25.977589999999999</v>
      </c>
      <c r="I693">
        <v>61.644827589999998</v>
      </c>
      <c r="J693">
        <v>5.5293103449999998</v>
      </c>
      <c r="K693">
        <f ca="1">RANDBETWEEN(20,35)</f>
        <v>20</v>
      </c>
      <c r="L693">
        <v>90</v>
      </c>
      <c r="M693">
        <v>120</v>
      </c>
      <c r="N693">
        <f t="shared" si="43"/>
        <v>3.5</v>
      </c>
      <c r="O693">
        <v>0</v>
      </c>
      <c r="P693">
        <v>0</v>
      </c>
      <c r="Q693" t="s">
        <v>15</v>
      </c>
      <c r="R693">
        <v>6.5</v>
      </c>
      <c r="S693">
        <v>120</v>
      </c>
      <c r="T693">
        <v>80</v>
      </c>
      <c r="U693">
        <v>80</v>
      </c>
      <c r="V693" t="s">
        <v>17</v>
      </c>
      <c r="W693">
        <f t="shared" ca="1" si="44"/>
        <v>0</v>
      </c>
      <c r="X693">
        <f t="shared" ca="1" si="42"/>
        <v>0</v>
      </c>
      <c r="Y693">
        <v>0</v>
      </c>
      <c r="Z693" t="s">
        <v>51</v>
      </c>
      <c r="AA693" t="str">
        <f t="shared" si="45"/>
        <v>short_term</v>
      </c>
      <c r="AB693" s="4" t="s">
        <v>133</v>
      </c>
    </row>
    <row r="694" spans="1:28">
      <c r="A694" t="s">
        <v>88</v>
      </c>
      <c r="B694">
        <v>2020</v>
      </c>
      <c r="C694" t="s">
        <v>76</v>
      </c>
      <c r="D694" s="4" t="s">
        <v>157</v>
      </c>
      <c r="E694" s="2" t="s">
        <v>62</v>
      </c>
      <c r="F694">
        <v>1</v>
      </c>
      <c r="G694">
        <v>2.4137931000000001E-2</v>
      </c>
      <c r="H694">
        <v>25.977589999999999</v>
      </c>
      <c r="I694">
        <v>61.644827589999998</v>
      </c>
      <c r="J694">
        <v>5.5293103449999998</v>
      </c>
      <c r="K694">
        <f ca="1">RANDBETWEEN(25,40)</f>
        <v>37</v>
      </c>
      <c r="L694">
        <v>55</v>
      </c>
      <c r="M694">
        <v>60</v>
      </c>
      <c r="N694">
        <f t="shared" si="43"/>
        <v>1.9166666666666667</v>
      </c>
      <c r="O694">
        <v>22000</v>
      </c>
      <c r="P694">
        <f ca="1">RANDBETWEEN(6060,6075)</f>
        <v>6062</v>
      </c>
      <c r="Q694" t="s">
        <v>13</v>
      </c>
      <c r="R694">
        <v>6.5</v>
      </c>
      <c r="S694">
        <v>120</v>
      </c>
      <c r="T694">
        <v>40</v>
      </c>
      <c r="U694">
        <v>80</v>
      </c>
      <c r="V694" t="s">
        <v>18</v>
      </c>
      <c r="W694">
        <f t="shared" ca="1" si="44"/>
        <v>224294</v>
      </c>
      <c r="X694">
        <f t="shared" ca="1" si="42"/>
        <v>202294</v>
      </c>
      <c r="Y694">
        <f ca="1">(X694/O694)*100</f>
        <v>919.51818181818192</v>
      </c>
      <c r="Z694" t="s">
        <v>53</v>
      </c>
      <c r="AA694" t="str">
        <f t="shared" si="45"/>
        <v>short_term</v>
      </c>
      <c r="AB694" s="4" t="s">
        <v>103</v>
      </c>
    </row>
    <row r="695" spans="1:28">
      <c r="A695" t="s">
        <v>88</v>
      </c>
      <c r="B695">
        <v>2020</v>
      </c>
      <c r="C695" t="s">
        <v>76</v>
      </c>
      <c r="D695" s="4" t="s">
        <v>158</v>
      </c>
      <c r="E695" s="2" t="s">
        <v>62</v>
      </c>
      <c r="F695">
        <v>1</v>
      </c>
      <c r="G695">
        <v>2.4137931000000001E-2</v>
      </c>
      <c r="H695">
        <v>25.977589999999999</v>
      </c>
      <c r="I695">
        <v>61.644827589999998</v>
      </c>
      <c r="J695">
        <v>5.5293103449999998</v>
      </c>
      <c r="K695">
        <f ca="1">RANDBETWEEN(15,25)</f>
        <v>23</v>
      </c>
      <c r="L695">
        <v>110</v>
      </c>
      <c r="M695">
        <v>120</v>
      </c>
      <c r="N695">
        <f t="shared" si="43"/>
        <v>3.8333333333333335</v>
      </c>
      <c r="O695">
        <v>22000</v>
      </c>
      <c r="P695">
        <f ca="1">RANDBETWEEN(15990,16010)</f>
        <v>16002</v>
      </c>
      <c r="Q695" t="s">
        <v>13</v>
      </c>
      <c r="R695">
        <v>7</v>
      </c>
      <c r="S695">
        <v>120</v>
      </c>
      <c r="T695">
        <v>40</v>
      </c>
      <c r="U695">
        <v>80</v>
      </c>
      <c r="V695" t="s">
        <v>17</v>
      </c>
      <c r="W695">
        <f t="shared" ca="1" si="44"/>
        <v>368046</v>
      </c>
      <c r="X695">
        <f t="shared" ca="1" si="42"/>
        <v>346046</v>
      </c>
      <c r="Y695">
        <f ca="1">(X695/O695)*100</f>
        <v>1572.9363636363637</v>
      </c>
      <c r="Z695" t="s">
        <v>53</v>
      </c>
      <c r="AA695" t="str">
        <f t="shared" si="45"/>
        <v>short_term</v>
      </c>
      <c r="AB695" s="4" t="s">
        <v>103</v>
      </c>
    </row>
    <row r="696" spans="1:28">
      <c r="A696" t="s">
        <v>88</v>
      </c>
      <c r="B696">
        <v>2020</v>
      </c>
      <c r="C696" t="s">
        <v>76</v>
      </c>
      <c r="D696" s="4" t="s">
        <v>42</v>
      </c>
      <c r="E696" s="2" t="s">
        <v>61</v>
      </c>
      <c r="F696">
        <v>0</v>
      </c>
      <c r="G696">
        <v>2.4137931000000001E-2</v>
      </c>
      <c r="H696">
        <v>25.977589999999999</v>
      </c>
      <c r="I696">
        <v>61.644827589999998</v>
      </c>
      <c r="J696">
        <v>5.5293103449999998</v>
      </c>
      <c r="K696">
        <f ca="1">RANDBETWEEN(600,700)</f>
        <v>634</v>
      </c>
      <c r="L696">
        <v>720</v>
      </c>
      <c r="M696">
        <v>1080</v>
      </c>
      <c r="N696">
        <f t="shared" si="43"/>
        <v>30</v>
      </c>
      <c r="O696">
        <v>0</v>
      </c>
      <c r="P696">
        <v>0</v>
      </c>
      <c r="Q696" t="s">
        <v>70</v>
      </c>
      <c r="R696">
        <v>5.75</v>
      </c>
      <c r="S696">
        <v>890</v>
      </c>
      <c r="T696">
        <v>445</v>
      </c>
      <c r="U696">
        <v>445</v>
      </c>
      <c r="V696" t="s">
        <v>18</v>
      </c>
      <c r="W696">
        <f t="shared" ca="1" si="44"/>
        <v>0</v>
      </c>
      <c r="X696">
        <f t="shared" ca="1" si="42"/>
        <v>0</v>
      </c>
      <c r="Y696">
        <v>0</v>
      </c>
      <c r="Z696" t="s">
        <v>54</v>
      </c>
      <c r="AA696" t="str">
        <f t="shared" si="45"/>
        <v>long_term</v>
      </c>
      <c r="AB696" s="4" t="s">
        <v>134</v>
      </c>
    </row>
    <row r="697" spans="1:28">
      <c r="A697" t="s">
        <v>88</v>
      </c>
      <c r="B697">
        <v>2020</v>
      </c>
      <c r="C697" t="s">
        <v>76</v>
      </c>
      <c r="D697" s="4" t="s">
        <v>43</v>
      </c>
      <c r="E697" s="3" t="s">
        <v>61</v>
      </c>
      <c r="F697">
        <v>0</v>
      </c>
      <c r="G697">
        <v>2.4137931000000001E-2</v>
      </c>
      <c r="H697">
        <v>25.977589999999999</v>
      </c>
      <c r="I697">
        <v>61.644827589999998</v>
      </c>
      <c r="J697">
        <v>5.5293103449999998</v>
      </c>
      <c r="K697">
        <f ca="1">RANDBETWEEN(140,170)</f>
        <v>159</v>
      </c>
      <c r="L697">
        <v>150</v>
      </c>
      <c r="M697">
        <v>180</v>
      </c>
      <c r="N697">
        <f t="shared" si="43"/>
        <v>5.5</v>
      </c>
      <c r="O697">
        <v>0</v>
      </c>
      <c r="P697">
        <v>0</v>
      </c>
      <c r="Q697" t="s">
        <v>15</v>
      </c>
      <c r="R697">
        <v>6.5</v>
      </c>
      <c r="S697">
        <v>350</v>
      </c>
      <c r="T697">
        <v>140</v>
      </c>
      <c r="U697">
        <v>140</v>
      </c>
      <c r="V697" t="s">
        <v>17</v>
      </c>
      <c r="W697">
        <f t="shared" ca="1" si="44"/>
        <v>0</v>
      </c>
      <c r="X697">
        <f t="shared" ca="1" si="42"/>
        <v>0</v>
      </c>
      <c r="Y697">
        <v>0</v>
      </c>
      <c r="Z697" t="s">
        <v>54</v>
      </c>
      <c r="AA697" t="str">
        <f t="shared" si="45"/>
        <v>intermediate_term</v>
      </c>
      <c r="AB697" s="4" t="s">
        <v>135</v>
      </c>
    </row>
    <row r="698" spans="1:28">
      <c r="A698" t="s">
        <v>88</v>
      </c>
      <c r="B698">
        <v>2020</v>
      </c>
      <c r="C698" t="s">
        <v>76</v>
      </c>
      <c r="D698" s="4" t="s">
        <v>44</v>
      </c>
      <c r="E698" s="2" t="s">
        <v>61</v>
      </c>
      <c r="F698">
        <v>0</v>
      </c>
      <c r="G698">
        <v>2.4137931000000001E-2</v>
      </c>
      <c r="H698">
        <v>25.977589999999999</v>
      </c>
      <c r="I698">
        <v>61.644827589999998</v>
      </c>
      <c r="J698">
        <v>5.5293103449999998</v>
      </c>
      <c r="K698">
        <f ca="1">RANDBETWEEN(110,125)</f>
        <v>125</v>
      </c>
      <c r="L698">
        <v>2160</v>
      </c>
      <c r="M698">
        <v>3600</v>
      </c>
      <c r="N698">
        <f t="shared" si="43"/>
        <v>96</v>
      </c>
      <c r="O698">
        <v>0</v>
      </c>
      <c r="P698">
        <v>0</v>
      </c>
      <c r="Q698" t="s">
        <v>70</v>
      </c>
      <c r="R698">
        <v>6.6</v>
      </c>
      <c r="S698">
        <v>800</v>
      </c>
      <c r="T698">
        <v>40</v>
      </c>
      <c r="U698">
        <v>160</v>
      </c>
      <c r="V698" t="s">
        <v>18</v>
      </c>
      <c r="W698">
        <f t="shared" ca="1" si="44"/>
        <v>0</v>
      </c>
      <c r="X698">
        <f t="shared" ca="1" si="42"/>
        <v>0</v>
      </c>
      <c r="Y698">
        <v>0</v>
      </c>
      <c r="Z698" t="s">
        <v>54</v>
      </c>
      <c r="AA698" t="str">
        <f t="shared" si="45"/>
        <v>long_term</v>
      </c>
      <c r="AB698" s="4" t="s">
        <v>136</v>
      </c>
    </row>
    <row r="699" spans="1:28">
      <c r="A699" t="s">
        <v>88</v>
      </c>
      <c r="B699">
        <v>2020</v>
      </c>
      <c r="C699" t="s">
        <v>76</v>
      </c>
      <c r="D699" s="4" t="s">
        <v>45</v>
      </c>
      <c r="E699" s="3" t="s">
        <v>59</v>
      </c>
      <c r="F699">
        <v>0</v>
      </c>
      <c r="G699">
        <v>2.4137931000000001E-2</v>
      </c>
      <c r="H699">
        <v>25.977589999999999</v>
      </c>
      <c r="I699">
        <v>61.644827589999998</v>
      </c>
      <c r="J699">
        <v>5.5293103449999998</v>
      </c>
      <c r="K699">
        <f ca="1">RANDBETWEEN(800,1000)</f>
        <v>986</v>
      </c>
      <c r="L699">
        <v>240</v>
      </c>
      <c r="M699">
        <v>270</v>
      </c>
      <c r="N699">
        <f t="shared" si="43"/>
        <v>8.5</v>
      </c>
      <c r="O699">
        <v>0</v>
      </c>
      <c r="P699">
        <v>0</v>
      </c>
      <c r="Q699" t="s">
        <v>65</v>
      </c>
      <c r="R699">
        <v>7</v>
      </c>
      <c r="S699">
        <v>50</v>
      </c>
      <c r="T699">
        <v>100</v>
      </c>
      <c r="U699">
        <v>100</v>
      </c>
      <c r="V699" t="s">
        <v>18</v>
      </c>
      <c r="W699">
        <f t="shared" ca="1" si="44"/>
        <v>0</v>
      </c>
      <c r="X699">
        <f t="shared" ca="1" si="42"/>
        <v>0</v>
      </c>
      <c r="Y699">
        <v>0</v>
      </c>
      <c r="Z699" t="s">
        <v>53</v>
      </c>
      <c r="AA699" t="str">
        <f t="shared" si="45"/>
        <v>intermediate_term</v>
      </c>
      <c r="AB699" s="4" t="s">
        <v>104</v>
      </c>
    </row>
    <row r="700" spans="1:28">
      <c r="A700" t="s">
        <v>88</v>
      </c>
      <c r="B700">
        <v>2020</v>
      </c>
      <c r="C700" t="s">
        <v>76</v>
      </c>
      <c r="D700" s="4" t="s">
        <v>46</v>
      </c>
      <c r="E700" s="2" t="s">
        <v>59</v>
      </c>
      <c r="F700">
        <v>0</v>
      </c>
      <c r="G700">
        <v>2.4137931000000001E-2</v>
      </c>
      <c r="H700">
        <v>25.977589999999999</v>
      </c>
      <c r="I700">
        <v>61.644827589999998</v>
      </c>
      <c r="J700">
        <v>5.5293103449999998</v>
      </c>
      <c r="K700">
        <f ca="1">RANDBETWEEN(80,100)</f>
        <v>82</v>
      </c>
      <c r="L700">
        <v>75</v>
      </c>
      <c r="M700">
        <v>90</v>
      </c>
      <c r="N700">
        <f t="shared" si="43"/>
        <v>2.75</v>
      </c>
      <c r="O700">
        <v>0</v>
      </c>
      <c r="P700">
        <v>0</v>
      </c>
      <c r="Q700" t="s">
        <v>13</v>
      </c>
      <c r="R700">
        <v>6.75</v>
      </c>
      <c r="S700">
        <v>125</v>
      </c>
      <c r="T700">
        <v>120</v>
      </c>
      <c r="U700">
        <v>25</v>
      </c>
      <c r="V700" t="s">
        <v>17</v>
      </c>
      <c r="W700">
        <f t="shared" ca="1" si="44"/>
        <v>0</v>
      </c>
      <c r="X700">
        <f t="shared" ca="1" si="42"/>
        <v>0</v>
      </c>
      <c r="Y700">
        <v>0</v>
      </c>
      <c r="Z700" t="s">
        <v>53</v>
      </c>
      <c r="AA700" t="str">
        <f t="shared" si="45"/>
        <v>short_term</v>
      </c>
      <c r="AB700" s="4" t="s">
        <v>105</v>
      </c>
    </row>
    <row r="701" spans="1:28">
      <c r="A701" t="s">
        <v>88</v>
      </c>
      <c r="B701">
        <v>2020</v>
      </c>
      <c r="C701" t="s">
        <v>76</v>
      </c>
      <c r="D701" t="s">
        <v>159</v>
      </c>
      <c r="E701" s="2" t="s">
        <v>61</v>
      </c>
      <c r="F701">
        <v>0</v>
      </c>
      <c r="G701">
        <v>2.4137931000000001E-2</v>
      </c>
      <c r="H701">
        <v>25.977589999999999</v>
      </c>
      <c r="I701">
        <v>61.644827589999998</v>
      </c>
      <c r="J701">
        <v>5.5293103449999998</v>
      </c>
      <c r="K701">
        <f ca="1">RANDBETWEEN(190,210)</f>
        <v>201</v>
      </c>
      <c r="L701">
        <v>1095</v>
      </c>
      <c r="M701">
        <v>1460</v>
      </c>
      <c r="N701">
        <f t="shared" si="43"/>
        <v>42.583333333333336</v>
      </c>
      <c r="O701">
        <v>0</v>
      </c>
      <c r="P701">
        <v>0</v>
      </c>
      <c r="Q701" t="s">
        <v>13</v>
      </c>
      <c r="R701">
        <v>6</v>
      </c>
      <c r="S701">
        <v>50</v>
      </c>
      <c r="T701">
        <v>25</v>
      </c>
      <c r="U701">
        <v>25</v>
      </c>
      <c r="V701" t="s">
        <v>17</v>
      </c>
      <c r="W701">
        <f t="shared" ca="1" si="44"/>
        <v>0</v>
      </c>
      <c r="X701">
        <f t="shared" ca="1" si="42"/>
        <v>0</v>
      </c>
      <c r="Y701">
        <v>0</v>
      </c>
      <c r="Z701" t="s">
        <v>54</v>
      </c>
      <c r="AA701" t="str">
        <f t="shared" si="45"/>
        <v>long_term</v>
      </c>
      <c r="AB701" s="4" t="s">
        <v>106</v>
      </c>
    </row>
    <row r="702" spans="1:28">
      <c r="A702" t="s">
        <v>88</v>
      </c>
      <c r="B702">
        <v>2020</v>
      </c>
      <c r="C702" t="s">
        <v>77</v>
      </c>
      <c r="D702" s="4" t="s">
        <v>138</v>
      </c>
      <c r="E702" t="s">
        <v>58</v>
      </c>
      <c r="F702">
        <v>0</v>
      </c>
      <c r="G702">
        <v>3.4933333329999998</v>
      </c>
      <c r="H702">
        <v>31.163329999999998</v>
      </c>
      <c r="I702">
        <v>49.783333329999998</v>
      </c>
      <c r="J702">
        <v>6.16</v>
      </c>
      <c r="K702">
        <v>14.6854</v>
      </c>
      <c r="L702">
        <v>90</v>
      </c>
      <c r="M702">
        <v>110</v>
      </c>
      <c r="N702">
        <f t="shared" si="43"/>
        <v>3.3333333333333335</v>
      </c>
      <c r="O702">
        <v>0</v>
      </c>
      <c r="P702">
        <v>0</v>
      </c>
      <c r="Q702" t="s">
        <v>15</v>
      </c>
      <c r="R702">
        <v>5.75</v>
      </c>
      <c r="S702">
        <v>150</v>
      </c>
      <c r="T702">
        <v>60</v>
      </c>
      <c r="U702">
        <v>60</v>
      </c>
      <c r="V702" t="s">
        <v>17</v>
      </c>
      <c r="W702">
        <f t="shared" si="44"/>
        <v>0</v>
      </c>
      <c r="X702">
        <f t="shared" si="42"/>
        <v>0</v>
      </c>
      <c r="Y702">
        <v>0</v>
      </c>
      <c r="Z702" t="s">
        <v>51</v>
      </c>
      <c r="AA702" t="str">
        <f t="shared" si="45"/>
        <v>short_term</v>
      </c>
      <c r="AB702" s="4" t="s">
        <v>107</v>
      </c>
    </row>
    <row r="703" spans="1:28">
      <c r="A703" t="s">
        <v>88</v>
      </c>
      <c r="B703">
        <v>2020</v>
      </c>
      <c r="C703" t="s">
        <v>77</v>
      </c>
      <c r="D703" s="4" t="s">
        <v>9</v>
      </c>
      <c r="E703" t="s">
        <v>58</v>
      </c>
      <c r="F703">
        <v>0</v>
      </c>
      <c r="G703">
        <v>3.4933333329999998</v>
      </c>
      <c r="H703">
        <v>31.163329999999998</v>
      </c>
      <c r="I703">
        <v>49.783333329999998</v>
      </c>
      <c r="J703">
        <v>6.16</v>
      </c>
      <c r="K703">
        <v>22.05</v>
      </c>
      <c r="L703">
        <v>210</v>
      </c>
      <c r="M703">
        <v>240</v>
      </c>
      <c r="N703">
        <f t="shared" si="43"/>
        <v>7.5</v>
      </c>
      <c r="O703">
        <v>0</v>
      </c>
      <c r="P703">
        <v>0</v>
      </c>
      <c r="Q703" t="s">
        <v>15</v>
      </c>
      <c r="R703">
        <v>6.5</v>
      </c>
      <c r="S703">
        <v>80</v>
      </c>
      <c r="T703">
        <v>40</v>
      </c>
      <c r="U703">
        <v>40</v>
      </c>
      <c r="V703" t="s">
        <v>17</v>
      </c>
      <c r="W703">
        <f t="shared" si="44"/>
        <v>0</v>
      </c>
      <c r="X703">
        <f t="shared" si="42"/>
        <v>0</v>
      </c>
      <c r="Y703">
        <v>0</v>
      </c>
      <c r="Z703" t="s">
        <v>51</v>
      </c>
      <c r="AA703" t="str">
        <f t="shared" si="45"/>
        <v>intermediate_term</v>
      </c>
      <c r="AB703" s="4" t="s">
        <v>108</v>
      </c>
    </row>
    <row r="704" spans="1:28">
      <c r="A704" t="s">
        <v>88</v>
      </c>
      <c r="B704">
        <v>2020</v>
      </c>
      <c r="C704" t="s">
        <v>77</v>
      </c>
      <c r="D704" s="4" t="s">
        <v>139</v>
      </c>
      <c r="E704" t="s">
        <v>58</v>
      </c>
      <c r="F704">
        <v>0</v>
      </c>
      <c r="G704">
        <v>3.4933333329999998</v>
      </c>
      <c r="H704">
        <v>31.163329999999998</v>
      </c>
      <c r="I704">
        <v>49.783333329999998</v>
      </c>
      <c r="J704">
        <v>6.16</v>
      </c>
      <c r="K704">
        <v>34.11</v>
      </c>
      <c r="L704">
        <v>65</v>
      </c>
      <c r="M704">
        <v>75</v>
      </c>
      <c r="N704">
        <f t="shared" si="43"/>
        <v>2.3333333333333335</v>
      </c>
      <c r="O704">
        <v>0</v>
      </c>
      <c r="P704">
        <v>0</v>
      </c>
      <c r="Q704" t="s">
        <v>15</v>
      </c>
      <c r="R704">
        <v>6.75</v>
      </c>
      <c r="S704">
        <v>80</v>
      </c>
      <c r="T704">
        <v>40</v>
      </c>
      <c r="U704">
        <v>40</v>
      </c>
      <c r="V704" t="s">
        <v>17</v>
      </c>
      <c r="W704">
        <f t="shared" si="44"/>
        <v>0</v>
      </c>
      <c r="X704">
        <f t="shared" si="42"/>
        <v>0</v>
      </c>
      <c r="Y704">
        <v>0</v>
      </c>
      <c r="Z704" t="s">
        <v>51</v>
      </c>
      <c r="AA704" t="str">
        <f t="shared" si="45"/>
        <v>short_term</v>
      </c>
      <c r="AB704" s="4" t="s">
        <v>89</v>
      </c>
    </row>
    <row r="705" spans="1:28">
      <c r="A705" t="s">
        <v>88</v>
      </c>
      <c r="B705">
        <v>2020</v>
      </c>
      <c r="C705" t="s">
        <v>77</v>
      </c>
      <c r="D705" s="4" t="s">
        <v>140</v>
      </c>
      <c r="E705" t="s">
        <v>58</v>
      </c>
      <c r="F705">
        <v>0</v>
      </c>
      <c r="G705">
        <v>3.4933333329999998</v>
      </c>
      <c r="H705">
        <v>31.163329999999998</v>
      </c>
      <c r="I705">
        <v>49.783333329999998</v>
      </c>
      <c r="J705">
        <v>6.16</v>
      </c>
      <c r="K705">
        <v>27.11</v>
      </c>
      <c r="L705">
        <v>70</v>
      </c>
      <c r="M705">
        <v>90</v>
      </c>
      <c r="N705">
        <f t="shared" si="43"/>
        <v>2.6666666666666665</v>
      </c>
      <c r="O705">
        <v>0</v>
      </c>
      <c r="P705">
        <v>0</v>
      </c>
      <c r="Q705" t="s">
        <v>13</v>
      </c>
      <c r="R705">
        <v>0.75</v>
      </c>
      <c r="S705">
        <v>80</v>
      </c>
      <c r="T705">
        <v>40</v>
      </c>
      <c r="U705">
        <v>40</v>
      </c>
      <c r="V705" t="s">
        <v>18</v>
      </c>
      <c r="W705">
        <f t="shared" si="44"/>
        <v>0</v>
      </c>
      <c r="X705">
        <f t="shared" si="42"/>
        <v>0</v>
      </c>
      <c r="Y705">
        <v>0</v>
      </c>
      <c r="Z705" t="s">
        <v>51</v>
      </c>
      <c r="AA705" t="str">
        <f t="shared" si="45"/>
        <v>short_term</v>
      </c>
      <c r="AB705" s="4" t="s">
        <v>109</v>
      </c>
    </row>
    <row r="706" spans="1:28">
      <c r="A706" t="s">
        <v>88</v>
      </c>
      <c r="B706">
        <v>2020</v>
      </c>
      <c r="C706" t="s">
        <v>77</v>
      </c>
      <c r="D706" s="4" t="s">
        <v>141</v>
      </c>
      <c r="E706" t="s">
        <v>58</v>
      </c>
      <c r="F706">
        <v>0</v>
      </c>
      <c r="G706">
        <v>3.4933333329999998</v>
      </c>
      <c r="H706">
        <v>31.163329999999998</v>
      </c>
      <c r="I706">
        <v>49.783333329999998</v>
      </c>
      <c r="J706">
        <v>6.16</v>
      </c>
      <c r="K706">
        <v>16.059999999999999</v>
      </c>
      <c r="L706">
        <v>105</v>
      </c>
      <c r="M706">
        <v>110</v>
      </c>
      <c r="N706">
        <f t="shared" si="43"/>
        <v>3.5833333333333335</v>
      </c>
      <c r="O706">
        <v>0</v>
      </c>
      <c r="P706">
        <v>0</v>
      </c>
      <c r="Q706" t="s">
        <v>15</v>
      </c>
      <c r="R706">
        <v>6.5</v>
      </c>
      <c r="S706">
        <v>60</v>
      </c>
      <c r="T706">
        <v>30</v>
      </c>
      <c r="U706">
        <v>30</v>
      </c>
      <c r="V706" t="s">
        <v>17</v>
      </c>
      <c r="W706">
        <f t="shared" si="44"/>
        <v>0</v>
      </c>
      <c r="X706">
        <f t="shared" ref="X706:X769" si="46">(K706*P706*F706)-(O706*F706)</f>
        <v>0</v>
      </c>
      <c r="Y706">
        <v>0</v>
      </c>
      <c r="Z706" t="s">
        <v>51</v>
      </c>
      <c r="AA706" t="str">
        <f t="shared" si="45"/>
        <v>short_term</v>
      </c>
      <c r="AB706" s="4" t="s">
        <v>110</v>
      </c>
    </row>
    <row r="707" spans="1:28">
      <c r="A707" t="s">
        <v>88</v>
      </c>
      <c r="B707">
        <v>2020</v>
      </c>
      <c r="C707" t="s">
        <v>77</v>
      </c>
      <c r="D707" s="4" t="s">
        <v>142</v>
      </c>
      <c r="E707" t="s">
        <v>58</v>
      </c>
      <c r="F707">
        <v>0</v>
      </c>
      <c r="G707">
        <v>3.4933333329999998</v>
      </c>
      <c r="H707">
        <v>31.163329999999998</v>
      </c>
      <c r="I707">
        <v>49.783333329999998</v>
      </c>
      <c r="J707">
        <v>6.16</v>
      </c>
      <c r="K707">
        <v>22</v>
      </c>
      <c r="L707">
        <v>120</v>
      </c>
      <c r="M707">
        <v>135</v>
      </c>
      <c r="N707">
        <f t="shared" ref="N707:N770" si="47">SUM(L707+M707)/(2*30)</f>
        <v>4.25</v>
      </c>
      <c r="O707">
        <v>0</v>
      </c>
      <c r="P707">
        <v>0</v>
      </c>
      <c r="Q707" t="s">
        <v>65</v>
      </c>
      <c r="R707">
        <v>6</v>
      </c>
      <c r="S707">
        <v>40</v>
      </c>
      <c r="T707">
        <v>20</v>
      </c>
      <c r="U707">
        <v>20</v>
      </c>
      <c r="V707" t="s">
        <v>18</v>
      </c>
      <c r="W707">
        <f t="shared" ref="W707:W770" si="48">(P707*K707*F707)</f>
        <v>0</v>
      </c>
      <c r="X707">
        <f t="shared" si="46"/>
        <v>0</v>
      </c>
      <c r="Y707">
        <v>0</v>
      </c>
      <c r="Z707" t="s">
        <v>51</v>
      </c>
      <c r="AA707" t="str">
        <f t="shared" ref="AA707:AA770" si="49">IF(N707&gt;12,"long_term",IF(N707&lt;4,"short_term","intermediate_term"))</f>
        <v>intermediate_term</v>
      </c>
      <c r="AB707" s="4" t="s">
        <v>111</v>
      </c>
    </row>
    <row r="708" spans="1:28">
      <c r="A708" t="s">
        <v>88</v>
      </c>
      <c r="B708">
        <v>2020</v>
      </c>
      <c r="C708" t="s">
        <v>77</v>
      </c>
      <c r="D708" s="4" t="s">
        <v>143</v>
      </c>
      <c r="E708" t="s">
        <v>58</v>
      </c>
      <c r="F708">
        <v>0</v>
      </c>
      <c r="G708">
        <v>3.4933333329999998</v>
      </c>
      <c r="H708">
        <v>31.163329999999998</v>
      </c>
      <c r="I708">
        <v>49.783333329999998</v>
      </c>
      <c r="J708">
        <v>6.16</v>
      </c>
      <c r="K708">
        <v>58</v>
      </c>
      <c r="L708">
        <v>100</v>
      </c>
      <c r="M708">
        <v>120</v>
      </c>
      <c r="N708">
        <f t="shared" si="47"/>
        <v>3.6666666666666665</v>
      </c>
      <c r="O708">
        <v>0</v>
      </c>
      <c r="P708">
        <v>0</v>
      </c>
      <c r="Q708" t="s">
        <v>66</v>
      </c>
      <c r="R708">
        <v>5.25</v>
      </c>
      <c r="S708">
        <v>10</v>
      </c>
      <c r="T708">
        <v>20</v>
      </c>
      <c r="U708">
        <v>12</v>
      </c>
      <c r="V708" t="s">
        <v>17</v>
      </c>
      <c r="W708">
        <f t="shared" si="48"/>
        <v>0</v>
      </c>
      <c r="X708">
        <f t="shared" si="46"/>
        <v>0</v>
      </c>
      <c r="Y708">
        <v>0</v>
      </c>
      <c r="Z708" t="s">
        <v>51</v>
      </c>
      <c r="AA708" t="str">
        <f t="shared" si="49"/>
        <v>short_term</v>
      </c>
      <c r="AB708" s="4" t="s">
        <v>112</v>
      </c>
    </row>
    <row r="709" spans="1:28">
      <c r="A709" t="s">
        <v>88</v>
      </c>
      <c r="B709">
        <v>2020</v>
      </c>
      <c r="C709" t="s">
        <v>77</v>
      </c>
      <c r="D709" s="4" t="s">
        <v>144</v>
      </c>
      <c r="E709" t="s">
        <v>58</v>
      </c>
      <c r="F709">
        <v>0</v>
      </c>
      <c r="G709">
        <v>3.4933333329999998</v>
      </c>
      <c r="H709">
        <v>31.163329999999998</v>
      </c>
      <c r="I709">
        <v>49.783333329999998</v>
      </c>
      <c r="J709">
        <v>6.16</v>
      </c>
      <c r="K709">
        <v>50</v>
      </c>
      <c r="L709">
        <v>60</v>
      </c>
      <c r="M709">
        <v>65</v>
      </c>
      <c r="N709">
        <f t="shared" si="47"/>
        <v>2.0833333333333335</v>
      </c>
      <c r="O709">
        <v>0</v>
      </c>
      <c r="P709">
        <v>0</v>
      </c>
      <c r="Q709" t="s">
        <v>13</v>
      </c>
      <c r="R709">
        <v>6.75</v>
      </c>
      <c r="S709">
        <v>20</v>
      </c>
      <c r="T709">
        <v>40</v>
      </c>
      <c r="U709">
        <v>0</v>
      </c>
      <c r="V709" t="s">
        <v>18</v>
      </c>
      <c r="W709">
        <f t="shared" si="48"/>
        <v>0</v>
      </c>
      <c r="X709">
        <f t="shared" si="46"/>
        <v>0</v>
      </c>
      <c r="Y709">
        <v>0</v>
      </c>
      <c r="Z709" t="s">
        <v>51</v>
      </c>
      <c r="AA709" t="str">
        <f t="shared" si="49"/>
        <v>short_term</v>
      </c>
      <c r="AB709" s="4" t="s">
        <v>113</v>
      </c>
    </row>
    <row r="710" spans="1:28">
      <c r="A710" t="s">
        <v>88</v>
      </c>
      <c r="B710">
        <v>2020</v>
      </c>
      <c r="C710" t="s">
        <v>77</v>
      </c>
      <c r="D710" s="4" t="s">
        <v>145</v>
      </c>
      <c r="E710" t="s">
        <v>58</v>
      </c>
      <c r="F710">
        <v>1</v>
      </c>
      <c r="G710">
        <v>3.4933333329999998</v>
      </c>
      <c r="H710">
        <v>31.163329999999998</v>
      </c>
      <c r="I710">
        <v>49.783333329999998</v>
      </c>
      <c r="J710">
        <v>6.16</v>
      </c>
      <c r="K710">
        <v>39</v>
      </c>
      <c r="L710">
        <v>70</v>
      </c>
      <c r="M710">
        <v>85</v>
      </c>
      <c r="N710">
        <f t="shared" si="47"/>
        <v>2.5833333333333335</v>
      </c>
      <c r="O710">
        <v>16000</v>
      </c>
      <c r="P710">
        <v>729</v>
      </c>
      <c r="Q710" t="s">
        <v>67</v>
      </c>
      <c r="R710">
        <v>7.15</v>
      </c>
      <c r="S710">
        <v>20</v>
      </c>
      <c r="T710">
        <v>40</v>
      </c>
      <c r="U710">
        <v>40</v>
      </c>
      <c r="V710" t="s">
        <v>18</v>
      </c>
      <c r="W710">
        <f t="shared" si="48"/>
        <v>28431</v>
      </c>
      <c r="X710">
        <f t="shared" si="46"/>
        <v>12431</v>
      </c>
      <c r="Y710">
        <f>(X710/O710)*100</f>
        <v>77.693749999999994</v>
      </c>
      <c r="Z710" t="s">
        <v>51</v>
      </c>
      <c r="AA710" t="str">
        <f t="shared" si="49"/>
        <v>short_term</v>
      </c>
      <c r="AB710" s="4" t="s">
        <v>114</v>
      </c>
    </row>
    <row r="711" spans="1:28">
      <c r="A711" t="s">
        <v>88</v>
      </c>
      <c r="B711">
        <v>2020</v>
      </c>
      <c r="C711" t="s">
        <v>77</v>
      </c>
      <c r="D711" s="4" t="s">
        <v>146</v>
      </c>
      <c r="E711" t="s">
        <v>58</v>
      </c>
      <c r="F711">
        <v>0</v>
      </c>
      <c r="G711">
        <v>3.4933333329999998</v>
      </c>
      <c r="H711">
        <v>31.163329999999998</v>
      </c>
      <c r="I711">
        <v>49.783333329999998</v>
      </c>
      <c r="J711">
        <v>6.16</v>
      </c>
      <c r="K711">
        <v>52.03</v>
      </c>
      <c r="L711">
        <v>90</v>
      </c>
      <c r="M711">
        <v>135</v>
      </c>
      <c r="N711">
        <f t="shared" si="47"/>
        <v>3.75</v>
      </c>
      <c r="O711">
        <v>0</v>
      </c>
      <c r="P711">
        <v>0</v>
      </c>
      <c r="Q711" t="s">
        <v>66</v>
      </c>
      <c r="R711">
        <v>6.5</v>
      </c>
      <c r="S711">
        <v>12.5</v>
      </c>
      <c r="T711">
        <v>25</v>
      </c>
      <c r="U711">
        <v>12.5</v>
      </c>
      <c r="V711" t="s">
        <v>18</v>
      </c>
      <c r="W711">
        <f t="shared" si="48"/>
        <v>0</v>
      </c>
      <c r="X711">
        <f t="shared" si="46"/>
        <v>0</v>
      </c>
      <c r="Y711">
        <v>0</v>
      </c>
      <c r="Z711" t="s">
        <v>51</v>
      </c>
      <c r="AA711" t="str">
        <f t="shared" si="49"/>
        <v>short_term</v>
      </c>
      <c r="AB711" s="4" t="s">
        <v>115</v>
      </c>
    </row>
    <row r="712" spans="1:28">
      <c r="A712" t="s">
        <v>88</v>
      </c>
      <c r="B712">
        <v>2020</v>
      </c>
      <c r="C712" t="s">
        <v>77</v>
      </c>
      <c r="D712" s="4" t="s">
        <v>147</v>
      </c>
      <c r="E712" t="s">
        <v>58</v>
      </c>
      <c r="F712">
        <v>0</v>
      </c>
      <c r="G712">
        <v>3.4933333329999998</v>
      </c>
      <c r="H712">
        <v>31.163329999999998</v>
      </c>
      <c r="I712">
        <v>49.783333329999998</v>
      </c>
      <c r="J712">
        <v>6.16</v>
      </c>
      <c r="K712">
        <v>43</v>
      </c>
      <c r="L712">
        <v>160</v>
      </c>
      <c r="M712">
        <v>170</v>
      </c>
      <c r="N712">
        <f t="shared" si="47"/>
        <v>5.5</v>
      </c>
      <c r="O712">
        <v>0</v>
      </c>
      <c r="P712">
        <v>0</v>
      </c>
      <c r="Q712" t="s">
        <v>13</v>
      </c>
      <c r="R712">
        <v>6.25</v>
      </c>
      <c r="S712">
        <v>10</v>
      </c>
      <c r="T712">
        <v>40</v>
      </c>
      <c r="U712">
        <v>20</v>
      </c>
      <c r="V712" t="s">
        <v>17</v>
      </c>
      <c r="W712">
        <f t="shared" si="48"/>
        <v>0</v>
      </c>
      <c r="X712">
        <f t="shared" si="46"/>
        <v>0</v>
      </c>
      <c r="Y712">
        <v>0</v>
      </c>
      <c r="Z712" t="s">
        <v>51</v>
      </c>
      <c r="AA712" t="str">
        <f t="shared" si="49"/>
        <v>intermediate_term</v>
      </c>
      <c r="AB712" s="4" t="s">
        <v>116</v>
      </c>
    </row>
    <row r="713" spans="1:28">
      <c r="A713" t="s">
        <v>88</v>
      </c>
      <c r="B713">
        <v>2020</v>
      </c>
      <c r="C713" t="s">
        <v>77</v>
      </c>
      <c r="D713" s="4" t="s">
        <v>10</v>
      </c>
      <c r="E713" t="s">
        <v>58</v>
      </c>
      <c r="F713">
        <v>1</v>
      </c>
      <c r="G713">
        <v>3.4933333329999998</v>
      </c>
      <c r="H713">
        <v>31.163329999999998</v>
      </c>
      <c r="I713">
        <v>49.783333329999998</v>
      </c>
      <c r="J713">
        <v>6.16</v>
      </c>
      <c r="K713">
        <v>45.26</v>
      </c>
      <c r="L713">
        <v>90</v>
      </c>
      <c r="M713">
        <v>125</v>
      </c>
      <c r="N713">
        <f t="shared" si="47"/>
        <v>3.5833333333333335</v>
      </c>
      <c r="O713">
        <v>8500</v>
      </c>
      <c r="P713">
        <v>334</v>
      </c>
      <c r="Q713" t="s">
        <v>67</v>
      </c>
      <c r="R713">
        <v>7.1</v>
      </c>
      <c r="S713">
        <v>135</v>
      </c>
      <c r="T713">
        <v>31</v>
      </c>
      <c r="U713">
        <v>250</v>
      </c>
      <c r="V713" t="s">
        <v>17</v>
      </c>
      <c r="W713">
        <f t="shared" si="48"/>
        <v>15116.84</v>
      </c>
      <c r="X713">
        <f t="shared" si="46"/>
        <v>6616.84</v>
      </c>
      <c r="Y713">
        <f>(X713/O713)*100</f>
        <v>77.845176470588243</v>
      </c>
      <c r="Z713" t="s">
        <v>51</v>
      </c>
      <c r="AA713" t="str">
        <f t="shared" si="49"/>
        <v>short_term</v>
      </c>
      <c r="AB713" s="4" t="s">
        <v>113</v>
      </c>
    </row>
    <row r="714" spans="1:28">
      <c r="A714" t="s">
        <v>88</v>
      </c>
      <c r="B714">
        <v>2020</v>
      </c>
      <c r="C714" t="s">
        <v>77</v>
      </c>
      <c r="D714" s="4" t="s">
        <v>148</v>
      </c>
      <c r="E714" t="s">
        <v>61</v>
      </c>
      <c r="F714">
        <v>1</v>
      </c>
      <c r="G714">
        <v>3.4933333329999998</v>
      </c>
      <c r="H714">
        <v>31.163329999999998</v>
      </c>
      <c r="I714">
        <v>49.783333329999998</v>
      </c>
      <c r="J714">
        <v>6.16</v>
      </c>
      <c r="K714">
        <v>35</v>
      </c>
      <c r="L714">
        <v>110</v>
      </c>
      <c r="M714">
        <v>120</v>
      </c>
      <c r="N714">
        <f t="shared" si="47"/>
        <v>3.8333333333333335</v>
      </c>
      <c r="O714">
        <v>22500</v>
      </c>
      <c r="P714">
        <v>1189</v>
      </c>
      <c r="Q714" t="s">
        <v>13</v>
      </c>
      <c r="R714">
        <v>6.25</v>
      </c>
      <c r="S714">
        <v>60</v>
      </c>
      <c r="T714">
        <v>45</v>
      </c>
      <c r="U714">
        <v>48</v>
      </c>
      <c r="V714" t="s">
        <v>17</v>
      </c>
      <c r="W714">
        <f t="shared" si="48"/>
        <v>41615</v>
      </c>
      <c r="X714">
        <f t="shared" si="46"/>
        <v>19115</v>
      </c>
      <c r="Y714">
        <f>(X714/O714)*100</f>
        <v>84.955555555555549</v>
      </c>
      <c r="Z714" t="s">
        <v>51</v>
      </c>
      <c r="AA714" t="str">
        <f t="shared" si="49"/>
        <v>short_term</v>
      </c>
      <c r="AB714" s="4" t="s">
        <v>117</v>
      </c>
    </row>
    <row r="715" spans="1:28">
      <c r="A715" t="s">
        <v>88</v>
      </c>
      <c r="B715">
        <v>2020</v>
      </c>
      <c r="C715" t="s">
        <v>77</v>
      </c>
      <c r="D715" s="4" t="s">
        <v>149</v>
      </c>
      <c r="E715" s="1" t="s">
        <v>58</v>
      </c>
      <c r="F715">
        <v>0</v>
      </c>
      <c r="G715">
        <v>3.4933333329999998</v>
      </c>
      <c r="H715">
        <v>31.163329999999998</v>
      </c>
      <c r="I715">
        <v>49.783333329999998</v>
      </c>
      <c r="J715">
        <v>6.16</v>
      </c>
      <c r="K715">
        <v>41.52</v>
      </c>
      <c r="L715">
        <v>90</v>
      </c>
      <c r="M715">
        <v>130</v>
      </c>
      <c r="N715">
        <f t="shared" si="47"/>
        <v>3.6666666666666665</v>
      </c>
      <c r="O715">
        <v>0</v>
      </c>
      <c r="P715">
        <v>0</v>
      </c>
      <c r="Q715" t="s">
        <v>68</v>
      </c>
      <c r="R715">
        <v>6.75</v>
      </c>
      <c r="S715">
        <v>17</v>
      </c>
      <c r="T715">
        <v>13</v>
      </c>
      <c r="U715">
        <v>13</v>
      </c>
      <c r="V715" t="s">
        <v>17</v>
      </c>
      <c r="W715">
        <f t="shared" si="48"/>
        <v>0</v>
      </c>
      <c r="X715">
        <f t="shared" si="46"/>
        <v>0</v>
      </c>
      <c r="Y715">
        <v>0</v>
      </c>
      <c r="Z715" t="s">
        <v>51</v>
      </c>
      <c r="AA715" t="str">
        <f t="shared" si="49"/>
        <v>short_term</v>
      </c>
      <c r="AB715" s="4" t="s">
        <v>118</v>
      </c>
    </row>
    <row r="716" spans="1:28">
      <c r="A716" t="s">
        <v>88</v>
      </c>
      <c r="B716">
        <v>2020</v>
      </c>
      <c r="C716" t="s">
        <v>77</v>
      </c>
      <c r="D716" s="4" t="s">
        <v>150</v>
      </c>
      <c r="E716" s="1" t="s">
        <v>59</v>
      </c>
      <c r="F716">
        <v>1</v>
      </c>
      <c r="G716">
        <v>3.4933333329999998</v>
      </c>
      <c r="H716">
        <v>31.163329999999998</v>
      </c>
      <c r="I716">
        <v>49.783333329999998</v>
      </c>
      <c r="J716">
        <v>6.16</v>
      </c>
      <c r="K716">
        <v>46.58</v>
      </c>
      <c r="L716">
        <v>90</v>
      </c>
      <c r="M716">
        <v>100</v>
      </c>
      <c r="N716">
        <f t="shared" si="47"/>
        <v>3.1666666666666665</v>
      </c>
      <c r="O716">
        <v>20500</v>
      </c>
      <c r="P716">
        <v>904</v>
      </c>
      <c r="Q716" t="s">
        <v>13</v>
      </c>
      <c r="R716">
        <v>6.4</v>
      </c>
      <c r="S716">
        <v>150</v>
      </c>
      <c r="T716">
        <v>75</v>
      </c>
      <c r="U716">
        <v>50</v>
      </c>
      <c r="V716" t="s">
        <v>17</v>
      </c>
      <c r="W716">
        <f t="shared" si="48"/>
        <v>42108.32</v>
      </c>
      <c r="X716">
        <f t="shared" si="46"/>
        <v>21608.32</v>
      </c>
      <c r="Y716">
        <f>(X716/O716)*100</f>
        <v>105.40643902439024</v>
      </c>
      <c r="Z716" t="s">
        <v>51</v>
      </c>
      <c r="AA716" t="str">
        <f t="shared" si="49"/>
        <v>short_term</v>
      </c>
      <c r="AB716" s="4" t="s">
        <v>119</v>
      </c>
    </row>
    <row r="717" spans="1:28">
      <c r="A717" t="s">
        <v>88</v>
      </c>
      <c r="B717">
        <v>2020</v>
      </c>
      <c r="C717" t="s">
        <v>77</v>
      </c>
      <c r="D717" s="4" t="s">
        <v>11</v>
      </c>
      <c r="E717" s="1" t="s">
        <v>59</v>
      </c>
      <c r="F717">
        <v>0</v>
      </c>
      <c r="G717">
        <v>3.4933333329999998</v>
      </c>
      <c r="H717">
        <v>31.163329999999998</v>
      </c>
      <c r="I717">
        <v>49.783333329999998</v>
      </c>
      <c r="J717">
        <v>6.16</v>
      </c>
      <c r="K717">
        <v>36.42</v>
      </c>
      <c r="L717">
        <v>120</v>
      </c>
      <c r="M717">
        <v>150</v>
      </c>
      <c r="N717">
        <f t="shared" si="47"/>
        <v>4.5</v>
      </c>
      <c r="O717">
        <v>0</v>
      </c>
      <c r="P717">
        <v>0</v>
      </c>
      <c r="Q717" t="s">
        <v>13</v>
      </c>
      <c r="R717">
        <v>6.5</v>
      </c>
      <c r="S717">
        <v>24</v>
      </c>
      <c r="T717">
        <v>108</v>
      </c>
      <c r="U717">
        <v>48</v>
      </c>
      <c r="V717" t="s">
        <v>18</v>
      </c>
      <c r="W717">
        <f t="shared" si="48"/>
        <v>0</v>
      </c>
      <c r="X717">
        <f t="shared" si="46"/>
        <v>0</v>
      </c>
      <c r="Y717">
        <v>0</v>
      </c>
      <c r="Z717" t="s">
        <v>53</v>
      </c>
      <c r="AA717" t="str">
        <f t="shared" si="49"/>
        <v>intermediate_term</v>
      </c>
      <c r="AB717" s="4" t="s">
        <v>120</v>
      </c>
    </row>
    <row r="718" spans="1:28">
      <c r="A718" t="s">
        <v>88</v>
      </c>
      <c r="B718">
        <v>2020</v>
      </c>
      <c r="C718" t="s">
        <v>77</v>
      </c>
      <c r="D718" s="4" t="s">
        <v>151</v>
      </c>
      <c r="E718" s="1" t="s">
        <v>60</v>
      </c>
      <c r="F718">
        <v>0</v>
      </c>
      <c r="G718">
        <v>3.4933333329999998</v>
      </c>
      <c r="H718">
        <v>31.163329999999998</v>
      </c>
      <c r="I718">
        <v>49.783333329999998</v>
      </c>
      <c r="J718">
        <v>6.16</v>
      </c>
      <c r="K718">
        <v>36</v>
      </c>
      <c r="L718">
        <v>150</v>
      </c>
      <c r="M718">
        <v>300</v>
      </c>
      <c r="N718">
        <f t="shared" si="47"/>
        <v>7.5</v>
      </c>
      <c r="O718">
        <v>0</v>
      </c>
      <c r="P718">
        <v>0</v>
      </c>
      <c r="Q718" t="s">
        <v>13</v>
      </c>
      <c r="R718">
        <v>5.75</v>
      </c>
      <c r="S718">
        <v>40</v>
      </c>
      <c r="T718">
        <v>25</v>
      </c>
      <c r="U718">
        <v>15</v>
      </c>
      <c r="V718" t="s">
        <v>18</v>
      </c>
      <c r="W718">
        <f t="shared" si="48"/>
        <v>0</v>
      </c>
      <c r="X718">
        <f t="shared" si="46"/>
        <v>0</v>
      </c>
      <c r="Y718">
        <v>0</v>
      </c>
      <c r="Z718" t="s">
        <v>53</v>
      </c>
      <c r="AA718" t="str">
        <f t="shared" si="49"/>
        <v>intermediate_term</v>
      </c>
      <c r="AB718" s="4" t="s">
        <v>121</v>
      </c>
    </row>
    <row r="719" spans="1:28">
      <c r="A719" t="s">
        <v>88</v>
      </c>
      <c r="B719">
        <v>2020</v>
      </c>
      <c r="C719" t="s">
        <v>77</v>
      </c>
      <c r="D719" s="4" t="s">
        <v>152</v>
      </c>
      <c r="E719" s="1" t="s">
        <v>60</v>
      </c>
      <c r="F719">
        <v>0</v>
      </c>
      <c r="G719">
        <v>3.4933333329999998</v>
      </c>
      <c r="H719">
        <v>31.163329999999998</v>
      </c>
      <c r="I719">
        <v>49.783333329999998</v>
      </c>
      <c r="J719">
        <v>6.16</v>
      </c>
      <c r="K719">
        <v>39</v>
      </c>
      <c r="L719">
        <v>50</v>
      </c>
      <c r="M719">
        <v>145</v>
      </c>
      <c r="N719">
        <f t="shared" si="47"/>
        <v>3.25</v>
      </c>
      <c r="O719">
        <v>0</v>
      </c>
      <c r="P719">
        <v>0</v>
      </c>
      <c r="Q719" t="s">
        <v>69</v>
      </c>
      <c r="R719">
        <v>6.75</v>
      </c>
      <c r="S719">
        <v>20</v>
      </c>
      <c r="T719">
        <v>40</v>
      </c>
      <c r="U719">
        <v>20</v>
      </c>
      <c r="V719" t="s">
        <v>17</v>
      </c>
      <c r="W719">
        <f t="shared" si="48"/>
        <v>0</v>
      </c>
      <c r="X719">
        <f t="shared" si="46"/>
        <v>0</v>
      </c>
      <c r="Y719">
        <v>0</v>
      </c>
      <c r="Z719" t="s">
        <v>53</v>
      </c>
      <c r="AA719" t="str">
        <f t="shared" si="49"/>
        <v>short_term</v>
      </c>
      <c r="AB719" s="4" t="s">
        <v>122</v>
      </c>
    </row>
    <row r="720" spans="1:28">
      <c r="A720" t="s">
        <v>88</v>
      </c>
      <c r="B720">
        <v>2020</v>
      </c>
      <c r="C720" t="s">
        <v>77</v>
      </c>
      <c r="D720" s="4" t="s">
        <v>153</v>
      </c>
      <c r="E720" s="1" t="s">
        <v>63</v>
      </c>
      <c r="F720">
        <v>1</v>
      </c>
      <c r="G720">
        <v>3.4933333329999998</v>
      </c>
      <c r="H720">
        <v>31.163329999999998</v>
      </c>
      <c r="I720">
        <v>49.783333329999998</v>
      </c>
      <c r="J720">
        <v>6.16</v>
      </c>
      <c r="K720">
        <v>146</v>
      </c>
      <c r="L720">
        <v>180</v>
      </c>
      <c r="M720">
        <v>240</v>
      </c>
      <c r="N720">
        <f t="shared" si="47"/>
        <v>7</v>
      </c>
      <c r="O720">
        <v>37500</v>
      </c>
      <c r="P720">
        <v>489</v>
      </c>
      <c r="Q720" t="s">
        <v>70</v>
      </c>
      <c r="R720">
        <v>6.9</v>
      </c>
      <c r="S720">
        <v>80</v>
      </c>
      <c r="T720">
        <v>40</v>
      </c>
      <c r="U720">
        <v>40</v>
      </c>
      <c r="V720" t="s">
        <v>18</v>
      </c>
      <c r="W720">
        <f t="shared" si="48"/>
        <v>71394</v>
      </c>
      <c r="X720">
        <f t="shared" si="46"/>
        <v>33894</v>
      </c>
      <c r="Y720">
        <f>(X720/O720)*100</f>
        <v>90.384</v>
      </c>
      <c r="Z720" t="s">
        <v>53</v>
      </c>
      <c r="AA720" t="str">
        <f t="shared" si="49"/>
        <v>intermediate_term</v>
      </c>
      <c r="AB720" s="4" t="s">
        <v>123</v>
      </c>
    </row>
    <row r="721" spans="1:28">
      <c r="A721" t="s">
        <v>88</v>
      </c>
      <c r="B721">
        <v>2020</v>
      </c>
      <c r="C721" t="s">
        <v>77</v>
      </c>
      <c r="D721" s="4" t="s">
        <v>12</v>
      </c>
      <c r="E721" s="1" t="s">
        <v>62</v>
      </c>
      <c r="F721">
        <v>0</v>
      </c>
      <c r="G721">
        <v>3.4933333329999998</v>
      </c>
      <c r="H721">
        <v>31.163329999999998</v>
      </c>
      <c r="I721">
        <v>49.783333329999998</v>
      </c>
      <c r="J721">
        <v>6.16</v>
      </c>
      <c r="K721">
        <v>140</v>
      </c>
      <c r="L721">
        <v>150</v>
      </c>
      <c r="M721">
        <v>180</v>
      </c>
      <c r="N721">
        <f t="shared" si="47"/>
        <v>5.5</v>
      </c>
      <c r="O721">
        <v>0</v>
      </c>
      <c r="P721">
        <v>0</v>
      </c>
      <c r="Q721" t="s">
        <v>13</v>
      </c>
      <c r="R721">
        <v>6.25</v>
      </c>
      <c r="S721">
        <v>30</v>
      </c>
      <c r="T721">
        <v>60</v>
      </c>
      <c r="U721">
        <v>30</v>
      </c>
      <c r="V721" t="s">
        <v>17</v>
      </c>
      <c r="W721">
        <f t="shared" si="48"/>
        <v>0</v>
      </c>
      <c r="X721">
        <f t="shared" si="46"/>
        <v>0</v>
      </c>
      <c r="Y721">
        <v>0</v>
      </c>
      <c r="Z721" t="s">
        <v>53</v>
      </c>
      <c r="AA721" t="str">
        <f t="shared" si="49"/>
        <v>intermediate_term</v>
      </c>
      <c r="AB721" s="4" t="s">
        <v>124</v>
      </c>
    </row>
    <row r="722" spans="1:28">
      <c r="A722" t="s">
        <v>88</v>
      </c>
      <c r="B722">
        <v>2020</v>
      </c>
      <c r="C722" t="s">
        <v>77</v>
      </c>
      <c r="D722" s="4" t="s">
        <v>154</v>
      </c>
      <c r="E722" s="1" t="s">
        <v>61</v>
      </c>
      <c r="F722">
        <v>1</v>
      </c>
      <c r="G722">
        <v>3.4933333329999998</v>
      </c>
      <c r="H722">
        <v>31.163329999999998</v>
      </c>
      <c r="I722">
        <v>49.783333329999998</v>
      </c>
      <c r="J722">
        <v>6.16</v>
      </c>
      <c r="K722">
        <v>3.5</v>
      </c>
      <c r="L722">
        <v>300</v>
      </c>
      <c r="M722">
        <v>450</v>
      </c>
      <c r="N722">
        <f t="shared" si="47"/>
        <v>12.5</v>
      </c>
      <c r="O722">
        <v>72500</v>
      </c>
      <c r="P722">
        <v>31337</v>
      </c>
      <c r="Q722" t="s">
        <v>13</v>
      </c>
      <c r="R722">
        <v>7</v>
      </c>
      <c r="S722">
        <v>150</v>
      </c>
      <c r="T722">
        <v>80</v>
      </c>
      <c r="U722">
        <v>80</v>
      </c>
      <c r="V722" t="s">
        <v>17</v>
      </c>
      <c r="W722">
        <f t="shared" si="48"/>
        <v>109679.5</v>
      </c>
      <c r="X722">
        <f t="shared" si="46"/>
        <v>37179.5</v>
      </c>
      <c r="Y722">
        <f>(X722/O722)*100</f>
        <v>51.282068965517247</v>
      </c>
      <c r="Z722" t="s">
        <v>51</v>
      </c>
      <c r="AA722" t="str">
        <f t="shared" si="49"/>
        <v>long_term</v>
      </c>
      <c r="AB722" s="4" t="s">
        <v>125</v>
      </c>
    </row>
    <row r="723" spans="1:28">
      <c r="A723" t="s">
        <v>88</v>
      </c>
      <c r="B723">
        <v>2020</v>
      </c>
      <c r="C723" t="s">
        <v>77</v>
      </c>
      <c r="D723" s="4" t="s">
        <v>155</v>
      </c>
      <c r="E723" s="1" t="s">
        <v>62</v>
      </c>
      <c r="F723">
        <v>0</v>
      </c>
      <c r="G723">
        <v>3.4933333329999998</v>
      </c>
      <c r="H723">
        <v>31.163329999999998</v>
      </c>
      <c r="I723">
        <v>49.783333329999998</v>
      </c>
      <c r="J723">
        <v>6.16</v>
      </c>
      <c r="K723">
        <v>48</v>
      </c>
      <c r="L723">
        <v>80</v>
      </c>
      <c r="M723">
        <v>150</v>
      </c>
      <c r="N723">
        <f t="shared" si="47"/>
        <v>3.8333333333333335</v>
      </c>
      <c r="O723">
        <v>0</v>
      </c>
      <c r="P723">
        <v>0</v>
      </c>
      <c r="Q723" t="s">
        <v>13</v>
      </c>
      <c r="R723">
        <v>6.5</v>
      </c>
      <c r="S723">
        <v>40</v>
      </c>
      <c r="T723">
        <v>20</v>
      </c>
      <c r="U723">
        <v>40</v>
      </c>
      <c r="V723" t="s">
        <v>17</v>
      </c>
      <c r="W723">
        <f t="shared" si="48"/>
        <v>0</v>
      </c>
      <c r="X723">
        <f t="shared" si="46"/>
        <v>0</v>
      </c>
      <c r="Y723">
        <v>0</v>
      </c>
      <c r="Z723" t="s">
        <v>51</v>
      </c>
      <c r="AA723" t="str">
        <f t="shared" si="49"/>
        <v>short_term</v>
      </c>
      <c r="AB723" s="4" t="s">
        <v>126</v>
      </c>
    </row>
    <row r="724" spans="1:28">
      <c r="A724" t="s">
        <v>88</v>
      </c>
      <c r="B724">
        <v>2020</v>
      </c>
      <c r="C724" t="s">
        <v>77</v>
      </c>
      <c r="D724" s="4" t="s">
        <v>22</v>
      </c>
      <c r="E724" s="3" t="s">
        <v>62</v>
      </c>
      <c r="F724">
        <v>1</v>
      </c>
      <c r="G724">
        <v>3.4933333329999998</v>
      </c>
      <c r="H724">
        <v>31.163329999999998</v>
      </c>
      <c r="I724">
        <v>49.783333329999998</v>
      </c>
      <c r="J724">
        <v>6.16</v>
      </c>
      <c r="K724">
        <f ca="1">RANDBETWEEN(15,30)</f>
        <v>23</v>
      </c>
      <c r="L724">
        <v>90</v>
      </c>
      <c r="M724">
        <v>90</v>
      </c>
      <c r="N724">
        <f t="shared" si="47"/>
        <v>3</v>
      </c>
      <c r="O724">
        <v>45000</v>
      </c>
      <c r="P724">
        <v>16187.4</v>
      </c>
      <c r="Q724" t="s">
        <v>13</v>
      </c>
      <c r="R724">
        <v>6.5</v>
      </c>
      <c r="S724">
        <v>200</v>
      </c>
      <c r="T724">
        <v>250</v>
      </c>
      <c r="U724">
        <v>250</v>
      </c>
      <c r="V724" t="s">
        <v>18</v>
      </c>
      <c r="W724">
        <f t="shared" ca="1" si="48"/>
        <v>372310.2</v>
      </c>
      <c r="X724">
        <f t="shared" ca="1" si="46"/>
        <v>327310.2</v>
      </c>
      <c r="Y724">
        <f ca="1">(X724/O724)*100</f>
        <v>727.35600000000011</v>
      </c>
      <c r="Z724" t="s">
        <v>53</v>
      </c>
      <c r="AA724" t="str">
        <f t="shared" si="49"/>
        <v>short_term</v>
      </c>
      <c r="AB724" s="4" t="s">
        <v>90</v>
      </c>
    </row>
    <row r="725" spans="1:28">
      <c r="A725" t="s">
        <v>88</v>
      </c>
      <c r="B725">
        <v>2020</v>
      </c>
      <c r="C725" t="s">
        <v>77</v>
      </c>
      <c r="D725" s="4" t="s">
        <v>23</v>
      </c>
      <c r="E725" s="3" t="s">
        <v>62</v>
      </c>
      <c r="F725">
        <v>0</v>
      </c>
      <c r="G725">
        <v>3.4933333329999998</v>
      </c>
      <c r="H725">
        <v>31.163329999999998</v>
      </c>
      <c r="I725">
        <v>49.783333329999998</v>
      </c>
      <c r="J725">
        <v>6.16</v>
      </c>
      <c r="K725">
        <f ca="1">RANDBETWEEN(15,30)</f>
        <v>22</v>
      </c>
      <c r="L725">
        <v>140</v>
      </c>
      <c r="M725">
        <v>140</v>
      </c>
      <c r="N725">
        <f t="shared" si="47"/>
        <v>4.666666666666667</v>
      </c>
      <c r="O725">
        <v>0</v>
      </c>
      <c r="P725">
        <v>0</v>
      </c>
      <c r="Q725" t="s">
        <v>15</v>
      </c>
      <c r="R725">
        <v>6.05</v>
      </c>
      <c r="S725">
        <v>200</v>
      </c>
      <c r="T725">
        <v>75</v>
      </c>
      <c r="U725">
        <v>75</v>
      </c>
      <c r="V725" t="s">
        <v>18</v>
      </c>
      <c r="W725">
        <f t="shared" ca="1" si="48"/>
        <v>0</v>
      </c>
      <c r="X725">
        <f t="shared" ca="1" si="46"/>
        <v>0</v>
      </c>
      <c r="Y725">
        <v>0</v>
      </c>
      <c r="Z725" t="s">
        <v>53</v>
      </c>
      <c r="AA725" t="str">
        <f t="shared" si="49"/>
        <v>intermediate_term</v>
      </c>
      <c r="AB725" s="4" t="s">
        <v>127</v>
      </c>
    </row>
    <row r="726" spans="1:28">
      <c r="A726" t="s">
        <v>88</v>
      </c>
      <c r="B726">
        <v>2020</v>
      </c>
      <c r="C726" t="s">
        <v>77</v>
      </c>
      <c r="D726" s="4" t="s">
        <v>24</v>
      </c>
      <c r="E726" s="3" t="s">
        <v>62</v>
      </c>
      <c r="F726">
        <v>1</v>
      </c>
      <c r="G726">
        <v>3.4933333329999998</v>
      </c>
      <c r="H726">
        <v>31.163329999999998</v>
      </c>
      <c r="I726">
        <v>49.783333329999998</v>
      </c>
      <c r="J726">
        <v>6.16</v>
      </c>
      <c r="K726">
        <f ca="1">RANDBETWEEN(25,35)</f>
        <v>26</v>
      </c>
      <c r="L726">
        <v>240</v>
      </c>
      <c r="M726">
        <v>240</v>
      </c>
      <c r="N726">
        <f t="shared" si="47"/>
        <v>8</v>
      </c>
      <c r="O726">
        <v>60500</v>
      </c>
      <c r="P726">
        <v>10000</v>
      </c>
      <c r="Q726" t="s">
        <v>15</v>
      </c>
      <c r="R726">
        <v>6</v>
      </c>
      <c r="S726">
        <v>10</v>
      </c>
      <c r="T726">
        <v>20</v>
      </c>
      <c r="U726">
        <v>20</v>
      </c>
      <c r="V726" t="s">
        <v>17</v>
      </c>
      <c r="W726">
        <f t="shared" ca="1" si="48"/>
        <v>260000</v>
      </c>
      <c r="X726">
        <f t="shared" ca="1" si="46"/>
        <v>199500</v>
      </c>
      <c r="Y726">
        <f ca="1">(X726/O726)*100</f>
        <v>329.75206611570246</v>
      </c>
      <c r="Z726" t="s">
        <v>51</v>
      </c>
      <c r="AA726" t="str">
        <f t="shared" si="49"/>
        <v>intermediate_term</v>
      </c>
      <c r="AB726" s="4" t="s">
        <v>91</v>
      </c>
    </row>
    <row r="727" spans="1:28">
      <c r="A727" t="s">
        <v>88</v>
      </c>
      <c r="B727">
        <v>2020</v>
      </c>
      <c r="C727" t="s">
        <v>77</v>
      </c>
      <c r="D727" s="4" t="s">
        <v>25</v>
      </c>
      <c r="E727" s="3" t="s">
        <v>62</v>
      </c>
      <c r="F727">
        <v>1</v>
      </c>
      <c r="G727">
        <v>3.4933333329999998</v>
      </c>
      <c r="H727">
        <v>31.163329999999998</v>
      </c>
      <c r="I727">
        <v>49.783333329999998</v>
      </c>
      <c r="J727">
        <v>6.16</v>
      </c>
      <c r="K727">
        <f ca="1">RANDBETWEEN(20,30)</f>
        <v>30</v>
      </c>
      <c r="L727">
        <v>75</v>
      </c>
      <c r="M727">
        <v>75</v>
      </c>
      <c r="N727">
        <f t="shared" si="47"/>
        <v>2.5</v>
      </c>
      <c r="O727">
        <v>43000</v>
      </c>
      <c r="P727">
        <v>14164</v>
      </c>
      <c r="Q727" t="s">
        <v>15</v>
      </c>
      <c r="R727">
        <v>6.25</v>
      </c>
      <c r="S727">
        <v>5</v>
      </c>
      <c r="T727">
        <v>10</v>
      </c>
      <c r="U727">
        <v>10</v>
      </c>
      <c r="V727" t="s">
        <v>18</v>
      </c>
      <c r="W727">
        <f t="shared" ca="1" si="48"/>
        <v>424920</v>
      </c>
      <c r="X727">
        <f t="shared" ca="1" si="46"/>
        <v>381920</v>
      </c>
      <c r="Y727">
        <f ca="1">(X727/O727)*100</f>
        <v>888.18604651162798</v>
      </c>
      <c r="Z727" t="s">
        <v>51</v>
      </c>
      <c r="AA727" t="str">
        <f t="shared" si="49"/>
        <v>short_term</v>
      </c>
      <c r="AB727" s="4" t="s">
        <v>92</v>
      </c>
    </row>
    <row r="728" spans="1:28">
      <c r="A728" t="s">
        <v>88</v>
      </c>
      <c r="B728">
        <v>2020</v>
      </c>
      <c r="C728" t="s">
        <v>77</v>
      </c>
      <c r="D728" s="4" t="s">
        <v>26</v>
      </c>
      <c r="E728" s="3" t="s">
        <v>62</v>
      </c>
      <c r="F728">
        <v>1</v>
      </c>
      <c r="G728">
        <v>3.4933333329999998</v>
      </c>
      <c r="H728">
        <v>31.163329999999998</v>
      </c>
      <c r="I728">
        <v>49.783333329999998</v>
      </c>
      <c r="J728">
        <v>6.16</v>
      </c>
      <c r="K728">
        <f ca="1">RANDBETWEEN(25,35)</f>
        <v>32</v>
      </c>
      <c r="L728">
        <v>55</v>
      </c>
      <c r="M728">
        <v>55</v>
      </c>
      <c r="N728">
        <f t="shared" si="47"/>
        <v>1.8333333333333333</v>
      </c>
      <c r="O728">
        <v>24000</v>
      </c>
      <c r="P728">
        <f ca="1">RANDBETWEEN(8090,8100)</f>
        <v>8097</v>
      </c>
      <c r="Q728" t="s">
        <v>13</v>
      </c>
      <c r="R728">
        <v>6.4</v>
      </c>
      <c r="S728">
        <v>30</v>
      </c>
      <c r="T728">
        <v>40</v>
      </c>
      <c r="U728">
        <v>40</v>
      </c>
      <c r="V728" t="s">
        <v>17</v>
      </c>
      <c r="W728">
        <f t="shared" ca="1" si="48"/>
        <v>259104</v>
      </c>
      <c r="X728">
        <f t="shared" ca="1" si="46"/>
        <v>235104</v>
      </c>
      <c r="Y728">
        <f ca="1">(X728/O728)*100</f>
        <v>979.59999999999991</v>
      </c>
      <c r="Z728" t="s">
        <v>53</v>
      </c>
      <c r="AA728" t="str">
        <f t="shared" si="49"/>
        <v>short_term</v>
      </c>
      <c r="AB728" s="4" t="s">
        <v>128</v>
      </c>
    </row>
    <row r="729" spans="1:28">
      <c r="A729" t="s">
        <v>88</v>
      </c>
      <c r="B729">
        <v>2020</v>
      </c>
      <c r="C729" t="s">
        <v>77</v>
      </c>
      <c r="D729" s="4" t="s">
        <v>27</v>
      </c>
      <c r="E729" s="3" t="s">
        <v>62</v>
      </c>
      <c r="F729">
        <v>0</v>
      </c>
      <c r="G729">
        <v>3.4933333329999998</v>
      </c>
      <c r="H729">
        <v>31.163329999999998</v>
      </c>
      <c r="I729">
        <v>49.783333329999998</v>
      </c>
      <c r="J729">
        <v>6.16</v>
      </c>
      <c r="K729">
        <f ca="1">RANDBETWEEN(15,30)</f>
        <v>25</v>
      </c>
      <c r="L729">
        <v>90</v>
      </c>
      <c r="M729">
        <v>90</v>
      </c>
      <c r="N729">
        <f t="shared" si="47"/>
        <v>3</v>
      </c>
      <c r="O729">
        <v>0</v>
      </c>
      <c r="P729">
        <v>0</v>
      </c>
      <c r="Q729" t="s">
        <v>13</v>
      </c>
      <c r="R729">
        <v>6.5</v>
      </c>
      <c r="S729">
        <v>90</v>
      </c>
      <c r="T729">
        <v>90</v>
      </c>
      <c r="U729">
        <v>90</v>
      </c>
      <c r="V729" t="s">
        <v>17</v>
      </c>
      <c r="W729">
        <f t="shared" ca="1" si="48"/>
        <v>0</v>
      </c>
      <c r="X729">
        <f t="shared" ca="1" si="46"/>
        <v>0</v>
      </c>
      <c r="Y729">
        <v>0</v>
      </c>
      <c r="Z729" t="s">
        <v>51</v>
      </c>
      <c r="AA729" t="str">
        <f t="shared" si="49"/>
        <v>short_term</v>
      </c>
      <c r="AB729" s="4" t="s">
        <v>93</v>
      </c>
    </row>
    <row r="730" spans="1:28">
      <c r="A730" t="s">
        <v>88</v>
      </c>
      <c r="B730">
        <v>2020</v>
      </c>
      <c r="C730" t="s">
        <v>77</v>
      </c>
      <c r="D730" s="4" t="s">
        <v>28</v>
      </c>
      <c r="E730" s="3" t="s">
        <v>62</v>
      </c>
      <c r="F730">
        <v>0</v>
      </c>
      <c r="G730">
        <v>3.4933333329999998</v>
      </c>
      <c r="H730">
        <v>31.163329999999998</v>
      </c>
      <c r="I730">
        <v>49.783333329999998</v>
      </c>
      <c r="J730">
        <v>6.16</v>
      </c>
      <c r="K730">
        <f ca="1">RANDBETWEEN(25,40)</f>
        <v>28</v>
      </c>
      <c r="L730">
        <v>180</v>
      </c>
      <c r="M730">
        <v>180</v>
      </c>
      <c r="N730">
        <f t="shared" si="47"/>
        <v>6</v>
      </c>
      <c r="O730">
        <v>0</v>
      </c>
      <c r="P730">
        <v>0</v>
      </c>
      <c r="Q730" t="s">
        <v>15</v>
      </c>
      <c r="R730">
        <v>6.25</v>
      </c>
      <c r="S730">
        <v>80</v>
      </c>
      <c r="T730">
        <v>60</v>
      </c>
      <c r="U730">
        <v>40</v>
      </c>
      <c r="V730" t="s">
        <v>18</v>
      </c>
      <c r="W730">
        <f t="shared" ca="1" si="48"/>
        <v>0</v>
      </c>
      <c r="X730">
        <f t="shared" ca="1" si="46"/>
        <v>0</v>
      </c>
      <c r="Y730">
        <v>0</v>
      </c>
      <c r="Z730" t="s">
        <v>53</v>
      </c>
      <c r="AA730" t="str">
        <f t="shared" si="49"/>
        <v>intermediate_term</v>
      </c>
      <c r="AB730" s="4" t="s">
        <v>94</v>
      </c>
    </row>
    <row r="731" spans="1:28">
      <c r="A731" t="s">
        <v>88</v>
      </c>
      <c r="B731">
        <v>2020</v>
      </c>
      <c r="C731" t="s">
        <v>77</v>
      </c>
      <c r="D731" s="4" t="s">
        <v>29</v>
      </c>
      <c r="E731" s="1" t="s">
        <v>63</v>
      </c>
      <c r="F731">
        <v>0</v>
      </c>
      <c r="G731">
        <v>3.4933333329999998</v>
      </c>
      <c r="H731">
        <v>31.163329999999998</v>
      </c>
      <c r="I731">
        <v>49.783333329999998</v>
      </c>
      <c r="J731">
        <v>6.16</v>
      </c>
      <c r="K731">
        <f ca="1">RANDBETWEEN(85,95)</f>
        <v>87</v>
      </c>
      <c r="L731">
        <v>210</v>
      </c>
      <c r="M731">
        <v>210</v>
      </c>
      <c r="N731">
        <f t="shared" si="47"/>
        <v>7</v>
      </c>
      <c r="O731">
        <v>0</v>
      </c>
      <c r="P731">
        <v>0</v>
      </c>
      <c r="Q731" t="s">
        <v>36</v>
      </c>
      <c r="R731">
        <v>6</v>
      </c>
      <c r="S731">
        <v>120</v>
      </c>
      <c r="T731">
        <v>50</v>
      </c>
      <c r="U731">
        <v>80</v>
      </c>
      <c r="V731" t="s">
        <v>17</v>
      </c>
      <c r="W731">
        <f t="shared" ca="1" si="48"/>
        <v>0</v>
      </c>
      <c r="X731">
        <f t="shared" ca="1" si="46"/>
        <v>0</v>
      </c>
      <c r="Y731">
        <v>0</v>
      </c>
      <c r="Z731" t="s">
        <v>51</v>
      </c>
      <c r="AA731" t="str">
        <f t="shared" si="49"/>
        <v>intermediate_term</v>
      </c>
      <c r="AB731" s="4" t="s">
        <v>129</v>
      </c>
    </row>
    <row r="732" spans="1:28">
      <c r="A732" t="s">
        <v>88</v>
      </c>
      <c r="B732">
        <v>2020</v>
      </c>
      <c r="C732" t="s">
        <v>77</v>
      </c>
      <c r="D732" s="4" t="s">
        <v>30</v>
      </c>
      <c r="E732" s="2" t="s">
        <v>61</v>
      </c>
      <c r="F732">
        <v>1</v>
      </c>
      <c r="G732">
        <v>3.4933333329999998</v>
      </c>
      <c r="H732">
        <v>31.163329999999998</v>
      </c>
      <c r="I732">
        <v>49.783333329999998</v>
      </c>
      <c r="J732">
        <v>6.16</v>
      </c>
      <c r="K732">
        <f ca="1">RANDBETWEEN(25,40)</f>
        <v>39</v>
      </c>
      <c r="L732">
        <v>360</v>
      </c>
      <c r="M732">
        <v>360</v>
      </c>
      <c r="N732">
        <f t="shared" si="47"/>
        <v>12</v>
      </c>
      <c r="O732">
        <v>90000</v>
      </c>
      <c r="P732">
        <f ca="1">RANDBETWEEN(16180,16190)</f>
        <v>16188</v>
      </c>
      <c r="Q732" t="s">
        <v>65</v>
      </c>
      <c r="R732">
        <v>6.75</v>
      </c>
      <c r="S732">
        <v>400</v>
      </c>
      <c r="T732">
        <v>120</v>
      </c>
      <c r="U732">
        <v>600</v>
      </c>
      <c r="V732" t="s">
        <v>18</v>
      </c>
      <c r="W732">
        <f t="shared" ca="1" si="48"/>
        <v>631332</v>
      </c>
      <c r="X732">
        <f t="shared" ca="1" si="46"/>
        <v>541332</v>
      </c>
      <c r="Y732">
        <f ca="1">(X732/O732)*100</f>
        <v>601.48</v>
      </c>
      <c r="Z732" t="s">
        <v>53</v>
      </c>
      <c r="AA732" t="str">
        <f t="shared" si="49"/>
        <v>intermediate_term</v>
      </c>
      <c r="AB732" s="4" t="s">
        <v>95</v>
      </c>
    </row>
    <row r="733" spans="1:28">
      <c r="A733" t="s">
        <v>88</v>
      </c>
      <c r="B733">
        <v>2020</v>
      </c>
      <c r="C733" t="s">
        <v>77</v>
      </c>
      <c r="D733" s="4" t="s">
        <v>31</v>
      </c>
      <c r="E733" s="3" t="s">
        <v>61</v>
      </c>
      <c r="F733">
        <v>0</v>
      </c>
      <c r="G733">
        <v>3.4933333329999998</v>
      </c>
      <c r="H733">
        <v>31.163329999999998</v>
      </c>
      <c r="I733">
        <v>49.783333329999998</v>
      </c>
      <c r="J733">
        <v>6.16</v>
      </c>
      <c r="K733">
        <f ca="1">RANDBETWEEN(290,320)</f>
        <v>302</v>
      </c>
      <c r="L733">
        <v>1080</v>
      </c>
      <c r="M733">
        <v>1080</v>
      </c>
      <c r="N733">
        <f t="shared" si="47"/>
        <v>36</v>
      </c>
      <c r="O733">
        <v>0</v>
      </c>
      <c r="P733">
        <v>0</v>
      </c>
      <c r="Q733" t="s">
        <v>13</v>
      </c>
      <c r="R733">
        <v>9.5</v>
      </c>
      <c r="S733">
        <v>32</v>
      </c>
      <c r="T733">
        <v>32</v>
      </c>
      <c r="U733">
        <v>32</v>
      </c>
      <c r="V733" t="s">
        <v>17</v>
      </c>
      <c r="W733">
        <f t="shared" ca="1" si="48"/>
        <v>0</v>
      </c>
      <c r="X733">
        <f t="shared" ca="1" si="46"/>
        <v>0</v>
      </c>
      <c r="Y733">
        <v>0</v>
      </c>
      <c r="Z733" t="s">
        <v>54</v>
      </c>
      <c r="AA733" t="str">
        <f t="shared" si="49"/>
        <v>long_term</v>
      </c>
      <c r="AB733" s="4" t="s">
        <v>130</v>
      </c>
    </row>
    <row r="734" spans="1:28">
      <c r="A734" t="s">
        <v>88</v>
      </c>
      <c r="B734">
        <v>2020</v>
      </c>
      <c r="C734" t="s">
        <v>77</v>
      </c>
      <c r="D734" s="4" t="s">
        <v>32</v>
      </c>
      <c r="E734" s="3" t="s">
        <v>61</v>
      </c>
      <c r="F734">
        <v>1</v>
      </c>
      <c r="G734">
        <v>3.4933333329999998</v>
      </c>
      <c r="H734">
        <v>31.163329999999998</v>
      </c>
      <c r="I734">
        <v>49.783333329999998</v>
      </c>
      <c r="J734">
        <v>6.16</v>
      </c>
      <c r="K734">
        <f ca="1">RANDBETWEEN(100,130)</f>
        <v>121</v>
      </c>
      <c r="L734">
        <v>1980</v>
      </c>
      <c r="M734">
        <v>1980</v>
      </c>
      <c r="N734">
        <f t="shared" si="47"/>
        <v>66</v>
      </c>
      <c r="O734">
        <v>61500</v>
      </c>
      <c r="P734">
        <v>9000</v>
      </c>
      <c r="Q734" t="s">
        <v>15</v>
      </c>
      <c r="R734">
        <v>7.25</v>
      </c>
      <c r="S734">
        <v>56</v>
      </c>
      <c r="T734">
        <v>20</v>
      </c>
      <c r="U734">
        <v>20</v>
      </c>
      <c r="V734" t="s">
        <v>18</v>
      </c>
      <c r="W734">
        <f t="shared" ca="1" si="48"/>
        <v>1089000</v>
      </c>
      <c r="X734">
        <f t="shared" ca="1" si="46"/>
        <v>1027500</v>
      </c>
      <c r="Y734">
        <f ca="1">(X734/O734)*100</f>
        <v>1670.7317073170732</v>
      </c>
      <c r="Z734" t="s">
        <v>54</v>
      </c>
      <c r="AA734" t="str">
        <f t="shared" si="49"/>
        <v>long_term</v>
      </c>
      <c r="AB734" s="4" t="s">
        <v>131</v>
      </c>
    </row>
    <row r="735" spans="1:28">
      <c r="A735" t="s">
        <v>88</v>
      </c>
      <c r="B735">
        <v>2020</v>
      </c>
      <c r="C735" t="s">
        <v>77</v>
      </c>
      <c r="D735" s="4" t="s">
        <v>33</v>
      </c>
      <c r="E735" s="2" t="s">
        <v>61</v>
      </c>
      <c r="F735">
        <v>0</v>
      </c>
      <c r="G735">
        <v>3.4933333329999998</v>
      </c>
      <c r="H735">
        <v>31.163329999999998</v>
      </c>
      <c r="I735">
        <v>49.783333329999998</v>
      </c>
      <c r="J735">
        <v>6.16</v>
      </c>
      <c r="K735">
        <f ca="1">RANDBETWEEN(50,65)</f>
        <v>63</v>
      </c>
      <c r="L735">
        <v>1080</v>
      </c>
      <c r="M735">
        <v>1080</v>
      </c>
      <c r="N735">
        <f t="shared" si="47"/>
        <v>36</v>
      </c>
      <c r="O735">
        <v>0</v>
      </c>
      <c r="P735">
        <v>0</v>
      </c>
      <c r="Q735" t="s">
        <v>71</v>
      </c>
      <c r="R735">
        <v>6</v>
      </c>
      <c r="S735">
        <v>25</v>
      </c>
      <c r="T735">
        <v>12</v>
      </c>
      <c r="U735">
        <v>12</v>
      </c>
      <c r="V735" t="s">
        <v>18</v>
      </c>
      <c r="W735">
        <f t="shared" ca="1" si="48"/>
        <v>0</v>
      </c>
      <c r="X735">
        <f t="shared" ca="1" si="46"/>
        <v>0</v>
      </c>
      <c r="Y735">
        <v>0</v>
      </c>
      <c r="Z735" t="s">
        <v>54</v>
      </c>
      <c r="AA735" t="str">
        <f t="shared" si="49"/>
        <v>long_term</v>
      </c>
      <c r="AB735" s="4" t="s">
        <v>96</v>
      </c>
    </row>
    <row r="736" spans="1:28">
      <c r="A736" t="s">
        <v>88</v>
      </c>
      <c r="B736">
        <v>2020</v>
      </c>
      <c r="C736" t="s">
        <v>77</v>
      </c>
      <c r="D736" s="4" t="s">
        <v>34</v>
      </c>
      <c r="E736" s="2" t="s">
        <v>61</v>
      </c>
      <c r="F736">
        <v>0</v>
      </c>
      <c r="G736">
        <v>3.4933333329999998</v>
      </c>
      <c r="H736">
        <v>31.163329999999998</v>
      </c>
      <c r="I736">
        <v>49.783333329999998</v>
      </c>
      <c r="J736">
        <v>6.16</v>
      </c>
      <c r="K736">
        <f ca="1">RANDBETWEEN(90,120)</f>
        <v>103</v>
      </c>
      <c r="L736">
        <v>900</v>
      </c>
      <c r="M736">
        <v>900</v>
      </c>
      <c r="N736">
        <f t="shared" si="47"/>
        <v>30</v>
      </c>
      <c r="O736">
        <v>0</v>
      </c>
      <c r="P736">
        <v>0</v>
      </c>
      <c r="Q736" t="s">
        <v>13</v>
      </c>
      <c r="R736">
        <v>7.25</v>
      </c>
      <c r="S736">
        <v>215</v>
      </c>
      <c r="T736">
        <v>75</v>
      </c>
      <c r="U736">
        <v>100</v>
      </c>
      <c r="V736" t="s">
        <v>17</v>
      </c>
      <c r="W736">
        <f t="shared" ca="1" si="48"/>
        <v>0</v>
      </c>
      <c r="X736">
        <f t="shared" ca="1" si="46"/>
        <v>0</v>
      </c>
      <c r="Y736">
        <v>0</v>
      </c>
      <c r="Z736" t="s">
        <v>54</v>
      </c>
      <c r="AA736" t="str">
        <f t="shared" si="49"/>
        <v>long_term</v>
      </c>
      <c r="AB736" s="4" t="s">
        <v>97</v>
      </c>
    </row>
    <row r="737" spans="1:28">
      <c r="A737" t="s">
        <v>88</v>
      </c>
      <c r="B737">
        <v>2020</v>
      </c>
      <c r="C737" t="s">
        <v>77</v>
      </c>
      <c r="D737" s="4" t="s">
        <v>35</v>
      </c>
      <c r="E737" s="2" t="s">
        <v>61</v>
      </c>
      <c r="F737">
        <v>1</v>
      </c>
      <c r="G737">
        <v>3.4933333329999998</v>
      </c>
      <c r="H737">
        <v>31.163329999999998</v>
      </c>
      <c r="I737">
        <v>49.783333329999998</v>
      </c>
      <c r="J737">
        <v>6.16</v>
      </c>
      <c r="K737">
        <f ca="1">RANDBETWEEN(30,50)</f>
        <v>42</v>
      </c>
      <c r="L737">
        <v>210</v>
      </c>
      <c r="M737">
        <v>210</v>
      </c>
      <c r="N737">
        <f t="shared" si="47"/>
        <v>7</v>
      </c>
      <c r="O737">
        <v>72000</v>
      </c>
      <c r="P737">
        <v>30000</v>
      </c>
      <c r="Q737" t="s">
        <v>13</v>
      </c>
      <c r="R737">
        <v>6.75</v>
      </c>
      <c r="S737">
        <v>1088</v>
      </c>
      <c r="T737">
        <v>72</v>
      </c>
      <c r="U737">
        <v>527</v>
      </c>
      <c r="V737" t="s">
        <v>17</v>
      </c>
      <c r="W737">
        <f t="shared" ca="1" si="48"/>
        <v>1260000</v>
      </c>
      <c r="X737">
        <f t="shared" ca="1" si="46"/>
        <v>1188000</v>
      </c>
      <c r="Y737">
        <f ca="1">(X737/O737)*100</f>
        <v>1650</v>
      </c>
      <c r="Z737" t="s">
        <v>54</v>
      </c>
      <c r="AA737" t="str">
        <f t="shared" si="49"/>
        <v>intermediate_term</v>
      </c>
      <c r="AB737" s="4" t="s">
        <v>98</v>
      </c>
    </row>
    <row r="738" spans="1:28">
      <c r="A738" t="s">
        <v>88</v>
      </c>
      <c r="B738">
        <v>2020</v>
      </c>
      <c r="C738" t="s">
        <v>77</v>
      </c>
      <c r="D738" s="4" t="s">
        <v>37</v>
      </c>
      <c r="E738" s="2" t="s">
        <v>61</v>
      </c>
      <c r="F738">
        <v>1</v>
      </c>
      <c r="G738">
        <v>3.4933333329999998</v>
      </c>
      <c r="H738">
        <v>31.163329999999998</v>
      </c>
      <c r="I738">
        <v>49.783333329999998</v>
      </c>
      <c r="J738">
        <v>6.16</v>
      </c>
      <c r="K738">
        <f ca="1">RANDBETWEEN(50,100)</f>
        <v>63</v>
      </c>
      <c r="L738">
        <v>1800</v>
      </c>
      <c r="M738">
        <v>2880</v>
      </c>
      <c r="N738">
        <f t="shared" si="47"/>
        <v>78</v>
      </c>
      <c r="O738">
        <v>46750</v>
      </c>
      <c r="P738">
        <v>3000</v>
      </c>
      <c r="Q738" t="s">
        <v>13</v>
      </c>
      <c r="R738">
        <v>6.5</v>
      </c>
      <c r="S738">
        <v>400</v>
      </c>
      <c r="T738">
        <v>400</v>
      </c>
      <c r="U738">
        <v>600</v>
      </c>
      <c r="V738" t="s">
        <v>18</v>
      </c>
      <c r="W738">
        <f t="shared" ca="1" si="48"/>
        <v>189000</v>
      </c>
      <c r="X738">
        <f t="shared" ca="1" si="46"/>
        <v>142250</v>
      </c>
      <c r="Y738">
        <f ca="1">(X738/O738)*100</f>
        <v>304.27807486631019</v>
      </c>
      <c r="Z738" t="s">
        <v>54</v>
      </c>
      <c r="AA738" t="str">
        <f t="shared" si="49"/>
        <v>long_term</v>
      </c>
      <c r="AB738" s="4" t="s">
        <v>99</v>
      </c>
    </row>
    <row r="739" spans="1:28">
      <c r="A739" t="s">
        <v>88</v>
      </c>
      <c r="B739">
        <v>2020</v>
      </c>
      <c r="C739" t="s">
        <v>77</v>
      </c>
      <c r="D739" s="4" t="s">
        <v>156</v>
      </c>
      <c r="E739" s="2" t="s">
        <v>61</v>
      </c>
      <c r="F739">
        <v>0</v>
      </c>
      <c r="G739">
        <v>3.4933333329999998</v>
      </c>
      <c r="H739">
        <v>31.163329999999998</v>
      </c>
      <c r="I739">
        <v>49.783333329999998</v>
      </c>
      <c r="J739">
        <v>6.16</v>
      </c>
      <c r="K739">
        <f ca="1">RANDBETWEEN(100,150)</f>
        <v>119</v>
      </c>
      <c r="L739">
        <v>240</v>
      </c>
      <c r="M739">
        <v>720</v>
      </c>
      <c r="N739">
        <f t="shared" si="47"/>
        <v>16</v>
      </c>
      <c r="O739">
        <v>0</v>
      </c>
      <c r="P739">
        <v>0</v>
      </c>
      <c r="Q739" t="s">
        <v>67</v>
      </c>
      <c r="R739">
        <v>6</v>
      </c>
      <c r="S739">
        <v>170</v>
      </c>
      <c r="T739">
        <v>170</v>
      </c>
      <c r="U739">
        <v>170</v>
      </c>
      <c r="V739" t="s">
        <v>18</v>
      </c>
      <c r="W739">
        <f t="shared" ca="1" si="48"/>
        <v>0</v>
      </c>
      <c r="X739">
        <f t="shared" ca="1" si="46"/>
        <v>0</v>
      </c>
      <c r="Y739">
        <v>0</v>
      </c>
      <c r="Z739" t="s">
        <v>54</v>
      </c>
      <c r="AA739" t="str">
        <f t="shared" si="49"/>
        <v>long_term</v>
      </c>
      <c r="AB739" s="4" t="s">
        <v>100</v>
      </c>
    </row>
    <row r="740" spans="1:28">
      <c r="A740" t="s">
        <v>88</v>
      </c>
      <c r="B740">
        <v>2020</v>
      </c>
      <c r="C740" t="s">
        <v>77</v>
      </c>
      <c r="D740" s="4" t="s">
        <v>38</v>
      </c>
      <c r="E740" s="3" t="s">
        <v>59</v>
      </c>
      <c r="F740">
        <v>1</v>
      </c>
      <c r="G740">
        <v>3.4933333329999998</v>
      </c>
      <c r="H740">
        <v>31.163329999999998</v>
      </c>
      <c r="I740">
        <v>49.783333329999998</v>
      </c>
      <c r="J740">
        <v>6.16</v>
      </c>
      <c r="K740">
        <f ca="1">RANDBETWEEN(120,300)</f>
        <v>145</v>
      </c>
      <c r="L740">
        <v>45</v>
      </c>
      <c r="M740">
        <v>50</v>
      </c>
      <c r="N740">
        <f t="shared" si="47"/>
        <v>1.5833333333333333</v>
      </c>
      <c r="O740">
        <v>47000</v>
      </c>
      <c r="P740">
        <v>800</v>
      </c>
      <c r="Q740" t="s">
        <v>15</v>
      </c>
      <c r="R740">
        <v>6.25</v>
      </c>
      <c r="S740">
        <v>200</v>
      </c>
      <c r="T740">
        <v>75</v>
      </c>
      <c r="U740">
        <v>125</v>
      </c>
      <c r="V740" t="s">
        <v>17</v>
      </c>
      <c r="W740">
        <f t="shared" ca="1" si="48"/>
        <v>116000</v>
      </c>
      <c r="X740">
        <f t="shared" ca="1" si="46"/>
        <v>69000</v>
      </c>
      <c r="Y740">
        <f ca="1">(X740/O740)*100</f>
        <v>146.80851063829786</v>
      </c>
      <c r="Z740" t="s">
        <v>54</v>
      </c>
      <c r="AA740" t="str">
        <f t="shared" si="49"/>
        <v>short_term</v>
      </c>
      <c r="AB740" s="4" t="s">
        <v>101</v>
      </c>
    </row>
    <row r="741" spans="1:28">
      <c r="A741" t="s">
        <v>88</v>
      </c>
      <c r="B741">
        <v>2020</v>
      </c>
      <c r="C741" t="s">
        <v>77</v>
      </c>
      <c r="D741" s="4" t="s">
        <v>39</v>
      </c>
      <c r="E741" s="3" t="s">
        <v>59</v>
      </c>
      <c r="F741">
        <v>0</v>
      </c>
      <c r="G741">
        <v>3.4933333329999998</v>
      </c>
      <c r="H741">
        <v>31.163329999999998</v>
      </c>
      <c r="I741">
        <v>49.783333329999998</v>
      </c>
      <c r="J741">
        <v>6.16</v>
      </c>
      <c r="K741">
        <f ca="1">RANDBETWEEN(60,90)</f>
        <v>84</v>
      </c>
      <c r="L741">
        <v>56</v>
      </c>
      <c r="M741">
        <v>60</v>
      </c>
      <c r="N741">
        <f t="shared" si="47"/>
        <v>1.9333333333333333</v>
      </c>
      <c r="O741">
        <v>0</v>
      </c>
      <c r="P741">
        <v>0</v>
      </c>
      <c r="Q741" t="s">
        <v>13</v>
      </c>
      <c r="R741">
        <v>7.25</v>
      </c>
      <c r="S741">
        <v>45</v>
      </c>
      <c r="T741">
        <v>90</v>
      </c>
      <c r="U741">
        <v>75</v>
      </c>
      <c r="V741" t="s">
        <v>18</v>
      </c>
      <c r="W741">
        <f t="shared" ca="1" si="48"/>
        <v>0</v>
      </c>
      <c r="X741">
        <f t="shared" ca="1" si="46"/>
        <v>0</v>
      </c>
      <c r="Y741">
        <v>0</v>
      </c>
      <c r="Z741" t="s">
        <v>53</v>
      </c>
      <c r="AA741" t="str">
        <f t="shared" si="49"/>
        <v>short_term</v>
      </c>
      <c r="AB741" s="4" t="s">
        <v>102</v>
      </c>
    </row>
    <row r="742" spans="1:28">
      <c r="A742" t="s">
        <v>88</v>
      </c>
      <c r="B742">
        <v>2020</v>
      </c>
      <c r="C742" t="s">
        <v>77</v>
      </c>
      <c r="D742" s="4" t="s">
        <v>40</v>
      </c>
      <c r="E742" s="2" t="s">
        <v>62</v>
      </c>
      <c r="F742">
        <v>0</v>
      </c>
      <c r="G742">
        <v>3.4933333329999998</v>
      </c>
      <c r="H742">
        <v>31.163329999999998</v>
      </c>
      <c r="I742">
        <v>49.783333329999998</v>
      </c>
      <c r="J742">
        <v>6.16</v>
      </c>
      <c r="K742">
        <f ca="1">RANDBETWEEN(15,25)</f>
        <v>24</v>
      </c>
      <c r="L742">
        <v>55</v>
      </c>
      <c r="M742">
        <v>90</v>
      </c>
      <c r="N742">
        <f t="shared" si="47"/>
        <v>2.4166666666666665</v>
      </c>
      <c r="O742">
        <v>0</v>
      </c>
      <c r="P742">
        <v>0</v>
      </c>
      <c r="Q742" t="s">
        <v>72</v>
      </c>
      <c r="R742">
        <v>6.5</v>
      </c>
      <c r="S742">
        <v>40</v>
      </c>
      <c r="T742">
        <v>60</v>
      </c>
      <c r="U742">
        <v>30</v>
      </c>
      <c r="V742" t="s">
        <v>17</v>
      </c>
      <c r="W742">
        <f t="shared" ca="1" si="48"/>
        <v>0</v>
      </c>
      <c r="X742">
        <f t="shared" ca="1" si="46"/>
        <v>0</v>
      </c>
      <c r="Y742">
        <v>0</v>
      </c>
      <c r="Z742" t="s">
        <v>53</v>
      </c>
      <c r="AA742" t="str">
        <f t="shared" si="49"/>
        <v>short_term</v>
      </c>
      <c r="AB742" s="4" t="s">
        <v>132</v>
      </c>
    </row>
    <row r="743" spans="1:28">
      <c r="A743" t="s">
        <v>88</v>
      </c>
      <c r="B743">
        <v>2020</v>
      </c>
      <c r="C743" t="s">
        <v>77</v>
      </c>
      <c r="D743" s="4" t="s">
        <v>41</v>
      </c>
      <c r="E743" s="2" t="s">
        <v>62</v>
      </c>
      <c r="F743">
        <v>0</v>
      </c>
      <c r="G743">
        <v>3.4933333329999998</v>
      </c>
      <c r="H743">
        <v>31.163329999999998</v>
      </c>
      <c r="I743">
        <v>49.783333329999998</v>
      </c>
      <c r="J743">
        <v>6.16</v>
      </c>
      <c r="K743">
        <f ca="1">RANDBETWEEN(20,35)</f>
        <v>21</v>
      </c>
      <c r="L743">
        <v>90</v>
      </c>
      <c r="M743">
        <v>120</v>
      </c>
      <c r="N743">
        <f t="shared" si="47"/>
        <v>3.5</v>
      </c>
      <c r="O743">
        <v>0</v>
      </c>
      <c r="P743">
        <v>0</v>
      </c>
      <c r="Q743" t="s">
        <v>15</v>
      </c>
      <c r="R743">
        <v>6.5</v>
      </c>
      <c r="S743">
        <v>120</v>
      </c>
      <c r="T743">
        <v>80</v>
      </c>
      <c r="U743">
        <v>80</v>
      </c>
      <c r="V743" t="s">
        <v>17</v>
      </c>
      <c r="W743">
        <f t="shared" ca="1" si="48"/>
        <v>0</v>
      </c>
      <c r="X743">
        <f t="shared" ca="1" si="46"/>
        <v>0</v>
      </c>
      <c r="Y743">
        <v>0</v>
      </c>
      <c r="Z743" t="s">
        <v>51</v>
      </c>
      <c r="AA743" t="str">
        <f t="shared" si="49"/>
        <v>short_term</v>
      </c>
      <c r="AB743" s="4" t="s">
        <v>133</v>
      </c>
    </row>
    <row r="744" spans="1:28">
      <c r="A744" t="s">
        <v>88</v>
      </c>
      <c r="B744">
        <v>2020</v>
      </c>
      <c r="C744" t="s">
        <v>77</v>
      </c>
      <c r="D744" s="4" t="s">
        <v>157</v>
      </c>
      <c r="E744" s="2" t="s">
        <v>62</v>
      </c>
      <c r="F744">
        <v>1</v>
      </c>
      <c r="G744">
        <v>3.4933333329999998</v>
      </c>
      <c r="H744">
        <v>31.163329999999998</v>
      </c>
      <c r="I744">
        <v>49.783333329999998</v>
      </c>
      <c r="J744">
        <v>6.16</v>
      </c>
      <c r="K744">
        <f ca="1">RANDBETWEEN(25,40)</f>
        <v>26</v>
      </c>
      <c r="L744">
        <v>55</v>
      </c>
      <c r="M744">
        <v>60</v>
      </c>
      <c r="N744">
        <f t="shared" si="47"/>
        <v>1.9166666666666667</v>
      </c>
      <c r="O744">
        <v>22000</v>
      </c>
      <c r="P744">
        <f ca="1">RANDBETWEEN(6060,6075)</f>
        <v>6073</v>
      </c>
      <c r="Q744" t="s">
        <v>13</v>
      </c>
      <c r="R744">
        <v>6.5</v>
      </c>
      <c r="S744">
        <v>120</v>
      </c>
      <c r="T744">
        <v>40</v>
      </c>
      <c r="U744">
        <v>80</v>
      </c>
      <c r="V744" t="s">
        <v>18</v>
      </c>
      <c r="W744">
        <f t="shared" ca="1" si="48"/>
        <v>157898</v>
      </c>
      <c r="X744">
        <f t="shared" ca="1" si="46"/>
        <v>135898</v>
      </c>
      <c r="Y744">
        <f ca="1">(X744/O744)*100</f>
        <v>617.71818181818185</v>
      </c>
      <c r="Z744" t="s">
        <v>53</v>
      </c>
      <c r="AA744" t="str">
        <f t="shared" si="49"/>
        <v>short_term</v>
      </c>
      <c r="AB744" s="4" t="s">
        <v>103</v>
      </c>
    </row>
    <row r="745" spans="1:28">
      <c r="A745" t="s">
        <v>88</v>
      </c>
      <c r="B745">
        <v>2020</v>
      </c>
      <c r="C745" t="s">
        <v>77</v>
      </c>
      <c r="D745" s="4" t="s">
        <v>158</v>
      </c>
      <c r="E745" s="2" t="s">
        <v>62</v>
      </c>
      <c r="F745">
        <v>1</v>
      </c>
      <c r="G745">
        <v>3.4933333329999998</v>
      </c>
      <c r="H745">
        <v>31.163329999999998</v>
      </c>
      <c r="I745">
        <v>49.783333329999998</v>
      </c>
      <c r="J745">
        <v>6.16</v>
      </c>
      <c r="K745">
        <f ca="1">RANDBETWEEN(15,25)</f>
        <v>25</v>
      </c>
      <c r="L745">
        <v>110</v>
      </c>
      <c r="M745">
        <v>120</v>
      </c>
      <c r="N745">
        <f t="shared" si="47"/>
        <v>3.8333333333333335</v>
      </c>
      <c r="O745">
        <v>22000</v>
      </c>
      <c r="P745">
        <f ca="1">RANDBETWEEN(15990,16010)</f>
        <v>16005</v>
      </c>
      <c r="Q745" t="s">
        <v>13</v>
      </c>
      <c r="R745">
        <v>7</v>
      </c>
      <c r="S745">
        <v>120</v>
      </c>
      <c r="T745">
        <v>40</v>
      </c>
      <c r="U745">
        <v>80</v>
      </c>
      <c r="V745" t="s">
        <v>17</v>
      </c>
      <c r="W745">
        <f t="shared" ca="1" si="48"/>
        <v>400125</v>
      </c>
      <c r="X745">
        <f t="shared" ca="1" si="46"/>
        <v>378125</v>
      </c>
      <c r="Y745">
        <f ca="1">(X745/O745)*100</f>
        <v>1718.75</v>
      </c>
      <c r="Z745" t="s">
        <v>53</v>
      </c>
      <c r="AA745" t="str">
        <f t="shared" si="49"/>
        <v>short_term</v>
      </c>
      <c r="AB745" s="4" t="s">
        <v>103</v>
      </c>
    </row>
    <row r="746" spans="1:28">
      <c r="A746" t="s">
        <v>88</v>
      </c>
      <c r="B746">
        <v>2020</v>
      </c>
      <c r="C746" t="s">
        <v>77</v>
      </c>
      <c r="D746" s="4" t="s">
        <v>42</v>
      </c>
      <c r="E746" s="2" t="s">
        <v>61</v>
      </c>
      <c r="F746">
        <v>0</v>
      </c>
      <c r="G746">
        <v>3.4933333329999998</v>
      </c>
      <c r="H746">
        <v>31.163329999999998</v>
      </c>
      <c r="I746">
        <v>49.783333329999998</v>
      </c>
      <c r="J746">
        <v>6.16</v>
      </c>
      <c r="K746">
        <f ca="1">RANDBETWEEN(600,700)</f>
        <v>690</v>
      </c>
      <c r="L746">
        <v>720</v>
      </c>
      <c r="M746">
        <v>1080</v>
      </c>
      <c r="N746">
        <f t="shared" si="47"/>
        <v>30</v>
      </c>
      <c r="O746">
        <v>0</v>
      </c>
      <c r="P746">
        <v>0</v>
      </c>
      <c r="Q746" t="s">
        <v>70</v>
      </c>
      <c r="R746">
        <v>5.75</v>
      </c>
      <c r="S746">
        <v>890</v>
      </c>
      <c r="T746">
        <v>445</v>
      </c>
      <c r="U746">
        <v>445</v>
      </c>
      <c r="V746" t="s">
        <v>18</v>
      </c>
      <c r="W746">
        <f t="shared" ca="1" si="48"/>
        <v>0</v>
      </c>
      <c r="X746">
        <f t="shared" ca="1" si="46"/>
        <v>0</v>
      </c>
      <c r="Y746">
        <v>0</v>
      </c>
      <c r="Z746" t="s">
        <v>54</v>
      </c>
      <c r="AA746" t="str">
        <f t="shared" si="49"/>
        <v>long_term</v>
      </c>
      <c r="AB746" s="4" t="s">
        <v>134</v>
      </c>
    </row>
    <row r="747" spans="1:28">
      <c r="A747" t="s">
        <v>88</v>
      </c>
      <c r="B747">
        <v>2020</v>
      </c>
      <c r="C747" t="s">
        <v>77</v>
      </c>
      <c r="D747" s="4" t="s">
        <v>43</v>
      </c>
      <c r="E747" s="3" t="s">
        <v>61</v>
      </c>
      <c r="F747">
        <v>0</v>
      </c>
      <c r="G747">
        <v>3.4933333329999998</v>
      </c>
      <c r="H747">
        <v>31.163329999999998</v>
      </c>
      <c r="I747">
        <v>49.783333329999998</v>
      </c>
      <c r="J747">
        <v>6.16</v>
      </c>
      <c r="K747">
        <f ca="1">RANDBETWEEN(140,170)</f>
        <v>154</v>
      </c>
      <c r="L747">
        <v>150</v>
      </c>
      <c r="M747">
        <v>180</v>
      </c>
      <c r="N747">
        <f t="shared" si="47"/>
        <v>5.5</v>
      </c>
      <c r="O747">
        <v>0</v>
      </c>
      <c r="P747">
        <v>0</v>
      </c>
      <c r="Q747" t="s">
        <v>15</v>
      </c>
      <c r="R747">
        <v>6.5</v>
      </c>
      <c r="S747">
        <v>350</v>
      </c>
      <c r="T747">
        <v>140</v>
      </c>
      <c r="U747">
        <v>140</v>
      </c>
      <c r="V747" t="s">
        <v>17</v>
      </c>
      <c r="W747">
        <f t="shared" ca="1" si="48"/>
        <v>0</v>
      </c>
      <c r="X747">
        <f t="shared" ca="1" si="46"/>
        <v>0</v>
      </c>
      <c r="Y747">
        <v>0</v>
      </c>
      <c r="Z747" t="s">
        <v>54</v>
      </c>
      <c r="AA747" t="str">
        <f t="shared" si="49"/>
        <v>intermediate_term</v>
      </c>
      <c r="AB747" s="4" t="s">
        <v>135</v>
      </c>
    </row>
    <row r="748" spans="1:28">
      <c r="A748" t="s">
        <v>88</v>
      </c>
      <c r="B748">
        <v>2020</v>
      </c>
      <c r="C748" t="s">
        <v>77</v>
      </c>
      <c r="D748" s="4" t="s">
        <v>44</v>
      </c>
      <c r="E748" s="2" t="s">
        <v>61</v>
      </c>
      <c r="F748">
        <v>0</v>
      </c>
      <c r="G748">
        <v>3.4933333329999998</v>
      </c>
      <c r="H748">
        <v>31.163329999999998</v>
      </c>
      <c r="I748">
        <v>49.783333329999998</v>
      </c>
      <c r="J748">
        <v>6.16</v>
      </c>
      <c r="K748">
        <f ca="1">RANDBETWEEN(110,125)</f>
        <v>120</v>
      </c>
      <c r="L748">
        <v>2160</v>
      </c>
      <c r="M748">
        <v>3600</v>
      </c>
      <c r="N748">
        <f t="shared" si="47"/>
        <v>96</v>
      </c>
      <c r="O748">
        <v>0</v>
      </c>
      <c r="P748">
        <v>0</v>
      </c>
      <c r="Q748" t="s">
        <v>70</v>
      </c>
      <c r="R748">
        <v>6.6</v>
      </c>
      <c r="S748">
        <v>800</v>
      </c>
      <c r="T748">
        <v>40</v>
      </c>
      <c r="U748">
        <v>160</v>
      </c>
      <c r="V748" t="s">
        <v>18</v>
      </c>
      <c r="W748">
        <f t="shared" ca="1" si="48"/>
        <v>0</v>
      </c>
      <c r="X748">
        <f t="shared" ca="1" si="46"/>
        <v>0</v>
      </c>
      <c r="Y748">
        <v>0</v>
      </c>
      <c r="Z748" t="s">
        <v>54</v>
      </c>
      <c r="AA748" t="str">
        <f t="shared" si="49"/>
        <v>long_term</v>
      </c>
      <c r="AB748" s="4" t="s">
        <v>136</v>
      </c>
    </row>
    <row r="749" spans="1:28">
      <c r="A749" t="s">
        <v>88</v>
      </c>
      <c r="B749">
        <v>2020</v>
      </c>
      <c r="C749" t="s">
        <v>77</v>
      </c>
      <c r="D749" s="4" t="s">
        <v>45</v>
      </c>
      <c r="E749" s="3" t="s">
        <v>59</v>
      </c>
      <c r="F749">
        <v>0</v>
      </c>
      <c r="G749">
        <v>3.4933333329999998</v>
      </c>
      <c r="H749">
        <v>31.163329999999998</v>
      </c>
      <c r="I749">
        <v>49.783333329999998</v>
      </c>
      <c r="J749">
        <v>6.16</v>
      </c>
      <c r="K749">
        <f ca="1">RANDBETWEEN(800,1000)</f>
        <v>966</v>
      </c>
      <c r="L749">
        <v>240</v>
      </c>
      <c r="M749">
        <v>270</v>
      </c>
      <c r="N749">
        <f t="shared" si="47"/>
        <v>8.5</v>
      </c>
      <c r="O749">
        <v>0</v>
      </c>
      <c r="P749">
        <v>0</v>
      </c>
      <c r="Q749" t="s">
        <v>65</v>
      </c>
      <c r="R749">
        <v>7</v>
      </c>
      <c r="S749">
        <v>50</v>
      </c>
      <c r="T749">
        <v>100</v>
      </c>
      <c r="U749">
        <v>100</v>
      </c>
      <c r="V749" t="s">
        <v>18</v>
      </c>
      <c r="W749">
        <f t="shared" ca="1" si="48"/>
        <v>0</v>
      </c>
      <c r="X749">
        <f t="shared" ca="1" si="46"/>
        <v>0</v>
      </c>
      <c r="Y749">
        <v>0</v>
      </c>
      <c r="Z749" t="s">
        <v>53</v>
      </c>
      <c r="AA749" t="str">
        <f t="shared" si="49"/>
        <v>intermediate_term</v>
      </c>
      <c r="AB749" s="4" t="s">
        <v>104</v>
      </c>
    </row>
    <row r="750" spans="1:28">
      <c r="A750" t="s">
        <v>88</v>
      </c>
      <c r="B750">
        <v>2020</v>
      </c>
      <c r="C750" t="s">
        <v>77</v>
      </c>
      <c r="D750" s="4" t="s">
        <v>46</v>
      </c>
      <c r="E750" s="2" t="s">
        <v>59</v>
      </c>
      <c r="F750">
        <v>1</v>
      </c>
      <c r="G750">
        <v>3.4933333329999998</v>
      </c>
      <c r="H750">
        <v>31.163329999999998</v>
      </c>
      <c r="I750">
        <v>49.783333329999998</v>
      </c>
      <c r="J750">
        <v>6.16</v>
      </c>
      <c r="K750">
        <f ca="1">RANDBETWEEN(80,100)</f>
        <v>87</v>
      </c>
      <c r="L750">
        <v>75</v>
      </c>
      <c r="M750">
        <v>90</v>
      </c>
      <c r="N750">
        <f t="shared" si="47"/>
        <v>2.75</v>
      </c>
      <c r="O750">
        <v>33500</v>
      </c>
      <c r="P750">
        <f ca="1">RANDBETWEEN(9990,10010)</f>
        <v>10008</v>
      </c>
      <c r="Q750" t="s">
        <v>13</v>
      </c>
      <c r="R750">
        <v>6.75</v>
      </c>
      <c r="S750">
        <v>125</v>
      </c>
      <c r="T750">
        <v>120</v>
      </c>
      <c r="U750">
        <v>25</v>
      </c>
      <c r="V750" t="s">
        <v>17</v>
      </c>
      <c r="W750">
        <f t="shared" ca="1" si="48"/>
        <v>870696</v>
      </c>
      <c r="X750">
        <f t="shared" ca="1" si="46"/>
        <v>837196</v>
      </c>
      <c r="Y750">
        <f ca="1">(X750/O750)*100</f>
        <v>2499.0925373134328</v>
      </c>
      <c r="Z750" t="s">
        <v>53</v>
      </c>
      <c r="AA750" t="str">
        <f t="shared" si="49"/>
        <v>short_term</v>
      </c>
      <c r="AB750" s="4" t="s">
        <v>105</v>
      </c>
    </row>
    <row r="751" spans="1:28">
      <c r="A751" t="s">
        <v>88</v>
      </c>
      <c r="B751">
        <v>2020</v>
      </c>
      <c r="C751" t="s">
        <v>77</v>
      </c>
      <c r="D751" t="s">
        <v>159</v>
      </c>
      <c r="E751" s="2" t="s">
        <v>61</v>
      </c>
      <c r="F751">
        <v>1</v>
      </c>
      <c r="G751">
        <v>3.4933333329999998</v>
      </c>
      <c r="H751">
        <v>31.163329999999998</v>
      </c>
      <c r="I751">
        <v>49.783333329999998</v>
      </c>
      <c r="J751">
        <v>6.16</v>
      </c>
      <c r="K751">
        <f ca="1">RANDBETWEEN(190,210)</f>
        <v>192</v>
      </c>
      <c r="L751">
        <v>1095</v>
      </c>
      <c r="M751">
        <v>1460</v>
      </c>
      <c r="N751">
        <f t="shared" si="47"/>
        <v>42.583333333333336</v>
      </c>
      <c r="O751">
        <v>350000</v>
      </c>
      <c r="P751">
        <f ca="1">RANDBETWEEN(11990,12010)</f>
        <v>11992</v>
      </c>
      <c r="Q751" t="s">
        <v>13</v>
      </c>
      <c r="R751">
        <v>6</v>
      </c>
      <c r="S751">
        <v>50</v>
      </c>
      <c r="T751">
        <v>25</v>
      </c>
      <c r="U751">
        <v>25</v>
      </c>
      <c r="V751" t="s">
        <v>17</v>
      </c>
      <c r="W751">
        <f t="shared" ca="1" si="48"/>
        <v>2302464</v>
      </c>
      <c r="X751">
        <f t="shared" ca="1" si="46"/>
        <v>1952464</v>
      </c>
      <c r="Y751">
        <f ca="1">(X751/O751)*100</f>
        <v>557.84685714285706</v>
      </c>
      <c r="Z751" t="s">
        <v>54</v>
      </c>
      <c r="AA751" t="str">
        <f t="shared" si="49"/>
        <v>long_term</v>
      </c>
      <c r="AB751" s="4" t="s">
        <v>106</v>
      </c>
    </row>
    <row r="752" spans="1:28">
      <c r="A752" t="s">
        <v>88</v>
      </c>
      <c r="B752">
        <v>2020</v>
      </c>
      <c r="C752" t="s">
        <v>78</v>
      </c>
      <c r="D752" s="4" t="s">
        <v>138</v>
      </c>
      <c r="E752" t="s">
        <v>58</v>
      </c>
      <c r="F752">
        <v>0</v>
      </c>
      <c r="G752">
        <v>0.40645161299999999</v>
      </c>
      <c r="H752">
        <v>33.995159999999998</v>
      </c>
      <c r="I752">
        <v>39.646774190000002</v>
      </c>
      <c r="J752">
        <v>6.7112903230000001</v>
      </c>
      <c r="K752">
        <v>18.155999999999999</v>
      </c>
      <c r="L752">
        <v>90</v>
      </c>
      <c r="M752">
        <v>110</v>
      </c>
      <c r="N752">
        <f t="shared" si="47"/>
        <v>3.3333333333333335</v>
      </c>
      <c r="O752">
        <v>0</v>
      </c>
      <c r="P752">
        <v>0</v>
      </c>
      <c r="Q752" t="s">
        <v>15</v>
      </c>
      <c r="R752">
        <v>5.75</v>
      </c>
      <c r="S752">
        <v>150</v>
      </c>
      <c r="T752">
        <v>60</v>
      </c>
      <c r="U752">
        <v>60</v>
      </c>
      <c r="V752" t="s">
        <v>17</v>
      </c>
      <c r="W752">
        <f t="shared" si="48"/>
        <v>0</v>
      </c>
      <c r="X752">
        <f t="shared" si="46"/>
        <v>0</v>
      </c>
      <c r="Y752">
        <v>0</v>
      </c>
      <c r="Z752" t="s">
        <v>51</v>
      </c>
      <c r="AA752" t="str">
        <f t="shared" si="49"/>
        <v>short_term</v>
      </c>
      <c r="AB752" s="4" t="s">
        <v>107</v>
      </c>
    </row>
    <row r="753" spans="1:28">
      <c r="A753" t="s">
        <v>88</v>
      </c>
      <c r="B753">
        <v>2020</v>
      </c>
      <c r="C753" t="s">
        <v>78</v>
      </c>
      <c r="D753" s="4" t="s">
        <v>9</v>
      </c>
      <c r="E753" t="s">
        <v>58</v>
      </c>
      <c r="F753">
        <v>0</v>
      </c>
      <c r="G753">
        <v>0.40645161299999999</v>
      </c>
      <c r="H753">
        <v>33.995159999999998</v>
      </c>
      <c r="I753">
        <v>39.646774190000002</v>
      </c>
      <c r="J753">
        <v>6.7112903230000001</v>
      </c>
      <c r="K753">
        <v>21.48</v>
      </c>
      <c r="L753">
        <v>210</v>
      </c>
      <c r="M753">
        <v>240</v>
      </c>
      <c r="N753">
        <f t="shared" si="47"/>
        <v>7.5</v>
      </c>
      <c r="O753">
        <v>0</v>
      </c>
      <c r="P753">
        <v>0</v>
      </c>
      <c r="Q753" t="s">
        <v>15</v>
      </c>
      <c r="R753">
        <v>6.5</v>
      </c>
      <c r="S753">
        <v>80</v>
      </c>
      <c r="T753">
        <v>40</v>
      </c>
      <c r="U753">
        <v>40</v>
      </c>
      <c r="V753" t="s">
        <v>17</v>
      </c>
      <c r="W753">
        <f t="shared" si="48"/>
        <v>0</v>
      </c>
      <c r="X753">
        <f t="shared" si="46"/>
        <v>0</v>
      </c>
      <c r="Y753">
        <v>0</v>
      </c>
      <c r="Z753" t="s">
        <v>51</v>
      </c>
      <c r="AA753" t="str">
        <f t="shared" si="49"/>
        <v>intermediate_term</v>
      </c>
      <c r="AB753" s="4" t="s">
        <v>108</v>
      </c>
    </row>
    <row r="754" spans="1:28">
      <c r="A754" t="s">
        <v>88</v>
      </c>
      <c r="B754">
        <v>2020</v>
      </c>
      <c r="C754" t="s">
        <v>78</v>
      </c>
      <c r="D754" s="4" t="s">
        <v>139</v>
      </c>
      <c r="E754" t="s">
        <v>58</v>
      </c>
      <c r="F754">
        <v>0</v>
      </c>
      <c r="G754">
        <v>0.40645161299999999</v>
      </c>
      <c r="H754">
        <v>33.995159999999998</v>
      </c>
      <c r="I754">
        <v>39.646774190000002</v>
      </c>
      <c r="J754">
        <v>6.7112903230000001</v>
      </c>
      <c r="K754">
        <v>35</v>
      </c>
      <c r="L754">
        <v>65</v>
      </c>
      <c r="M754">
        <v>75</v>
      </c>
      <c r="N754">
        <f t="shared" si="47"/>
        <v>2.3333333333333335</v>
      </c>
      <c r="O754">
        <v>0</v>
      </c>
      <c r="P754">
        <v>0</v>
      </c>
      <c r="Q754" t="s">
        <v>15</v>
      </c>
      <c r="R754">
        <v>6.75</v>
      </c>
      <c r="S754">
        <v>80</v>
      </c>
      <c r="T754">
        <v>40</v>
      </c>
      <c r="U754">
        <v>40</v>
      </c>
      <c r="V754" t="s">
        <v>17</v>
      </c>
      <c r="W754">
        <f t="shared" si="48"/>
        <v>0</v>
      </c>
      <c r="X754">
        <f t="shared" si="46"/>
        <v>0</v>
      </c>
      <c r="Y754">
        <v>0</v>
      </c>
      <c r="Z754" t="s">
        <v>51</v>
      </c>
      <c r="AA754" t="str">
        <f t="shared" si="49"/>
        <v>short_term</v>
      </c>
      <c r="AB754" s="4" t="s">
        <v>89</v>
      </c>
    </row>
    <row r="755" spans="1:28">
      <c r="A755" t="s">
        <v>88</v>
      </c>
      <c r="B755">
        <v>2020</v>
      </c>
      <c r="C755" t="s">
        <v>78</v>
      </c>
      <c r="D755" s="4" t="s">
        <v>140</v>
      </c>
      <c r="E755" t="s">
        <v>58</v>
      </c>
      <c r="F755">
        <v>0</v>
      </c>
      <c r="G755">
        <v>0.40645161299999999</v>
      </c>
      <c r="H755">
        <v>33.995159999999998</v>
      </c>
      <c r="I755">
        <v>39.646774190000002</v>
      </c>
      <c r="J755">
        <v>6.7112903230000001</v>
      </c>
      <c r="K755">
        <v>25.14</v>
      </c>
      <c r="L755">
        <v>70</v>
      </c>
      <c r="M755">
        <v>90</v>
      </c>
      <c r="N755">
        <f t="shared" si="47"/>
        <v>2.6666666666666665</v>
      </c>
      <c r="O755">
        <v>0</v>
      </c>
      <c r="P755">
        <v>0</v>
      </c>
      <c r="Q755" t="s">
        <v>13</v>
      </c>
      <c r="R755">
        <v>0.75</v>
      </c>
      <c r="S755">
        <v>80</v>
      </c>
      <c r="T755">
        <v>40</v>
      </c>
      <c r="U755">
        <v>40</v>
      </c>
      <c r="V755" t="s">
        <v>18</v>
      </c>
      <c r="W755">
        <f t="shared" si="48"/>
        <v>0</v>
      </c>
      <c r="X755">
        <f t="shared" si="46"/>
        <v>0</v>
      </c>
      <c r="Y755">
        <v>0</v>
      </c>
      <c r="Z755" t="s">
        <v>51</v>
      </c>
      <c r="AA755" t="str">
        <f t="shared" si="49"/>
        <v>short_term</v>
      </c>
      <c r="AB755" s="4" t="s">
        <v>109</v>
      </c>
    </row>
    <row r="756" spans="1:28">
      <c r="A756" t="s">
        <v>88</v>
      </c>
      <c r="B756">
        <v>2020</v>
      </c>
      <c r="C756" t="s">
        <v>78</v>
      </c>
      <c r="D756" s="4" t="s">
        <v>141</v>
      </c>
      <c r="E756" t="s">
        <v>58</v>
      </c>
      <c r="F756">
        <v>0</v>
      </c>
      <c r="G756">
        <v>0.40645161299999999</v>
      </c>
      <c r="H756">
        <v>33.995159999999998</v>
      </c>
      <c r="I756">
        <v>39.646774190000002</v>
      </c>
      <c r="J756">
        <v>6.7112903230000001</v>
      </c>
      <c r="K756">
        <v>17.600000000000001</v>
      </c>
      <c r="L756">
        <v>105</v>
      </c>
      <c r="M756">
        <v>110</v>
      </c>
      <c r="N756">
        <f t="shared" si="47"/>
        <v>3.5833333333333335</v>
      </c>
      <c r="O756">
        <v>0</v>
      </c>
      <c r="P756">
        <v>0</v>
      </c>
      <c r="Q756" t="s">
        <v>15</v>
      </c>
      <c r="R756">
        <v>6.5</v>
      </c>
      <c r="S756">
        <v>60</v>
      </c>
      <c r="T756">
        <v>30</v>
      </c>
      <c r="U756">
        <v>30</v>
      </c>
      <c r="V756" t="s">
        <v>17</v>
      </c>
      <c r="W756">
        <f t="shared" si="48"/>
        <v>0</v>
      </c>
      <c r="X756">
        <f t="shared" si="46"/>
        <v>0</v>
      </c>
      <c r="Y756">
        <v>0</v>
      </c>
      <c r="Z756" t="s">
        <v>51</v>
      </c>
      <c r="AA756" t="str">
        <f t="shared" si="49"/>
        <v>short_term</v>
      </c>
      <c r="AB756" s="4" t="s">
        <v>110</v>
      </c>
    </row>
    <row r="757" spans="1:28">
      <c r="A757" t="s">
        <v>88</v>
      </c>
      <c r="B757">
        <v>2020</v>
      </c>
      <c r="C757" t="s">
        <v>78</v>
      </c>
      <c r="D757" s="4" t="s">
        <v>142</v>
      </c>
      <c r="E757" t="s">
        <v>58</v>
      </c>
      <c r="F757">
        <v>0</v>
      </c>
      <c r="G757">
        <v>0.40645161299999999</v>
      </c>
      <c r="H757">
        <v>33.995159999999998</v>
      </c>
      <c r="I757">
        <v>39.646774190000002</v>
      </c>
      <c r="J757">
        <v>6.7112903230000001</v>
      </c>
      <c r="K757">
        <v>21</v>
      </c>
      <c r="L757">
        <v>120</v>
      </c>
      <c r="M757">
        <v>135</v>
      </c>
      <c r="N757">
        <f t="shared" si="47"/>
        <v>4.25</v>
      </c>
      <c r="O757">
        <v>0</v>
      </c>
      <c r="P757">
        <v>0</v>
      </c>
      <c r="Q757" t="s">
        <v>65</v>
      </c>
      <c r="R757">
        <v>6</v>
      </c>
      <c r="S757">
        <v>40</v>
      </c>
      <c r="T757">
        <v>20</v>
      </c>
      <c r="U757">
        <v>20</v>
      </c>
      <c r="V757" t="s">
        <v>18</v>
      </c>
      <c r="W757">
        <f t="shared" si="48"/>
        <v>0</v>
      </c>
      <c r="X757">
        <f t="shared" si="46"/>
        <v>0</v>
      </c>
      <c r="Y757">
        <v>0</v>
      </c>
      <c r="Z757" t="s">
        <v>51</v>
      </c>
      <c r="AA757" t="str">
        <f t="shared" si="49"/>
        <v>intermediate_term</v>
      </c>
      <c r="AB757" s="4" t="s">
        <v>111</v>
      </c>
    </row>
    <row r="758" spans="1:28">
      <c r="A758" t="s">
        <v>88</v>
      </c>
      <c r="B758">
        <v>2020</v>
      </c>
      <c r="C758" t="s">
        <v>78</v>
      </c>
      <c r="D758" s="4" t="s">
        <v>143</v>
      </c>
      <c r="E758" t="s">
        <v>58</v>
      </c>
      <c r="F758">
        <v>0</v>
      </c>
      <c r="G758">
        <v>0.40645161299999999</v>
      </c>
      <c r="H758">
        <v>33.995159999999998</v>
      </c>
      <c r="I758">
        <v>39.646774190000002</v>
      </c>
      <c r="J758">
        <v>6.7112903230000001</v>
      </c>
      <c r="K758">
        <v>43</v>
      </c>
      <c r="L758">
        <v>100</v>
      </c>
      <c r="M758">
        <v>120</v>
      </c>
      <c r="N758">
        <f t="shared" si="47"/>
        <v>3.6666666666666665</v>
      </c>
      <c r="O758">
        <v>0</v>
      </c>
      <c r="P758">
        <v>0</v>
      </c>
      <c r="Q758" t="s">
        <v>66</v>
      </c>
      <c r="R758">
        <v>5.25</v>
      </c>
      <c r="S758">
        <v>10</v>
      </c>
      <c r="T758">
        <v>20</v>
      </c>
      <c r="U758">
        <v>12</v>
      </c>
      <c r="V758" t="s">
        <v>17</v>
      </c>
      <c r="W758">
        <f t="shared" si="48"/>
        <v>0</v>
      </c>
      <c r="X758">
        <f t="shared" si="46"/>
        <v>0</v>
      </c>
      <c r="Y758">
        <v>0</v>
      </c>
      <c r="Z758" t="s">
        <v>51</v>
      </c>
      <c r="AA758" t="str">
        <f t="shared" si="49"/>
        <v>short_term</v>
      </c>
      <c r="AB758" s="4" t="s">
        <v>112</v>
      </c>
    </row>
    <row r="759" spans="1:28">
      <c r="A759" t="s">
        <v>88</v>
      </c>
      <c r="B759">
        <v>2020</v>
      </c>
      <c r="C759" t="s">
        <v>78</v>
      </c>
      <c r="D759" s="4" t="s">
        <v>144</v>
      </c>
      <c r="E759" t="s">
        <v>58</v>
      </c>
      <c r="F759">
        <v>1</v>
      </c>
      <c r="G759">
        <v>0.40645161299999999</v>
      </c>
      <c r="H759">
        <v>33.995159999999998</v>
      </c>
      <c r="I759">
        <v>39.646774190000002</v>
      </c>
      <c r="J759">
        <v>6.7112903230000001</v>
      </c>
      <c r="K759">
        <v>51.25</v>
      </c>
      <c r="L759">
        <v>60</v>
      </c>
      <c r="M759">
        <v>65</v>
      </c>
      <c r="N759">
        <f t="shared" si="47"/>
        <v>2.0833333333333335</v>
      </c>
      <c r="O759">
        <v>15000</v>
      </c>
      <c r="P759">
        <v>384</v>
      </c>
      <c r="Q759" t="s">
        <v>13</v>
      </c>
      <c r="R759">
        <v>6.75</v>
      </c>
      <c r="S759">
        <v>20</v>
      </c>
      <c r="T759">
        <v>40</v>
      </c>
      <c r="U759">
        <v>0</v>
      </c>
      <c r="V759" t="s">
        <v>18</v>
      </c>
      <c r="W759">
        <f t="shared" si="48"/>
        <v>19680</v>
      </c>
      <c r="X759">
        <f t="shared" si="46"/>
        <v>4680</v>
      </c>
      <c r="Y759">
        <f>(X759/O759)*100</f>
        <v>31.2</v>
      </c>
      <c r="Z759" t="s">
        <v>51</v>
      </c>
      <c r="AA759" t="str">
        <f t="shared" si="49"/>
        <v>short_term</v>
      </c>
      <c r="AB759" s="4" t="s">
        <v>113</v>
      </c>
    </row>
    <row r="760" spans="1:28">
      <c r="A760" t="s">
        <v>88</v>
      </c>
      <c r="B760">
        <v>2020</v>
      </c>
      <c r="C760" t="s">
        <v>78</v>
      </c>
      <c r="D760" s="4" t="s">
        <v>145</v>
      </c>
      <c r="E760" t="s">
        <v>58</v>
      </c>
      <c r="F760">
        <v>1</v>
      </c>
      <c r="G760">
        <v>0.40645161299999999</v>
      </c>
      <c r="H760">
        <v>33.995159999999998</v>
      </c>
      <c r="I760">
        <v>39.646774190000002</v>
      </c>
      <c r="J760">
        <v>6.7112903230000001</v>
      </c>
      <c r="K760">
        <v>41</v>
      </c>
      <c r="L760">
        <v>70</v>
      </c>
      <c r="M760">
        <v>85</v>
      </c>
      <c r="N760">
        <f t="shared" si="47"/>
        <v>2.5833333333333335</v>
      </c>
      <c r="O760">
        <v>16000</v>
      </c>
      <c r="P760">
        <v>729</v>
      </c>
      <c r="Q760" t="s">
        <v>67</v>
      </c>
      <c r="R760">
        <v>7.15</v>
      </c>
      <c r="S760">
        <v>20</v>
      </c>
      <c r="T760">
        <v>40</v>
      </c>
      <c r="U760">
        <v>40</v>
      </c>
      <c r="V760" t="s">
        <v>18</v>
      </c>
      <c r="W760">
        <f t="shared" si="48"/>
        <v>29889</v>
      </c>
      <c r="X760">
        <f t="shared" si="46"/>
        <v>13889</v>
      </c>
      <c r="Y760">
        <f>(X760/O760)*100</f>
        <v>86.806249999999991</v>
      </c>
      <c r="Z760" t="s">
        <v>51</v>
      </c>
      <c r="AA760" t="str">
        <f t="shared" si="49"/>
        <v>short_term</v>
      </c>
      <c r="AB760" s="4" t="s">
        <v>114</v>
      </c>
    </row>
    <row r="761" spans="1:28">
      <c r="A761" t="s">
        <v>88</v>
      </c>
      <c r="B761">
        <v>2020</v>
      </c>
      <c r="C761" t="s">
        <v>78</v>
      </c>
      <c r="D761" s="4" t="s">
        <v>146</v>
      </c>
      <c r="E761" t="s">
        <v>58</v>
      </c>
      <c r="F761">
        <v>0</v>
      </c>
      <c r="G761">
        <v>0.40645161299999999</v>
      </c>
      <c r="H761">
        <v>33.995159999999998</v>
      </c>
      <c r="I761">
        <v>39.646774190000002</v>
      </c>
      <c r="J761">
        <v>6.7112903230000001</v>
      </c>
      <c r="K761">
        <v>48.36</v>
      </c>
      <c r="L761">
        <v>90</v>
      </c>
      <c r="M761">
        <v>135</v>
      </c>
      <c r="N761">
        <f t="shared" si="47"/>
        <v>3.75</v>
      </c>
      <c r="O761">
        <v>0</v>
      </c>
      <c r="P761">
        <v>0</v>
      </c>
      <c r="Q761" t="s">
        <v>66</v>
      </c>
      <c r="R761">
        <v>6.5</v>
      </c>
      <c r="S761">
        <v>12.5</v>
      </c>
      <c r="T761">
        <v>25</v>
      </c>
      <c r="U761">
        <v>12.5</v>
      </c>
      <c r="V761" t="s">
        <v>18</v>
      </c>
      <c r="W761">
        <f t="shared" si="48"/>
        <v>0</v>
      </c>
      <c r="X761">
        <f t="shared" si="46"/>
        <v>0</v>
      </c>
      <c r="Y761">
        <v>0</v>
      </c>
      <c r="Z761" t="s">
        <v>51</v>
      </c>
      <c r="AA761" t="str">
        <f t="shared" si="49"/>
        <v>short_term</v>
      </c>
      <c r="AB761" s="4" t="s">
        <v>115</v>
      </c>
    </row>
    <row r="762" spans="1:28">
      <c r="A762" t="s">
        <v>88</v>
      </c>
      <c r="B762">
        <v>2020</v>
      </c>
      <c r="C762" t="s">
        <v>78</v>
      </c>
      <c r="D762" s="4" t="s">
        <v>147</v>
      </c>
      <c r="E762" t="s">
        <v>58</v>
      </c>
      <c r="F762">
        <v>0</v>
      </c>
      <c r="G762">
        <v>0.40645161299999999</v>
      </c>
      <c r="H762">
        <v>33.995159999999998</v>
      </c>
      <c r="I762">
        <v>39.646774190000002</v>
      </c>
      <c r="J762">
        <v>6.7112903230000001</v>
      </c>
      <c r="K762">
        <v>48.75</v>
      </c>
      <c r="L762">
        <v>160</v>
      </c>
      <c r="M762">
        <v>170</v>
      </c>
      <c r="N762">
        <f t="shared" si="47"/>
        <v>5.5</v>
      </c>
      <c r="O762">
        <v>0</v>
      </c>
      <c r="P762">
        <v>0</v>
      </c>
      <c r="Q762" t="s">
        <v>13</v>
      </c>
      <c r="R762">
        <v>6.25</v>
      </c>
      <c r="S762">
        <v>10</v>
      </c>
      <c r="T762">
        <v>40</v>
      </c>
      <c r="U762">
        <v>20</v>
      </c>
      <c r="V762" t="s">
        <v>17</v>
      </c>
      <c r="W762">
        <f t="shared" si="48"/>
        <v>0</v>
      </c>
      <c r="X762">
        <f t="shared" si="46"/>
        <v>0</v>
      </c>
      <c r="Y762">
        <v>0</v>
      </c>
      <c r="Z762" t="s">
        <v>51</v>
      </c>
      <c r="AA762" t="str">
        <f t="shared" si="49"/>
        <v>intermediate_term</v>
      </c>
      <c r="AB762" s="4" t="s">
        <v>116</v>
      </c>
    </row>
    <row r="763" spans="1:28">
      <c r="A763" t="s">
        <v>88</v>
      </c>
      <c r="B763">
        <v>2020</v>
      </c>
      <c r="C763" t="s">
        <v>78</v>
      </c>
      <c r="D763" s="4" t="s">
        <v>10</v>
      </c>
      <c r="E763" t="s">
        <v>58</v>
      </c>
      <c r="F763">
        <v>1</v>
      </c>
      <c r="G763">
        <v>0.40645161299999999</v>
      </c>
      <c r="H763">
        <v>33.995159999999998</v>
      </c>
      <c r="I763">
        <v>39.646774190000002</v>
      </c>
      <c r="J763">
        <v>6.7112903230000001</v>
      </c>
      <c r="K763">
        <v>44.4</v>
      </c>
      <c r="L763">
        <v>90</v>
      </c>
      <c r="M763">
        <v>125</v>
      </c>
      <c r="N763">
        <f t="shared" si="47"/>
        <v>3.5833333333333335</v>
      </c>
      <c r="O763">
        <v>8500</v>
      </c>
      <c r="P763">
        <v>334</v>
      </c>
      <c r="Q763" t="s">
        <v>67</v>
      </c>
      <c r="R763">
        <v>7.1</v>
      </c>
      <c r="S763">
        <v>135</v>
      </c>
      <c r="T763">
        <v>31</v>
      </c>
      <c r="U763">
        <v>250</v>
      </c>
      <c r="V763" t="s">
        <v>17</v>
      </c>
      <c r="W763">
        <f t="shared" si="48"/>
        <v>14829.6</v>
      </c>
      <c r="X763">
        <f t="shared" si="46"/>
        <v>6329.6</v>
      </c>
      <c r="Y763">
        <f>(X763/O763)*100</f>
        <v>74.465882352941179</v>
      </c>
      <c r="Z763" t="s">
        <v>51</v>
      </c>
      <c r="AA763" t="str">
        <f t="shared" si="49"/>
        <v>short_term</v>
      </c>
      <c r="AB763" s="4" t="s">
        <v>113</v>
      </c>
    </row>
    <row r="764" spans="1:28">
      <c r="A764" t="s">
        <v>88</v>
      </c>
      <c r="B764">
        <v>2020</v>
      </c>
      <c r="C764" t="s">
        <v>78</v>
      </c>
      <c r="D764" s="4" t="s">
        <v>148</v>
      </c>
      <c r="E764" t="s">
        <v>61</v>
      </c>
      <c r="F764">
        <v>1</v>
      </c>
      <c r="G764">
        <v>0.40645161299999999</v>
      </c>
      <c r="H764">
        <v>33.995159999999998</v>
      </c>
      <c r="I764">
        <v>39.646774190000002</v>
      </c>
      <c r="J764">
        <v>6.7112903230000001</v>
      </c>
      <c r="K764">
        <v>30</v>
      </c>
      <c r="L764">
        <v>110</v>
      </c>
      <c r="M764">
        <v>120</v>
      </c>
      <c r="N764">
        <f t="shared" si="47"/>
        <v>3.8333333333333335</v>
      </c>
      <c r="O764">
        <v>22500</v>
      </c>
      <c r="P764">
        <v>1189</v>
      </c>
      <c r="Q764" t="s">
        <v>13</v>
      </c>
      <c r="R764">
        <v>6.25</v>
      </c>
      <c r="S764">
        <v>60</v>
      </c>
      <c r="T764">
        <v>45</v>
      </c>
      <c r="U764">
        <v>48</v>
      </c>
      <c r="V764" t="s">
        <v>17</v>
      </c>
      <c r="W764">
        <f t="shared" si="48"/>
        <v>35670</v>
      </c>
      <c r="X764">
        <f t="shared" si="46"/>
        <v>13170</v>
      </c>
      <c r="Y764">
        <f>(X764/O764)*100</f>
        <v>58.533333333333339</v>
      </c>
      <c r="Z764" t="s">
        <v>51</v>
      </c>
      <c r="AA764" t="str">
        <f t="shared" si="49"/>
        <v>short_term</v>
      </c>
      <c r="AB764" s="4" t="s">
        <v>117</v>
      </c>
    </row>
    <row r="765" spans="1:28">
      <c r="A765" t="s">
        <v>88</v>
      </c>
      <c r="B765">
        <v>2020</v>
      </c>
      <c r="C765" t="s">
        <v>78</v>
      </c>
      <c r="D765" s="4" t="s">
        <v>149</v>
      </c>
      <c r="E765" s="1" t="s">
        <v>58</v>
      </c>
      <c r="F765">
        <v>0</v>
      </c>
      <c r="G765">
        <v>0.40645161299999999</v>
      </c>
      <c r="H765">
        <v>33.995159999999998</v>
      </c>
      <c r="I765">
        <v>39.646774190000002</v>
      </c>
      <c r="J765">
        <v>6.7112903230000001</v>
      </c>
      <c r="K765">
        <v>38.950000000000003</v>
      </c>
      <c r="L765">
        <v>90</v>
      </c>
      <c r="M765">
        <v>130</v>
      </c>
      <c r="N765">
        <f t="shared" si="47"/>
        <v>3.6666666666666665</v>
      </c>
      <c r="O765">
        <v>0</v>
      </c>
      <c r="P765">
        <v>0</v>
      </c>
      <c r="Q765" t="s">
        <v>68</v>
      </c>
      <c r="R765">
        <v>6.75</v>
      </c>
      <c r="S765">
        <v>17</v>
      </c>
      <c r="T765">
        <v>13</v>
      </c>
      <c r="U765">
        <v>13</v>
      </c>
      <c r="V765" t="s">
        <v>17</v>
      </c>
      <c r="W765">
        <f t="shared" si="48"/>
        <v>0</v>
      </c>
      <c r="X765">
        <f t="shared" si="46"/>
        <v>0</v>
      </c>
      <c r="Y765">
        <v>0</v>
      </c>
      <c r="Z765" t="s">
        <v>51</v>
      </c>
      <c r="AA765" t="str">
        <f t="shared" si="49"/>
        <v>short_term</v>
      </c>
      <c r="AB765" s="4" t="s">
        <v>118</v>
      </c>
    </row>
    <row r="766" spans="1:28">
      <c r="A766" t="s">
        <v>88</v>
      </c>
      <c r="B766">
        <v>2020</v>
      </c>
      <c r="C766" t="s">
        <v>78</v>
      </c>
      <c r="D766" s="4" t="s">
        <v>150</v>
      </c>
      <c r="E766" s="1" t="s">
        <v>59</v>
      </c>
      <c r="F766">
        <v>1</v>
      </c>
      <c r="G766">
        <v>0.40645161299999999</v>
      </c>
      <c r="H766">
        <v>33.995159999999998</v>
      </c>
      <c r="I766">
        <v>39.646774190000002</v>
      </c>
      <c r="J766">
        <v>6.7112903230000001</v>
      </c>
      <c r="K766">
        <v>38.049999999999997</v>
      </c>
      <c r="L766">
        <v>90</v>
      </c>
      <c r="M766">
        <v>100</v>
      </c>
      <c r="N766">
        <f t="shared" si="47"/>
        <v>3.1666666666666665</v>
      </c>
      <c r="O766">
        <v>20500</v>
      </c>
      <c r="P766">
        <v>904</v>
      </c>
      <c r="Q766" t="s">
        <v>13</v>
      </c>
      <c r="R766">
        <v>6.4</v>
      </c>
      <c r="S766">
        <v>150</v>
      </c>
      <c r="T766">
        <v>75</v>
      </c>
      <c r="U766">
        <v>50</v>
      </c>
      <c r="V766" t="s">
        <v>17</v>
      </c>
      <c r="W766">
        <f t="shared" si="48"/>
        <v>34397.199999999997</v>
      </c>
      <c r="X766">
        <f t="shared" si="46"/>
        <v>13897.199999999997</v>
      </c>
      <c r="Y766">
        <f>(X766/O766)*100</f>
        <v>67.791219512195113</v>
      </c>
      <c r="Z766" t="s">
        <v>51</v>
      </c>
      <c r="AA766" t="str">
        <f t="shared" si="49"/>
        <v>short_term</v>
      </c>
      <c r="AB766" s="4" t="s">
        <v>119</v>
      </c>
    </row>
    <row r="767" spans="1:28">
      <c r="A767" t="s">
        <v>88</v>
      </c>
      <c r="B767">
        <v>2020</v>
      </c>
      <c r="C767" t="s">
        <v>78</v>
      </c>
      <c r="D767" s="4" t="s">
        <v>11</v>
      </c>
      <c r="E767" s="1" t="s">
        <v>59</v>
      </c>
      <c r="F767">
        <v>0</v>
      </c>
      <c r="G767">
        <v>0.40645161299999999</v>
      </c>
      <c r="H767">
        <v>33.995159999999998</v>
      </c>
      <c r="I767">
        <v>39.646774190000002</v>
      </c>
      <c r="J767">
        <v>6.7112903230000001</v>
      </c>
      <c r="K767">
        <v>34.56</v>
      </c>
      <c r="L767">
        <v>120</v>
      </c>
      <c r="M767">
        <v>150</v>
      </c>
      <c r="N767">
        <f t="shared" si="47"/>
        <v>4.5</v>
      </c>
      <c r="O767">
        <v>0</v>
      </c>
      <c r="P767">
        <v>0</v>
      </c>
      <c r="Q767" t="s">
        <v>13</v>
      </c>
      <c r="R767">
        <v>6.5</v>
      </c>
      <c r="S767">
        <v>24</v>
      </c>
      <c r="T767">
        <v>108</v>
      </c>
      <c r="U767">
        <v>48</v>
      </c>
      <c r="V767" t="s">
        <v>18</v>
      </c>
      <c r="W767">
        <f t="shared" si="48"/>
        <v>0</v>
      </c>
      <c r="X767">
        <f t="shared" si="46"/>
        <v>0</v>
      </c>
      <c r="Y767">
        <v>0</v>
      </c>
      <c r="Z767" t="s">
        <v>53</v>
      </c>
      <c r="AA767" t="str">
        <f t="shared" si="49"/>
        <v>intermediate_term</v>
      </c>
      <c r="AB767" s="4" t="s">
        <v>120</v>
      </c>
    </row>
    <row r="768" spans="1:28">
      <c r="A768" t="s">
        <v>88</v>
      </c>
      <c r="B768">
        <v>2020</v>
      </c>
      <c r="C768" t="s">
        <v>78</v>
      </c>
      <c r="D768" s="4" t="s">
        <v>151</v>
      </c>
      <c r="E768" s="1" t="s">
        <v>60</v>
      </c>
      <c r="F768">
        <v>0</v>
      </c>
      <c r="G768">
        <v>0.40645161299999999</v>
      </c>
      <c r="H768">
        <v>33.995159999999998</v>
      </c>
      <c r="I768">
        <v>39.646774190000002</v>
      </c>
      <c r="J768">
        <v>6.7112903230000001</v>
      </c>
      <c r="K768">
        <v>34.25</v>
      </c>
      <c r="L768">
        <v>150</v>
      </c>
      <c r="M768">
        <v>300</v>
      </c>
      <c r="N768">
        <f t="shared" si="47"/>
        <v>7.5</v>
      </c>
      <c r="O768">
        <v>0</v>
      </c>
      <c r="P768">
        <v>0</v>
      </c>
      <c r="Q768" t="s">
        <v>13</v>
      </c>
      <c r="R768">
        <v>5.75</v>
      </c>
      <c r="S768">
        <v>40</v>
      </c>
      <c r="T768">
        <v>25</v>
      </c>
      <c r="U768">
        <v>15</v>
      </c>
      <c r="V768" t="s">
        <v>18</v>
      </c>
      <c r="W768">
        <f t="shared" si="48"/>
        <v>0</v>
      </c>
      <c r="X768">
        <f t="shared" si="46"/>
        <v>0</v>
      </c>
      <c r="Y768">
        <v>0</v>
      </c>
      <c r="Z768" t="s">
        <v>53</v>
      </c>
      <c r="AA768" t="str">
        <f t="shared" si="49"/>
        <v>intermediate_term</v>
      </c>
      <c r="AB768" s="4" t="s">
        <v>121</v>
      </c>
    </row>
    <row r="769" spans="1:28">
      <c r="A769" t="s">
        <v>88</v>
      </c>
      <c r="B769">
        <v>2020</v>
      </c>
      <c r="C769" t="s">
        <v>78</v>
      </c>
      <c r="D769" s="4" t="s">
        <v>152</v>
      </c>
      <c r="E769" s="1" t="s">
        <v>60</v>
      </c>
      <c r="F769">
        <v>0</v>
      </c>
      <c r="G769">
        <v>0.40645161299999999</v>
      </c>
      <c r="H769">
        <v>33.995159999999998</v>
      </c>
      <c r="I769">
        <v>39.646774190000002</v>
      </c>
      <c r="J769">
        <v>6.7112903230000001</v>
      </c>
      <c r="K769">
        <v>38.799999999999997</v>
      </c>
      <c r="L769">
        <v>50</v>
      </c>
      <c r="M769">
        <v>145</v>
      </c>
      <c r="N769">
        <f t="shared" si="47"/>
        <v>3.25</v>
      </c>
      <c r="O769">
        <v>0</v>
      </c>
      <c r="P769">
        <v>0</v>
      </c>
      <c r="Q769" t="s">
        <v>69</v>
      </c>
      <c r="R769">
        <v>6.75</v>
      </c>
      <c r="S769">
        <v>20</v>
      </c>
      <c r="T769">
        <v>40</v>
      </c>
      <c r="U769">
        <v>20</v>
      </c>
      <c r="V769" t="s">
        <v>17</v>
      </c>
      <c r="W769">
        <f t="shared" si="48"/>
        <v>0</v>
      </c>
      <c r="X769">
        <f t="shared" si="46"/>
        <v>0</v>
      </c>
      <c r="Y769">
        <v>0</v>
      </c>
      <c r="Z769" t="s">
        <v>53</v>
      </c>
      <c r="AA769" t="str">
        <f t="shared" si="49"/>
        <v>short_term</v>
      </c>
      <c r="AB769" s="4" t="s">
        <v>122</v>
      </c>
    </row>
    <row r="770" spans="1:28">
      <c r="A770" t="s">
        <v>88</v>
      </c>
      <c r="B770">
        <v>2020</v>
      </c>
      <c r="C770" t="s">
        <v>78</v>
      </c>
      <c r="D770" s="4" t="s">
        <v>153</v>
      </c>
      <c r="E770" s="1" t="s">
        <v>63</v>
      </c>
      <c r="F770">
        <v>1</v>
      </c>
      <c r="G770">
        <v>0.40645161299999999</v>
      </c>
      <c r="H770">
        <v>33.995159999999998</v>
      </c>
      <c r="I770">
        <v>39.646774190000002</v>
      </c>
      <c r="J770">
        <v>6.7112903230000001</v>
      </c>
      <c r="K770">
        <v>189</v>
      </c>
      <c r="L770">
        <v>180</v>
      </c>
      <c r="M770">
        <v>240</v>
      </c>
      <c r="N770">
        <f t="shared" si="47"/>
        <v>7</v>
      </c>
      <c r="O770">
        <v>37500</v>
      </c>
      <c r="P770">
        <v>498</v>
      </c>
      <c r="Q770" t="s">
        <v>70</v>
      </c>
      <c r="R770">
        <v>6.9</v>
      </c>
      <c r="S770">
        <v>80</v>
      </c>
      <c r="T770">
        <v>40</v>
      </c>
      <c r="U770">
        <v>40</v>
      </c>
      <c r="V770" t="s">
        <v>18</v>
      </c>
      <c r="W770">
        <f t="shared" si="48"/>
        <v>94122</v>
      </c>
      <c r="X770">
        <f t="shared" ref="X770:X833" si="50">(K770*P770*F770)-(O770*F770)</f>
        <v>56622</v>
      </c>
      <c r="Y770">
        <f>(X770/O770)*100</f>
        <v>150.99199999999999</v>
      </c>
      <c r="Z770" t="s">
        <v>53</v>
      </c>
      <c r="AA770" t="str">
        <f t="shared" si="49"/>
        <v>intermediate_term</v>
      </c>
      <c r="AB770" s="4" t="s">
        <v>123</v>
      </c>
    </row>
    <row r="771" spans="1:28">
      <c r="A771" t="s">
        <v>88</v>
      </c>
      <c r="B771">
        <v>2020</v>
      </c>
      <c r="C771" t="s">
        <v>78</v>
      </c>
      <c r="D771" s="4" t="s">
        <v>12</v>
      </c>
      <c r="E771" s="1" t="s">
        <v>62</v>
      </c>
      <c r="F771">
        <v>0</v>
      </c>
      <c r="G771">
        <v>0.40645161299999999</v>
      </c>
      <c r="H771">
        <v>33.995159999999998</v>
      </c>
      <c r="I771">
        <v>39.646774190000002</v>
      </c>
      <c r="J771">
        <v>6.7112903230000001</v>
      </c>
      <c r="K771">
        <v>120</v>
      </c>
      <c r="L771">
        <v>150</v>
      </c>
      <c r="M771">
        <v>180</v>
      </c>
      <c r="N771">
        <f t="shared" ref="N771:N834" si="51">SUM(L771+M771)/(2*30)</f>
        <v>5.5</v>
      </c>
      <c r="O771">
        <v>0</v>
      </c>
      <c r="P771">
        <v>0</v>
      </c>
      <c r="Q771" t="s">
        <v>13</v>
      </c>
      <c r="R771">
        <v>6.25</v>
      </c>
      <c r="S771">
        <v>30</v>
      </c>
      <c r="T771">
        <v>60</v>
      </c>
      <c r="U771">
        <v>30</v>
      </c>
      <c r="V771" t="s">
        <v>17</v>
      </c>
      <c r="W771">
        <f t="shared" ref="W771:W834" si="52">(P771*K771*F771)</f>
        <v>0</v>
      </c>
      <c r="X771">
        <f t="shared" si="50"/>
        <v>0</v>
      </c>
      <c r="Y771">
        <v>0</v>
      </c>
      <c r="Z771" t="s">
        <v>53</v>
      </c>
      <c r="AA771" t="str">
        <f t="shared" ref="AA771:AA834" si="53">IF(N771&gt;12,"long_term",IF(N771&lt;4,"short_term","intermediate_term"))</f>
        <v>intermediate_term</v>
      </c>
      <c r="AB771" s="4" t="s">
        <v>124</v>
      </c>
    </row>
    <row r="772" spans="1:28">
      <c r="A772" t="s">
        <v>88</v>
      </c>
      <c r="B772">
        <v>2020</v>
      </c>
      <c r="C772" t="s">
        <v>78</v>
      </c>
      <c r="D772" s="4" t="s">
        <v>154</v>
      </c>
      <c r="E772" s="1" t="s">
        <v>61</v>
      </c>
      <c r="F772">
        <v>0</v>
      </c>
      <c r="G772">
        <v>0.40645161299999999</v>
      </c>
      <c r="H772">
        <v>33.995159999999998</v>
      </c>
      <c r="I772">
        <v>39.646774190000002</v>
      </c>
      <c r="J772">
        <v>6.7112903230000001</v>
      </c>
      <c r="K772">
        <v>3.7280000000000002</v>
      </c>
      <c r="L772">
        <v>300</v>
      </c>
      <c r="M772">
        <v>450</v>
      </c>
      <c r="N772">
        <f t="shared" si="51"/>
        <v>12.5</v>
      </c>
      <c r="O772">
        <v>0</v>
      </c>
      <c r="P772">
        <v>0</v>
      </c>
      <c r="Q772" t="s">
        <v>13</v>
      </c>
      <c r="R772">
        <v>7</v>
      </c>
      <c r="S772">
        <v>150</v>
      </c>
      <c r="T772">
        <v>80</v>
      </c>
      <c r="U772">
        <v>80</v>
      </c>
      <c r="V772" t="s">
        <v>17</v>
      </c>
      <c r="W772">
        <f t="shared" si="52"/>
        <v>0</v>
      </c>
      <c r="X772">
        <f t="shared" si="50"/>
        <v>0</v>
      </c>
      <c r="Y772">
        <v>0</v>
      </c>
      <c r="Z772" t="s">
        <v>51</v>
      </c>
      <c r="AA772" t="str">
        <f t="shared" si="53"/>
        <v>long_term</v>
      </c>
      <c r="AB772" s="4" t="s">
        <v>125</v>
      </c>
    </row>
    <row r="773" spans="1:28">
      <c r="A773" t="s">
        <v>88</v>
      </c>
      <c r="B773">
        <v>2020</v>
      </c>
      <c r="C773" t="s">
        <v>78</v>
      </c>
      <c r="D773" s="4" t="s">
        <v>155</v>
      </c>
      <c r="E773" s="1" t="s">
        <v>62</v>
      </c>
      <c r="F773">
        <v>0</v>
      </c>
      <c r="G773">
        <v>0.40645161299999999</v>
      </c>
      <c r="H773">
        <v>33.995159999999998</v>
      </c>
      <c r="I773">
        <v>39.646774190000002</v>
      </c>
      <c r="J773">
        <v>6.7112903230000001</v>
      </c>
      <c r="K773">
        <v>44.25</v>
      </c>
      <c r="L773">
        <v>80</v>
      </c>
      <c r="M773">
        <v>150</v>
      </c>
      <c r="N773">
        <f t="shared" si="51"/>
        <v>3.8333333333333335</v>
      </c>
      <c r="O773">
        <v>0</v>
      </c>
      <c r="P773">
        <v>0</v>
      </c>
      <c r="Q773" t="s">
        <v>13</v>
      </c>
      <c r="R773">
        <v>6.5</v>
      </c>
      <c r="S773">
        <v>40</v>
      </c>
      <c r="T773">
        <v>20</v>
      </c>
      <c r="U773">
        <v>40</v>
      </c>
      <c r="V773" t="s">
        <v>17</v>
      </c>
      <c r="W773">
        <f t="shared" si="52"/>
        <v>0</v>
      </c>
      <c r="X773">
        <f t="shared" si="50"/>
        <v>0</v>
      </c>
      <c r="Y773">
        <v>0</v>
      </c>
      <c r="Z773" t="s">
        <v>51</v>
      </c>
      <c r="AA773" t="str">
        <f t="shared" si="53"/>
        <v>short_term</v>
      </c>
      <c r="AB773" s="4" t="s">
        <v>126</v>
      </c>
    </row>
    <row r="774" spans="1:28">
      <c r="A774" t="s">
        <v>88</v>
      </c>
      <c r="B774">
        <v>2020</v>
      </c>
      <c r="C774" t="s">
        <v>78</v>
      </c>
      <c r="D774" s="4" t="s">
        <v>22</v>
      </c>
      <c r="E774" s="3" t="s">
        <v>62</v>
      </c>
      <c r="F774">
        <v>1</v>
      </c>
      <c r="G774">
        <v>0.40645161299999999</v>
      </c>
      <c r="H774">
        <v>33.995159999999998</v>
      </c>
      <c r="I774">
        <v>39.646774190000002</v>
      </c>
      <c r="J774">
        <v>6.7112903230000001</v>
      </c>
      <c r="K774">
        <f ca="1">RANDBETWEEN(15,30)</f>
        <v>29</v>
      </c>
      <c r="L774">
        <v>90</v>
      </c>
      <c r="M774">
        <v>90</v>
      </c>
      <c r="N774">
        <f t="shared" si="51"/>
        <v>3</v>
      </c>
      <c r="O774">
        <v>45000</v>
      </c>
      <c r="P774">
        <v>16187.4</v>
      </c>
      <c r="Q774" t="s">
        <v>13</v>
      </c>
      <c r="R774">
        <v>6.5</v>
      </c>
      <c r="S774">
        <v>200</v>
      </c>
      <c r="T774">
        <v>250</v>
      </c>
      <c r="U774">
        <v>250</v>
      </c>
      <c r="V774" t="s">
        <v>18</v>
      </c>
      <c r="W774">
        <f t="shared" ca="1" si="52"/>
        <v>469434.6</v>
      </c>
      <c r="X774">
        <f t="shared" ca="1" si="50"/>
        <v>424434.6</v>
      </c>
      <c r="Y774">
        <f ca="1">(X774/O774)*100</f>
        <v>943.18799999999999</v>
      </c>
      <c r="Z774" t="s">
        <v>53</v>
      </c>
      <c r="AA774" t="str">
        <f t="shared" si="53"/>
        <v>short_term</v>
      </c>
      <c r="AB774" s="4" t="s">
        <v>90</v>
      </c>
    </row>
    <row r="775" spans="1:28">
      <c r="A775" t="s">
        <v>88</v>
      </c>
      <c r="B775">
        <v>2020</v>
      </c>
      <c r="C775" t="s">
        <v>78</v>
      </c>
      <c r="D775" s="4" t="s">
        <v>23</v>
      </c>
      <c r="E775" s="3" t="s">
        <v>62</v>
      </c>
      <c r="F775">
        <v>0</v>
      </c>
      <c r="G775">
        <v>0.40645161299999999</v>
      </c>
      <c r="H775">
        <v>33.995159999999998</v>
      </c>
      <c r="I775">
        <v>39.646774190000002</v>
      </c>
      <c r="J775">
        <v>6.7112903230000001</v>
      </c>
      <c r="K775">
        <f ca="1">RANDBETWEEN(15,30)</f>
        <v>30</v>
      </c>
      <c r="L775">
        <v>140</v>
      </c>
      <c r="M775">
        <v>140</v>
      </c>
      <c r="N775">
        <f t="shared" si="51"/>
        <v>4.666666666666667</v>
      </c>
      <c r="O775">
        <v>0</v>
      </c>
      <c r="P775">
        <v>0</v>
      </c>
      <c r="Q775" t="s">
        <v>15</v>
      </c>
      <c r="R775">
        <v>6.05</v>
      </c>
      <c r="S775">
        <v>200</v>
      </c>
      <c r="T775">
        <v>75</v>
      </c>
      <c r="U775">
        <v>75</v>
      </c>
      <c r="V775" t="s">
        <v>18</v>
      </c>
      <c r="W775">
        <f t="shared" ca="1" si="52"/>
        <v>0</v>
      </c>
      <c r="X775">
        <f t="shared" ca="1" si="50"/>
        <v>0</v>
      </c>
      <c r="Y775">
        <v>0</v>
      </c>
      <c r="Z775" t="s">
        <v>53</v>
      </c>
      <c r="AA775" t="str">
        <f t="shared" si="53"/>
        <v>intermediate_term</v>
      </c>
      <c r="AB775" s="4" t="s">
        <v>127</v>
      </c>
    </row>
    <row r="776" spans="1:28">
      <c r="A776" t="s">
        <v>88</v>
      </c>
      <c r="B776">
        <v>2020</v>
      </c>
      <c r="C776" t="s">
        <v>78</v>
      </c>
      <c r="D776" s="4" t="s">
        <v>24</v>
      </c>
      <c r="E776" s="3" t="s">
        <v>62</v>
      </c>
      <c r="F776">
        <v>0</v>
      </c>
      <c r="G776">
        <v>0.40645161299999999</v>
      </c>
      <c r="H776">
        <v>33.995159999999998</v>
      </c>
      <c r="I776">
        <v>39.646774190000002</v>
      </c>
      <c r="J776">
        <v>6.7112903230000001</v>
      </c>
      <c r="K776">
        <f ca="1">RANDBETWEEN(25,35)</f>
        <v>25</v>
      </c>
      <c r="L776">
        <v>240</v>
      </c>
      <c r="M776">
        <v>240</v>
      </c>
      <c r="N776">
        <f t="shared" si="51"/>
        <v>8</v>
      </c>
      <c r="O776">
        <v>0</v>
      </c>
      <c r="P776">
        <v>0</v>
      </c>
      <c r="Q776" t="s">
        <v>15</v>
      </c>
      <c r="R776">
        <v>6</v>
      </c>
      <c r="S776">
        <v>10</v>
      </c>
      <c r="T776">
        <v>20</v>
      </c>
      <c r="U776">
        <v>20</v>
      </c>
      <c r="V776" t="s">
        <v>17</v>
      </c>
      <c r="W776">
        <f t="shared" ca="1" si="52"/>
        <v>0</v>
      </c>
      <c r="X776">
        <f t="shared" ca="1" si="50"/>
        <v>0</v>
      </c>
      <c r="Y776">
        <v>0</v>
      </c>
      <c r="Z776" t="s">
        <v>51</v>
      </c>
      <c r="AA776" t="str">
        <f t="shared" si="53"/>
        <v>intermediate_term</v>
      </c>
      <c r="AB776" s="4" t="s">
        <v>91</v>
      </c>
    </row>
    <row r="777" spans="1:28">
      <c r="A777" t="s">
        <v>88</v>
      </c>
      <c r="B777">
        <v>2020</v>
      </c>
      <c r="C777" t="s">
        <v>78</v>
      </c>
      <c r="D777" s="4" t="s">
        <v>25</v>
      </c>
      <c r="E777" s="3" t="s">
        <v>62</v>
      </c>
      <c r="F777">
        <v>1</v>
      </c>
      <c r="G777">
        <v>0.40645161299999999</v>
      </c>
      <c r="H777">
        <v>33.995159999999998</v>
      </c>
      <c r="I777">
        <v>39.646774190000002</v>
      </c>
      <c r="J777">
        <v>6.7112903230000001</v>
      </c>
      <c r="K777">
        <f ca="1">RANDBETWEEN(20,30)</f>
        <v>22</v>
      </c>
      <c r="L777">
        <v>75</v>
      </c>
      <c r="M777">
        <v>75</v>
      </c>
      <c r="N777">
        <f t="shared" si="51"/>
        <v>2.5</v>
      </c>
      <c r="O777">
        <v>43000</v>
      </c>
      <c r="P777">
        <v>14164</v>
      </c>
      <c r="Q777" t="s">
        <v>15</v>
      </c>
      <c r="R777">
        <v>6.25</v>
      </c>
      <c r="S777">
        <v>5</v>
      </c>
      <c r="T777">
        <v>10</v>
      </c>
      <c r="U777">
        <v>10</v>
      </c>
      <c r="V777" t="s">
        <v>18</v>
      </c>
      <c r="W777">
        <f t="shared" ca="1" si="52"/>
        <v>311608</v>
      </c>
      <c r="X777">
        <f t="shared" ca="1" si="50"/>
        <v>268608</v>
      </c>
      <c r="Y777">
        <f ca="1">(X777/O777)*100</f>
        <v>624.66976744186047</v>
      </c>
      <c r="Z777" t="s">
        <v>51</v>
      </c>
      <c r="AA777" t="str">
        <f t="shared" si="53"/>
        <v>short_term</v>
      </c>
      <c r="AB777" s="4" t="s">
        <v>92</v>
      </c>
    </row>
    <row r="778" spans="1:28">
      <c r="A778" t="s">
        <v>88</v>
      </c>
      <c r="B778">
        <v>2020</v>
      </c>
      <c r="C778" t="s">
        <v>78</v>
      </c>
      <c r="D778" s="4" t="s">
        <v>26</v>
      </c>
      <c r="E778" s="3" t="s">
        <v>62</v>
      </c>
      <c r="F778">
        <v>0</v>
      </c>
      <c r="G778">
        <v>0.40645161299999999</v>
      </c>
      <c r="H778">
        <v>33.995159999999998</v>
      </c>
      <c r="I778">
        <v>39.646774190000002</v>
      </c>
      <c r="J778">
        <v>6.7112903230000001</v>
      </c>
      <c r="K778">
        <f ca="1">RANDBETWEEN(25,35)</f>
        <v>33</v>
      </c>
      <c r="L778">
        <v>55</v>
      </c>
      <c r="M778">
        <v>55</v>
      </c>
      <c r="N778">
        <f t="shared" si="51"/>
        <v>1.8333333333333333</v>
      </c>
      <c r="O778">
        <v>0</v>
      </c>
      <c r="P778">
        <v>0</v>
      </c>
      <c r="Q778" t="s">
        <v>13</v>
      </c>
      <c r="R778">
        <v>6.4</v>
      </c>
      <c r="S778">
        <v>30</v>
      </c>
      <c r="T778">
        <v>40</v>
      </c>
      <c r="U778">
        <v>40</v>
      </c>
      <c r="V778" t="s">
        <v>17</v>
      </c>
      <c r="W778">
        <f t="shared" ca="1" si="52"/>
        <v>0</v>
      </c>
      <c r="X778">
        <f t="shared" ca="1" si="50"/>
        <v>0</v>
      </c>
      <c r="Y778">
        <v>0</v>
      </c>
      <c r="Z778" t="s">
        <v>53</v>
      </c>
      <c r="AA778" t="str">
        <f t="shared" si="53"/>
        <v>short_term</v>
      </c>
      <c r="AB778" s="4" t="s">
        <v>128</v>
      </c>
    </row>
    <row r="779" spans="1:28">
      <c r="A779" t="s">
        <v>88</v>
      </c>
      <c r="B779">
        <v>2020</v>
      </c>
      <c r="C779" t="s">
        <v>78</v>
      </c>
      <c r="D779" s="4" t="s">
        <v>27</v>
      </c>
      <c r="E779" s="3" t="s">
        <v>62</v>
      </c>
      <c r="F779">
        <v>0</v>
      </c>
      <c r="G779">
        <v>0.40645161299999999</v>
      </c>
      <c r="H779">
        <v>33.995159999999998</v>
      </c>
      <c r="I779">
        <v>39.646774190000002</v>
      </c>
      <c r="J779">
        <v>6.7112903230000001</v>
      </c>
      <c r="K779">
        <f ca="1">RANDBETWEEN(15,30)</f>
        <v>30</v>
      </c>
      <c r="L779">
        <v>90</v>
      </c>
      <c r="M779">
        <v>90</v>
      </c>
      <c r="N779">
        <f t="shared" si="51"/>
        <v>3</v>
      </c>
      <c r="O779">
        <v>0</v>
      </c>
      <c r="P779">
        <v>0</v>
      </c>
      <c r="Q779" t="s">
        <v>13</v>
      </c>
      <c r="R779">
        <v>6.5</v>
      </c>
      <c r="S779">
        <v>90</v>
      </c>
      <c r="T779">
        <v>90</v>
      </c>
      <c r="U779">
        <v>90</v>
      </c>
      <c r="V779" t="s">
        <v>17</v>
      </c>
      <c r="W779">
        <f t="shared" ca="1" si="52"/>
        <v>0</v>
      </c>
      <c r="X779">
        <f t="shared" ca="1" si="50"/>
        <v>0</v>
      </c>
      <c r="Y779">
        <v>0</v>
      </c>
      <c r="Z779" t="s">
        <v>51</v>
      </c>
      <c r="AA779" t="str">
        <f t="shared" si="53"/>
        <v>short_term</v>
      </c>
      <c r="AB779" s="4" t="s">
        <v>93</v>
      </c>
    </row>
    <row r="780" spans="1:28">
      <c r="A780" t="s">
        <v>88</v>
      </c>
      <c r="B780">
        <v>2020</v>
      </c>
      <c r="C780" t="s">
        <v>78</v>
      </c>
      <c r="D780" s="4" t="s">
        <v>28</v>
      </c>
      <c r="E780" s="3" t="s">
        <v>62</v>
      </c>
      <c r="F780">
        <v>0</v>
      </c>
      <c r="G780">
        <v>0.40645161299999999</v>
      </c>
      <c r="H780">
        <v>33.995159999999998</v>
      </c>
      <c r="I780">
        <v>39.646774190000002</v>
      </c>
      <c r="J780">
        <v>6.7112903230000001</v>
      </c>
      <c r="K780">
        <f ca="1">RANDBETWEEN(25,40)</f>
        <v>31</v>
      </c>
      <c r="L780">
        <v>180</v>
      </c>
      <c r="M780">
        <v>180</v>
      </c>
      <c r="N780">
        <f t="shared" si="51"/>
        <v>6</v>
      </c>
      <c r="O780">
        <v>0</v>
      </c>
      <c r="P780">
        <v>0</v>
      </c>
      <c r="Q780" t="s">
        <v>15</v>
      </c>
      <c r="R780">
        <v>6.25</v>
      </c>
      <c r="S780">
        <v>80</v>
      </c>
      <c r="T780">
        <v>60</v>
      </c>
      <c r="U780">
        <v>40</v>
      </c>
      <c r="V780" t="s">
        <v>18</v>
      </c>
      <c r="W780">
        <f t="shared" ca="1" si="52"/>
        <v>0</v>
      </c>
      <c r="X780">
        <f t="shared" ca="1" si="50"/>
        <v>0</v>
      </c>
      <c r="Y780">
        <v>0</v>
      </c>
      <c r="Z780" t="s">
        <v>53</v>
      </c>
      <c r="AA780" t="str">
        <f t="shared" si="53"/>
        <v>intermediate_term</v>
      </c>
      <c r="AB780" s="4" t="s">
        <v>94</v>
      </c>
    </row>
    <row r="781" spans="1:28">
      <c r="A781" t="s">
        <v>88</v>
      </c>
      <c r="B781">
        <v>2020</v>
      </c>
      <c r="C781" t="s">
        <v>78</v>
      </c>
      <c r="D781" s="4" t="s">
        <v>29</v>
      </c>
      <c r="E781" s="1" t="s">
        <v>63</v>
      </c>
      <c r="F781">
        <v>0</v>
      </c>
      <c r="G781">
        <v>0.40645161299999999</v>
      </c>
      <c r="H781">
        <v>33.995159999999998</v>
      </c>
      <c r="I781">
        <v>39.646774190000002</v>
      </c>
      <c r="J781">
        <v>6.7112903230000001</v>
      </c>
      <c r="K781">
        <f ca="1">RANDBETWEEN(85,95)</f>
        <v>86</v>
      </c>
      <c r="L781">
        <v>210</v>
      </c>
      <c r="M781">
        <v>210</v>
      </c>
      <c r="N781">
        <f t="shared" si="51"/>
        <v>7</v>
      </c>
      <c r="O781">
        <v>0</v>
      </c>
      <c r="P781">
        <v>0</v>
      </c>
      <c r="Q781" t="s">
        <v>36</v>
      </c>
      <c r="R781">
        <v>6</v>
      </c>
      <c r="S781">
        <v>120</v>
      </c>
      <c r="T781">
        <v>50</v>
      </c>
      <c r="U781">
        <v>80</v>
      </c>
      <c r="V781" t="s">
        <v>17</v>
      </c>
      <c r="W781">
        <f t="shared" ca="1" si="52"/>
        <v>0</v>
      </c>
      <c r="X781">
        <f t="shared" ca="1" si="50"/>
        <v>0</v>
      </c>
      <c r="Y781">
        <v>0</v>
      </c>
      <c r="Z781" t="s">
        <v>51</v>
      </c>
      <c r="AA781" t="str">
        <f t="shared" si="53"/>
        <v>intermediate_term</v>
      </c>
      <c r="AB781" s="4" t="s">
        <v>129</v>
      </c>
    </row>
    <row r="782" spans="1:28">
      <c r="A782" t="s">
        <v>88</v>
      </c>
      <c r="B782">
        <v>2020</v>
      </c>
      <c r="C782" t="s">
        <v>78</v>
      </c>
      <c r="D782" s="4" t="s">
        <v>30</v>
      </c>
      <c r="E782" s="2" t="s">
        <v>61</v>
      </c>
      <c r="F782">
        <v>1</v>
      </c>
      <c r="G782">
        <v>0.40645161299999999</v>
      </c>
      <c r="H782">
        <v>33.995159999999998</v>
      </c>
      <c r="I782">
        <v>39.646774190000002</v>
      </c>
      <c r="J782">
        <v>6.7112903230000001</v>
      </c>
      <c r="K782">
        <f ca="1">RANDBETWEEN(25,40)</f>
        <v>37</v>
      </c>
      <c r="L782">
        <v>360</v>
      </c>
      <c r="M782">
        <v>360</v>
      </c>
      <c r="N782">
        <f t="shared" si="51"/>
        <v>12</v>
      </c>
      <c r="O782">
        <v>90000</v>
      </c>
      <c r="P782">
        <f ca="1">RANDBETWEEN(16180,16190)</f>
        <v>16182</v>
      </c>
      <c r="Q782" t="s">
        <v>65</v>
      </c>
      <c r="R782">
        <v>6.75</v>
      </c>
      <c r="S782">
        <v>400</v>
      </c>
      <c r="T782">
        <v>120</v>
      </c>
      <c r="U782">
        <v>600</v>
      </c>
      <c r="V782" t="s">
        <v>18</v>
      </c>
      <c r="W782">
        <f t="shared" ca="1" si="52"/>
        <v>598734</v>
      </c>
      <c r="X782">
        <f t="shared" ca="1" si="50"/>
        <v>508734</v>
      </c>
      <c r="Y782">
        <f ca="1">(X782/O782)*100</f>
        <v>565.26</v>
      </c>
      <c r="Z782" t="s">
        <v>53</v>
      </c>
      <c r="AA782" t="str">
        <f t="shared" si="53"/>
        <v>intermediate_term</v>
      </c>
      <c r="AB782" s="4" t="s">
        <v>95</v>
      </c>
    </row>
    <row r="783" spans="1:28">
      <c r="A783" t="s">
        <v>88</v>
      </c>
      <c r="B783">
        <v>2020</v>
      </c>
      <c r="C783" t="s">
        <v>78</v>
      </c>
      <c r="D783" s="4" t="s">
        <v>31</v>
      </c>
      <c r="E783" s="3" t="s">
        <v>61</v>
      </c>
      <c r="F783">
        <v>0</v>
      </c>
      <c r="G783">
        <v>0.40645161299999999</v>
      </c>
      <c r="H783">
        <v>33.995159999999998</v>
      </c>
      <c r="I783">
        <v>39.646774190000002</v>
      </c>
      <c r="J783">
        <v>6.7112903230000001</v>
      </c>
      <c r="K783">
        <f ca="1">RANDBETWEEN(290,320)</f>
        <v>305</v>
      </c>
      <c r="L783">
        <v>1080</v>
      </c>
      <c r="M783">
        <v>1080</v>
      </c>
      <c r="N783">
        <f t="shared" si="51"/>
        <v>36</v>
      </c>
      <c r="O783">
        <v>0</v>
      </c>
      <c r="P783">
        <v>0</v>
      </c>
      <c r="Q783" t="s">
        <v>13</v>
      </c>
      <c r="R783">
        <v>9.5</v>
      </c>
      <c r="S783">
        <v>32</v>
      </c>
      <c r="T783">
        <v>32</v>
      </c>
      <c r="U783">
        <v>32</v>
      </c>
      <c r="V783" t="s">
        <v>17</v>
      </c>
      <c r="W783">
        <f t="shared" ca="1" si="52"/>
        <v>0</v>
      </c>
      <c r="X783">
        <f t="shared" ca="1" si="50"/>
        <v>0</v>
      </c>
      <c r="Y783">
        <v>0</v>
      </c>
      <c r="Z783" t="s">
        <v>54</v>
      </c>
      <c r="AA783" t="str">
        <f t="shared" si="53"/>
        <v>long_term</v>
      </c>
      <c r="AB783" s="4" t="s">
        <v>130</v>
      </c>
    </row>
    <row r="784" spans="1:28">
      <c r="A784" t="s">
        <v>88</v>
      </c>
      <c r="B784">
        <v>2020</v>
      </c>
      <c r="C784" t="s">
        <v>78</v>
      </c>
      <c r="D784" s="4" t="s">
        <v>32</v>
      </c>
      <c r="E784" s="3" t="s">
        <v>61</v>
      </c>
      <c r="F784">
        <v>0</v>
      </c>
      <c r="G784">
        <v>0.40645161299999999</v>
      </c>
      <c r="H784">
        <v>33.995159999999998</v>
      </c>
      <c r="I784">
        <v>39.646774190000002</v>
      </c>
      <c r="J784">
        <v>6.7112903230000001</v>
      </c>
      <c r="K784">
        <f ca="1">RANDBETWEEN(100,130)</f>
        <v>112</v>
      </c>
      <c r="L784">
        <v>1980</v>
      </c>
      <c r="M784">
        <v>1980</v>
      </c>
      <c r="N784">
        <f t="shared" si="51"/>
        <v>66</v>
      </c>
      <c r="O784">
        <v>0</v>
      </c>
      <c r="P784">
        <v>0</v>
      </c>
      <c r="Q784" t="s">
        <v>15</v>
      </c>
      <c r="R784">
        <v>7.25</v>
      </c>
      <c r="S784">
        <v>56</v>
      </c>
      <c r="T784">
        <v>20</v>
      </c>
      <c r="U784">
        <v>20</v>
      </c>
      <c r="V784" t="s">
        <v>18</v>
      </c>
      <c r="W784">
        <f t="shared" ca="1" si="52"/>
        <v>0</v>
      </c>
      <c r="X784">
        <f t="shared" ca="1" si="50"/>
        <v>0</v>
      </c>
      <c r="Y784">
        <v>0</v>
      </c>
      <c r="Z784" t="s">
        <v>54</v>
      </c>
      <c r="AA784" t="str">
        <f t="shared" si="53"/>
        <v>long_term</v>
      </c>
      <c r="AB784" s="4" t="s">
        <v>131</v>
      </c>
    </row>
    <row r="785" spans="1:28">
      <c r="A785" t="s">
        <v>88</v>
      </c>
      <c r="B785">
        <v>2020</v>
      </c>
      <c r="C785" t="s">
        <v>78</v>
      </c>
      <c r="D785" s="4" t="s">
        <v>33</v>
      </c>
      <c r="E785" s="2" t="s">
        <v>61</v>
      </c>
      <c r="F785">
        <v>0</v>
      </c>
      <c r="G785">
        <v>0.40645161299999999</v>
      </c>
      <c r="H785">
        <v>33.995159999999998</v>
      </c>
      <c r="I785">
        <v>39.646774190000002</v>
      </c>
      <c r="J785">
        <v>6.7112903230000001</v>
      </c>
      <c r="K785">
        <f ca="1">RANDBETWEEN(50,65)</f>
        <v>61</v>
      </c>
      <c r="L785">
        <v>1080</v>
      </c>
      <c r="M785">
        <v>1080</v>
      </c>
      <c r="N785">
        <f t="shared" si="51"/>
        <v>36</v>
      </c>
      <c r="O785">
        <v>0</v>
      </c>
      <c r="P785">
        <v>0</v>
      </c>
      <c r="Q785" t="s">
        <v>71</v>
      </c>
      <c r="R785">
        <v>6</v>
      </c>
      <c r="S785">
        <v>25</v>
      </c>
      <c r="T785">
        <v>12</v>
      </c>
      <c r="U785">
        <v>12</v>
      </c>
      <c r="V785" t="s">
        <v>18</v>
      </c>
      <c r="W785">
        <f t="shared" ca="1" si="52"/>
        <v>0</v>
      </c>
      <c r="X785">
        <f t="shared" ca="1" si="50"/>
        <v>0</v>
      </c>
      <c r="Y785">
        <v>0</v>
      </c>
      <c r="Z785" t="s">
        <v>54</v>
      </c>
      <c r="AA785" t="str">
        <f t="shared" si="53"/>
        <v>long_term</v>
      </c>
      <c r="AB785" s="4" t="s">
        <v>96</v>
      </c>
    </row>
    <row r="786" spans="1:28">
      <c r="A786" t="s">
        <v>88</v>
      </c>
      <c r="B786">
        <v>2020</v>
      </c>
      <c r="C786" t="s">
        <v>78</v>
      </c>
      <c r="D786" s="4" t="s">
        <v>34</v>
      </c>
      <c r="E786" s="2" t="s">
        <v>61</v>
      </c>
      <c r="F786">
        <v>0</v>
      </c>
      <c r="G786">
        <v>0.40645161299999999</v>
      </c>
      <c r="H786">
        <v>33.995159999999998</v>
      </c>
      <c r="I786">
        <v>39.646774190000002</v>
      </c>
      <c r="J786">
        <v>6.7112903230000001</v>
      </c>
      <c r="K786">
        <f ca="1">RANDBETWEEN(90,120)</f>
        <v>98</v>
      </c>
      <c r="L786">
        <v>900</v>
      </c>
      <c r="M786">
        <v>900</v>
      </c>
      <c r="N786">
        <f t="shared" si="51"/>
        <v>30</v>
      </c>
      <c r="O786">
        <v>0</v>
      </c>
      <c r="P786">
        <v>0</v>
      </c>
      <c r="Q786" t="s">
        <v>13</v>
      </c>
      <c r="R786">
        <v>7.25</v>
      </c>
      <c r="S786">
        <v>215</v>
      </c>
      <c r="T786">
        <v>75</v>
      </c>
      <c r="U786">
        <v>100</v>
      </c>
      <c r="V786" t="s">
        <v>17</v>
      </c>
      <c r="W786">
        <f t="shared" ca="1" si="52"/>
        <v>0</v>
      </c>
      <c r="X786">
        <f t="shared" ca="1" si="50"/>
        <v>0</v>
      </c>
      <c r="Y786">
        <v>0</v>
      </c>
      <c r="Z786" t="s">
        <v>54</v>
      </c>
      <c r="AA786" t="str">
        <f t="shared" si="53"/>
        <v>long_term</v>
      </c>
      <c r="AB786" s="4" t="s">
        <v>97</v>
      </c>
    </row>
    <row r="787" spans="1:28">
      <c r="A787" t="s">
        <v>88</v>
      </c>
      <c r="B787">
        <v>2020</v>
      </c>
      <c r="C787" t="s">
        <v>78</v>
      </c>
      <c r="D787" s="4" t="s">
        <v>35</v>
      </c>
      <c r="E787" s="2" t="s">
        <v>61</v>
      </c>
      <c r="F787">
        <v>0</v>
      </c>
      <c r="G787">
        <v>0.40645161299999999</v>
      </c>
      <c r="H787">
        <v>33.995159999999998</v>
      </c>
      <c r="I787">
        <v>39.646774190000002</v>
      </c>
      <c r="J787">
        <v>6.7112903230000001</v>
      </c>
      <c r="K787">
        <f ca="1">RANDBETWEEN(30,50)</f>
        <v>48</v>
      </c>
      <c r="L787">
        <v>210</v>
      </c>
      <c r="M787">
        <v>210</v>
      </c>
      <c r="N787">
        <f t="shared" si="51"/>
        <v>7</v>
      </c>
      <c r="O787">
        <v>0</v>
      </c>
      <c r="P787">
        <v>0</v>
      </c>
      <c r="Q787" t="s">
        <v>13</v>
      </c>
      <c r="R787">
        <v>6.75</v>
      </c>
      <c r="S787">
        <v>1088</v>
      </c>
      <c r="T787">
        <v>72</v>
      </c>
      <c r="U787">
        <v>527</v>
      </c>
      <c r="V787" t="s">
        <v>17</v>
      </c>
      <c r="W787">
        <f t="shared" ca="1" si="52"/>
        <v>0</v>
      </c>
      <c r="X787">
        <f t="shared" ca="1" si="50"/>
        <v>0</v>
      </c>
      <c r="Y787">
        <v>0</v>
      </c>
      <c r="Z787" t="s">
        <v>54</v>
      </c>
      <c r="AA787" t="str">
        <f t="shared" si="53"/>
        <v>intermediate_term</v>
      </c>
      <c r="AB787" s="4" t="s">
        <v>98</v>
      </c>
    </row>
    <row r="788" spans="1:28">
      <c r="A788" t="s">
        <v>88</v>
      </c>
      <c r="B788">
        <v>2020</v>
      </c>
      <c r="C788" t="s">
        <v>78</v>
      </c>
      <c r="D788" s="4" t="s">
        <v>37</v>
      </c>
      <c r="E788" s="2" t="s">
        <v>61</v>
      </c>
      <c r="F788">
        <v>0</v>
      </c>
      <c r="G788">
        <v>0.40645161299999999</v>
      </c>
      <c r="H788">
        <v>33.995159999999998</v>
      </c>
      <c r="I788">
        <v>39.646774190000002</v>
      </c>
      <c r="J788">
        <v>6.7112903230000001</v>
      </c>
      <c r="K788">
        <f ca="1">RANDBETWEEN(50,100)</f>
        <v>93</v>
      </c>
      <c r="L788">
        <v>1800</v>
      </c>
      <c r="M788">
        <v>2880</v>
      </c>
      <c r="N788">
        <f t="shared" si="51"/>
        <v>78</v>
      </c>
      <c r="O788">
        <v>0</v>
      </c>
      <c r="P788">
        <v>0</v>
      </c>
      <c r="Q788" t="s">
        <v>13</v>
      </c>
      <c r="R788">
        <v>6.5</v>
      </c>
      <c r="S788">
        <v>400</v>
      </c>
      <c r="T788">
        <v>400</v>
      </c>
      <c r="U788">
        <v>600</v>
      </c>
      <c r="V788" t="s">
        <v>18</v>
      </c>
      <c r="W788">
        <f t="shared" ca="1" si="52"/>
        <v>0</v>
      </c>
      <c r="X788">
        <f t="shared" ca="1" si="50"/>
        <v>0</v>
      </c>
      <c r="Y788">
        <v>0</v>
      </c>
      <c r="Z788" t="s">
        <v>54</v>
      </c>
      <c r="AA788" t="str">
        <f t="shared" si="53"/>
        <v>long_term</v>
      </c>
      <c r="AB788" s="4" t="s">
        <v>99</v>
      </c>
    </row>
    <row r="789" spans="1:28">
      <c r="A789" t="s">
        <v>88</v>
      </c>
      <c r="B789">
        <v>2020</v>
      </c>
      <c r="C789" t="s">
        <v>78</v>
      </c>
      <c r="D789" s="4" t="s">
        <v>156</v>
      </c>
      <c r="E789" s="2" t="s">
        <v>61</v>
      </c>
      <c r="F789">
        <v>0</v>
      </c>
      <c r="G789">
        <v>0.40645161299999999</v>
      </c>
      <c r="H789">
        <v>33.995159999999998</v>
      </c>
      <c r="I789">
        <v>39.646774190000002</v>
      </c>
      <c r="J789">
        <v>6.7112903230000001</v>
      </c>
      <c r="K789">
        <f ca="1">RANDBETWEEN(100,150)</f>
        <v>134</v>
      </c>
      <c r="L789">
        <v>240</v>
      </c>
      <c r="M789">
        <v>720</v>
      </c>
      <c r="N789">
        <f t="shared" si="51"/>
        <v>16</v>
      </c>
      <c r="O789">
        <v>0</v>
      </c>
      <c r="P789">
        <v>0</v>
      </c>
      <c r="Q789" t="s">
        <v>67</v>
      </c>
      <c r="R789">
        <v>6</v>
      </c>
      <c r="S789">
        <v>170</v>
      </c>
      <c r="T789">
        <v>170</v>
      </c>
      <c r="U789">
        <v>170</v>
      </c>
      <c r="V789" t="s">
        <v>18</v>
      </c>
      <c r="W789">
        <f t="shared" ca="1" si="52"/>
        <v>0</v>
      </c>
      <c r="X789">
        <f t="shared" ca="1" si="50"/>
        <v>0</v>
      </c>
      <c r="Y789">
        <v>0</v>
      </c>
      <c r="Z789" t="s">
        <v>54</v>
      </c>
      <c r="AA789" t="str">
        <f t="shared" si="53"/>
        <v>long_term</v>
      </c>
      <c r="AB789" s="4" t="s">
        <v>100</v>
      </c>
    </row>
    <row r="790" spans="1:28">
      <c r="A790" t="s">
        <v>88</v>
      </c>
      <c r="B790">
        <v>2020</v>
      </c>
      <c r="C790" t="s">
        <v>78</v>
      </c>
      <c r="D790" s="4" t="s">
        <v>38</v>
      </c>
      <c r="E790" s="3" t="s">
        <v>59</v>
      </c>
      <c r="F790">
        <v>0</v>
      </c>
      <c r="G790">
        <v>0.40645161299999999</v>
      </c>
      <c r="H790">
        <v>33.995159999999998</v>
      </c>
      <c r="I790">
        <v>39.646774190000002</v>
      </c>
      <c r="J790">
        <v>6.7112903230000001</v>
      </c>
      <c r="K790">
        <f ca="1">RANDBETWEEN(120,300)</f>
        <v>203</v>
      </c>
      <c r="L790">
        <v>45</v>
      </c>
      <c r="M790">
        <v>50</v>
      </c>
      <c r="N790">
        <f t="shared" si="51"/>
        <v>1.5833333333333333</v>
      </c>
      <c r="O790">
        <v>0</v>
      </c>
      <c r="P790">
        <v>0</v>
      </c>
      <c r="Q790" t="s">
        <v>15</v>
      </c>
      <c r="R790">
        <v>6.25</v>
      </c>
      <c r="S790">
        <v>200</v>
      </c>
      <c r="T790">
        <v>75</v>
      </c>
      <c r="U790">
        <v>125</v>
      </c>
      <c r="V790" t="s">
        <v>17</v>
      </c>
      <c r="W790">
        <f t="shared" ca="1" si="52"/>
        <v>0</v>
      </c>
      <c r="X790">
        <f t="shared" ca="1" si="50"/>
        <v>0</v>
      </c>
      <c r="Y790">
        <v>0</v>
      </c>
      <c r="Z790" t="s">
        <v>54</v>
      </c>
      <c r="AA790" t="str">
        <f t="shared" si="53"/>
        <v>short_term</v>
      </c>
      <c r="AB790" s="4" t="s">
        <v>101</v>
      </c>
    </row>
    <row r="791" spans="1:28">
      <c r="A791" t="s">
        <v>88</v>
      </c>
      <c r="B791">
        <v>2020</v>
      </c>
      <c r="C791" t="s">
        <v>78</v>
      </c>
      <c r="D791" s="4" t="s">
        <v>39</v>
      </c>
      <c r="E791" s="3" t="s">
        <v>59</v>
      </c>
      <c r="F791">
        <v>0</v>
      </c>
      <c r="G791">
        <v>0.40645161299999999</v>
      </c>
      <c r="H791">
        <v>33.995159999999998</v>
      </c>
      <c r="I791">
        <v>39.646774190000002</v>
      </c>
      <c r="J791">
        <v>6.7112903230000001</v>
      </c>
      <c r="K791">
        <f ca="1">RANDBETWEEN(60,90)</f>
        <v>75</v>
      </c>
      <c r="L791">
        <v>56</v>
      </c>
      <c r="M791">
        <v>60</v>
      </c>
      <c r="N791">
        <f t="shared" si="51"/>
        <v>1.9333333333333333</v>
      </c>
      <c r="O791">
        <v>0</v>
      </c>
      <c r="P791">
        <v>0</v>
      </c>
      <c r="Q791" t="s">
        <v>13</v>
      </c>
      <c r="R791">
        <v>7.25</v>
      </c>
      <c r="S791">
        <v>45</v>
      </c>
      <c r="T791">
        <v>90</v>
      </c>
      <c r="U791">
        <v>75</v>
      </c>
      <c r="V791" t="s">
        <v>18</v>
      </c>
      <c r="W791">
        <f t="shared" ca="1" si="52"/>
        <v>0</v>
      </c>
      <c r="X791">
        <f t="shared" ca="1" si="50"/>
        <v>0</v>
      </c>
      <c r="Y791">
        <v>0</v>
      </c>
      <c r="Z791" t="s">
        <v>53</v>
      </c>
      <c r="AA791" t="str">
        <f t="shared" si="53"/>
        <v>short_term</v>
      </c>
      <c r="AB791" s="4" t="s">
        <v>102</v>
      </c>
    </row>
    <row r="792" spans="1:28">
      <c r="A792" t="s">
        <v>88</v>
      </c>
      <c r="B792">
        <v>2020</v>
      </c>
      <c r="C792" t="s">
        <v>78</v>
      </c>
      <c r="D792" s="4" t="s">
        <v>40</v>
      </c>
      <c r="E792" s="2" t="s">
        <v>62</v>
      </c>
      <c r="F792">
        <v>0</v>
      </c>
      <c r="G792">
        <v>0.40645161299999999</v>
      </c>
      <c r="H792">
        <v>33.995159999999998</v>
      </c>
      <c r="I792">
        <v>39.646774190000002</v>
      </c>
      <c r="J792">
        <v>6.7112903230000001</v>
      </c>
      <c r="K792">
        <f ca="1">RANDBETWEEN(15,25)</f>
        <v>23</v>
      </c>
      <c r="L792">
        <v>55</v>
      </c>
      <c r="M792">
        <v>90</v>
      </c>
      <c r="N792">
        <f t="shared" si="51"/>
        <v>2.4166666666666665</v>
      </c>
      <c r="O792">
        <v>0</v>
      </c>
      <c r="P792">
        <v>0</v>
      </c>
      <c r="Q792" t="s">
        <v>72</v>
      </c>
      <c r="R792">
        <v>6.5</v>
      </c>
      <c r="S792">
        <v>40</v>
      </c>
      <c r="T792">
        <v>60</v>
      </c>
      <c r="U792">
        <v>30</v>
      </c>
      <c r="V792" t="s">
        <v>17</v>
      </c>
      <c r="W792">
        <f t="shared" ca="1" si="52"/>
        <v>0</v>
      </c>
      <c r="X792">
        <f t="shared" ca="1" si="50"/>
        <v>0</v>
      </c>
      <c r="Y792">
        <v>0</v>
      </c>
      <c r="Z792" t="s">
        <v>53</v>
      </c>
      <c r="AA792" t="str">
        <f t="shared" si="53"/>
        <v>short_term</v>
      </c>
      <c r="AB792" s="4" t="s">
        <v>132</v>
      </c>
    </row>
    <row r="793" spans="1:28">
      <c r="A793" t="s">
        <v>88</v>
      </c>
      <c r="B793">
        <v>2020</v>
      </c>
      <c r="C793" t="s">
        <v>78</v>
      </c>
      <c r="D793" s="4" t="s">
        <v>41</v>
      </c>
      <c r="E793" s="2" t="s">
        <v>62</v>
      </c>
      <c r="F793">
        <v>0</v>
      </c>
      <c r="G793">
        <v>0.40645161299999999</v>
      </c>
      <c r="H793">
        <v>33.995159999999998</v>
      </c>
      <c r="I793">
        <v>39.646774190000002</v>
      </c>
      <c r="J793">
        <v>6.7112903230000001</v>
      </c>
      <c r="K793">
        <f ca="1">RANDBETWEEN(20,35)</f>
        <v>20</v>
      </c>
      <c r="L793">
        <v>90</v>
      </c>
      <c r="M793">
        <v>120</v>
      </c>
      <c r="N793">
        <f t="shared" si="51"/>
        <v>3.5</v>
      </c>
      <c r="O793">
        <v>0</v>
      </c>
      <c r="P793">
        <v>0</v>
      </c>
      <c r="Q793" t="s">
        <v>15</v>
      </c>
      <c r="R793">
        <v>6.5</v>
      </c>
      <c r="S793">
        <v>120</v>
      </c>
      <c r="T793">
        <v>80</v>
      </c>
      <c r="U793">
        <v>80</v>
      </c>
      <c r="V793" t="s">
        <v>17</v>
      </c>
      <c r="W793">
        <f t="shared" ca="1" si="52"/>
        <v>0</v>
      </c>
      <c r="X793">
        <f t="shared" ca="1" si="50"/>
        <v>0</v>
      </c>
      <c r="Y793">
        <v>0</v>
      </c>
      <c r="Z793" t="s">
        <v>51</v>
      </c>
      <c r="AA793" t="str">
        <f t="shared" si="53"/>
        <v>short_term</v>
      </c>
      <c r="AB793" s="4" t="s">
        <v>133</v>
      </c>
    </row>
    <row r="794" spans="1:28">
      <c r="A794" t="s">
        <v>88</v>
      </c>
      <c r="B794">
        <v>2020</v>
      </c>
      <c r="C794" t="s">
        <v>78</v>
      </c>
      <c r="D794" s="4" t="s">
        <v>157</v>
      </c>
      <c r="E794" s="2" t="s">
        <v>62</v>
      </c>
      <c r="F794">
        <v>1</v>
      </c>
      <c r="G794">
        <v>0.40645161299999999</v>
      </c>
      <c r="H794">
        <v>33.995159999999998</v>
      </c>
      <c r="I794">
        <v>39.646774190000002</v>
      </c>
      <c r="J794">
        <v>6.7112903230000001</v>
      </c>
      <c r="K794">
        <f ca="1">RANDBETWEEN(25,40)</f>
        <v>31</v>
      </c>
      <c r="L794">
        <v>55</v>
      </c>
      <c r="M794">
        <v>60</v>
      </c>
      <c r="N794">
        <f t="shared" si="51"/>
        <v>1.9166666666666667</v>
      </c>
      <c r="O794">
        <v>22000</v>
      </c>
      <c r="P794">
        <f ca="1">RANDBETWEEN(6060,6075)</f>
        <v>6064</v>
      </c>
      <c r="Q794" t="s">
        <v>13</v>
      </c>
      <c r="R794">
        <v>6.5</v>
      </c>
      <c r="S794">
        <v>120</v>
      </c>
      <c r="T794">
        <v>40</v>
      </c>
      <c r="U794">
        <v>80</v>
      </c>
      <c r="V794" t="s">
        <v>18</v>
      </c>
      <c r="W794">
        <f t="shared" ca="1" si="52"/>
        <v>187984</v>
      </c>
      <c r="X794">
        <f t="shared" ca="1" si="50"/>
        <v>165984</v>
      </c>
      <c r="Y794">
        <f ca="1">(X794/O794)*100</f>
        <v>754.4727272727273</v>
      </c>
      <c r="Z794" t="s">
        <v>53</v>
      </c>
      <c r="AA794" t="str">
        <f t="shared" si="53"/>
        <v>short_term</v>
      </c>
      <c r="AB794" s="4" t="s">
        <v>103</v>
      </c>
    </row>
    <row r="795" spans="1:28">
      <c r="A795" t="s">
        <v>88</v>
      </c>
      <c r="B795">
        <v>2020</v>
      </c>
      <c r="C795" t="s">
        <v>78</v>
      </c>
      <c r="D795" s="4" t="s">
        <v>158</v>
      </c>
      <c r="E795" s="2" t="s">
        <v>62</v>
      </c>
      <c r="F795">
        <v>1</v>
      </c>
      <c r="G795">
        <v>0.40645161299999999</v>
      </c>
      <c r="H795">
        <v>33.995159999999998</v>
      </c>
      <c r="I795">
        <v>39.646774190000002</v>
      </c>
      <c r="J795">
        <v>6.7112903230000001</v>
      </c>
      <c r="K795">
        <f ca="1">RANDBETWEEN(15,25)</f>
        <v>22</v>
      </c>
      <c r="L795">
        <v>110</v>
      </c>
      <c r="M795">
        <v>120</v>
      </c>
      <c r="N795">
        <f t="shared" si="51"/>
        <v>3.8333333333333335</v>
      </c>
      <c r="O795">
        <v>22000</v>
      </c>
      <c r="P795">
        <f ca="1">RANDBETWEEN(15990,16010)</f>
        <v>16001</v>
      </c>
      <c r="Q795" t="s">
        <v>13</v>
      </c>
      <c r="R795">
        <v>7</v>
      </c>
      <c r="S795">
        <v>120</v>
      </c>
      <c r="T795">
        <v>40</v>
      </c>
      <c r="U795">
        <v>80</v>
      </c>
      <c r="V795" t="s">
        <v>17</v>
      </c>
      <c r="W795">
        <f t="shared" ca="1" si="52"/>
        <v>352022</v>
      </c>
      <c r="X795">
        <f t="shared" ca="1" si="50"/>
        <v>330022</v>
      </c>
      <c r="Y795">
        <f ca="1">(X795/O795)*100</f>
        <v>1500.1</v>
      </c>
      <c r="Z795" t="s">
        <v>53</v>
      </c>
      <c r="AA795" t="str">
        <f t="shared" si="53"/>
        <v>short_term</v>
      </c>
      <c r="AB795" s="4" t="s">
        <v>103</v>
      </c>
    </row>
    <row r="796" spans="1:28">
      <c r="A796" t="s">
        <v>88</v>
      </c>
      <c r="B796">
        <v>2020</v>
      </c>
      <c r="C796" t="s">
        <v>78</v>
      </c>
      <c r="D796" s="4" t="s">
        <v>42</v>
      </c>
      <c r="E796" s="2" t="s">
        <v>61</v>
      </c>
      <c r="F796">
        <v>0</v>
      </c>
      <c r="G796">
        <v>0.40645161299999999</v>
      </c>
      <c r="H796">
        <v>33.995159999999998</v>
      </c>
      <c r="I796">
        <v>39.646774190000002</v>
      </c>
      <c r="J796">
        <v>6.7112903230000001</v>
      </c>
      <c r="K796">
        <f ca="1">RANDBETWEEN(600,700)</f>
        <v>626</v>
      </c>
      <c r="L796">
        <v>720</v>
      </c>
      <c r="M796">
        <v>1080</v>
      </c>
      <c r="N796">
        <f t="shared" si="51"/>
        <v>30</v>
      </c>
      <c r="O796">
        <v>0</v>
      </c>
      <c r="P796">
        <v>0</v>
      </c>
      <c r="Q796" t="s">
        <v>70</v>
      </c>
      <c r="R796">
        <v>5.75</v>
      </c>
      <c r="S796">
        <v>890</v>
      </c>
      <c r="T796">
        <v>445</v>
      </c>
      <c r="U796">
        <v>445</v>
      </c>
      <c r="V796" t="s">
        <v>18</v>
      </c>
      <c r="W796">
        <f t="shared" ca="1" si="52"/>
        <v>0</v>
      </c>
      <c r="X796">
        <f t="shared" ca="1" si="50"/>
        <v>0</v>
      </c>
      <c r="Y796">
        <v>0</v>
      </c>
      <c r="Z796" t="s">
        <v>54</v>
      </c>
      <c r="AA796" t="str">
        <f t="shared" si="53"/>
        <v>long_term</v>
      </c>
      <c r="AB796" s="4" t="s">
        <v>134</v>
      </c>
    </row>
    <row r="797" spans="1:28">
      <c r="A797" t="s">
        <v>88</v>
      </c>
      <c r="B797">
        <v>2020</v>
      </c>
      <c r="C797" t="s">
        <v>78</v>
      </c>
      <c r="D797" s="4" t="s">
        <v>43</v>
      </c>
      <c r="E797" s="3" t="s">
        <v>61</v>
      </c>
      <c r="F797">
        <v>0</v>
      </c>
      <c r="G797">
        <v>0.40645161299999999</v>
      </c>
      <c r="H797">
        <v>33.995159999999998</v>
      </c>
      <c r="I797">
        <v>39.646774190000002</v>
      </c>
      <c r="J797">
        <v>6.7112903230000001</v>
      </c>
      <c r="K797">
        <f ca="1">RANDBETWEEN(140,170)</f>
        <v>170</v>
      </c>
      <c r="L797">
        <v>150</v>
      </c>
      <c r="M797">
        <v>180</v>
      </c>
      <c r="N797">
        <f t="shared" si="51"/>
        <v>5.5</v>
      </c>
      <c r="O797">
        <v>0</v>
      </c>
      <c r="P797">
        <v>0</v>
      </c>
      <c r="Q797" t="s">
        <v>15</v>
      </c>
      <c r="R797">
        <v>6.5</v>
      </c>
      <c r="S797">
        <v>350</v>
      </c>
      <c r="T797">
        <v>140</v>
      </c>
      <c r="U797">
        <v>140</v>
      </c>
      <c r="V797" t="s">
        <v>17</v>
      </c>
      <c r="W797">
        <f t="shared" ca="1" si="52"/>
        <v>0</v>
      </c>
      <c r="X797">
        <f t="shared" ca="1" si="50"/>
        <v>0</v>
      </c>
      <c r="Y797">
        <v>0</v>
      </c>
      <c r="Z797" t="s">
        <v>54</v>
      </c>
      <c r="AA797" t="str">
        <f t="shared" si="53"/>
        <v>intermediate_term</v>
      </c>
      <c r="AB797" s="4" t="s">
        <v>135</v>
      </c>
    </row>
    <row r="798" spans="1:28">
      <c r="A798" t="s">
        <v>88</v>
      </c>
      <c r="B798">
        <v>2020</v>
      </c>
      <c r="C798" t="s">
        <v>78</v>
      </c>
      <c r="D798" s="4" t="s">
        <v>44</v>
      </c>
      <c r="E798" s="2" t="s">
        <v>61</v>
      </c>
      <c r="F798">
        <v>1</v>
      </c>
      <c r="G798">
        <v>0.40645161299999999</v>
      </c>
      <c r="H798">
        <v>33.995159999999998</v>
      </c>
      <c r="I798">
        <v>39.646774190000002</v>
      </c>
      <c r="J798">
        <v>6.7112903230000001</v>
      </c>
      <c r="K798">
        <f ca="1">RANDBETWEEN(110,125)</f>
        <v>115</v>
      </c>
      <c r="L798">
        <v>2160</v>
      </c>
      <c r="M798">
        <v>3600</v>
      </c>
      <c r="N798">
        <f t="shared" si="51"/>
        <v>96</v>
      </c>
      <c r="O798">
        <v>40500</v>
      </c>
      <c r="P798">
        <f ca="1">RANDBETWEEN(2780,2795)</f>
        <v>2794</v>
      </c>
      <c r="Q798" t="s">
        <v>70</v>
      </c>
      <c r="R798">
        <v>6.6</v>
      </c>
      <c r="S798">
        <v>800</v>
      </c>
      <c r="T798">
        <v>40</v>
      </c>
      <c r="U798">
        <v>160</v>
      </c>
      <c r="V798" t="s">
        <v>18</v>
      </c>
      <c r="W798">
        <f t="shared" ca="1" si="52"/>
        <v>321310</v>
      </c>
      <c r="X798">
        <f t="shared" ca="1" si="50"/>
        <v>280810</v>
      </c>
      <c r="Y798">
        <f ca="1">(X798/O798)*100</f>
        <v>693.35802469135808</v>
      </c>
      <c r="Z798" t="s">
        <v>54</v>
      </c>
      <c r="AA798" t="str">
        <f t="shared" si="53"/>
        <v>long_term</v>
      </c>
      <c r="AB798" s="4" t="s">
        <v>136</v>
      </c>
    </row>
    <row r="799" spans="1:28">
      <c r="A799" t="s">
        <v>88</v>
      </c>
      <c r="B799">
        <v>2020</v>
      </c>
      <c r="C799" t="s">
        <v>78</v>
      </c>
      <c r="D799" s="4" t="s">
        <v>45</v>
      </c>
      <c r="E799" s="3" t="s">
        <v>59</v>
      </c>
      <c r="F799">
        <v>0</v>
      </c>
      <c r="G799">
        <v>0.40645161299999999</v>
      </c>
      <c r="H799">
        <v>33.995159999999998</v>
      </c>
      <c r="I799">
        <v>39.646774190000002</v>
      </c>
      <c r="J799">
        <v>6.7112903230000001</v>
      </c>
      <c r="K799">
        <f ca="1">RANDBETWEEN(800,1000)</f>
        <v>926</v>
      </c>
      <c r="L799">
        <v>240</v>
      </c>
      <c r="M799">
        <v>270</v>
      </c>
      <c r="N799">
        <f t="shared" si="51"/>
        <v>8.5</v>
      </c>
      <c r="O799">
        <v>0</v>
      </c>
      <c r="P799">
        <v>0</v>
      </c>
      <c r="Q799" t="s">
        <v>65</v>
      </c>
      <c r="R799">
        <v>7</v>
      </c>
      <c r="S799">
        <v>50</v>
      </c>
      <c r="T799">
        <v>100</v>
      </c>
      <c r="U799">
        <v>100</v>
      </c>
      <c r="V799" t="s">
        <v>18</v>
      </c>
      <c r="W799">
        <f t="shared" ca="1" si="52"/>
        <v>0</v>
      </c>
      <c r="X799">
        <f t="shared" ca="1" si="50"/>
        <v>0</v>
      </c>
      <c r="Y799">
        <v>0</v>
      </c>
      <c r="Z799" t="s">
        <v>53</v>
      </c>
      <c r="AA799" t="str">
        <f t="shared" si="53"/>
        <v>intermediate_term</v>
      </c>
      <c r="AB799" s="4" t="s">
        <v>104</v>
      </c>
    </row>
    <row r="800" spans="1:28">
      <c r="A800" t="s">
        <v>88</v>
      </c>
      <c r="B800">
        <v>2020</v>
      </c>
      <c r="C800" t="s">
        <v>78</v>
      </c>
      <c r="D800" s="4" t="s">
        <v>46</v>
      </c>
      <c r="E800" s="2" t="s">
        <v>59</v>
      </c>
      <c r="F800">
        <v>0</v>
      </c>
      <c r="G800">
        <v>0.40645161299999999</v>
      </c>
      <c r="H800">
        <v>33.995159999999998</v>
      </c>
      <c r="I800">
        <v>39.646774190000002</v>
      </c>
      <c r="J800">
        <v>6.7112903230000001</v>
      </c>
      <c r="K800">
        <f ca="1">RANDBETWEEN(80,100)</f>
        <v>95</v>
      </c>
      <c r="L800">
        <v>75</v>
      </c>
      <c r="M800">
        <v>90</v>
      </c>
      <c r="N800">
        <f t="shared" si="51"/>
        <v>2.75</v>
      </c>
      <c r="O800">
        <v>0</v>
      </c>
      <c r="P800">
        <v>0</v>
      </c>
      <c r="Q800" t="s">
        <v>13</v>
      </c>
      <c r="R800">
        <v>6.75</v>
      </c>
      <c r="S800">
        <v>125</v>
      </c>
      <c r="T800">
        <v>120</v>
      </c>
      <c r="U800">
        <v>25</v>
      </c>
      <c r="V800" t="s">
        <v>17</v>
      </c>
      <c r="W800">
        <f t="shared" ca="1" si="52"/>
        <v>0</v>
      </c>
      <c r="X800">
        <f t="shared" ca="1" si="50"/>
        <v>0</v>
      </c>
      <c r="Y800">
        <v>0</v>
      </c>
      <c r="Z800" t="s">
        <v>53</v>
      </c>
      <c r="AA800" t="str">
        <f t="shared" si="53"/>
        <v>short_term</v>
      </c>
      <c r="AB800" s="4" t="s">
        <v>105</v>
      </c>
    </row>
    <row r="801" spans="1:28">
      <c r="A801" t="s">
        <v>88</v>
      </c>
      <c r="B801">
        <v>2020</v>
      </c>
      <c r="C801" t="s">
        <v>78</v>
      </c>
      <c r="D801" t="s">
        <v>159</v>
      </c>
      <c r="E801" s="2" t="s">
        <v>61</v>
      </c>
      <c r="F801">
        <v>1</v>
      </c>
      <c r="G801">
        <v>0.40645161299999999</v>
      </c>
      <c r="H801">
        <v>33.995159999999998</v>
      </c>
      <c r="I801">
        <v>39.646774190000002</v>
      </c>
      <c r="J801">
        <v>6.7112903230000001</v>
      </c>
      <c r="K801">
        <f ca="1">RANDBETWEEN(190,210)</f>
        <v>208</v>
      </c>
      <c r="L801">
        <v>1095</v>
      </c>
      <c r="M801">
        <v>1460</v>
      </c>
      <c r="N801">
        <f t="shared" si="51"/>
        <v>42.583333333333336</v>
      </c>
      <c r="O801">
        <v>350000</v>
      </c>
      <c r="P801">
        <f ca="1">RANDBETWEEN(11990,12010)</f>
        <v>11997</v>
      </c>
      <c r="Q801" t="s">
        <v>13</v>
      </c>
      <c r="R801">
        <v>6</v>
      </c>
      <c r="S801">
        <v>50</v>
      </c>
      <c r="T801">
        <v>25</v>
      </c>
      <c r="U801">
        <v>25</v>
      </c>
      <c r="V801" t="s">
        <v>17</v>
      </c>
      <c r="W801">
        <f t="shared" ca="1" si="52"/>
        <v>2495376</v>
      </c>
      <c r="X801">
        <f t="shared" ca="1" si="50"/>
        <v>2145376</v>
      </c>
      <c r="Y801">
        <f ca="1">(X801/O801)*100</f>
        <v>612.96457142857139</v>
      </c>
      <c r="Z801" t="s">
        <v>54</v>
      </c>
      <c r="AA801" t="str">
        <f t="shared" si="53"/>
        <v>long_term</v>
      </c>
      <c r="AB801" s="4" t="s">
        <v>106</v>
      </c>
    </row>
    <row r="802" spans="1:28">
      <c r="A802" t="s">
        <v>88</v>
      </c>
      <c r="B802">
        <v>2020</v>
      </c>
      <c r="C802" t="s">
        <v>79</v>
      </c>
      <c r="D802" s="4" t="s">
        <v>138</v>
      </c>
      <c r="E802" t="s">
        <v>58</v>
      </c>
      <c r="F802">
        <v>0</v>
      </c>
      <c r="G802">
        <v>0.109677419</v>
      </c>
      <c r="H802">
        <v>33.798389999999998</v>
      </c>
      <c r="I802">
        <v>43.948387099999998</v>
      </c>
      <c r="J802">
        <v>6.058064516</v>
      </c>
      <c r="K802">
        <v>18.351980000000001</v>
      </c>
      <c r="L802">
        <v>90</v>
      </c>
      <c r="M802">
        <v>110</v>
      </c>
      <c r="N802">
        <f t="shared" si="51"/>
        <v>3.3333333333333335</v>
      </c>
      <c r="O802">
        <v>0</v>
      </c>
      <c r="P802">
        <v>0</v>
      </c>
      <c r="Q802" t="s">
        <v>15</v>
      </c>
      <c r="R802">
        <v>5.75</v>
      </c>
      <c r="S802">
        <v>150</v>
      </c>
      <c r="T802">
        <v>60</v>
      </c>
      <c r="U802">
        <v>60</v>
      </c>
      <c r="V802" t="s">
        <v>17</v>
      </c>
      <c r="W802">
        <f t="shared" si="52"/>
        <v>0</v>
      </c>
      <c r="X802">
        <f t="shared" si="50"/>
        <v>0</v>
      </c>
      <c r="Y802">
        <v>0</v>
      </c>
      <c r="Z802" t="s">
        <v>51</v>
      </c>
      <c r="AA802" t="str">
        <f t="shared" si="53"/>
        <v>short_term</v>
      </c>
      <c r="AB802" s="4" t="s">
        <v>107</v>
      </c>
    </row>
    <row r="803" spans="1:28">
      <c r="A803" t="s">
        <v>88</v>
      </c>
      <c r="B803">
        <v>2020</v>
      </c>
      <c r="C803" t="s">
        <v>79</v>
      </c>
      <c r="D803" s="4" t="s">
        <v>9</v>
      </c>
      <c r="E803" t="s">
        <v>58</v>
      </c>
      <c r="F803">
        <v>0</v>
      </c>
      <c r="G803">
        <v>0.109677419</v>
      </c>
      <c r="H803">
        <v>33.798389999999998</v>
      </c>
      <c r="I803">
        <v>43.948387099999998</v>
      </c>
      <c r="J803">
        <v>6.058064516</v>
      </c>
      <c r="K803">
        <v>26.11</v>
      </c>
      <c r="L803">
        <v>210</v>
      </c>
      <c r="M803">
        <v>240</v>
      </c>
      <c r="N803">
        <f t="shared" si="51"/>
        <v>7.5</v>
      </c>
      <c r="O803">
        <v>0</v>
      </c>
      <c r="P803">
        <v>0</v>
      </c>
      <c r="Q803" t="s">
        <v>15</v>
      </c>
      <c r="R803">
        <v>6.5</v>
      </c>
      <c r="S803">
        <v>80</v>
      </c>
      <c r="T803">
        <v>40</v>
      </c>
      <c r="U803">
        <v>40</v>
      </c>
      <c r="V803" t="s">
        <v>17</v>
      </c>
      <c r="W803">
        <f t="shared" si="52"/>
        <v>0</v>
      </c>
      <c r="X803">
        <f t="shared" si="50"/>
        <v>0</v>
      </c>
      <c r="Y803">
        <v>0</v>
      </c>
      <c r="Z803" t="s">
        <v>51</v>
      </c>
      <c r="AA803" t="str">
        <f t="shared" si="53"/>
        <v>intermediate_term</v>
      </c>
      <c r="AB803" s="4" t="s">
        <v>108</v>
      </c>
    </row>
    <row r="804" spans="1:28">
      <c r="A804" t="s">
        <v>88</v>
      </c>
      <c r="B804">
        <v>2020</v>
      </c>
      <c r="C804" t="s">
        <v>79</v>
      </c>
      <c r="D804" s="4" t="s">
        <v>139</v>
      </c>
      <c r="E804" t="s">
        <v>58</v>
      </c>
      <c r="F804">
        <v>0</v>
      </c>
      <c r="G804">
        <v>0.109677419</v>
      </c>
      <c r="H804">
        <v>33.798389999999998</v>
      </c>
      <c r="I804">
        <v>43.948387099999998</v>
      </c>
      <c r="J804">
        <v>6.058064516</v>
      </c>
      <c r="K804">
        <v>36.89</v>
      </c>
      <c r="L804">
        <v>65</v>
      </c>
      <c r="M804">
        <v>75</v>
      </c>
      <c r="N804">
        <f t="shared" si="51"/>
        <v>2.3333333333333335</v>
      </c>
      <c r="O804">
        <v>0</v>
      </c>
      <c r="P804">
        <v>0</v>
      </c>
      <c r="Q804" t="s">
        <v>15</v>
      </c>
      <c r="R804">
        <v>6.75</v>
      </c>
      <c r="S804">
        <v>80</v>
      </c>
      <c r="T804">
        <v>40</v>
      </c>
      <c r="U804">
        <v>40</v>
      </c>
      <c r="V804" t="s">
        <v>17</v>
      </c>
      <c r="W804">
        <f t="shared" si="52"/>
        <v>0</v>
      </c>
      <c r="X804">
        <f t="shared" si="50"/>
        <v>0</v>
      </c>
      <c r="Y804">
        <v>0</v>
      </c>
      <c r="Z804" t="s">
        <v>51</v>
      </c>
      <c r="AA804" t="str">
        <f t="shared" si="53"/>
        <v>short_term</v>
      </c>
      <c r="AB804" s="4" t="s">
        <v>89</v>
      </c>
    </row>
    <row r="805" spans="1:28">
      <c r="A805" t="s">
        <v>88</v>
      </c>
      <c r="B805">
        <v>2020</v>
      </c>
      <c r="C805" t="s">
        <v>79</v>
      </c>
      <c r="D805" s="4" t="s">
        <v>140</v>
      </c>
      <c r="E805" t="s">
        <v>58</v>
      </c>
      <c r="F805">
        <v>1</v>
      </c>
      <c r="G805">
        <v>0.109677419</v>
      </c>
      <c r="H805">
        <v>33.798389999999998</v>
      </c>
      <c r="I805">
        <v>43.948387099999998</v>
      </c>
      <c r="J805">
        <v>6.058064516</v>
      </c>
      <c r="K805">
        <v>186</v>
      </c>
      <c r="L805">
        <v>70</v>
      </c>
      <c r="M805">
        <v>90</v>
      </c>
      <c r="N805">
        <f t="shared" si="51"/>
        <v>2.6666666666666665</v>
      </c>
      <c r="O805">
        <v>11000</v>
      </c>
      <c r="P805">
        <v>2500</v>
      </c>
      <c r="Q805" t="s">
        <v>13</v>
      </c>
      <c r="R805">
        <v>0.75</v>
      </c>
      <c r="S805">
        <v>80</v>
      </c>
      <c r="T805">
        <v>40</v>
      </c>
      <c r="U805">
        <v>40</v>
      </c>
      <c r="V805" t="s">
        <v>18</v>
      </c>
      <c r="W805">
        <f t="shared" si="52"/>
        <v>465000</v>
      </c>
      <c r="X805">
        <f t="shared" si="50"/>
        <v>454000</v>
      </c>
      <c r="Y805">
        <f>(X805/O805)*100</f>
        <v>4127.272727272727</v>
      </c>
      <c r="Z805" t="s">
        <v>51</v>
      </c>
      <c r="AA805" t="str">
        <f t="shared" si="53"/>
        <v>short_term</v>
      </c>
      <c r="AB805" s="4" t="s">
        <v>109</v>
      </c>
    </row>
    <row r="806" spans="1:28">
      <c r="A806" t="s">
        <v>88</v>
      </c>
      <c r="B806">
        <v>2020</v>
      </c>
      <c r="C806" t="s">
        <v>79</v>
      </c>
      <c r="D806" s="4" t="s">
        <v>141</v>
      </c>
      <c r="E806" t="s">
        <v>58</v>
      </c>
      <c r="F806">
        <v>0</v>
      </c>
      <c r="G806">
        <v>0.109677419</v>
      </c>
      <c r="H806">
        <v>33.798389999999998</v>
      </c>
      <c r="I806">
        <v>43.948387099999998</v>
      </c>
      <c r="J806">
        <v>6.058064516</v>
      </c>
      <c r="K806">
        <v>17</v>
      </c>
      <c r="L806">
        <v>105</v>
      </c>
      <c r="M806">
        <v>110</v>
      </c>
      <c r="N806">
        <f t="shared" si="51"/>
        <v>3.5833333333333335</v>
      </c>
      <c r="O806">
        <v>0</v>
      </c>
      <c r="P806">
        <v>0</v>
      </c>
      <c r="Q806" t="s">
        <v>15</v>
      </c>
      <c r="R806">
        <v>6.5</v>
      </c>
      <c r="S806">
        <v>60</v>
      </c>
      <c r="T806">
        <v>30</v>
      </c>
      <c r="U806">
        <v>30</v>
      </c>
      <c r="V806" t="s">
        <v>17</v>
      </c>
      <c r="W806">
        <f t="shared" si="52"/>
        <v>0</v>
      </c>
      <c r="X806">
        <f t="shared" si="50"/>
        <v>0</v>
      </c>
      <c r="Y806">
        <v>0</v>
      </c>
      <c r="Z806" t="s">
        <v>51</v>
      </c>
      <c r="AA806" t="str">
        <f t="shared" si="53"/>
        <v>short_term</v>
      </c>
      <c r="AB806" s="4" t="s">
        <v>110</v>
      </c>
    </row>
    <row r="807" spans="1:28">
      <c r="A807" t="s">
        <v>88</v>
      </c>
      <c r="B807">
        <v>2020</v>
      </c>
      <c r="C807" t="s">
        <v>79</v>
      </c>
      <c r="D807" s="4" t="s">
        <v>142</v>
      </c>
      <c r="E807" t="s">
        <v>58</v>
      </c>
      <c r="F807">
        <v>1</v>
      </c>
      <c r="G807">
        <v>0.109677419</v>
      </c>
      <c r="H807">
        <v>33.798389999999998</v>
      </c>
      <c r="I807">
        <v>43.948387099999998</v>
      </c>
      <c r="J807">
        <v>6.058064516</v>
      </c>
      <c r="K807">
        <v>41.45</v>
      </c>
      <c r="L807">
        <v>120</v>
      </c>
      <c r="M807">
        <v>135</v>
      </c>
      <c r="N807">
        <f t="shared" si="51"/>
        <v>4.25</v>
      </c>
      <c r="O807">
        <v>13000</v>
      </c>
      <c r="P807">
        <v>648</v>
      </c>
      <c r="Q807" t="s">
        <v>65</v>
      </c>
      <c r="R807">
        <v>6</v>
      </c>
      <c r="S807">
        <v>40</v>
      </c>
      <c r="T807">
        <v>20</v>
      </c>
      <c r="U807">
        <v>20</v>
      </c>
      <c r="V807" t="s">
        <v>18</v>
      </c>
      <c r="W807">
        <f t="shared" si="52"/>
        <v>26859.600000000002</v>
      </c>
      <c r="X807">
        <f t="shared" si="50"/>
        <v>13859.600000000002</v>
      </c>
      <c r="Y807">
        <f>(X807/O807)*100</f>
        <v>106.61230769230772</v>
      </c>
      <c r="Z807" t="s">
        <v>51</v>
      </c>
      <c r="AA807" t="str">
        <f t="shared" si="53"/>
        <v>intermediate_term</v>
      </c>
      <c r="AB807" s="4" t="s">
        <v>111</v>
      </c>
    </row>
    <row r="808" spans="1:28">
      <c r="A808" t="s">
        <v>88</v>
      </c>
      <c r="B808">
        <v>2020</v>
      </c>
      <c r="C808" t="s">
        <v>79</v>
      </c>
      <c r="D808" s="4" t="s">
        <v>143</v>
      </c>
      <c r="E808" t="s">
        <v>58</v>
      </c>
      <c r="F808">
        <v>1</v>
      </c>
      <c r="G808">
        <v>0.109677419</v>
      </c>
      <c r="H808">
        <v>33.798389999999998</v>
      </c>
      <c r="I808">
        <v>43.948387099999998</v>
      </c>
      <c r="J808">
        <v>6.058064516</v>
      </c>
      <c r="K808">
        <v>52.52</v>
      </c>
      <c r="L808">
        <v>100</v>
      </c>
      <c r="M808">
        <v>120</v>
      </c>
      <c r="N808">
        <f t="shared" si="51"/>
        <v>3.6666666666666665</v>
      </c>
      <c r="O808">
        <v>17500</v>
      </c>
      <c r="P808">
        <v>800</v>
      </c>
      <c r="Q808" t="s">
        <v>66</v>
      </c>
      <c r="R808">
        <v>5.25</v>
      </c>
      <c r="S808">
        <v>10</v>
      </c>
      <c r="T808">
        <v>20</v>
      </c>
      <c r="U808">
        <v>12</v>
      </c>
      <c r="V808" t="s">
        <v>17</v>
      </c>
      <c r="W808">
        <f t="shared" si="52"/>
        <v>42016</v>
      </c>
      <c r="X808">
        <f t="shared" si="50"/>
        <v>24516</v>
      </c>
      <c r="Y808">
        <f>(X808/O808)*100</f>
        <v>140.09142857142857</v>
      </c>
      <c r="Z808" t="s">
        <v>51</v>
      </c>
      <c r="AA808" t="str">
        <f t="shared" si="53"/>
        <v>short_term</v>
      </c>
      <c r="AB808" s="4" t="s">
        <v>112</v>
      </c>
    </row>
    <row r="809" spans="1:28">
      <c r="A809" t="s">
        <v>88</v>
      </c>
      <c r="B809">
        <v>2020</v>
      </c>
      <c r="C809" t="s">
        <v>79</v>
      </c>
      <c r="D809" s="4" t="s">
        <v>144</v>
      </c>
      <c r="E809" t="s">
        <v>58</v>
      </c>
      <c r="F809">
        <v>0</v>
      </c>
      <c r="G809">
        <v>0.109677419</v>
      </c>
      <c r="H809">
        <v>33.798389999999998</v>
      </c>
      <c r="I809">
        <v>43.948387099999998</v>
      </c>
      <c r="J809">
        <v>6.058064516</v>
      </c>
      <c r="K809">
        <v>42.5</v>
      </c>
      <c r="L809">
        <v>60</v>
      </c>
      <c r="M809">
        <v>65</v>
      </c>
      <c r="N809">
        <f t="shared" si="51"/>
        <v>2.0833333333333335</v>
      </c>
      <c r="O809">
        <v>0</v>
      </c>
      <c r="P809">
        <v>0</v>
      </c>
      <c r="Q809" t="s">
        <v>13</v>
      </c>
      <c r="R809">
        <v>6.75</v>
      </c>
      <c r="S809">
        <v>20</v>
      </c>
      <c r="T809">
        <v>40</v>
      </c>
      <c r="U809">
        <v>0</v>
      </c>
      <c r="V809" t="s">
        <v>18</v>
      </c>
      <c r="W809">
        <f t="shared" si="52"/>
        <v>0</v>
      </c>
      <c r="X809">
        <f t="shared" si="50"/>
        <v>0</v>
      </c>
      <c r="Y809">
        <v>0</v>
      </c>
      <c r="Z809" t="s">
        <v>51</v>
      </c>
      <c r="AA809" t="str">
        <f t="shared" si="53"/>
        <v>short_term</v>
      </c>
      <c r="AB809" s="4" t="s">
        <v>113</v>
      </c>
    </row>
    <row r="810" spans="1:28">
      <c r="A810" t="s">
        <v>88</v>
      </c>
      <c r="B810">
        <v>2020</v>
      </c>
      <c r="C810" t="s">
        <v>79</v>
      </c>
      <c r="D810" s="4" t="s">
        <v>145</v>
      </c>
      <c r="E810" t="s">
        <v>58</v>
      </c>
      <c r="F810">
        <v>0</v>
      </c>
      <c r="G810">
        <v>0.109677419</v>
      </c>
      <c r="H810">
        <v>33.798389999999998</v>
      </c>
      <c r="I810">
        <v>43.948387099999998</v>
      </c>
      <c r="J810">
        <v>6.058064516</v>
      </c>
      <c r="K810">
        <v>36.159999999999997</v>
      </c>
      <c r="L810">
        <v>70</v>
      </c>
      <c r="M810">
        <v>85</v>
      </c>
      <c r="N810">
        <f t="shared" si="51"/>
        <v>2.5833333333333335</v>
      </c>
      <c r="O810">
        <v>0</v>
      </c>
      <c r="P810">
        <v>0</v>
      </c>
      <c r="Q810" t="s">
        <v>67</v>
      </c>
      <c r="R810">
        <v>7.15</v>
      </c>
      <c r="S810">
        <v>20</v>
      </c>
      <c r="T810">
        <v>40</v>
      </c>
      <c r="U810">
        <v>40</v>
      </c>
      <c r="V810" t="s">
        <v>18</v>
      </c>
      <c r="W810">
        <f t="shared" si="52"/>
        <v>0</v>
      </c>
      <c r="X810">
        <f t="shared" si="50"/>
        <v>0</v>
      </c>
      <c r="Y810">
        <v>0</v>
      </c>
      <c r="Z810" t="s">
        <v>51</v>
      </c>
      <c r="AA810" t="str">
        <f t="shared" si="53"/>
        <v>short_term</v>
      </c>
      <c r="AB810" s="4" t="s">
        <v>114</v>
      </c>
    </row>
    <row r="811" spans="1:28">
      <c r="A811" t="s">
        <v>88</v>
      </c>
      <c r="B811">
        <v>2020</v>
      </c>
      <c r="C811" t="s">
        <v>79</v>
      </c>
      <c r="D811" s="4" t="s">
        <v>146</v>
      </c>
      <c r="E811" t="s">
        <v>58</v>
      </c>
      <c r="F811">
        <v>0</v>
      </c>
      <c r="G811">
        <v>0.109677419</v>
      </c>
      <c r="H811">
        <v>33.798389999999998</v>
      </c>
      <c r="I811">
        <v>43.948387099999998</v>
      </c>
      <c r="J811">
        <v>6.058064516</v>
      </c>
      <c r="K811">
        <v>48.75</v>
      </c>
      <c r="L811">
        <v>90</v>
      </c>
      <c r="M811">
        <v>135</v>
      </c>
      <c r="N811">
        <f t="shared" si="51"/>
        <v>3.75</v>
      </c>
      <c r="O811">
        <v>0</v>
      </c>
      <c r="P811">
        <v>0</v>
      </c>
      <c r="Q811" t="s">
        <v>66</v>
      </c>
      <c r="R811">
        <v>6.5</v>
      </c>
      <c r="S811">
        <v>12.5</v>
      </c>
      <c r="T811">
        <v>25</v>
      </c>
      <c r="U811">
        <v>12.5</v>
      </c>
      <c r="V811" t="s">
        <v>18</v>
      </c>
      <c r="W811">
        <f t="shared" si="52"/>
        <v>0</v>
      </c>
      <c r="X811">
        <f t="shared" si="50"/>
        <v>0</v>
      </c>
      <c r="Y811">
        <v>0</v>
      </c>
      <c r="Z811" t="s">
        <v>51</v>
      </c>
      <c r="AA811" t="str">
        <f t="shared" si="53"/>
        <v>short_term</v>
      </c>
      <c r="AB811" s="4" t="s">
        <v>115</v>
      </c>
    </row>
    <row r="812" spans="1:28">
      <c r="A812" t="s">
        <v>88</v>
      </c>
      <c r="B812">
        <v>2020</v>
      </c>
      <c r="C812" t="s">
        <v>79</v>
      </c>
      <c r="D812" s="4" t="s">
        <v>147</v>
      </c>
      <c r="E812" t="s">
        <v>58</v>
      </c>
      <c r="F812">
        <v>0</v>
      </c>
      <c r="G812">
        <v>0.109677419</v>
      </c>
      <c r="H812">
        <v>33.798389999999998</v>
      </c>
      <c r="I812">
        <v>43.948387099999998</v>
      </c>
      <c r="J812">
        <v>6.058064516</v>
      </c>
      <c r="K812">
        <v>45.62</v>
      </c>
      <c r="L812">
        <v>160</v>
      </c>
      <c r="M812">
        <v>170</v>
      </c>
      <c r="N812">
        <f t="shared" si="51"/>
        <v>5.5</v>
      </c>
      <c r="O812">
        <v>0</v>
      </c>
      <c r="P812">
        <v>0</v>
      </c>
      <c r="Q812" t="s">
        <v>13</v>
      </c>
      <c r="R812">
        <v>6.25</v>
      </c>
      <c r="S812">
        <v>10</v>
      </c>
      <c r="T812">
        <v>40</v>
      </c>
      <c r="U812">
        <v>20</v>
      </c>
      <c r="V812" t="s">
        <v>17</v>
      </c>
      <c r="W812">
        <f t="shared" si="52"/>
        <v>0</v>
      </c>
      <c r="X812">
        <f t="shared" si="50"/>
        <v>0</v>
      </c>
      <c r="Y812">
        <v>0</v>
      </c>
      <c r="Z812" t="s">
        <v>51</v>
      </c>
      <c r="AA812" t="str">
        <f t="shared" si="53"/>
        <v>intermediate_term</v>
      </c>
      <c r="AB812" s="4" t="s">
        <v>116</v>
      </c>
    </row>
    <row r="813" spans="1:28">
      <c r="A813" t="s">
        <v>88</v>
      </c>
      <c r="B813">
        <v>2020</v>
      </c>
      <c r="C813" t="s">
        <v>79</v>
      </c>
      <c r="D813" s="4" t="s">
        <v>10</v>
      </c>
      <c r="E813" t="s">
        <v>58</v>
      </c>
      <c r="F813">
        <v>1</v>
      </c>
      <c r="G813">
        <v>0.109677419</v>
      </c>
      <c r="H813">
        <v>33.798389999999998</v>
      </c>
      <c r="I813">
        <v>43.948387099999998</v>
      </c>
      <c r="J813">
        <v>6.058064516</v>
      </c>
      <c r="K813">
        <v>28</v>
      </c>
      <c r="L813">
        <v>90</v>
      </c>
      <c r="M813">
        <v>125</v>
      </c>
      <c r="N813">
        <f t="shared" si="51"/>
        <v>3.5833333333333335</v>
      </c>
      <c r="O813">
        <v>8500</v>
      </c>
      <c r="P813">
        <v>334</v>
      </c>
      <c r="Q813" t="s">
        <v>67</v>
      </c>
      <c r="R813">
        <v>7.1</v>
      </c>
      <c r="S813">
        <v>135</v>
      </c>
      <c r="T813">
        <v>31</v>
      </c>
      <c r="U813">
        <v>250</v>
      </c>
      <c r="V813" t="s">
        <v>17</v>
      </c>
      <c r="W813">
        <f t="shared" si="52"/>
        <v>9352</v>
      </c>
      <c r="X813">
        <f t="shared" si="50"/>
        <v>852</v>
      </c>
      <c r="Y813">
        <f>(X813/O813)*100</f>
        <v>10.023529411764706</v>
      </c>
      <c r="Z813" t="s">
        <v>51</v>
      </c>
      <c r="AA813" t="str">
        <f t="shared" si="53"/>
        <v>short_term</v>
      </c>
      <c r="AB813" s="4" t="s">
        <v>113</v>
      </c>
    </row>
    <row r="814" spans="1:28">
      <c r="A814" t="s">
        <v>88</v>
      </c>
      <c r="B814">
        <v>2020</v>
      </c>
      <c r="C814" t="s">
        <v>79</v>
      </c>
      <c r="D814" s="4" t="s">
        <v>148</v>
      </c>
      <c r="E814" t="s">
        <v>61</v>
      </c>
      <c r="F814">
        <v>1</v>
      </c>
      <c r="G814">
        <v>0.109677419</v>
      </c>
      <c r="H814">
        <v>33.798389999999998</v>
      </c>
      <c r="I814">
        <v>43.948387099999998</v>
      </c>
      <c r="J814">
        <v>6.058064516</v>
      </c>
      <c r="K814">
        <v>29.89</v>
      </c>
      <c r="L814">
        <v>110</v>
      </c>
      <c r="M814">
        <v>120</v>
      </c>
      <c r="N814">
        <f t="shared" si="51"/>
        <v>3.8333333333333335</v>
      </c>
      <c r="O814">
        <v>22500</v>
      </c>
      <c r="P814">
        <v>1189</v>
      </c>
      <c r="Q814" t="s">
        <v>13</v>
      </c>
      <c r="R814">
        <v>6.25</v>
      </c>
      <c r="S814">
        <v>60</v>
      </c>
      <c r="T814">
        <v>45</v>
      </c>
      <c r="U814">
        <v>48</v>
      </c>
      <c r="V814" t="s">
        <v>17</v>
      </c>
      <c r="W814">
        <f t="shared" si="52"/>
        <v>35539.21</v>
      </c>
      <c r="X814">
        <f t="shared" si="50"/>
        <v>13039.21</v>
      </c>
      <c r="Y814">
        <f>(X814/O814)*100</f>
        <v>57.952044444444439</v>
      </c>
      <c r="Z814" t="s">
        <v>51</v>
      </c>
      <c r="AA814" t="str">
        <f t="shared" si="53"/>
        <v>short_term</v>
      </c>
      <c r="AB814" s="4" t="s">
        <v>117</v>
      </c>
    </row>
    <row r="815" spans="1:28">
      <c r="A815" t="s">
        <v>88</v>
      </c>
      <c r="B815">
        <v>2020</v>
      </c>
      <c r="C815" t="s">
        <v>79</v>
      </c>
      <c r="D815" s="4" t="s">
        <v>149</v>
      </c>
      <c r="E815" s="1" t="s">
        <v>58</v>
      </c>
      <c r="F815">
        <v>1</v>
      </c>
      <c r="G815">
        <v>0.109677419</v>
      </c>
      <c r="H815">
        <v>33.798389999999998</v>
      </c>
      <c r="I815">
        <v>43.948387099999998</v>
      </c>
      <c r="J815">
        <v>6.058064516</v>
      </c>
      <c r="K815">
        <v>47.45</v>
      </c>
      <c r="L815">
        <v>90</v>
      </c>
      <c r="M815">
        <v>130</v>
      </c>
      <c r="N815">
        <f t="shared" si="51"/>
        <v>3.6666666666666665</v>
      </c>
      <c r="O815">
        <v>13500</v>
      </c>
      <c r="P815">
        <v>350</v>
      </c>
      <c r="Q815" t="s">
        <v>68</v>
      </c>
      <c r="R815">
        <v>6.75</v>
      </c>
      <c r="S815">
        <v>17</v>
      </c>
      <c r="T815">
        <v>13</v>
      </c>
      <c r="U815">
        <v>13</v>
      </c>
      <c r="V815" t="s">
        <v>17</v>
      </c>
      <c r="W815">
        <f t="shared" si="52"/>
        <v>16607.5</v>
      </c>
      <c r="X815">
        <f t="shared" si="50"/>
        <v>3107.5</v>
      </c>
      <c r="Y815">
        <f>(X815/O815)*100</f>
        <v>23.018518518518519</v>
      </c>
      <c r="Z815" t="s">
        <v>51</v>
      </c>
      <c r="AA815" t="str">
        <f t="shared" si="53"/>
        <v>short_term</v>
      </c>
      <c r="AB815" s="4" t="s">
        <v>118</v>
      </c>
    </row>
    <row r="816" spans="1:28">
      <c r="A816" t="s">
        <v>88</v>
      </c>
      <c r="B816">
        <v>2020</v>
      </c>
      <c r="C816" t="s">
        <v>79</v>
      </c>
      <c r="D816" s="4" t="s">
        <v>150</v>
      </c>
      <c r="E816" s="1" t="s">
        <v>59</v>
      </c>
      <c r="F816">
        <v>1</v>
      </c>
      <c r="G816">
        <v>0.109677419</v>
      </c>
      <c r="H816">
        <v>33.798389999999998</v>
      </c>
      <c r="I816">
        <v>43.948387099999998</v>
      </c>
      <c r="J816">
        <v>6.058064516</v>
      </c>
      <c r="K816">
        <v>32</v>
      </c>
      <c r="L816">
        <v>90</v>
      </c>
      <c r="M816">
        <v>100</v>
      </c>
      <c r="N816">
        <f t="shared" si="51"/>
        <v>3.1666666666666665</v>
      </c>
      <c r="O816">
        <v>20500</v>
      </c>
      <c r="P816">
        <v>904</v>
      </c>
      <c r="Q816" t="s">
        <v>13</v>
      </c>
      <c r="R816">
        <v>6.4</v>
      </c>
      <c r="S816">
        <v>150</v>
      </c>
      <c r="T816">
        <v>75</v>
      </c>
      <c r="U816">
        <v>50</v>
      </c>
      <c r="V816" t="s">
        <v>17</v>
      </c>
      <c r="W816">
        <f t="shared" si="52"/>
        <v>28928</v>
      </c>
      <c r="X816">
        <f t="shared" si="50"/>
        <v>8428</v>
      </c>
      <c r="Y816">
        <f>(X816/O816)*100</f>
        <v>41.112195121951217</v>
      </c>
      <c r="Z816" t="s">
        <v>51</v>
      </c>
      <c r="AA816" t="str">
        <f t="shared" si="53"/>
        <v>short_term</v>
      </c>
      <c r="AB816" s="4" t="s">
        <v>119</v>
      </c>
    </row>
    <row r="817" spans="1:28">
      <c r="A817" t="s">
        <v>88</v>
      </c>
      <c r="B817">
        <v>2020</v>
      </c>
      <c r="C817" t="s">
        <v>79</v>
      </c>
      <c r="D817" s="4" t="s">
        <v>11</v>
      </c>
      <c r="E817" s="1" t="s">
        <v>59</v>
      </c>
      <c r="F817">
        <v>0</v>
      </c>
      <c r="G817">
        <v>0.109677419</v>
      </c>
      <c r="H817">
        <v>33.798389999999998</v>
      </c>
      <c r="I817">
        <v>43.948387099999998</v>
      </c>
      <c r="J817">
        <v>6.058064516</v>
      </c>
      <c r="K817">
        <v>35</v>
      </c>
      <c r="L817">
        <v>120</v>
      </c>
      <c r="M817">
        <v>150</v>
      </c>
      <c r="N817">
        <f t="shared" si="51"/>
        <v>4.5</v>
      </c>
      <c r="O817">
        <v>0</v>
      </c>
      <c r="P817">
        <v>0</v>
      </c>
      <c r="Q817" t="s">
        <v>13</v>
      </c>
      <c r="R817">
        <v>6.5</v>
      </c>
      <c r="S817">
        <v>24</v>
      </c>
      <c r="T817">
        <v>108</v>
      </c>
      <c r="U817">
        <v>48</v>
      </c>
      <c r="V817" t="s">
        <v>18</v>
      </c>
      <c r="W817">
        <f t="shared" si="52"/>
        <v>0</v>
      </c>
      <c r="X817">
        <f t="shared" si="50"/>
        <v>0</v>
      </c>
      <c r="Y817">
        <v>0</v>
      </c>
      <c r="Z817" t="s">
        <v>53</v>
      </c>
      <c r="AA817" t="str">
        <f t="shared" si="53"/>
        <v>intermediate_term</v>
      </c>
      <c r="AB817" s="4" t="s">
        <v>120</v>
      </c>
    </row>
    <row r="818" spans="1:28">
      <c r="A818" t="s">
        <v>88</v>
      </c>
      <c r="B818">
        <v>2020</v>
      </c>
      <c r="C818" t="s">
        <v>79</v>
      </c>
      <c r="D818" s="4" t="s">
        <v>151</v>
      </c>
      <c r="E818" s="1" t="s">
        <v>60</v>
      </c>
      <c r="F818">
        <v>0</v>
      </c>
      <c r="G818">
        <v>0.109677419</v>
      </c>
      <c r="H818">
        <v>33.798389999999998</v>
      </c>
      <c r="I818">
        <v>43.948387099999998</v>
      </c>
      <c r="J818">
        <v>6.058064516</v>
      </c>
      <c r="K818">
        <v>35</v>
      </c>
      <c r="L818">
        <v>150</v>
      </c>
      <c r="M818">
        <v>300</v>
      </c>
      <c r="N818">
        <f t="shared" si="51"/>
        <v>7.5</v>
      </c>
      <c r="O818">
        <v>0</v>
      </c>
      <c r="P818">
        <v>0</v>
      </c>
      <c r="Q818" t="s">
        <v>13</v>
      </c>
      <c r="R818">
        <v>5.75</v>
      </c>
      <c r="S818">
        <v>40</v>
      </c>
      <c r="T818">
        <v>25</v>
      </c>
      <c r="U818">
        <v>15</v>
      </c>
      <c r="V818" t="s">
        <v>18</v>
      </c>
      <c r="W818">
        <f t="shared" si="52"/>
        <v>0</v>
      </c>
      <c r="X818">
        <f t="shared" si="50"/>
        <v>0</v>
      </c>
      <c r="Y818">
        <v>0</v>
      </c>
      <c r="Z818" t="s">
        <v>53</v>
      </c>
      <c r="AA818" t="str">
        <f t="shared" si="53"/>
        <v>intermediate_term</v>
      </c>
      <c r="AB818" s="4" t="s">
        <v>121</v>
      </c>
    </row>
    <row r="819" spans="1:28">
      <c r="A819" t="s">
        <v>88</v>
      </c>
      <c r="B819">
        <v>2020</v>
      </c>
      <c r="C819" t="s">
        <v>79</v>
      </c>
      <c r="D819" s="4" t="s">
        <v>152</v>
      </c>
      <c r="E819" s="1" t="s">
        <v>60</v>
      </c>
      <c r="F819">
        <v>0</v>
      </c>
      <c r="G819">
        <v>0.109677419</v>
      </c>
      <c r="H819">
        <v>33.798389999999998</v>
      </c>
      <c r="I819">
        <v>43.948387099999998</v>
      </c>
      <c r="J819">
        <v>6.058064516</v>
      </c>
      <c r="K819">
        <v>28</v>
      </c>
      <c r="L819">
        <v>50</v>
      </c>
      <c r="M819">
        <v>145</v>
      </c>
      <c r="N819">
        <f t="shared" si="51"/>
        <v>3.25</v>
      </c>
      <c r="O819">
        <v>0</v>
      </c>
      <c r="P819">
        <v>0</v>
      </c>
      <c r="Q819" t="s">
        <v>69</v>
      </c>
      <c r="R819">
        <v>6.75</v>
      </c>
      <c r="S819">
        <v>20</v>
      </c>
      <c r="T819">
        <v>40</v>
      </c>
      <c r="U819">
        <v>20</v>
      </c>
      <c r="V819" t="s">
        <v>17</v>
      </c>
      <c r="W819">
        <f t="shared" si="52"/>
        <v>0</v>
      </c>
      <c r="X819">
        <f t="shared" si="50"/>
        <v>0</v>
      </c>
      <c r="Y819">
        <v>0</v>
      </c>
      <c r="Z819" t="s">
        <v>53</v>
      </c>
      <c r="AA819" t="str">
        <f t="shared" si="53"/>
        <v>short_term</v>
      </c>
      <c r="AB819" s="4" t="s">
        <v>122</v>
      </c>
    </row>
    <row r="820" spans="1:28">
      <c r="A820" t="s">
        <v>88</v>
      </c>
      <c r="B820">
        <v>2020</v>
      </c>
      <c r="C820" t="s">
        <v>79</v>
      </c>
      <c r="D820" s="4" t="s">
        <v>153</v>
      </c>
      <c r="E820" s="1" t="s">
        <v>63</v>
      </c>
      <c r="F820">
        <v>1</v>
      </c>
      <c r="G820">
        <v>0.109677419</v>
      </c>
      <c r="H820">
        <v>33.798389999999998</v>
      </c>
      <c r="I820">
        <v>43.948387099999998</v>
      </c>
      <c r="J820">
        <v>6.058064516</v>
      </c>
      <c r="K820">
        <v>120</v>
      </c>
      <c r="L820">
        <v>180</v>
      </c>
      <c r="M820">
        <v>240</v>
      </c>
      <c r="N820">
        <f t="shared" si="51"/>
        <v>7</v>
      </c>
      <c r="O820">
        <v>37500</v>
      </c>
      <c r="P820">
        <v>500</v>
      </c>
      <c r="Q820" t="s">
        <v>70</v>
      </c>
      <c r="R820">
        <v>6.9</v>
      </c>
      <c r="S820">
        <v>80</v>
      </c>
      <c r="T820">
        <v>40</v>
      </c>
      <c r="U820">
        <v>40</v>
      </c>
      <c r="V820" t="s">
        <v>18</v>
      </c>
      <c r="W820">
        <f t="shared" si="52"/>
        <v>60000</v>
      </c>
      <c r="X820">
        <f t="shared" si="50"/>
        <v>22500</v>
      </c>
      <c r="Y820">
        <f>(X820/O820)*100</f>
        <v>60</v>
      </c>
      <c r="Z820" t="s">
        <v>53</v>
      </c>
      <c r="AA820" t="str">
        <f t="shared" si="53"/>
        <v>intermediate_term</v>
      </c>
      <c r="AB820" s="4" t="s">
        <v>123</v>
      </c>
    </row>
    <row r="821" spans="1:28">
      <c r="A821" t="s">
        <v>88</v>
      </c>
      <c r="B821">
        <v>2020</v>
      </c>
      <c r="C821" t="s">
        <v>79</v>
      </c>
      <c r="D821" s="4" t="s">
        <v>12</v>
      </c>
      <c r="E821" s="1" t="s">
        <v>62</v>
      </c>
      <c r="F821">
        <v>1</v>
      </c>
      <c r="G821">
        <v>0.109677419</v>
      </c>
      <c r="H821">
        <v>33.798389999999998</v>
      </c>
      <c r="I821">
        <v>43.948387099999998</v>
      </c>
      <c r="J821">
        <v>6.058064516</v>
      </c>
      <c r="K821">
        <v>100</v>
      </c>
      <c r="L821">
        <v>150</v>
      </c>
      <c r="M821">
        <v>180</v>
      </c>
      <c r="N821">
        <f t="shared" si="51"/>
        <v>5.5</v>
      </c>
      <c r="O821">
        <v>45000</v>
      </c>
      <c r="P821">
        <v>2750</v>
      </c>
      <c r="Q821" t="s">
        <v>13</v>
      </c>
      <c r="R821">
        <v>6.25</v>
      </c>
      <c r="S821">
        <v>30</v>
      </c>
      <c r="T821">
        <v>60</v>
      </c>
      <c r="U821">
        <v>30</v>
      </c>
      <c r="V821" t="s">
        <v>17</v>
      </c>
      <c r="W821">
        <f t="shared" si="52"/>
        <v>275000</v>
      </c>
      <c r="X821">
        <f t="shared" si="50"/>
        <v>230000</v>
      </c>
      <c r="Y821">
        <f>(X821/O821)*100</f>
        <v>511.11111111111109</v>
      </c>
      <c r="Z821" t="s">
        <v>53</v>
      </c>
      <c r="AA821" t="str">
        <f t="shared" si="53"/>
        <v>intermediate_term</v>
      </c>
      <c r="AB821" s="4" t="s">
        <v>124</v>
      </c>
    </row>
    <row r="822" spans="1:28">
      <c r="A822" t="s">
        <v>88</v>
      </c>
      <c r="B822">
        <v>2020</v>
      </c>
      <c r="C822" t="s">
        <v>79</v>
      </c>
      <c r="D822" s="4" t="s">
        <v>154</v>
      </c>
      <c r="E822" s="1" t="s">
        <v>61</v>
      </c>
      <c r="F822">
        <v>0</v>
      </c>
      <c r="G822">
        <v>0.109677419</v>
      </c>
      <c r="H822">
        <v>33.798389999999998</v>
      </c>
      <c r="I822">
        <v>43.948387099999998</v>
      </c>
      <c r="J822">
        <v>6.058064516</v>
      </c>
      <c r="K822">
        <v>3.88</v>
      </c>
      <c r="L822">
        <v>300</v>
      </c>
      <c r="M822">
        <v>450</v>
      </c>
      <c r="N822">
        <f t="shared" si="51"/>
        <v>12.5</v>
      </c>
      <c r="O822">
        <v>0</v>
      </c>
      <c r="P822">
        <v>0</v>
      </c>
      <c r="Q822" t="s">
        <v>13</v>
      </c>
      <c r="R822">
        <v>7</v>
      </c>
      <c r="S822">
        <v>150</v>
      </c>
      <c r="T822">
        <v>80</v>
      </c>
      <c r="U822">
        <v>80</v>
      </c>
      <c r="V822" t="s">
        <v>17</v>
      </c>
      <c r="W822">
        <f t="shared" si="52"/>
        <v>0</v>
      </c>
      <c r="X822">
        <f t="shared" si="50"/>
        <v>0</v>
      </c>
      <c r="Y822">
        <v>0</v>
      </c>
      <c r="Z822" t="s">
        <v>51</v>
      </c>
      <c r="AA822" t="str">
        <f t="shared" si="53"/>
        <v>long_term</v>
      </c>
      <c r="AB822" s="4" t="s">
        <v>125</v>
      </c>
    </row>
    <row r="823" spans="1:28">
      <c r="A823" t="s">
        <v>88</v>
      </c>
      <c r="B823">
        <v>2020</v>
      </c>
      <c r="C823" t="s">
        <v>79</v>
      </c>
      <c r="D823" s="4" t="s">
        <v>155</v>
      </c>
      <c r="E823" s="1" t="s">
        <v>62</v>
      </c>
      <c r="F823">
        <v>0</v>
      </c>
      <c r="G823">
        <v>0.109677419</v>
      </c>
      <c r="H823">
        <v>33.798389999999998</v>
      </c>
      <c r="I823">
        <v>43.948387099999998</v>
      </c>
      <c r="J823">
        <v>6.058064516</v>
      </c>
      <c r="K823">
        <v>48.88</v>
      </c>
      <c r="L823">
        <v>80</v>
      </c>
      <c r="M823">
        <v>150</v>
      </c>
      <c r="N823">
        <f t="shared" si="51"/>
        <v>3.8333333333333335</v>
      </c>
      <c r="O823">
        <v>0</v>
      </c>
      <c r="P823">
        <v>0</v>
      </c>
      <c r="Q823" t="s">
        <v>13</v>
      </c>
      <c r="R823">
        <v>6.5</v>
      </c>
      <c r="S823">
        <v>40</v>
      </c>
      <c r="T823">
        <v>20</v>
      </c>
      <c r="U823">
        <v>40</v>
      </c>
      <c r="V823" t="s">
        <v>17</v>
      </c>
      <c r="W823">
        <f t="shared" si="52"/>
        <v>0</v>
      </c>
      <c r="X823">
        <f t="shared" si="50"/>
        <v>0</v>
      </c>
      <c r="Y823">
        <v>0</v>
      </c>
      <c r="Z823" t="s">
        <v>51</v>
      </c>
      <c r="AA823" t="str">
        <f t="shared" si="53"/>
        <v>short_term</v>
      </c>
      <c r="AB823" s="4" t="s">
        <v>126</v>
      </c>
    </row>
    <row r="824" spans="1:28">
      <c r="A824" t="s">
        <v>88</v>
      </c>
      <c r="B824">
        <v>2020</v>
      </c>
      <c r="C824" t="s">
        <v>79</v>
      </c>
      <c r="D824" s="4" t="s">
        <v>22</v>
      </c>
      <c r="E824" s="3" t="s">
        <v>62</v>
      </c>
      <c r="F824">
        <v>0</v>
      </c>
      <c r="G824">
        <v>0.109677419</v>
      </c>
      <c r="H824">
        <v>33.798389999999998</v>
      </c>
      <c r="I824">
        <v>43.948387099999998</v>
      </c>
      <c r="J824">
        <v>6.058064516</v>
      </c>
      <c r="K824">
        <f ca="1">RANDBETWEEN(15,30)</f>
        <v>22</v>
      </c>
      <c r="L824">
        <v>90</v>
      </c>
      <c r="M824">
        <v>90</v>
      </c>
      <c r="N824">
        <f t="shared" si="51"/>
        <v>3</v>
      </c>
      <c r="O824">
        <v>0</v>
      </c>
      <c r="P824">
        <v>0</v>
      </c>
      <c r="Q824" t="s">
        <v>13</v>
      </c>
      <c r="R824">
        <v>6.5</v>
      </c>
      <c r="S824">
        <v>200</v>
      </c>
      <c r="T824">
        <v>250</v>
      </c>
      <c r="U824">
        <v>250</v>
      </c>
      <c r="V824" t="s">
        <v>18</v>
      </c>
      <c r="W824">
        <f t="shared" ca="1" si="52"/>
        <v>0</v>
      </c>
      <c r="X824">
        <f t="shared" ca="1" si="50"/>
        <v>0</v>
      </c>
      <c r="Y824">
        <v>0</v>
      </c>
      <c r="Z824" t="s">
        <v>53</v>
      </c>
      <c r="AA824" t="str">
        <f t="shared" si="53"/>
        <v>short_term</v>
      </c>
      <c r="AB824" s="4" t="s">
        <v>90</v>
      </c>
    </row>
    <row r="825" spans="1:28">
      <c r="A825" t="s">
        <v>88</v>
      </c>
      <c r="B825">
        <v>2020</v>
      </c>
      <c r="C825" t="s">
        <v>79</v>
      </c>
      <c r="D825" s="4" t="s">
        <v>23</v>
      </c>
      <c r="E825" s="3" t="s">
        <v>62</v>
      </c>
      <c r="F825">
        <v>1</v>
      </c>
      <c r="G825">
        <v>0.109677419</v>
      </c>
      <c r="H825">
        <v>33.798389999999998</v>
      </c>
      <c r="I825">
        <v>43.948387099999998</v>
      </c>
      <c r="J825">
        <v>6.058064516</v>
      </c>
      <c r="K825">
        <f ca="1">RANDBETWEEN(15,30)</f>
        <v>15</v>
      </c>
      <c r="L825">
        <v>140</v>
      </c>
      <c r="M825">
        <v>140</v>
      </c>
      <c r="N825">
        <f t="shared" si="51"/>
        <v>4.666666666666667</v>
      </c>
      <c r="O825">
        <v>27500</v>
      </c>
      <c r="P825">
        <f ca="1">RANDBETWEEN(16180,16195)</f>
        <v>16191</v>
      </c>
      <c r="Q825" t="s">
        <v>15</v>
      </c>
      <c r="R825">
        <v>6.05</v>
      </c>
      <c r="S825">
        <v>200</v>
      </c>
      <c r="T825">
        <v>75</v>
      </c>
      <c r="U825">
        <v>75</v>
      </c>
      <c r="V825" t="s">
        <v>18</v>
      </c>
      <c r="W825">
        <f t="shared" ca="1" si="52"/>
        <v>242865</v>
      </c>
      <c r="X825">
        <f t="shared" ca="1" si="50"/>
        <v>215365</v>
      </c>
      <c r="Y825">
        <f ca="1">(X825/O825)*100</f>
        <v>783.14545454545453</v>
      </c>
      <c r="Z825" t="s">
        <v>53</v>
      </c>
      <c r="AA825" t="str">
        <f t="shared" si="53"/>
        <v>intermediate_term</v>
      </c>
      <c r="AB825" s="4" t="s">
        <v>127</v>
      </c>
    </row>
    <row r="826" spans="1:28">
      <c r="A826" t="s">
        <v>88</v>
      </c>
      <c r="B826">
        <v>2020</v>
      </c>
      <c r="C826" t="s">
        <v>79</v>
      </c>
      <c r="D826" s="4" t="s">
        <v>24</v>
      </c>
      <c r="E826" s="3" t="s">
        <v>62</v>
      </c>
      <c r="F826">
        <v>1</v>
      </c>
      <c r="G826">
        <v>0.109677419</v>
      </c>
      <c r="H826">
        <v>33.798389999999998</v>
      </c>
      <c r="I826">
        <v>43.948387099999998</v>
      </c>
      <c r="J826">
        <v>6.058064516</v>
      </c>
      <c r="K826">
        <f ca="1">RANDBETWEEN(25,35)</f>
        <v>33</v>
      </c>
      <c r="L826">
        <v>240</v>
      </c>
      <c r="M826">
        <v>240</v>
      </c>
      <c r="N826">
        <f t="shared" si="51"/>
        <v>8</v>
      </c>
      <c r="O826">
        <v>60500</v>
      </c>
      <c r="P826">
        <v>10000</v>
      </c>
      <c r="Q826" t="s">
        <v>15</v>
      </c>
      <c r="R826">
        <v>6</v>
      </c>
      <c r="S826">
        <v>10</v>
      </c>
      <c r="T826">
        <v>20</v>
      </c>
      <c r="U826">
        <v>20</v>
      </c>
      <c r="V826" t="s">
        <v>17</v>
      </c>
      <c r="W826">
        <f t="shared" ca="1" si="52"/>
        <v>330000</v>
      </c>
      <c r="X826">
        <f t="shared" ca="1" si="50"/>
        <v>269500</v>
      </c>
      <c r="Y826">
        <f ca="1">(X826/O826)*100</f>
        <v>445.45454545454544</v>
      </c>
      <c r="Z826" t="s">
        <v>51</v>
      </c>
      <c r="AA826" t="str">
        <f t="shared" si="53"/>
        <v>intermediate_term</v>
      </c>
      <c r="AB826" s="4" t="s">
        <v>91</v>
      </c>
    </row>
    <row r="827" spans="1:28">
      <c r="A827" t="s">
        <v>88</v>
      </c>
      <c r="B827">
        <v>2020</v>
      </c>
      <c r="C827" t="s">
        <v>79</v>
      </c>
      <c r="D827" s="4" t="s">
        <v>25</v>
      </c>
      <c r="E827" s="3" t="s">
        <v>62</v>
      </c>
      <c r="F827">
        <v>0</v>
      </c>
      <c r="G827">
        <v>0.109677419</v>
      </c>
      <c r="H827">
        <v>33.798389999999998</v>
      </c>
      <c r="I827">
        <v>43.948387099999998</v>
      </c>
      <c r="J827">
        <v>6.058064516</v>
      </c>
      <c r="K827">
        <f ca="1">RANDBETWEEN(20,30)</f>
        <v>27</v>
      </c>
      <c r="L827">
        <v>75</v>
      </c>
      <c r="M827">
        <v>75</v>
      </c>
      <c r="N827">
        <f t="shared" si="51"/>
        <v>2.5</v>
      </c>
      <c r="O827">
        <v>0</v>
      </c>
      <c r="P827">
        <v>0</v>
      </c>
      <c r="Q827" t="s">
        <v>15</v>
      </c>
      <c r="R827">
        <v>6.25</v>
      </c>
      <c r="S827">
        <v>5</v>
      </c>
      <c r="T827">
        <v>10</v>
      </c>
      <c r="U827">
        <v>10</v>
      </c>
      <c r="V827" t="s">
        <v>18</v>
      </c>
      <c r="W827">
        <f t="shared" ca="1" si="52"/>
        <v>0</v>
      </c>
      <c r="X827">
        <f t="shared" ca="1" si="50"/>
        <v>0</v>
      </c>
      <c r="Y827">
        <v>0</v>
      </c>
      <c r="Z827" t="s">
        <v>51</v>
      </c>
      <c r="AA827" t="str">
        <f t="shared" si="53"/>
        <v>short_term</v>
      </c>
      <c r="AB827" s="4" t="s">
        <v>92</v>
      </c>
    </row>
    <row r="828" spans="1:28">
      <c r="A828" t="s">
        <v>88</v>
      </c>
      <c r="B828">
        <v>2020</v>
      </c>
      <c r="C828" t="s">
        <v>79</v>
      </c>
      <c r="D828" s="4" t="s">
        <v>26</v>
      </c>
      <c r="E828" s="3" t="s">
        <v>62</v>
      </c>
      <c r="F828">
        <v>0</v>
      </c>
      <c r="G828">
        <v>0.109677419</v>
      </c>
      <c r="H828">
        <v>33.798389999999998</v>
      </c>
      <c r="I828">
        <v>43.948387099999998</v>
      </c>
      <c r="J828">
        <v>6.058064516</v>
      </c>
      <c r="K828">
        <f ca="1">RANDBETWEEN(25,35)</f>
        <v>32</v>
      </c>
      <c r="L828">
        <v>55</v>
      </c>
      <c r="M828">
        <v>55</v>
      </c>
      <c r="N828">
        <f t="shared" si="51"/>
        <v>1.8333333333333333</v>
      </c>
      <c r="O828">
        <v>0</v>
      </c>
      <c r="P828">
        <v>0</v>
      </c>
      <c r="Q828" t="s">
        <v>13</v>
      </c>
      <c r="R828">
        <v>6.4</v>
      </c>
      <c r="S828">
        <v>30</v>
      </c>
      <c r="T828">
        <v>40</v>
      </c>
      <c r="U828">
        <v>40</v>
      </c>
      <c r="V828" t="s">
        <v>17</v>
      </c>
      <c r="W828">
        <f t="shared" ca="1" si="52"/>
        <v>0</v>
      </c>
      <c r="X828">
        <f t="shared" ca="1" si="50"/>
        <v>0</v>
      </c>
      <c r="Y828">
        <v>0</v>
      </c>
      <c r="Z828" t="s">
        <v>53</v>
      </c>
      <c r="AA828" t="str">
        <f t="shared" si="53"/>
        <v>short_term</v>
      </c>
      <c r="AB828" s="4" t="s">
        <v>128</v>
      </c>
    </row>
    <row r="829" spans="1:28">
      <c r="A829" t="s">
        <v>88</v>
      </c>
      <c r="B829">
        <v>2020</v>
      </c>
      <c r="C829" t="s">
        <v>79</v>
      </c>
      <c r="D829" s="4" t="s">
        <v>27</v>
      </c>
      <c r="E829" s="3" t="s">
        <v>62</v>
      </c>
      <c r="F829">
        <v>0</v>
      </c>
      <c r="G829">
        <v>0.109677419</v>
      </c>
      <c r="H829">
        <v>33.798389999999998</v>
      </c>
      <c r="I829">
        <v>43.948387099999998</v>
      </c>
      <c r="J829">
        <v>6.058064516</v>
      </c>
      <c r="K829">
        <f ca="1">RANDBETWEEN(15,30)</f>
        <v>25</v>
      </c>
      <c r="L829">
        <v>90</v>
      </c>
      <c r="M829">
        <v>90</v>
      </c>
      <c r="N829">
        <f t="shared" si="51"/>
        <v>3</v>
      </c>
      <c r="O829">
        <v>0</v>
      </c>
      <c r="P829">
        <v>0</v>
      </c>
      <c r="Q829" t="s">
        <v>13</v>
      </c>
      <c r="R829">
        <v>6.5</v>
      </c>
      <c r="S829">
        <v>90</v>
      </c>
      <c r="T829">
        <v>90</v>
      </c>
      <c r="U829">
        <v>90</v>
      </c>
      <c r="V829" t="s">
        <v>17</v>
      </c>
      <c r="W829">
        <f t="shared" ca="1" si="52"/>
        <v>0</v>
      </c>
      <c r="X829">
        <f t="shared" ca="1" si="50"/>
        <v>0</v>
      </c>
      <c r="Y829">
        <v>0</v>
      </c>
      <c r="Z829" t="s">
        <v>51</v>
      </c>
      <c r="AA829" t="str">
        <f t="shared" si="53"/>
        <v>short_term</v>
      </c>
      <c r="AB829" s="4" t="s">
        <v>93</v>
      </c>
    </row>
    <row r="830" spans="1:28">
      <c r="A830" t="s">
        <v>88</v>
      </c>
      <c r="B830">
        <v>2020</v>
      </c>
      <c r="C830" t="s">
        <v>79</v>
      </c>
      <c r="D830" s="4" t="s">
        <v>28</v>
      </c>
      <c r="E830" s="3" t="s">
        <v>62</v>
      </c>
      <c r="F830">
        <v>0</v>
      </c>
      <c r="G830">
        <v>0.109677419</v>
      </c>
      <c r="H830">
        <v>33.798389999999998</v>
      </c>
      <c r="I830">
        <v>43.948387099999998</v>
      </c>
      <c r="J830">
        <v>6.058064516</v>
      </c>
      <c r="K830">
        <f ca="1">RANDBETWEEN(25,40)</f>
        <v>30</v>
      </c>
      <c r="L830">
        <v>180</v>
      </c>
      <c r="M830">
        <v>180</v>
      </c>
      <c r="N830">
        <f t="shared" si="51"/>
        <v>6</v>
      </c>
      <c r="O830">
        <v>0</v>
      </c>
      <c r="P830">
        <v>0</v>
      </c>
      <c r="Q830" t="s">
        <v>15</v>
      </c>
      <c r="R830">
        <v>6.25</v>
      </c>
      <c r="S830">
        <v>80</v>
      </c>
      <c r="T830">
        <v>60</v>
      </c>
      <c r="U830">
        <v>40</v>
      </c>
      <c r="V830" t="s">
        <v>18</v>
      </c>
      <c r="W830">
        <f t="shared" ca="1" si="52"/>
        <v>0</v>
      </c>
      <c r="X830">
        <f t="shared" ca="1" si="50"/>
        <v>0</v>
      </c>
      <c r="Y830">
        <v>0</v>
      </c>
      <c r="Z830" t="s">
        <v>53</v>
      </c>
      <c r="AA830" t="str">
        <f t="shared" si="53"/>
        <v>intermediate_term</v>
      </c>
      <c r="AB830" s="4" t="s">
        <v>94</v>
      </c>
    </row>
    <row r="831" spans="1:28">
      <c r="A831" t="s">
        <v>88</v>
      </c>
      <c r="B831">
        <v>2020</v>
      </c>
      <c r="C831" t="s">
        <v>79</v>
      </c>
      <c r="D831" s="4" t="s">
        <v>29</v>
      </c>
      <c r="E831" s="1" t="s">
        <v>63</v>
      </c>
      <c r="F831">
        <v>0</v>
      </c>
      <c r="G831">
        <v>0.109677419</v>
      </c>
      <c r="H831">
        <v>33.798389999999998</v>
      </c>
      <c r="I831">
        <v>43.948387099999998</v>
      </c>
      <c r="J831">
        <v>6.058064516</v>
      </c>
      <c r="K831">
        <f ca="1">RANDBETWEEN(85,95)</f>
        <v>93</v>
      </c>
      <c r="L831">
        <v>210</v>
      </c>
      <c r="M831">
        <v>210</v>
      </c>
      <c r="N831">
        <f t="shared" si="51"/>
        <v>7</v>
      </c>
      <c r="O831">
        <v>0</v>
      </c>
      <c r="P831">
        <v>0</v>
      </c>
      <c r="Q831" t="s">
        <v>36</v>
      </c>
      <c r="R831">
        <v>6</v>
      </c>
      <c r="S831">
        <v>120</v>
      </c>
      <c r="T831">
        <v>50</v>
      </c>
      <c r="U831">
        <v>80</v>
      </c>
      <c r="V831" t="s">
        <v>17</v>
      </c>
      <c r="W831">
        <f t="shared" ca="1" si="52"/>
        <v>0</v>
      </c>
      <c r="X831">
        <f t="shared" ca="1" si="50"/>
        <v>0</v>
      </c>
      <c r="Y831">
        <v>0</v>
      </c>
      <c r="Z831" t="s">
        <v>51</v>
      </c>
      <c r="AA831" t="str">
        <f t="shared" si="53"/>
        <v>intermediate_term</v>
      </c>
      <c r="AB831" s="4" t="s">
        <v>129</v>
      </c>
    </row>
    <row r="832" spans="1:28">
      <c r="A832" t="s">
        <v>88</v>
      </c>
      <c r="B832">
        <v>2020</v>
      </c>
      <c r="C832" t="s">
        <v>79</v>
      </c>
      <c r="D832" s="4" t="s">
        <v>30</v>
      </c>
      <c r="E832" s="2" t="s">
        <v>61</v>
      </c>
      <c r="F832">
        <v>0</v>
      </c>
      <c r="G832">
        <v>0.109677419</v>
      </c>
      <c r="H832">
        <v>33.798389999999998</v>
      </c>
      <c r="I832">
        <v>43.948387099999998</v>
      </c>
      <c r="J832">
        <v>6.058064516</v>
      </c>
      <c r="K832">
        <f ca="1">RANDBETWEEN(25,40)</f>
        <v>32</v>
      </c>
      <c r="L832">
        <v>360</v>
      </c>
      <c r="M832">
        <v>360</v>
      </c>
      <c r="N832">
        <f t="shared" si="51"/>
        <v>12</v>
      </c>
      <c r="O832">
        <v>0</v>
      </c>
      <c r="P832">
        <v>0</v>
      </c>
      <c r="Q832" t="s">
        <v>65</v>
      </c>
      <c r="R832">
        <v>6.75</v>
      </c>
      <c r="S832">
        <v>400</v>
      </c>
      <c r="T832">
        <v>120</v>
      </c>
      <c r="U832">
        <v>600</v>
      </c>
      <c r="V832" t="s">
        <v>18</v>
      </c>
      <c r="W832">
        <f t="shared" ca="1" si="52"/>
        <v>0</v>
      </c>
      <c r="X832">
        <f t="shared" ca="1" si="50"/>
        <v>0</v>
      </c>
      <c r="Y832">
        <v>0</v>
      </c>
      <c r="Z832" t="s">
        <v>53</v>
      </c>
      <c r="AA832" t="str">
        <f t="shared" si="53"/>
        <v>intermediate_term</v>
      </c>
      <c r="AB832" s="4" t="s">
        <v>95</v>
      </c>
    </row>
    <row r="833" spans="1:28">
      <c r="A833" t="s">
        <v>88</v>
      </c>
      <c r="B833">
        <v>2020</v>
      </c>
      <c r="C833" t="s">
        <v>79</v>
      </c>
      <c r="D833" s="4" t="s">
        <v>31</v>
      </c>
      <c r="E833" s="3" t="s">
        <v>61</v>
      </c>
      <c r="F833">
        <v>0</v>
      </c>
      <c r="G833">
        <v>0.109677419</v>
      </c>
      <c r="H833">
        <v>33.798389999999998</v>
      </c>
      <c r="I833">
        <v>43.948387099999998</v>
      </c>
      <c r="J833">
        <v>6.058064516</v>
      </c>
      <c r="K833">
        <f ca="1">RANDBETWEEN(290,320)</f>
        <v>292</v>
      </c>
      <c r="L833">
        <v>1080</v>
      </c>
      <c r="M833">
        <v>1080</v>
      </c>
      <c r="N833">
        <f t="shared" si="51"/>
        <v>36</v>
      </c>
      <c r="O833">
        <v>0</v>
      </c>
      <c r="P833">
        <v>0</v>
      </c>
      <c r="Q833" t="s">
        <v>13</v>
      </c>
      <c r="R833">
        <v>9.5</v>
      </c>
      <c r="S833">
        <v>32</v>
      </c>
      <c r="T833">
        <v>32</v>
      </c>
      <c r="U833">
        <v>32</v>
      </c>
      <c r="V833" t="s">
        <v>17</v>
      </c>
      <c r="W833">
        <f t="shared" ca="1" si="52"/>
        <v>0</v>
      </c>
      <c r="X833">
        <f t="shared" ca="1" si="50"/>
        <v>0</v>
      </c>
      <c r="Y833">
        <v>0</v>
      </c>
      <c r="Z833" t="s">
        <v>54</v>
      </c>
      <c r="AA833" t="str">
        <f t="shared" si="53"/>
        <v>long_term</v>
      </c>
      <c r="AB833" s="4" t="s">
        <v>130</v>
      </c>
    </row>
    <row r="834" spans="1:28">
      <c r="A834" t="s">
        <v>88</v>
      </c>
      <c r="B834">
        <v>2020</v>
      </c>
      <c r="C834" t="s">
        <v>79</v>
      </c>
      <c r="D834" s="4" t="s">
        <v>32</v>
      </c>
      <c r="E834" s="3" t="s">
        <v>61</v>
      </c>
      <c r="F834">
        <v>0</v>
      </c>
      <c r="G834">
        <v>0.109677419</v>
      </c>
      <c r="H834">
        <v>33.798389999999998</v>
      </c>
      <c r="I834">
        <v>43.948387099999998</v>
      </c>
      <c r="J834">
        <v>6.058064516</v>
      </c>
      <c r="K834">
        <f ca="1">RANDBETWEEN(100,130)</f>
        <v>126</v>
      </c>
      <c r="L834">
        <v>1980</v>
      </c>
      <c r="M834">
        <v>1980</v>
      </c>
      <c r="N834">
        <f t="shared" si="51"/>
        <v>66</v>
      </c>
      <c r="O834">
        <v>0</v>
      </c>
      <c r="P834">
        <v>0</v>
      </c>
      <c r="Q834" t="s">
        <v>15</v>
      </c>
      <c r="R834">
        <v>7.25</v>
      </c>
      <c r="S834">
        <v>56</v>
      </c>
      <c r="T834">
        <v>20</v>
      </c>
      <c r="U834">
        <v>20</v>
      </c>
      <c r="V834" t="s">
        <v>18</v>
      </c>
      <c r="W834">
        <f t="shared" ca="1" si="52"/>
        <v>0</v>
      </c>
      <c r="X834">
        <f t="shared" ref="X834:X897" ca="1" si="54">(K834*P834*F834)-(O834*F834)</f>
        <v>0</v>
      </c>
      <c r="Y834">
        <v>0</v>
      </c>
      <c r="Z834" t="s">
        <v>54</v>
      </c>
      <c r="AA834" t="str">
        <f t="shared" si="53"/>
        <v>long_term</v>
      </c>
      <c r="AB834" s="4" t="s">
        <v>131</v>
      </c>
    </row>
    <row r="835" spans="1:28">
      <c r="A835" t="s">
        <v>88</v>
      </c>
      <c r="B835">
        <v>2020</v>
      </c>
      <c r="C835" t="s">
        <v>79</v>
      </c>
      <c r="D835" s="4" t="s">
        <v>33</v>
      </c>
      <c r="E835" s="2" t="s">
        <v>61</v>
      </c>
      <c r="F835">
        <v>1</v>
      </c>
      <c r="G835">
        <v>0.109677419</v>
      </c>
      <c r="H835">
        <v>33.798389999999998</v>
      </c>
      <c r="I835">
        <v>43.948387099999998</v>
      </c>
      <c r="J835">
        <v>6.058064516</v>
      </c>
      <c r="K835">
        <f ca="1">RANDBETWEEN(50,65)</f>
        <v>50</v>
      </c>
      <c r="L835">
        <v>1080</v>
      </c>
      <c r="M835">
        <v>1080</v>
      </c>
      <c r="N835">
        <f t="shared" ref="N835:N898" si="55">SUM(L835+M835)/(2*30)</f>
        <v>36</v>
      </c>
      <c r="O835">
        <v>29000</v>
      </c>
      <c r="P835">
        <f ca="1">RANDBETWEEN(7990,8010)</f>
        <v>7990</v>
      </c>
      <c r="Q835" t="s">
        <v>71</v>
      </c>
      <c r="R835">
        <v>6</v>
      </c>
      <c r="S835">
        <v>25</v>
      </c>
      <c r="T835">
        <v>12</v>
      </c>
      <c r="U835">
        <v>12</v>
      </c>
      <c r="V835" t="s">
        <v>18</v>
      </c>
      <c r="W835">
        <f t="shared" ref="W835:W898" ca="1" si="56">(P835*K835*F835)</f>
        <v>399500</v>
      </c>
      <c r="X835">
        <f t="shared" ca="1" si="54"/>
        <v>370500</v>
      </c>
      <c r="Y835">
        <f ca="1">(X835/O835)*100</f>
        <v>1277.5862068965519</v>
      </c>
      <c r="Z835" t="s">
        <v>54</v>
      </c>
      <c r="AA835" t="str">
        <f t="shared" ref="AA835:AA898" si="57">IF(N835&gt;12,"long_term",IF(N835&lt;4,"short_term","intermediate_term"))</f>
        <v>long_term</v>
      </c>
      <c r="AB835" s="4" t="s">
        <v>96</v>
      </c>
    </row>
    <row r="836" spans="1:28">
      <c r="A836" t="s">
        <v>88</v>
      </c>
      <c r="B836">
        <v>2020</v>
      </c>
      <c r="C836" t="s">
        <v>79</v>
      </c>
      <c r="D836" s="4" t="s">
        <v>34</v>
      </c>
      <c r="E836" s="2" t="s">
        <v>61</v>
      </c>
      <c r="F836">
        <v>0</v>
      </c>
      <c r="G836">
        <v>0.109677419</v>
      </c>
      <c r="H836">
        <v>33.798389999999998</v>
      </c>
      <c r="I836">
        <v>43.948387099999998</v>
      </c>
      <c r="J836">
        <v>6.058064516</v>
      </c>
      <c r="K836">
        <f ca="1">RANDBETWEEN(90,120)</f>
        <v>118</v>
      </c>
      <c r="L836">
        <v>900</v>
      </c>
      <c r="M836">
        <v>900</v>
      </c>
      <c r="N836">
        <f t="shared" si="55"/>
        <v>30</v>
      </c>
      <c r="O836">
        <v>0</v>
      </c>
      <c r="P836">
        <v>0</v>
      </c>
      <c r="Q836" t="s">
        <v>13</v>
      </c>
      <c r="R836">
        <v>7.25</v>
      </c>
      <c r="S836">
        <v>215</v>
      </c>
      <c r="T836">
        <v>75</v>
      </c>
      <c r="U836">
        <v>100</v>
      </c>
      <c r="V836" t="s">
        <v>17</v>
      </c>
      <c r="W836">
        <f t="shared" ca="1" si="56"/>
        <v>0</v>
      </c>
      <c r="X836">
        <f t="shared" ca="1" si="54"/>
        <v>0</v>
      </c>
      <c r="Y836">
        <v>0</v>
      </c>
      <c r="Z836" t="s">
        <v>54</v>
      </c>
      <c r="AA836" t="str">
        <f t="shared" si="57"/>
        <v>long_term</v>
      </c>
      <c r="AB836" s="4" t="s">
        <v>97</v>
      </c>
    </row>
    <row r="837" spans="1:28">
      <c r="A837" t="s">
        <v>88</v>
      </c>
      <c r="B837">
        <v>2020</v>
      </c>
      <c r="C837" t="s">
        <v>79</v>
      </c>
      <c r="D837" s="4" t="s">
        <v>35</v>
      </c>
      <c r="E837" s="2" t="s">
        <v>61</v>
      </c>
      <c r="F837">
        <v>0</v>
      </c>
      <c r="G837">
        <v>0.109677419</v>
      </c>
      <c r="H837">
        <v>33.798389999999998</v>
      </c>
      <c r="I837">
        <v>43.948387099999998</v>
      </c>
      <c r="J837">
        <v>6.058064516</v>
      </c>
      <c r="K837">
        <f ca="1">RANDBETWEEN(30,50)</f>
        <v>36</v>
      </c>
      <c r="L837">
        <v>210</v>
      </c>
      <c r="M837">
        <v>210</v>
      </c>
      <c r="N837">
        <f t="shared" si="55"/>
        <v>7</v>
      </c>
      <c r="O837">
        <v>0</v>
      </c>
      <c r="P837">
        <v>0</v>
      </c>
      <c r="Q837" t="s">
        <v>13</v>
      </c>
      <c r="R837">
        <v>6.75</v>
      </c>
      <c r="S837">
        <v>1088</v>
      </c>
      <c r="T837">
        <v>72</v>
      </c>
      <c r="U837">
        <v>527</v>
      </c>
      <c r="V837" t="s">
        <v>17</v>
      </c>
      <c r="W837">
        <f t="shared" ca="1" si="56"/>
        <v>0</v>
      </c>
      <c r="X837">
        <f t="shared" ca="1" si="54"/>
        <v>0</v>
      </c>
      <c r="Y837">
        <v>0</v>
      </c>
      <c r="Z837" t="s">
        <v>54</v>
      </c>
      <c r="AA837" t="str">
        <f t="shared" si="57"/>
        <v>intermediate_term</v>
      </c>
      <c r="AB837" s="4" t="s">
        <v>98</v>
      </c>
    </row>
    <row r="838" spans="1:28">
      <c r="A838" t="s">
        <v>88</v>
      </c>
      <c r="B838">
        <v>2020</v>
      </c>
      <c r="C838" t="s">
        <v>79</v>
      </c>
      <c r="D838" s="4" t="s">
        <v>37</v>
      </c>
      <c r="E838" s="2" t="s">
        <v>61</v>
      </c>
      <c r="F838">
        <v>0</v>
      </c>
      <c r="G838">
        <v>0.109677419</v>
      </c>
      <c r="H838">
        <v>33.798389999999998</v>
      </c>
      <c r="I838">
        <v>43.948387099999998</v>
      </c>
      <c r="J838">
        <v>6.058064516</v>
      </c>
      <c r="K838">
        <f ca="1">RANDBETWEEN(50,100)</f>
        <v>94</v>
      </c>
      <c r="L838">
        <v>1800</v>
      </c>
      <c r="M838">
        <v>2880</v>
      </c>
      <c r="N838">
        <f t="shared" si="55"/>
        <v>78</v>
      </c>
      <c r="O838">
        <v>0</v>
      </c>
      <c r="P838">
        <v>0</v>
      </c>
      <c r="Q838" t="s">
        <v>13</v>
      </c>
      <c r="R838">
        <v>6.5</v>
      </c>
      <c r="S838">
        <v>400</v>
      </c>
      <c r="T838">
        <v>400</v>
      </c>
      <c r="U838">
        <v>600</v>
      </c>
      <c r="V838" t="s">
        <v>18</v>
      </c>
      <c r="W838">
        <f t="shared" ca="1" si="56"/>
        <v>0</v>
      </c>
      <c r="X838">
        <f t="shared" ca="1" si="54"/>
        <v>0</v>
      </c>
      <c r="Y838">
        <v>0</v>
      </c>
      <c r="Z838" t="s">
        <v>54</v>
      </c>
      <c r="AA838" t="str">
        <f t="shared" si="57"/>
        <v>long_term</v>
      </c>
      <c r="AB838" s="4" t="s">
        <v>99</v>
      </c>
    </row>
    <row r="839" spans="1:28">
      <c r="A839" t="s">
        <v>88</v>
      </c>
      <c r="B839">
        <v>2020</v>
      </c>
      <c r="C839" t="s">
        <v>79</v>
      </c>
      <c r="D839" s="4" t="s">
        <v>156</v>
      </c>
      <c r="E839" s="2" t="s">
        <v>61</v>
      </c>
      <c r="F839">
        <v>0</v>
      </c>
      <c r="G839">
        <v>0.109677419</v>
      </c>
      <c r="H839">
        <v>33.798389999999998</v>
      </c>
      <c r="I839">
        <v>43.948387099999998</v>
      </c>
      <c r="J839">
        <v>6.058064516</v>
      </c>
      <c r="K839">
        <f ca="1">RANDBETWEEN(100,150)</f>
        <v>145</v>
      </c>
      <c r="L839">
        <v>240</v>
      </c>
      <c r="M839">
        <v>720</v>
      </c>
      <c r="N839">
        <f t="shared" si="55"/>
        <v>16</v>
      </c>
      <c r="O839">
        <v>0</v>
      </c>
      <c r="P839">
        <v>0</v>
      </c>
      <c r="Q839" t="s">
        <v>67</v>
      </c>
      <c r="R839">
        <v>6</v>
      </c>
      <c r="S839">
        <v>170</v>
      </c>
      <c r="T839">
        <v>170</v>
      </c>
      <c r="U839">
        <v>170</v>
      </c>
      <c r="V839" t="s">
        <v>18</v>
      </c>
      <c r="W839">
        <f t="shared" ca="1" si="56"/>
        <v>0</v>
      </c>
      <c r="X839">
        <f t="shared" ca="1" si="54"/>
        <v>0</v>
      </c>
      <c r="Y839">
        <v>0</v>
      </c>
      <c r="Z839" t="s">
        <v>54</v>
      </c>
      <c r="AA839" t="str">
        <f t="shared" si="57"/>
        <v>long_term</v>
      </c>
      <c r="AB839" s="4" t="s">
        <v>100</v>
      </c>
    </row>
    <row r="840" spans="1:28">
      <c r="A840" t="s">
        <v>88</v>
      </c>
      <c r="B840">
        <v>2020</v>
      </c>
      <c r="C840" t="s">
        <v>79</v>
      </c>
      <c r="D840" s="4" t="s">
        <v>38</v>
      </c>
      <c r="E840" s="3" t="s">
        <v>59</v>
      </c>
      <c r="F840">
        <v>0</v>
      </c>
      <c r="G840">
        <v>0.109677419</v>
      </c>
      <c r="H840">
        <v>33.798389999999998</v>
      </c>
      <c r="I840">
        <v>43.948387099999998</v>
      </c>
      <c r="J840">
        <v>6.058064516</v>
      </c>
      <c r="K840">
        <f ca="1">RANDBETWEEN(120,300)</f>
        <v>129</v>
      </c>
      <c r="L840">
        <v>45</v>
      </c>
      <c r="M840">
        <v>50</v>
      </c>
      <c r="N840">
        <f t="shared" si="55"/>
        <v>1.5833333333333333</v>
      </c>
      <c r="O840">
        <v>0</v>
      </c>
      <c r="P840">
        <v>0</v>
      </c>
      <c r="Q840" t="s">
        <v>15</v>
      </c>
      <c r="R840">
        <v>6.25</v>
      </c>
      <c r="S840">
        <v>200</v>
      </c>
      <c r="T840">
        <v>75</v>
      </c>
      <c r="U840">
        <v>125</v>
      </c>
      <c r="V840" t="s">
        <v>17</v>
      </c>
      <c r="W840">
        <f t="shared" ca="1" si="56"/>
        <v>0</v>
      </c>
      <c r="X840">
        <f t="shared" ca="1" si="54"/>
        <v>0</v>
      </c>
      <c r="Y840">
        <v>0</v>
      </c>
      <c r="Z840" t="s">
        <v>54</v>
      </c>
      <c r="AA840" t="str">
        <f t="shared" si="57"/>
        <v>short_term</v>
      </c>
      <c r="AB840" s="4" t="s">
        <v>101</v>
      </c>
    </row>
    <row r="841" spans="1:28">
      <c r="A841" t="s">
        <v>88</v>
      </c>
      <c r="B841">
        <v>2020</v>
      </c>
      <c r="C841" t="s">
        <v>79</v>
      </c>
      <c r="D841" s="4" t="s">
        <v>39</v>
      </c>
      <c r="E841" s="3" t="s">
        <v>59</v>
      </c>
      <c r="F841">
        <v>0</v>
      </c>
      <c r="G841">
        <v>0.109677419</v>
      </c>
      <c r="H841">
        <v>33.798389999999998</v>
      </c>
      <c r="I841">
        <v>43.948387099999998</v>
      </c>
      <c r="J841">
        <v>6.058064516</v>
      </c>
      <c r="K841">
        <f ca="1">RANDBETWEEN(60,90)</f>
        <v>72</v>
      </c>
      <c r="L841">
        <v>56</v>
      </c>
      <c r="M841">
        <v>60</v>
      </c>
      <c r="N841">
        <f t="shared" si="55"/>
        <v>1.9333333333333333</v>
      </c>
      <c r="O841">
        <v>0</v>
      </c>
      <c r="P841">
        <v>0</v>
      </c>
      <c r="Q841" t="s">
        <v>13</v>
      </c>
      <c r="R841">
        <v>7.25</v>
      </c>
      <c r="S841">
        <v>45</v>
      </c>
      <c r="T841">
        <v>90</v>
      </c>
      <c r="U841">
        <v>75</v>
      </c>
      <c r="V841" t="s">
        <v>18</v>
      </c>
      <c r="W841">
        <f t="shared" ca="1" si="56"/>
        <v>0</v>
      </c>
      <c r="X841">
        <f t="shared" ca="1" si="54"/>
        <v>0</v>
      </c>
      <c r="Y841">
        <v>0</v>
      </c>
      <c r="Z841" t="s">
        <v>53</v>
      </c>
      <c r="AA841" t="str">
        <f t="shared" si="57"/>
        <v>short_term</v>
      </c>
      <c r="AB841" s="4" t="s">
        <v>102</v>
      </c>
    </row>
    <row r="842" spans="1:28">
      <c r="A842" t="s">
        <v>88</v>
      </c>
      <c r="B842">
        <v>2020</v>
      </c>
      <c r="C842" t="s">
        <v>79</v>
      </c>
      <c r="D842" s="4" t="s">
        <v>40</v>
      </c>
      <c r="E842" s="2" t="s">
        <v>62</v>
      </c>
      <c r="F842">
        <v>0</v>
      </c>
      <c r="G842">
        <v>0.109677419</v>
      </c>
      <c r="H842">
        <v>33.798389999999998</v>
      </c>
      <c r="I842">
        <v>43.948387099999998</v>
      </c>
      <c r="J842">
        <v>6.058064516</v>
      </c>
      <c r="K842">
        <f ca="1">RANDBETWEEN(15,25)</f>
        <v>18</v>
      </c>
      <c r="L842">
        <v>55</v>
      </c>
      <c r="M842">
        <v>90</v>
      </c>
      <c r="N842">
        <f t="shared" si="55"/>
        <v>2.4166666666666665</v>
      </c>
      <c r="O842">
        <v>0</v>
      </c>
      <c r="P842">
        <v>0</v>
      </c>
      <c r="Q842" t="s">
        <v>72</v>
      </c>
      <c r="R842">
        <v>6.5</v>
      </c>
      <c r="S842">
        <v>40</v>
      </c>
      <c r="T842">
        <v>60</v>
      </c>
      <c r="U842">
        <v>30</v>
      </c>
      <c r="V842" t="s">
        <v>17</v>
      </c>
      <c r="W842">
        <f t="shared" ca="1" si="56"/>
        <v>0</v>
      </c>
      <c r="X842">
        <f t="shared" ca="1" si="54"/>
        <v>0</v>
      </c>
      <c r="Y842">
        <v>0</v>
      </c>
      <c r="Z842" t="s">
        <v>53</v>
      </c>
      <c r="AA842" t="str">
        <f t="shared" si="57"/>
        <v>short_term</v>
      </c>
      <c r="AB842" s="4" t="s">
        <v>132</v>
      </c>
    </row>
    <row r="843" spans="1:28">
      <c r="A843" t="s">
        <v>88</v>
      </c>
      <c r="B843">
        <v>2020</v>
      </c>
      <c r="C843" t="s">
        <v>79</v>
      </c>
      <c r="D843" s="4" t="s">
        <v>41</v>
      </c>
      <c r="E843" s="2" t="s">
        <v>62</v>
      </c>
      <c r="F843">
        <v>0</v>
      </c>
      <c r="G843">
        <v>0.109677419</v>
      </c>
      <c r="H843">
        <v>33.798389999999998</v>
      </c>
      <c r="I843">
        <v>43.948387099999998</v>
      </c>
      <c r="J843">
        <v>6.058064516</v>
      </c>
      <c r="K843">
        <f ca="1">RANDBETWEEN(20,35)</f>
        <v>35</v>
      </c>
      <c r="L843">
        <v>90</v>
      </c>
      <c r="M843">
        <v>120</v>
      </c>
      <c r="N843">
        <f t="shared" si="55"/>
        <v>3.5</v>
      </c>
      <c r="O843">
        <v>0</v>
      </c>
      <c r="P843">
        <v>0</v>
      </c>
      <c r="Q843" t="s">
        <v>15</v>
      </c>
      <c r="R843">
        <v>6.5</v>
      </c>
      <c r="S843">
        <v>120</v>
      </c>
      <c r="T843">
        <v>80</v>
      </c>
      <c r="U843">
        <v>80</v>
      </c>
      <c r="V843" t="s">
        <v>17</v>
      </c>
      <c r="W843">
        <f t="shared" ca="1" si="56"/>
        <v>0</v>
      </c>
      <c r="X843">
        <f t="shared" ca="1" si="54"/>
        <v>0</v>
      </c>
      <c r="Y843">
        <v>0</v>
      </c>
      <c r="Z843" t="s">
        <v>51</v>
      </c>
      <c r="AA843" t="str">
        <f t="shared" si="57"/>
        <v>short_term</v>
      </c>
      <c r="AB843" s="4" t="s">
        <v>133</v>
      </c>
    </row>
    <row r="844" spans="1:28">
      <c r="A844" t="s">
        <v>88</v>
      </c>
      <c r="B844">
        <v>2020</v>
      </c>
      <c r="C844" t="s">
        <v>79</v>
      </c>
      <c r="D844" s="4" t="s">
        <v>157</v>
      </c>
      <c r="E844" s="2" t="s">
        <v>62</v>
      </c>
      <c r="F844">
        <v>0</v>
      </c>
      <c r="G844">
        <v>0.109677419</v>
      </c>
      <c r="H844">
        <v>33.798389999999998</v>
      </c>
      <c r="I844">
        <v>43.948387099999998</v>
      </c>
      <c r="J844">
        <v>6.058064516</v>
      </c>
      <c r="K844">
        <f ca="1">RANDBETWEEN(25,40)</f>
        <v>32</v>
      </c>
      <c r="L844">
        <v>55</v>
      </c>
      <c r="M844">
        <v>60</v>
      </c>
      <c r="N844">
        <f t="shared" si="55"/>
        <v>1.9166666666666667</v>
      </c>
      <c r="O844">
        <v>0</v>
      </c>
      <c r="P844">
        <v>0</v>
      </c>
      <c r="Q844" t="s">
        <v>13</v>
      </c>
      <c r="R844">
        <v>6.5</v>
      </c>
      <c r="S844">
        <v>120</v>
      </c>
      <c r="T844">
        <v>40</v>
      </c>
      <c r="U844">
        <v>80</v>
      </c>
      <c r="V844" t="s">
        <v>18</v>
      </c>
      <c r="W844">
        <f t="shared" ca="1" si="56"/>
        <v>0</v>
      </c>
      <c r="X844">
        <f t="shared" ca="1" si="54"/>
        <v>0</v>
      </c>
      <c r="Y844">
        <v>0</v>
      </c>
      <c r="Z844" t="s">
        <v>53</v>
      </c>
      <c r="AA844" t="str">
        <f t="shared" si="57"/>
        <v>short_term</v>
      </c>
      <c r="AB844" s="4" t="s">
        <v>103</v>
      </c>
    </row>
    <row r="845" spans="1:28">
      <c r="A845" t="s">
        <v>88</v>
      </c>
      <c r="B845">
        <v>2020</v>
      </c>
      <c r="C845" t="s">
        <v>79</v>
      </c>
      <c r="D845" s="4" t="s">
        <v>158</v>
      </c>
      <c r="E845" s="2" t="s">
        <v>62</v>
      </c>
      <c r="F845">
        <v>0</v>
      </c>
      <c r="G845">
        <v>0.109677419</v>
      </c>
      <c r="H845">
        <v>33.798389999999998</v>
      </c>
      <c r="I845">
        <v>43.948387099999998</v>
      </c>
      <c r="J845">
        <v>6.058064516</v>
      </c>
      <c r="K845">
        <f ca="1">RANDBETWEEN(15,25)</f>
        <v>19</v>
      </c>
      <c r="L845">
        <v>110</v>
      </c>
      <c r="M845">
        <v>120</v>
      </c>
      <c r="N845">
        <f t="shared" si="55"/>
        <v>3.8333333333333335</v>
      </c>
      <c r="O845">
        <v>0</v>
      </c>
      <c r="P845">
        <v>0</v>
      </c>
      <c r="Q845" t="s">
        <v>13</v>
      </c>
      <c r="R845">
        <v>7</v>
      </c>
      <c r="S845">
        <v>120</v>
      </c>
      <c r="T845">
        <v>40</v>
      </c>
      <c r="U845">
        <v>80</v>
      </c>
      <c r="V845" t="s">
        <v>17</v>
      </c>
      <c r="W845">
        <f t="shared" ca="1" si="56"/>
        <v>0</v>
      </c>
      <c r="X845">
        <f t="shared" ca="1" si="54"/>
        <v>0</v>
      </c>
      <c r="Y845">
        <v>0</v>
      </c>
      <c r="Z845" t="s">
        <v>53</v>
      </c>
      <c r="AA845" t="str">
        <f t="shared" si="57"/>
        <v>short_term</v>
      </c>
      <c r="AB845" s="4" t="s">
        <v>103</v>
      </c>
    </row>
    <row r="846" spans="1:28">
      <c r="A846" t="s">
        <v>88</v>
      </c>
      <c r="B846">
        <v>2020</v>
      </c>
      <c r="C846" t="s">
        <v>79</v>
      </c>
      <c r="D846" s="4" t="s">
        <v>42</v>
      </c>
      <c r="E846" s="2" t="s">
        <v>61</v>
      </c>
      <c r="F846">
        <v>0</v>
      </c>
      <c r="G846">
        <v>0.109677419</v>
      </c>
      <c r="H846">
        <v>33.798389999999998</v>
      </c>
      <c r="I846">
        <v>43.948387099999998</v>
      </c>
      <c r="J846">
        <v>6.058064516</v>
      </c>
      <c r="K846">
        <f ca="1">RANDBETWEEN(600,700)</f>
        <v>626</v>
      </c>
      <c r="L846">
        <v>720</v>
      </c>
      <c r="M846">
        <v>1080</v>
      </c>
      <c r="N846">
        <f t="shared" si="55"/>
        <v>30</v>
      </c>
      <c r="O846">
        <v>0</v>
      </c>
      <c r="P846">
        <v>0</v>
      </c>
      <c r="Q846" t="s">
        <v>70</v>
      </c>
      <c r="R846">
        <v>5.75</v>
      </c>
      <c r="S846">
        <v>890</v>
      </c>
      <c r="T846">
        <v>445</v>
      </c>
      <c r="U846">
        <v>445</v>
      </c>
      <c r="V846" t="s">
        <v>18</v>
      </c>
      <c r="W846">
        <f t="shared" ca="1" si="56"/>
        <v>0</v>
      </c>
      <c r="X846">
        <f t="shared" ca="1" si="54"/>
        <v>0</v>
      </c>
      <c r="Y846">
        <v>0</v>
      </c>
      <c r="Z846" t="s">
        <v>54</v>
      </c>
      <c r="AA846" t="str">
        <f t="shared" si="57"/>
        <v>long_term</v>
      </c>
      <c r="AB846" s="4" t="s">
        <v>134</v>
      </c>
    </row>
    <row r="847" spans="1:28">
      <c r="A847" t="s">
        <v>88</v>
      </c>
      <c r="B847">
        <v>2020</v>
      </c>
      <c r="C847" t="s">
        <v>79</v>
      </c>
      <c r="D847" s="4" t="s">
        <v>43</v>
      </c>
      <c r="E847" s="3" t="s">
        <v>61</v>
      </c>
      <c r="F847">
        <v>0</v>
      </c>
      <c r="G847">
        <v>0.109677419</v>
      </c>
      <c r="H847">
        <v>33.798389999999998</v>
      </c>
      <c r="I847">
        <v>43.948387099999998</v>
      </c>
      <c r="J847">
        <v>6.058064516</v>
      </c>
      <c r="K847">
        <f ca="1">RANDBETWEEN(140,170)</f>
        <v>169</v>
      </c>
      <c r="L847">
        <v>150</v>
      </c>
      <c r="M847">
        <v>180</v>
      </c>
      <c r="N847">
        <f t="shared" si="55"/>
        <v>5.5</v>
      </c>
      <c r="O847">
        <v>0</v>
      </c>
      <c r="P847">
        <v>0</v>
      </c>
      <c r="Q847" t="s">
        <v>15</v>
      </c>
      <c r="R847">
        <v>6.5</v>
      </c>
      <c r="S847">
        <v>350</v>
      </c>
      <c r="T847">
        <v>140</v>
      </c>
      <c r="U847">
        <v>140</v>
      </c>
      <c r="V847" t="s">
        <v>17</v>
      </c>
      <c r="W847">
        <f t="shared" ca="1" si="56"/>
        <v>0</v>
      </c>
      <c r="X847">
        <f t="shared" ca="1" si="54"/>
        <v>0</v>
      </c>
      <c r="Y847">
        <v>0</v>
      </c>
      <c r="Z847" t="s">
        <v>54</v>
      </c>
      <c r="AA847" t="str">
        <f t="shared" si="57"/>
        <v>intermediate_term</v>
      </c>
      <c r="AB847" s="4" t="s">
        <v>135</v>
      </c>
    </row>
    <row r="848" spans="1:28">
      <c r="A848" t="s">
        <v>88</v>
      </c>
      <c r="B848">
        <v>2020</v>
      </c>
      <c r="C848" t="s">
        <v>79</v>
      </c>
      <c r="D848" s="4" t="s">
        <v>44</v>
      </c>
      <c r="E848" s="2" t="s">
        <v>61</v>
      </c>
      <c r="F848">
        <v>1</v>
      </c>
      <c r="G848">
        <v>0.109677419</v>
      </c>
      <c r="H848">
        <v>33.798389999999998</v>
      </c>
      <c r="I848">
        <v>43.948387099999998</v>
      </c>
      <c r="J848">
        <v>6.058064516</v>
      </c>
      <c r="K848">
        <f ca="1">RANDBETWEEN(110,125)</f>
        <v>124</v>
      </c>
      <c r="L848">
        <v>2160</v>
      </c>
      <c r="M848">
        <v>3600</v>
      </c>
      <c r="N848">
        <f t="shared" si="55"/>
        <v>96</v>
      </c>
      <c r="O848">
        <v>40500</v>
      </c>
      <c r="P848">
        <f ca="1">RANDBETWEEN(2780,2795)</f>
        <v>2790</v>
      </c>
      <c r="Q848" t="s">
        <v>70</v>
      </c>
      <c r="R848">
        <v>6.6</v>
      </c>
      <c r="S848">
        <v>800</v>
      </c>
      <c r="T848">
        <v>40</v>
      </c>
      <c r="U848">
        <v>160</v>
      </c>
      <c r="V848" t="s">
        <v>18</v>
      </c>
      <c r="W848">
        <f t="shared" ca="1" si="56"/>
        <v>345960</v>
      </c>
      <c r="X848">
        <f t="shared" ca="1" si="54"/>
        <v>305460</v>
      </c>
      <c r="Y848">
        <f ca="1">(X848/O848)*100</f>
        <v>754.22222222222229</v>
      </c>
      <c r="Z848" t="s">
        <v>54</v>
      </c>
      <c r="AA848" t="str">
        <f t="shared" si="57"/>
        <v>long_term</v>
      </c>
      <c r="AB848" s="4" t="s">
        <v>136</v>
      </c>
    </row>
    <row r="849" spans="1:28">
      <c r="A849" t="s">
        <v>88</v>
      </c>
      <c r="B849">
        <v>2020</v>
      </c>
      <c r="C849" t="s">
        <v>79</v>
      </c>
      <c r="D849" s="4" t="s">
        <v>45</v>
      </c>
      <c r="E849" s="3" t="s">
        <v>59</v>
      </c>
      <c r="F849">
        <v>0</v>
      </c>
      <c r="G849">
        <v>0.109677419</v>
      </c>
      <c r="H849">
        <v>33.798389999999998</v>
      </c>
      <c r="I849">
        <v>43.948387099999998</v>
      </c>
      <c r="J849">
        <v>6.058064516</v>
      </c>
      <c r="K849">
        <f ca="1">RANDBETWEEN(800,1000)</f>
        <v>816</v>
      </c>
      <c r="L849">
        <v>240</v>
      </c>
      <c r="M849">
        <v>270</v>
      </c>
      <c r="N849">
        <f t="shared" si="55"/>
        <v>8.5</v>
      </c>
      <c r="O849">
        <v>0</v>
      </c>
      <c r="P849">
        <v>0</v>
      </c>
      <c r="Q849" t="s">
        <v>65</v>
      </c>
      <c r="R849">
        <v>7</v>
      </c>
      <c r="S849">
        <v>50</v>
      </c>
      <c r="T849">
        <v>100</v>
      </c>
      <c r="U849">
        <v>100</v>
      </c>
      <c r="V849" t="s">
        <v>18</v>
      </c>
      <c r="W849">
        <f t="shared" ca="1" si="56"/>
        <v>0</v>
      </c>
      <c r="X849">
        <f t="shared" ca="1" si="54"/>
        <v>0</v>
      </c>
      <c r="Y849">
        <v>0</v>
      </c>
      <c r="Z849" t="s">
        <v>53</v>
      </c>
      <c r="AA849" t="str">
        <f t="shared" si="57"/>
        <v>intermediate_term</v>
      </c>
      <c r="AB849" s="4" t="s">
        <v>104</v>
      </c>
    </row>
    <row r="850" spans="1:28">
      <c r="A850" t="s">
        <v>88</v>
      </c>
      <c r="B850">
        <v>2020</v>
      </c>
      <c r="C850" t="s">
        <v>79</v>
      </c>
      <c r="D850" s="4" t="s">
        <v>46</v>
      </c>
      <c r="E850" s="2" t="s">
        <v>59</v>
      </c>
      <c r="F850">
        <v>0</v>
      </c>
      <c r="G850">
        <v>0.109677419</v>
      </c>
      <c r="H850">
        <v>33.798389999999998</v>
      </c>
      <c r="I850">
        <v>43.948387099999998</v>
      </c>
      <c r="J850">
        <v>6.058064516</v>
      </c>
      <c r="K850">
        <f ca="1">RANDBETWEEN(80,100)</f>
        <v>87</v>
      </c>
      <c r="L850">
        <v>75</v>
      </c>
      <c r="M850">
        <v>90</v>
      </c>
      <c r="N850">
        <f t="shared" si="55"/>
        <v>2.75</v>
      </c>
      <c r="O850">
        <v>0</v>
      </c>
      <c r="P850">
        <v>0</v>
      </c>
      <c r="Q850" t="s">
        <v>13</v>
      </c>
      <c r="R850">
        <v>6.75</v>
      </c>
      <c r="S850">
        <v>125</v>
      </c>
      <c r="T850">
        <v>120</v>
      </c>
      <c r="U850">
        <v>25</v>
      </c>
      <c r="V850" t="s">
        <v>17</v>
      </c>
      <c r="W850">
        <f t="shared" ca="1" si="56"/>
        <v>0</v>
      </c>
      <c r="X850">
        <f t="shared" ca="1" si="54"/>
        <v>0</v>
      </c>
      <c r="Y850">
        <v>0</v>
      </c>
      <c r="Z850" t="s">
        <v>53</v>
      </c>
      <c r="AA850" t="str">
        <f t="shared" si="57"/>
        <v>short_term</v>
      </c>
      <c r="AB850" s="4" t="s">
        <v>105</v>
      </c>
    </row>
    <row r="851" spans="1:28">
      <c r="A851" t="s">
        <v>88</v>
      </c>
      <c r="B851">
        <v>2020</v>
      </c>
      <c r="C851" t="s">
        <v>79</v>
      </c>
      <c r="D851" t="s">
        <v>159</v>
      </c>
      <c r="E851" s="2" t="s">
        <v>61</v>
      </c>
      <c r="F851">
        <v>1</v>
      </c>
      <c r="G851">
        <v>0.109677419</v>
      </c>
      <c r="H851">
        <v>33.798389999999998</v>
      </c>
      <c r="I851">
        <v>43.948387099999998</v>
      </c>
      <c r="J851">
        <v>6.058064516</v>
      </c>
      <c r="K851">
        <f ca="1">RANDBETWEEN(190,210)</f>
        <v>205</v>
      </c>
      <c r="L851">
        <v>1095</v>
      </c>
      <c r="M851">
        <v>1460</v>
      </c>
      <c r="N851">
        <f t="shared" si="55"/>
        <v>42.583333333333336</v>
      </c>
      <c r="O851">
        <v>350000</v>
      </c>
      <c r="P851">
        <f ca="1">RANDBETWEEN(11990,12010)</f>
        <v>12001</v>
      </c>
      <c r="Q851" t="s">
        <v>13</v>
      </c>
      <c r="R851">
        <v>6</v>
      </c>
      <c r="S851">
        <v>50</v>
      </c>
      <c r="T851">
        <v>25</v>
      </c>
      <c r="U851">
        <v>25</v>
      </c>
      <c r="V851" t="s">
        <v>17</v>
      </c>
      <c r="W851">
        <f t="shared" ca="1" si="56"/>
        <v>2460205</v>
      </c>
      <c r="X851">
        <f t="shared" ca="1" si="54"/>
        <v>2110205</v>
      </c>
      <c r="Y851">
        <f ca="1">(X851/O851)*100</f>
        <v>602.91571428571422</v>
      </c>
      <c r="Z851" t="s">
        <v>54</v>
      </c>
      <c r="AA851" t="str">
        <f t="shared" si="57"/>
        <v>long_term</v>
      </c>
      <c r="AB851" s="4" t="s">
        <v>106</v>
      </c>
    </row>
    <row r="852" spans="1:28">
      <c r="A852" t="s">
        <v>88</v>
      </c>
      <c r="B852">
        <v>2020</v>
      </c>
      <c r="C852" t="s">
        <v>80</v>
      </c>
      <c r="D852" s="4" t="s">
        <v>138</v>
      </c>
      <c r="E852" t="s">
        <v>58</v>
      </c>
      <c r="F852">
        <v>1</v>
      </c>
      <c r="G852">
        <v>4.1100000000000003</v>
      </c>
      <c r="H852">
        <v>30.081669999999999</v>
      </c>
      <c r="I852">
        <v>75.618333329999999</v>
      </c>
      <c r="J852">
        <v>6.9766666669999999</v>
      </c>
      <c r="K852">
        <v>15.138999999999999</v>
      </c>
      <c r="L852">
        <v>90</v>
      </c>
      <c r="M852">
        <v>110</v>
      </c>
      <c r="N852">
        <f t="shared" si="55"/>
        <v>3.3333333333333335</v>
      </c>
      <c r="O852">
        <v>36000</v>
      </c>
      <c r="P852">
        <v>2500</v>
      </c>
      <c r="Q852" t="s">
        <v>15</v>
      </c>
      <c r="R852">
        <v>5.75</v>
      </c>
      <c r="S852">
        <v>150</v>
      </c>
      <c r="T852">
        <v>60</v>
      </c>
      <c r="U852">
        <v>60</v>
      </c>
      <c r="V852" t="s">
        <v>17</v>
      </c>
      <c r="W852">
        <f t="shared" si="56"/>
        <v>37847.5</v>
      </c>
      <c r="X852">
        <f t="shared" si="54"/>
        <v>1847.5</v>
      </c>
      <c r="Y852">
        <f>(X852/O852)*100</f>
        <v>5.1319444444444446</v>
      </c>
      <c r="Z852" t="s">
        <v>51</v>
      </c>
      <c r="AA852" t="str">
        <f t="shared" si="57"/>
        <v>short_term</v>
      </c>
      <c r="AB852" s="4" t="s">
        <v>107</v>
      </c>
    </row>
    <row r="853" spans="1:28">
      <c r="A853" t="s">
        <v>88</v>
      </c>
      <c r="B853">
        <v>2020</v>
      </c>
      <c r="C853" t="s">
        <v>80</v>
      </c>
      <c r="D853" s="4" t="s">
        <v>9</v>
      </c>
      <c r="E853" t="s">
        <v>58</v>
      </c>
      <c r="F853">
        <v>0</v>
      </c>
      <c r="G853">
        <v>4.1100000000000003</v>
      </c>
      <c r="H853">
        <v>30.081669999999999</v>
      </c>
      <c r="I853">
        <v>75.618333329999999</v>
      </c>
      <c r="J853">
        <v>6.9766666669999999</v>
      </c>
      <c r="K853">
        <v>20.100000000000001</v>
      </c>
      <c r="L853">
        <v>210</v>
      </c>
      <c r="M853">
        <v>240</v>
      </c>
      <c r="N853">
        <f t="shared" si="55"/>
        <v>7.5</v>
      </c>
      <c r="O853">
        <v>0</v>
      </c>
      <c r="P853">
        <v>0</v>
      </c>
      <c r="Q853" t="s">
        <v>15</v>
      </c>
      <c r="R853">
        <v>6.5</v>
      </c>
      <c r="S853">
        <v>80</v>
      </c>
      <c r="T853">
        <v>40</v>
      </c>
      <c r="U853">
        <v>40</v>
      </c>
      <c r="V853" t="s">
        <v>17</v>
      </c>
      <c r="W853">
        <f t="shared" si="56"/>
        <v>0</v>
      </c>
      <c r="X853">
        <f t="shared" si="54"/>
        <v>0</v>
      </c>
      <c r="Y853">
        <v>0</v>
      </c>
      <c r="Z853" t="s">
        <v>51</v>
      </c>
      <c r="AA853" t="str">
        <f t="shared" si="57"/>
        <v>intermediate_term</v>
      </c>
      <c r="AB853" s="4" t="s">
        <v>108</v>
      </c>
    </row>
    <row r="854" spans="1:28">
      <c r="A854" t="s">
        <v>88</v>
      </c>
      <c r="B854">
        <v>2020</v>
      </c>
      <c r="C854" t="s">
        <v>80</v>
      </c>
      <c r="D854" s="4" t="s">
        <v>139</v>
      </c>
      <c r="E854" t="s">
        <v>58</v>
      </c>
      <c r="F854">
        <v>1</v>
      </c>
      <c r="G854">
        <v>4.1100000000000003</v>
      </c>
      <c r="H854">
        <v>30.081669999999999</v>
      </c>
      <c r="I854">
        <v>75.618333329999999</v>
      </c>
      <c r="J854">
        <v>6.9766666669999999</v>
      </c>
      <c r="K854">
        <v>42.5</v>
      </c>
      <c r="L854">
        <v>65</v>
      </c>
      <c r="M854">
        <v>75</v>
      </c>
      <c r="N854">
        <f t="shared" si="55"/>
        <v>2.3333333333333335</v>
      </c>
      <c r="O854">
        <v>17000</v>
      </c>
      <c r="P854">
        <v>861</v>
      </c>
      <c r="Q854" t="s">
        <v>15</v>
      </c>
      <c r="R854">
        <v>6.75</v>
      </c>
      <c r="S854">
        <v>80</v>
      </c>
      <c r="T854">
        <v>40</v>
      </c>
      <c r="U854">
        <v>40</v>
      </c>
      <c r="V854" t="s">
        <v>17</v>
      </c>
      <c r="W854">
        <f t="shared" si="56"/>
        <v>36592.5</v>
      </c>
      <c r="X854">
        <f t="shared" si="54"/>
        <v>19592.5</v>
      </c>
      <c r="Y854">
        <f t="shared" ref="Y854:Y859" si="58">(X854/O854)*100</f>
        <v>115.25000000000001</v>
      </c>
      <c r="Z854" t="s">
        <v>51</v>
      </c>
      <c r="AA854" t="str">
        <f t="shared" si="57"/>
        <v>short_term</v>
      </c>
      <c r="AB854" s="4" t="s">
        <v>89</v>
      </c>
    </row>
    <row r="855" spans="1:28">
      <c r="A855" t="s">
        <v>88</v>
      </c>
      <c r="B855">
        <v>2020</v>
      </c>
      <c r="C855" t="s">
        <v>80</v>
      </c>
      <c r="D855" s="4" t="s">
        <v>140</v>
      </c>
      <c r="E855" t="s">
        <v>58</v>
      </c>
      <c r="F855">
        <v>1</v>
      </c>
      <c r="G855">
        <v>4.1100000000000003</v>
      </c>
      <c r="H855">
        <v>30.081669999999999</v>
      </c>
      <c r="I855">
        <v>75.618333329999999</v>
      </c>
      <c r="J855">
        <v>6.9766666669999999</v>
      </c>
      <c r="K855">
        <v>25</v>
      </c>
      <c r="L855">
        <v>70</v>
      </c>
      <c r="M855">
        <v>90</v>
      </c>
      <c r="N855">
        <f t="shared" si="55"/>
        <v>2.6666666666666665</v>
      </c>
      <c r="O855">
        <v>11000</v>
      </c>
      <c r="P855">
        <v>2500</v>
      </c>
      <c r="Q855" t="s">
        <v>13</v>
      </c>
      <c r="R855">
        <v>0.75</v>
      </c>
      <c r="S855">
        <v>80</v>
      </c>
      <c r="T855">
        <v>40</v>
      </c>
      <c r="U855">
        <v>40</v>
      </c>
      <c r="V855" t="s">
        <v>18</v>
      </c>
      <c r="W855">
        <f t="shared" si="56"/>
        <v>62500</v>
      </c>
      <c r="X855">
        <f t="shared" si="54"/>
        <v>51500</v>
      </c>
      <c r="Y855">
        <f t="shared" si="58"/>
        <v>468.18181818181819</v>
      </c>
      <c r="Z855" t="s">
        <v>51</v>
      </c>
      <c r="AA855" t="str">
        <f t="shared" si="57"/>
        <v>short_term</v>
      </c>
      <c r="AB855" s="4" t="s">
        <v>109</v>
      </c>
    </row>
    <row r="856" spans="1:28">
      <c r="A856" t="s">
        <v>88</v>
      </c>
      <c r="B856">
        <v>2020</v>
      </c>
      <c r="C856" t="s">
        <v>80</v>
      </c>
      <c r="D856" s="4" t="s">
        <v>141</v>
      </c>
      <c r="E856" t="s">
        <v>58</v>
      </c>
      <c r="F856">
        <v>1</v>
      </c>
      <c r="G856">
        <v>4.1100000000000003</v>
      </c>
      <c r="H856">
        <v>30.081669999999999</v>
      </c>
      <c r="I856">
        <v>75.618333329999999</v>
      </c>
      <c r="J856">
        <v>6.9766666669999999</v>
      </c>
      <c r="K856">
        <v>17.600000000000001</v>
      </c>
      <c r="L856">
        <v>105</v>
      </c>
      <c r="M856">
        <v>110</v>
      </c>
      <c r="N856">
        <f t="shared" si="55"/>
        <v>3.5833333333333335</v>
      </c>
      <c r="O856">
        <v>25000</v>
      </c>
      <c r="P856">
        <v>2157</v>
      </c>
      <c r="Q856" t="s">
        <v>15</v>
      </c>
      <c r="R856">
        <v>6.5</v>
      </c>
      <c r="S856">
        <v>60</v>
      </c>
      <c r="T856">
        <v>30</v>
      </c>
      <c r="U856">
        <v>30</v>
      </c>
      <c r="V856" t="s">
        <v>17</v>
      </c>
      <c r="W856">
        <f t="shared" si="56"/>
        <v>37963.200000000004</v>
      </c>
      <c r="X856">
        <f t="shared" si="54"/>
        <v>12963.200000000004</v>
      </c>
      <c r="Y856">
        <f t="shared" si="58"/>
        <v>51.852800000000023</v>
      </c>
      <c r="Z856" t="s">
        <v>51</v>
      </c>
      <c r="AA856" t="str">
        <f t="shared" si="57"/>
        <v>short_term</v>
      </c>
      <c r="AB856" s="4" t="s">
        <v>110</v>
      </c>
    </row>
    <row r="857" spans="1:28">
      <c r="A857" t="s">
        <v>88</v>
      </c>
      <c r="B857">
        <v>2020</v>
      </c>
      <c r="C857" t="s">
        <v>80</v>
      </c>
      <c r="D857" s="4" t="s">
        <v>142</v>
      </c>
      <c r="E857" t="s">
        <v>58</v>
      </c>
      <c r="F857">
        <v>1</v>
      </c>
      <c r="G857">
        <v>4.1100000000000003</v>
      </c>
      <c r="H857">
        <v>30.081669999999999</v>
      </c>
      <c r="I857">
        <v>75.618333329999999</v>
      </c>
      <c r="J857">
        <v>6.9766666669999999</v>
      </c>
      <c r="K857">
        <v>38.56</v>
      </c>
      <c r="L857">
        <v>120</v>
      </c>
      <c r="M857">
        <v>135</v>
      </c>
      <c r="N857">
        <f t="shared" si="55"/>
        <v>4.25</v>
      </c>
      <c r="O857">
        <v>13000</v>
      </c>
      <c r="P857">
        <v>648</v>
      </c>
      <c r="Q857" t="s">
        <v>65</v>
      </c>
      <c r="R857">
        <v>6</v>
      </c>
      <c r="S857">
        <v>40</v>
      </c>
      <c r="T857">
        <v>20</v>
      </c>
      <c r="U857">
        <v>20</v>
      </c>
      <c r="V857" t="s">
        <v>18</v>
      </c>
      <c r="W857">
        <f t="shared" si="56"/>
        <v>24986.880000000001</v>
      </c>
      <c r="X857">
        <f t="shared" si="54"/>
        <v>11986.880000000001</v>
      </c>
      <c r="Y857">
        <f t="shared" si="58"/>
        <v>92.20676923076924</v>
      </c>
      <c r="Z857" t="s">
        <v>51</v>
      </c>
      <c r="AA857" t="str">
        <f t="shared" si="57"/>
        <v>intermediate_term</v>
      </c>
      <c r="AB857" s="4" t="s">
        <v>111</v>
      </c>
    </row>
    <row r="858" spans="1:28">
      <c r="A858" t="s">
        <v>88</v>
      </c>
      <c r="B858">
        <v>2020</v>
      </c>
      <c r="C858" t="s">
        <v>80</v>
      </c>
      <c r="D858" s="4" t="s">
        <v>143</v>
      </c>
      <c r="E858" t="s">
        <v>58</v>
      </c>
      <c r="F858">
        <v>1</v>
      </c>
      <c r="G858">
        <v>4.1100000000000003</v>
      </c>
      <c r="H858">
        <v>30.081669999999999</v>
      </c>
      <c r="I858">
        <v>75.618333329999999</v>
      </c>
      <c r="J858">
        <v>6.9766666669999999</v>
      </c>
      <c r="K858">
        <v>41</v>
      </c>
      <c r="L858">
        <v>100</v>
      </c>
      <c r="M858">
        <v>120</v>
      </c>
      <c r="N858">
        <f t="shared" si="55"/>
        <v>3.6666666666666665</v>
      </c>
      <c r="O858">
        <v>17500</v>
      </c>
      <c r="P858">
        <v>800</v>
      </c>
      <c r="Q858" t="s">
        <v>66</v>
      </c>
      <c r="R858">
        <v>5.25</v>
      </c>
      <c r="S858">
        <v>10</v>
      </c>
      <c r="T858">
        <v>20</v>
      </c>
      <c r="U858">
        <v>12</v>
      </c>
      <c r="V858" t="s">
        <v>17</v>
      </c>
      <c r="W858">
        <f t="shared" si="56"/>
        <v>32800</v>
      </c>
      <c r="X858">
        <f t="shared" si="54"/>
        <v>15300</v>
      </c>
      <c r="Y858">
        <f t="shared" si="58"/>
        <v>87.428571428571431</v>
      </c>
      <c r="Z858" t="s">
        <v>51</v>
      </c>
      <c r="AA858" t="str">
        <f t="shared" si="57"/>
        <v>short_term</v>
      </c>
      <c r="AB858" s="4" t="s">
        <v>112</v>
      </c>
    </row>
    <row r="859" spans="1:28">
      <c r="A859" t="s">
        <v>88</v>
      </c>
      <c r="B859">
        <v>2020</v>
      </c>
      <c r="C859" t="s">
        <v>80</v>
      </c>
      <c r="D859" s="4" t="s">
        <v>144</v>
      </c>
      <c r="E859" t="s">
        <v>58</v>
      </c>
      <c r="F859">
        <v>1</v>
      </c>
      <c r="G859">
        <v>4.1100000000000003</v>
      </c>
      <c r="H859">
        <v>30.081669999999999</v>
      </c>
      <c r="I859">
        <v>75.618333329999999</v>
      </c>
      <c r="J859">
        <v>6.9766666669999999</v>
      </c>
      <c r="K859">
        <v>60.2</v>
      </c>
      <c r="L859">
        <v>60</v>
      </c>
      <c r="M859">
        <v>65</v>
      </c>
      <c r="N859">
        <f t="shared" si="55"/>
        <v>2.0833333333333335</v>
      </c>
      <c r="O859">
        <v>15000</v>
      </c>
      <c r="P859">
        <v>384</v>
      </c>
      <c r="Q859" t="s">
        <v>13</v>
      </c>
      <c r="R859">
        <v>6.75</v>
      </c>
      <c r="S859">
        <v>20</v>
      </c>
      <c r="T859">
        <v>40</v>
      </c>
      <c r="U859">
        <v>0</v>
      </c>
      <c r="V859" t="s">
        <v>18</v>
      </c>
      <c r="W859">
        <f t="shared" si="56"/>
        <v>23116.800000000003</v>
      </c>
      <c r="X859">
        <f t="shared" si="54"/>
        <v>8116.8000000000029</v>
      </c>
      <c r="Y859">
        <f t="shared" si="58"/>
        <v>54.112000000000016</v>
      </c>
      <c r="Z859" t="s">
        <v>51</v>
      </c>
      <c r="AA859" t="str">
        <f t="shared" si="57"/>
        <v>short_term</v>
      </c>
      <c r="AB859" s="4" t="s">
        <v>113</v>
      </c>
    </row>
    <row r="860" spans="1:28">
      <c r="A860" t="s">
        <v>88</v>
      </c>
      <c r="B860">
        <v>2020</v>
      </c>
      <c r="C860" t="s">
        <v>80</v>
      </c>
      <c r="D860" s="4" t="s">
        <v>145</v>
      </c>
      <c r="E860" t="s">
        <v>58</v>
      </c>
      <c r="F860">
        <v>0</v>
      </c>
      <c r="G860">
        <v>4.1100000000000003</v>
      </c>
      <c r="H860">
        <v>30.081669999999999</v>
      </c>
      <c r="I860">
        <v>75.618333329999999</v>
      </c>
      <c r="J860">
        <v>6.9766666669999999</v>
      </c>
      <c r="K860">
        <v>40.049999999999997</v>
      </c>
      <c r="L860">
        <v>70</v>
      </c>
      <c r="M860">
        <v>85</v>
      </c>
      <c r="N860">
        <f t="shared" si="55"/>
        <v>2.5833333333333335</v>
      </c>
      <c r="O860">
        <v>0</v>
      </c>
      <c r="P860">
        <v>0</v>
      </c>
      <c r="Q860" t="s">
        <v>67</v>
      </c>
      <c r="R860">
        <v>7.15</v>
      </c>
      <c r="S860">
        <v>20</v>
      </c>
      <c r="T860">
        <v>40</v>
      </c>
      <c r="U860">
        <v>40</v>
      </c>
      <c r="V860" t="s">
        <v>18</v>
      </c>
      <c r="W860">
        <f t="shared" si="56"/>
        <v>0</v>
      </c>
      <c r="X860">
        <f t="shared" si="54"/>
        <v>0</v>
      </c>
      <c r="Y860">
        <v>0</v>
      </c>
      <c r="Z860" t="s">
        <v>51</v>
      </c>
      <c r="AA860" t="str">
        <f t="shared" si="57"/>
        <v>short_term</v>
      </c>
      <c r="AB860" s="4" t="s">
        <v>114</v>
      </c>
    </row>
    <row r="861" spans="1:28">
      <c r="A861" t="s">
        <v>88</v>
      </c>
      <c r="B861">
        <v>2020</v>
      </c>
      <c r="C861" t="s">
        <v>80</v>
      </c>
      <c r="D861" s="4" t="s">
        <v>146</v>
      </c>
      <c r="E861" t="s">
        <v>58</v>
      </c>
      <c r="F861">
        <v>0</v>
      </c>
      <c r="G861">
        <v>4.1100000000000003</v>
      </c>
      <c r="H861">
        <v>30.081669999999999</v>
      </c>
      <c r="I861">
        <v>75.618333329999999</v>
      </c>
      <c r="J861">
        <v>6.9766666669999999</v>
      </c>
      <c r="K861">
        <v>52</v>
      </c>
      <c r="L861">
        <v>90</v>
      </c>
      <c r="M861">
        <v>135</v>
      </c>
      <c r="N861">
        <f t="shared" si="55"/>
        <v>3.75</v>
      </c>
      <c r="O861">
        <v>0</v>
      </c>
      <c r="P861">
        <v>0</v>
      </c>
      <c r="Q861" t="s">
        <v>66</v>
      </c>
      <c r="R861">
        <v>6.5</v>
      </c>
      <c r="S861">
        <v>12.5</v>
      </c>
      <c r="T861">
        <v>25</v>
      </c>
      <c r="U861">
        <v>12.5</v>
      </c>
      <c r="V861" t="s">
        <v>18</v>
      </c>
      <c r="W861">
        <f t="shared" si="56"/>
        <v>0</v>
      </c>
      <c r="X861">
        <f t="shared" si="54"/>
        <v>0</v>
      </c>
      <c r="Y861">
        <v>0</v>
      </c>
      <c r="Z861" t="s">
        <v>51</v>
      </c>
      <c r="AA861" t="str">
        <f t="shared" si="57"/>
        <v>short_term</v>
      </c>
      <c r="AB861" s="4" t="s">
        <v>115</v>
      </c>
    </row>
    <row r="862" spans="1:28">
      <c r="A862" t="s">
        <v>88</v>
      </c>
      <c r="B862">
        <v>2020</v>
      </c>
      <c r="C862" t="s">
        <v>80</v>
      </c>
      <c r="D862" s="4" t="s">
        <v>147</v>
      </c>
      <c r="E862" t="s">
        <v>58</v>
      </c>
      <c r="F862">
        <v>0</v>
      </c>
      <c r="G862">
        <v>4.1100000000000003</v>
      </c>
      <c r="H862">
        <v>30.081669999999999</v>
      </c>
      <c r="I862">
        <v>75.618333329999999</v>
      </c>
      <c r="J862">
        <v>6.9766666669999999</v>
      </c>
      <c r="K862">
        <v>46</v>
      </c>
      <c r="L862">
        <v>160</v>
      </c>
      <c r="M862">
        <v>170</v>
      </c>
      <c r="N862">
        <f t="shared" si="55"/>
        <v>5.5</v>
      </c>
      <c r="O862">
        <v>0</v>
      </c>
      <c r="P862">
        <v>0</v>
      </c>
      <c r="Q862" t="s">
        <v>13</v>
      </c>
      <c r="R862">
        <v>6.25</v>
      </c>
      <c r="S862">
        <v>10</v>
      </c>
      <c r="T862">
        <v>40</v>
      </c>
      <c r="U862">
        <v>20</v>
      </c>
      <c r="V862" t="s">
        <v>17</v>
      </c>
      <c r="W862">
        <f t="shared" si="56"/>
        <v>0</v>
      </c>
      <c r="X862">
        <f t="shared" si="54"/>
        <v>0</v>
      </c>
      <c r="Y862">
        <v>0</v>
      </c>
      <c r="Z862" t="s">
        <v>51</v>
      </c>
      <c r="AA862" t="str">
        <f t="shared" si="57"/>
        <v>intermediate_term</v>
      </c>
      <c r="AB862" s="4" t="s">
        <v>116</v>
      </c>
    </row>
    <row r="863" spans="1:28">
      <c r="A863" t="s">
        <v>88</v>
      </c>
      <c r="B863">
        <v>2020</v>
      </c>
      <c r="C863" t="s">
        <v>80</v>
      </c>
      <c r="D863" s="4" t="s">
        <v>10</v>
      </c>
      <c r="E863" t="s">
        <v>58</v>
      </c>
      <c r="F863">
        <v>1</v>
      </c>
      <c r="G863">
        <v>4.1100000000000003</v>
      </c>
      <c r="H863">
        <v>30.081669999999999</v>
      </c>
      <c r="I863">
        <v>75.618333329999999</v>
      </c>
      <c r="J863">
        <v>6.9766666669999999</v>
      </c>
      <c r="K863">
        <v>48.09</v>
      </c>
      <c r="L863">
        <v>90</v>
      </c>
      <c r="M863">
        <v>125</v>
      </c>
      <c r="N863">
        <f t="shared" si="55"/>
        <v>3.5833333333333335</v>
      </c>
      <c r="O863">
        <v>8500</v>
      </c>
      <c r="P863">
        <v>334</v>
      </c>
      <c r="Q863" t="s">
        <v>67</v>
      </c>
      <c r="R863">
        <v>7.1</v>
      </c>
      <c r="S863">
        <v>135</v>
      </c>
      <c r="T863">
        <v>31</v>
      </c>
      <c r="U863">
        <v>250</v>
      </c>
      <c r="V863" t="s">
        <v>17</v>
      </c>
      <c r="W863">
        <f t="shared" si="56"/>
        <v>16062.060000000001</v>
      </c>
      <c r="X863">
        <f t="shared" si="54"/>
        <v>7562.0600000000013</v>
      </c>
      <c r="Y863">
        <f>(X863/O863)*100</f>
        <v>88.965411764705891</v>
      </c>
      <c r="Z863" t="s">
        <v>51</v>
      </c>
      <c r="AA863" t="str">
        <f t="shared" si="57"/>
        <v>short_term</v>
      </c>
      <c r="AB863" s="4" t="s">
        <v>113</v>
      </c>
    </row>
    <row r="864" spans="1:28">
      <c r="A864" t="s">
        <v>88</v>
      </c>
      <c r="B864">
        <v>2020</v>
      </c>
      <c r="C864" t="s">
        <v>80</v>
      </c>
      <c r="D864" s="4" t="s">
        <v>148</v>
      </c>
      <c r="E864" t="s">
        <v>61</v>
      </c>
      <c r="F864">
        <v>1</v>
      </c>
      <c r="G864">
        <v>4.1100000000000003</v>
      </c>
      <c r="H864">
        <v>30.081669999999999</v>
      </c>
      <c r="I864">
        <v>75.618333329999999</v>
      </c>
      <c r="J864">
        <v>6.9766666669999999</v>
      </c>
      <c r="K864">
        <v>30</v>
      </c>
      <c r="L864">
        <v>110</v>
      </c>
      <c r="M864">
        <v>120</v>
      </c>
      <c r="N864">
        <f t="shared" si="55"/>
        <v>3.8333333333333335</v>
      </c>
      <c r="O864">
        <v>22500</v>
      </c>
      <c r="P864">
        <v>1189</v>
      </c>
      <c r="Q864" t="s">
        <v>13</v>
      </c>
      <c r="R864">
        <v>6.25</v>
      </c>
      <c r="S864">
        <v>60</v>
      </c>
      <c r="T864">
        <v>45</v>
      </c>
      <c r="U864">
        <v>48</v>
      </c>
      <c r="V864" t="s">
        <v>17</v>
      </c>
      <c r="W864">
        <f t="shared" si="56"/>
        <v>35670</v>
      </c>
      <c r="X864">
        <f t="shared" si="54"/>
        <v>13170</v>
      </c>
      <c r="Y864">
        <f>(X864/O864)*100</f>
        <v>58.533333333333339</v>
      </c>
      <c r="Z864" t="s">
        <v>51</v>
      </c>
      <c r="AA864" t="str">
        <f t="shared" si="57"/>
        <v>short_term</v>
      </c>
      <c r="AB864" s="4" t="s">
        <v>117</v>
      </c>
    </row>
    <row r="865" spans="1:28">
      <c r="A865" t="s">
        <v>88</v>
      </c>
      <c r="B865">
        <v>2020</v>
      </c>
      <c r="C865" t="s">
        <v>80</v>
      </c>
      <c r="D865" s="4" t="s">
        <v>149</v>
      </c>
      <c r="E865" s="1" t="s">
        <v>58</v>
      </c>
      <c r="F865">
        <v>0</v>
      </c>
      <c r="G865">
        <v>4.1100000000000003</v>
      </c>
      <c r="H865">
        <v>30.081669999999999</v>
      </c>
      <c r="I865">
        <v>75.618333329999999</v>
      </c>
      <c r="J865">
        <v>6.9766666669999999</v>
      </c>
      <c r="K865">
        <v>41.02</v>
      </c>
      <c r="L865">
        <v>90</v>
      </c>
      <c r="M865">
        <v>130</v>
      </c>
      <c r="N865">
        <f t="shared" si="55"/>
        <v>3.6666666666666665</v>
      </c>
      <c r="O865">
        <v>0</v>
      </c>
      <c r="P865">
        <v>0</v>
      </c>
      <c r="Q865" t="s">
        <v>68</v>
      </c>
      <c r="R865">
        <v>6.75</v>
      </c>
      <c r="S865">
        <v>17</v>
      </c>
      <c r="T865">
        <v>13</v>
      </c>
      <c r="U865">
        <v>13</v>
      </c>
      <c r="V865" t="s">
        <v>17</v>
      </c>
      <c r="W865">
        <f t="shared" si="56"/>
        <v>0</v>
      </c>
      <c r="X865">
        <f t="shared" si="54"/>
        <v>0</v>
      </c>
      <c r="Y865">
        <v>0</v>
      </c>
      <c r="Z865" t="s">
        <v>51</v>
      </c>
      <c r="AA865" t="str">
        <f t="shared" si="57"/>
        <v>short_term</v>
      </c>
      <c r="AB865" s="4" t="s">
        <v>118</v>
      </c>
    </row>
    <row r="866" spans="1:28">
      <c r="A866" t="s">
        <v>88</v>
      </c>
      <c r="B866">
        <v>2020</v>
      </c>
      <c r="C866" t="s">
        <v>80</v>
      </c>
      <c r="D866" s="4" t="s">
        <v>150</v>
      </c>
      <c r="E866" s="1" t="s">
        <v>59</v>
      </c>
      <c r="F866">
        <v>1</v>
      </c>
      <c r="G866">
        <v>4.1100000000000003</v>
      </c>
      <c r="H866">
        <v>30.081669999999999</v>
      </c>
      <c r="I866">
        <v>75.618333329999999</v>
      </c>
      <c r="J866">
        <v>6.9766666669999999</v>
      </c>
      <c r="K866">
        <v>39.979999999999997</v>
      </c>
      <c r="L866">
        <v>90</v>
      </c>
      <c r="M866">
        <v>100</v>
      </c>
      <c r="N866">
        <f t="shared" si="55"/>
        <v>3.1666666666666665</v>
      </c>
      <c r="O866">
        <v>20500</v>
      </c>
      <c r="P866">
        <v>904</v>
      </c>
      <c r="Q866" t="s">
        <v>13</v>
      </c>
      <c r="R866">
        <v>6.4</v>
      </c>
      <c r="S866">
        <v>150</v>
      </c>
      <c r="T866">
        <v>75</v>
      </c>
      <c r="U866">
        <v>50</v>
      </c>
      <c r="V866" t="s">
        <v>17</v>
      </c>
      <c r="W866">
        <f t="shared" si="56"/>
        <v>36141.919999999998</v>
      </c>
      <c r="X866">
        <f t="shared" si="54"/>
        <v>15641.919999999998</v>
      </c>
      <c r="Y866">
        <f>(X866/O866)*100</f>
        <v>76.302048780487794</v>
      </c>
      <c r="Z866" t="s">
        <v>51</v>
      </c>
      <c r="AA866" t="str">
        <f t="shared" si="57"/>
        <v>short_term</v>
      </c>
      <c r="AB866" s="4" t="s">
        <v>119</v>
      </c>
    </row>
    <row r="867" spans="1:28">
      <c r="A867" t="s">
        <v>88</v>
      </c>
      <c r="B867">
        <v>2020</v>
      </c>
      <c r="C867" t="s">
        <v>80</v>
      </c>
      <c r="D867" s="4" t="s">
        <v>11</v>
      </c>
      <c r="E867" s="1" t="s">
        <v>59</v>
      </c>
      <c r="F867">
        <v>0</v>
      </c>
      <c r="G867">
        <v>4.1100000000000003</v>
      </c>
      <c r="H867">
        <v>30.081669999999999</v>
      </c>
      <c r="I867">
        <v>75.618333329999999</v>
      </c>
      <c r="J867">
        <v>6.9766666669999999</v>
      </c>
      <c r="K867">
        <v>34.5</v>
      </c>
      <c r="L867">
        <v>120</v>
      </c>
      <c r="M867">
        <v>150</v>
      </c>
      <c r="N867">
        <f t="shared" si="55"/>
        <v>4.5</v>
      </c>
      <c r="O867">
        <v>0</v>
      </c>
      <c r="P867">
        <v>0</v>
      </c>
      <c r="Q867" t="s">
        <v>13</v>
      </c>
      <c r="R867">
        <v>6.5</v>
      </c>
      <c r="S867">
        <v>24</v>
      </c>
      <c r="T867">
        <v>108</v>
      </c>
      <c r="U867">
        <v>48</v>
      </c>
      <c r="V867" t="s">
        <v>18</v>
      </c>
      <c r="W867">
        <f t="shared" si="56"/>
        <v>0</v>
      </c>
      <c r="X867">
        <f t="shared" si="54"/>
        <v>0</v>
      </c>
      <c r="Y867">
        <v>0</v>
      </c>
      <c r="Z867" t="s">
        <v>53</v>
      </c>
      <c r="AA867" t="str">
        <f t="shared" si="57"/>
        <v>intermediate_term</v>
      </c>
      <c r="AB867" s="4" t="s">
        <v>120</v>
      </c>
    </row>
    <row r="868" spans="1:28">
      <c r="A868" t="s">
        <v>88</v>
      </c>
      <c r="B868">
        <v>2020</v>
      </c>
      <c r="C868" t="s">
        <v>80</v>
      </c>
      <c r="D868" s="4" t="s">
        <v>151</v>
      </c>
      <c r="E868" s="1" t="s">
        <v>60</v>
      </c>
      <c r="F868">
        <v>0</v>
      </c>
      <c r="G868">
        <v>4.1100000000000003</v>
      </c>
      <c r="H868">
        <v>30.081669999999999</v>
      </c>
      <c r="I868">
        <v>75.618333329999999</v>
      </c>
      <c r="J868">
        <v>6.9766666669999999</v>
      </c>
      <c r="K868">
        <v>36.119999999999997</v>
      </c>
      <c r="L868">
        <v>150</v>
      </c>
      <c r="M868">
        <v>300</v>
      </c>
      <c r="N868">
        <f t="shared" si="55"/>
        <v>7.5</v>
      </c>
      <c r="O868">
        <v>0</v>
      </c>
      <c r="P868">
        <v>0</v>
      </c>
      <c r="Q868" t="s">
        <v>13</v>
      </c>
      <c r="R868">
        <v>5.75</v>
      </c>
      <c r="S868">
        <v>40</v>
      </c>
      <c r="T868">
        <v>25</v>
      </c>
      <c r="U868">
        <v>15</v>
      </c>
      <c r="V868" t="s">
        <v>18</v>
      </c>
      <c r="W868">
        <f t="shared" si="56"/>
        <v>0</v>
      </c>
      <c r="X868">
        <f t="shared" si="54"/>
        <v>0</v>
      </c>
      <c r="Y868">
        <v>0</v>
      </c>
      <c r="Z868" t="s">
        <v>53</v>
      </c>
      <c r="AA868" t="str">
        <f t="shared" si="57"/>
        <v>intermediate_term</v>
      </c>
      <c r="AB868" s="4" t="s">
        <v>121</v>
      </c>
    </row>
    <row r="869" spans="1:28">
      <c r="A869" t="s">
        <v>88</v>
      </c>
      <c r="B869">
        <v>2020</v>
      </c>
      <c r="C869" t="s">
        <v>80</v>
      </c>
      <c r="D869" s="4" t="s">
        <v>152</v>
      </c>
      <c r="E869" s="1" t="s">
        <v>60</v>
      </c>
      <c r="F869">
        <v>1</v>
      </c>
      <c r="G869">
        <v>4.1100000000000003</v>
      </c>
      <c r="H869">
        <v>30.081669999999999</v>
      </c>
      <c r="I869">
        <v>75.618333329999999</v>
      </c>
      <c r="J869">
        <v>6.9766666669999999</v>
      </c>
      <c r="K869">
        <v>30</v>
      </c>
      <c r="L869">
        <v>50</v>
      </c>
      <c r="M869">
        <v>145</v>
      </c>
      <c r="N869">
        <f t="shared" si="55"/>
        <v>3.25</v>
      </c>
      <c r="O869">
        <v>11500</v>
      </c>
      <c r="P869">
        <v>866</v>
      </c>
      <c r="Q869" t="s">
        <v>69</v>
      </c>
      <c r="R869">
        <v>6.75</v>
      </c>
      <c r="S869">
        <v>20</v>
      </c>
      <c r="T869">
        <v>40</v>
      </c>
      <c r="U869">
        <v>20</v>
      </c>
      <c r="V869" t="s">
        <v>17</v>
      </c>
      <c r="W869">
        <f t="shared" si="56"/>
        <v>25980</v>
      </c>
      <c r="X869">
        <f t="shared" si="54"/>
        <v>14480</v>
      </c>
      <c r="Y869">
        <f>(X869/O869)*100</f>
        <v>125.91304347826086</v>
      </c>
      <c r="Z869" t="s">
        <v>53</v>
      </c>
      <c r="AA869" t="str">
        <f t="shared" si="57"/>
        <v>short_term</v>
      </c>
      <c r="AB869" s="4" t="s">
        <v>122</v>
      </c>
    </row>
    <row r="870" spans="1:28">
      <c r="A870" t="s">
        <v>88</v>
      </c>
      <c r="B870">
        <v>2020</v>
      </c>
      <c r="C870" t="s">
        <v>80</v>
      </c>
      <c r="D870" s="4" t="s">
        <v>153</v>
      </c>
      <c r="E870" s="1" t="s">
        <v>63</v>
      </c>
      <c r="F870">
        <v>1</v>
      </c>
      <c r="G870">
        <v>4.1100000000000003</v>
      </c>
      <c r="H870">
        <v>30.081669999999999</v>
      </c>
      <c r="I870">
        <v>75.618333329999999</v>
      </c>
      <c r="J870">
        <v>6.9766666669999999</v>
      </c>
      <c r="K870">
        <v>103.85</v>
      </c>
      <c r="L870">
        <v>180</v>
      </c>
      <c r="M870">
        <v>240</v>
      </c>
      <c r="N870">
        <f t="shared" si="55"/>
        <v>7</v>
      </c>
      <c r="O870">
        <v>37500</v>
      </c>
      <c r="P870">
        <v>512</v>
      </c>
      <c r="Q870" t="s">
        <v>70</v>
      </c>
      <c r="R870">
        <v>6.9</v>
      </c>
      <c r="S870">
        <v>80</v>
      </c>
      <c r="T870">
        <v>40</v>
      </c>
      <c r="U870">
        <v>40</v>
      </c>
      <c r="V870" t="s">
        <v>18</v>
      </c>
      <c r="W870">
        <f t="shared" si="56"/>
        <v>53171.199999999997</v>
      </c>
      <c r="X870">
        <f t="shared" si="54"/>
        <v>15671.199999999997</v>
      </c>
      <c r="Y870">
        <f>(X870/O870)*100</f>
        <v>41.789866666666661</v>
      </c>
      <c r="Z870" t="s">
        <v>53</v>
      </c>
      <c r="AA870" t="str">
        <f t="shared" si="57"/>
        <v>intermediate_term</v>
      </c>
      <c r="AB870" s="4" t="s">
        <v>123</v>
      </c>
    </row>
    <row r="871" spans="1:28">
      <c r="A871" t="s">
        <v>88</v>
      </c>
      <c r="B871">
        <v>2020</v>
      </c>
      <c r="C871" t="s">
        <v>80</v>
      </c>
      <c r="D871" s="4" t="s">
        <v>12</v>
      </c>
      <c r="E871" s="1" t="s">
        <v>62</v>
      </c>
      <c r="F871">
        <v>1</v>
      </c>
      <c r="G871">
        <v>4.1100000000000003</v>
      </c>
      <c r="H871">
        <v>30.081669999999999</v>
      </c>
      <c r="I871">
        <v>75.618333329999999</v>
      </c>
      <c r="J871">
        <v>6.9766666669999999</v>
      </c>
      <c r="K871">
        <v>110</v>
      </c>
      <c r="L871">
        <v>150</v>
      </c>
      <c r="M871">
        <v>180</v>
      </c>
      <c r="N871">
        <f t="shared" si="55"/>
        <v>5.5</v>
      </c>
      <c r="O871">
        <v>45000</v>
      </c>
      <c r="P871">
        <v>2750</v>
      </c>
      <c r="Q871" t="s">
        <v>13</v>
      </c>
      <c r="R871">
        <v>6.25</v>
      </c>
      <c r="S871">
        <v>30</v>
      </c>
      <c r="T871">
        <v>60</v>
      </c>
      <c r="U871">
        <v>30</v>
      </c>
      <c r="V871" t="s">
        <v>17</v>
      </c>
      <c r="W871">
        <f t="shared" si="56"/>
        <v>302500</v>
      </c>
      <c r="X871">
        <f t="shared" si="54"/>
        <v>257500</v>
      </c>
      <c r="Y871">
        <f>(X871/O871)*100</f>
        <v>572.22222222222229</v>
      </c>
      <c r="Z871" t="s">
        <v>53</v>
      </c>
      <c r="AA871" t="str">
        <f t="shared" si="57"/>
        <v>intermediate_term</v>
      </c>
      <c r="AB871" s="4" t="s">
        <v>124</v>
      </c>
    </row>
    <row r="872" spans="1:28">
      <c r="A872" t="s">
        <v>88</v>
      </c>
      <c r="B872">
        <v>2020</v>
      </c>
      <c r="C872" t="s">
        <v>80</v>
      </c>
      <c r="D872" s="4" t="s">
        <v>154</v>
      </c>
      <c r="E872" s="1" t="s">
        <v>61</v>
      </c>
      <c r="F872">
        <v>0</v>
      </c>
      <c r="G872">
        <v>4.1100000000000003</v>
      </c>
      <c r="H872">
        <v>30.081669999999999</v>
      </c>
      <c r="I872">
        <v>75.618333329999999</v>
      </c>
      <c r="J872">
        <v>6.9766666669999999</v>
      </c>
      <c r="K872">
        <v>3.94</v>
      </c>
      <c r="L872">
        <v>300</v>
      </c>
      <c r="M872">
        <v>450</v>
      </c>
      <c r="N872">
        <f t="shared" si="55"/>
        <v>12.5</v>
      </c>
      <c r="O872">
        <v>0</v>
      </c>
      <c r="P872">
        <v>0</v>
      </c>
      <c r="Q872" t="s">
        <v>13</v>
      </c>
      <c r="R872">
        <v>7</v>
      </c>
      <c r="S872">
        <v>150</v>
      </c>
      <c r="T872">
        <v>80</v>
      </c>
      <c r="U872">
        <v>80</v>
      </c>
      <c r="V872" t="s">
        <v>17</v>
      </c>
      <c r="W872">
        <f t="shared" si="56"/>
        <v>0</v>
      </c>
      <c r="X872">
        <f t="shared" si="54"/>
        <v>0</v>
      </c>
      <c r="Y872">
        <v>0</v>
      </c>
      <c r="Z872" t="s">
        <v>51</v>
      </c>
      <c r="AA872" t="str">
        <f t="shared" si="57"/>
        <v>long_term</v>
      </c>
      <c r="AB872" s="4" t="s">
        <v>125</v>
      </c>
    </row>
    <row r="873" spans="1:28">
      <c r="A873" t="s">
        <v>88</v>
      </c>
      <c r="B873">
        <v>2020</v>
      </c>
      <c r="C873" t="s">
        <v>80</v>
      </c>
      <c r="D873" s="4" t="s">
        <v>155</v>
      </c>
      <c r="E873" s="1" t="s">
        <v>62</v>
      </c>
      <c r="F873">
        <v>0</v>
      </c>
      <c r="G873">
        <v>4.1100000000000003</v>
      </c>
      <c r="H873">
        <v>30.081669999999999</v>
      </c>
      <c r="I873">
        <v>75.618333329999999</v>
      </c>
      <c r="J873">
        <v>6.9766666669999999</v>
      </c>
      <c r="K873">
        <v>56.59</v>
      </c>
      <c r="L873">
        <v>80</v>
      </c>
      <c r="M873">
        <v>150</v>
      </c>
      <c r="N873">
        <f t="shared" si="55"/>
        <v>3.8333333333333335</v>
      </c>
      <c r="O873">
        <v>0</v>
      </c>
      <c r="P873">
        <v>0</v>
      </c>
      <c r="Q873" t="s">
        <v>13</v>
      </c>
      <c r="R873">
        <v>6.5</v>
      </c>
      <c r="S873">
        <v>40</v>
      </c>
      <c r="T873">
        <v>20</v>
      </c>
      <c r="U873">
        <v>40</v>
      </c>
      <c r="V873" t="s">
        <v>17</v>
      </c>
      <c r="W873">
        <f t="shared" si="56"/>
        <v>0</v>
      </c>
      <c r="X873">
        <f t="shared" si="54"/>
        <v>0</v>
      </c>
      <c r="Y873">
        <v>0</v>
      </c>
      <c r="Z873" t="s">
        <v>51</v>
      </c>
      <c r="AA873" t="str">
        <f t="shared" si="57"/>
        <v>short_term</v>
      </c>
      <c r="AB873" s="4" t="s">
        <v>126</v>
      </c>
    </row>
    <row r="874" spans="1:28">
      <c r="A874" t="s">
        <v>88</v>
      </c>
      <c r="B874">
        <v>2020</v>
      </c>
      <c r="C874" t="s">
        <v>80</v>
      </c>
      <c r="D874" s="4" t="s">
        <v>22</v>
      </c>
      <c r="E874" s="3" t="s">
        <v>62</v>
      </c>
      <c r="F874">
        <v>1</v>
      </c>
      <c r="G874">
        <v>4.1100000000000003</v>
      </c>
      <c r="H874">
        <v>30.081669999999999</v>
      </c>
      <c r="I874">
        <v>75.618333329999999</v>
      </c>
      <c r="J874">
        <v>6.9766666669999999</v>
      </c>
      <c r="K874">
        <f ca="1">RANDBETWEEN(15,30)</f>
        <v>24</v>
      </c>
      <c r="L874">
        <v>90</v>
      </c>
      <c r="M874">
        <v>90</v>
      </c>
      <c r="N874">
        <f t="shared" si="55"/>
        <v>3</v>
      </c>
      <c r="O874">
        <v>45000</v>
      </c>
      <c r="P874">
        <v>16187.4</v>
      </c>
      <c r="Q874" t="s">
        <v>13</v>
      </c>
      <c r="R874">
        <v>6.5</v>
      </c>
      <c r="S874">
        <v>200</v>
      </c>
      <c r="T874">
        <v>250</v>
      </c>
      <c r="U874">
        <v>250</v>
      </c>
      <c r="V874" t="s">
        <v>18</v>
      </c>
      <c r="W874">
        <f t="shared" ca="1" si="56"/>
        <v>388497.6</v>
      </c>
      <c r="X874">
        <f t="shared" ca="1" si="54"/>
        <v>343497.6</v>
      </c>
      <c r="Y874">
        <f ca="1">(X874/O874)*100</f>
        <v>763.32799999999997</v>
      </c>
      <c r="Z874" t="s">
        <v>53</v>
      </c>
      <c r="AA874" t="str">
        <f t="shared" si="57"/>
        <v>short_term</v>
      </c>
      <c r="AB874" s="4" t="s">
        <v>90</v>
      </c>
    </row>
    <row r="875" spans="1:28">
      <c r="A875" t="s">
        <v>88</v>
      </c>
      <c r="B875">
        <v>2020</v>
      </c>
      <c r="C875" t="s">
        <v>80</v>
      </c>
      <c r="D875" s="4" t="s">
        <v>23</v>
      </c>
      <c r="E875" s="3" t="s">
        <v>62</v>
      </c>
      <c r="F875">
        <v>1</v>
      </c>
      <c r="G875">
        <v>4.1100000000000003</v>
      </c>
      <c r="H875">
        <v>30.081669999999999</v>
      </c>
      <c r="I875">
        <v>75.618333329999999</v>
      </c>
      <c r="J875">
        <v>6.9766666669999999</v>
      </c>
      <c r="K875">
        <f ca="1">RANDBETWEEN(15,30)</f>
        <v>17</v>
      </c>
      <c r="L875">
        <v>140</v>
      </c>
      <c r="M875">
        <v>140</v>
      </c>
      <c r="N875">
        <f t="shared" si="55"/>
        <v>4.666666666666667</v>
      </c>
      <c r="O875">
        <v>27500</v>
      </c>
      <c r="P875">
        <f ca="1">RANDBETWEEN(16180,16195)</f>
        <v>16194</v>
      </c>
      <c r="Q875" t="s">
        <v>15</v>
      </c>
      <c r="R875">
        <v>6.05</v>
      </c>
      <c r="S875">
        <v>200</v>
      </c>
      <c r="T875">
        <v>75</v>
      </c>
      <c r="U875">
        <v>75</v>
      </c>
      <c r="V875" t="s">
        <v>18</v>
      </c>
      <c r="W875">
        <f t="shared" ca="1" si="56"/>
        <v>275298</v>
      </c>
      <c r="X875">
        <f t="shared" ca="1" si="54"/>
        <v>247798</v>
      </c>
      <c r="Y875">
        <f ca="1">(X875/O875)*100</f>
        <v>901.08363636363629</v>
      </c>
      <c r="Z875" t="s">
        <v>53</v>
      </c>
      <c r="AA875" t="str">
        <f t="shared" si="57"/>
        <v>intermediate_term</v>
      </c>
      <c r="AB875" s="4" t="s">
        <v>127</v>
      </c>
    </row>
    <row r="876" spans="1:28">
      <c r="A876" t="s">
        <v>88</v>
      </c>
      <c r="B876">
        <v>2020</v>
      </c>
      <c r="C876" t="s">
        <v>80</v>
      </c>
      <c r="D876" s="4" t="s">
        <v>24</v>
      </c>
      <c r="E876" s="3" t="s">
        <v>62</v>
      </c>
      <c r="F876">
        <v>0</v>
      </c>
      <c r="G876">
        <v>4.1100000000000003</v>
      </c>
      <c r="H876">
        <v>30.081669999999999</v>
      </c>
      <c r="I876">
        <v>75.618333329999999</v>
      </c>
      <c r="J876">
        <v>6.9766666669999999</v>
      </c>
      <c r="K876">
        <f ca="1">RANDBETWEEN(25,35)</f>
        <v>33</v>
      </c>
      <c r="L876">
        <v>240</v>
      </c>
      <c r="M876">
        <v>240</v>
      </c>
      <c r="N876">
        <f t="shared" si="55"/>
        <v>8</v>
      </c>
      <c r="O876">
        <v>0</v>
      </c>
      <c r="P876">
        <v>0</v>
      </c>
      <c r="Q876" t="s">
        <v>15</v>
      </c>
      <c r="R876">
        <v>6</v>
      </c>
      <c r="S876">
        <v>10</v>
      </c>
      <c r="T876">
        <v>20</v>
      </c>
      <c r="U876">
        <v>20</v>
      </c>
      <c r="V876" t="s">
        <v>17</v>
      </c>
      <c r="W876">
        <f t="shared" ca="1" si="56"/>
        <v>0</v>
      </c>
      <c r="X876">
        <f t="shared" ca="1" si="54"/>
        <v>0</v>
      </c>
      <c r="Y876">
        <v>0</v>
      </c>
      <c r="Z876" t="s">
        <v>51</v>
      </c>
      <c r="AA876" t="str">
        <f t="shared" si="57"/>
        <v>intermediate_term</v>
      </c>
      <c r="AB876" s="4" t="s">
        <v>91</v>
      </c>
    </row>
    <row r="877" spans="1:28">
      <c r="A877" t="s">
        <v>88</v>
      </c>
      <c r="B877">
        <v>2020</v>
      </c>
      <c r="C877" t="s">
        <v>80</v>
      </c>
      <c r="D877" s="4" t="s">
        <v>25</v>
      </c>
      <c r="E877" s="3" t="s">
        <v>62</v>
      </c>
      <c r="F877">
        <v>1</v>
      </c>
      <c r="G877">
        <v>4.1100000000000003</v>
      </c>
      <c r="H877">
        <v>30.081669999999999</v>
      </c>
      <c r="I877">
        <v>75.618333329999999</v>
      </c>
      <c r="J877">
        <v>6.9766666669999999</v>
      </c>
      <c r="K877">
        <f ca="1">RANDBETWEEN(20,30)</f>
        <v>24</v>
      </c>
      <c r="L877">
        <v>75</v>
      </c>
      <c r="M877">
        <v>75</v>
      </c>
      <c r="N877">
        <f t="shared" si="55"/>
        <v>2.5</v>
      </c>
      <c r="O877">
        <v>43000</v>
      </c>
      <c r="P877">
        <v>14164</v>
      </c>
      <c r="Q877" t="s">
        <v>15</v>
      </c>
      <c r="R877">
        <v>6.25</v>
      </c>
      <c r="S877">
        <v>5</v>
      </c>
      <c r="T877">
        <v>10</v>
      </c>
      <c r="U877">
        <v>10</v>
      </c>
      <c r="V877" t="s">
        <v>18</v>
      </c>
      <c r="W877">
        <f t="shared" ca="1" si="56"/>
        <v>339936</v>
      </c>
      <c r="X877">
        <f t="shared" ca="1" si="54"/>
        <v>296936</v>
      </c>
      <c r="Y877">
        <f ca="1">(X877/O877)*100</f>
        <v>690.54883720930229</v>
      </c>
      <c r="Z877" t="s">
        <v>51</v>
      </c>
      <c r="AA877" t="str">
        <f t="shared" si="57"/>
        <v>short_term</v>
      </c>
      <c r="AB877" s="4" t="s">
        <v>92</v>
      </c>
    </row>
    <row r="878" spans="1:28">
      <c r="A878" t="s">
        <v>88</v>
      </c>
      <c r="B878">
        <v>2020</v>
      </c>
      <c r="C878" t="s">
        <v>80</v>
      </c>
      <c r="D878" s="4" t="s">
        <v>26</v>
      </c>
      <c r="E878" s="3" t="s">
        <v>62</v>
      </c>
      <c r="F878">
        <v>1</v>
      </c>
      <c r="G878">
        <v>4.1100000000000003</v>
      </c>
      <c r="H878">
        <v>30.081669999999999</v>
      </c>
      <c r="I878">
        <v>75.618333329999999</v>
      </c>
      <c r="J878">
        <v>6.9766666669999999</v>
      </c>
      <c r="K878">
        <f ca="1">RANDBETWEEN(25,35)</f>
        <v>28</v>
      </c>
      <c r="L878">
        <v>55</v>
      </c>
      <c r="M878">
        <v>55</v>
      </c>
      <c r="N878">
        <f t="shared" si="55"/>
        <v>1.8333333333333333</v>
      </c>
      <c r="O878">
        <v>24000</v>
      </c>
      <c r="P878">
        <f ca="1">RANDBETWEEN(8090,8100)</f>
        <v>8094</v>
      </c>
      <c r="Q878" t="s">
        <v>13</v>
      </c>
      <c r="R878">
        <v>6.4</v>
      </c>
      <c r="S878">
        <v>30</v>
      </c>
      <c r="T878">
        <v>40</v>
      </c>
      <c r="U878">
        <v>40</v>
      </c>
      <c r="V878" t="s">
        <v>17</v>
      </c>
      <c r="W878">
        <f t="shared" ca="1" si="56"/>
        <v>226632</v>
      </c>
      <c r="X878">
        <f t="shared" ca="1" si="54"/>
        <v>202632</v>
      </c>
      <c r="Y878">
        <f ca="1">(X878/O878)*100</f>
        <v>844.3</v>
      </c>
      <c r="Z878" t="s">
        <v>53</v>
      </c>
      <c r="AA878" t="str">
        <f t="shared" si="57"/>
        <v>short_term</v>
      </c>
      <c r="AB878" s="4" t="s">
        <v>128</v>
      </c>
    </row>
    <row r="879" spans="1:28">
      <c r="A879" t="s">
        <v>88</v>
      </c>
      <c r="B879">
        <v>2020</v>
      </c>
      <c r="C879" t="s">
        <v>80</v>
      </c>
      <c r="D879" s="4" t="s">
        <v>27</v>
      </c>
      <c r="E879" s="3" t="s">
        <v>62</v>
      </c>
      <c r="F879">
        <v>1</v>
      </c>
      <c r="G879">
        <v>4.1100000000000003</v>
      </c>
      <c r="H879">
        <v>30.081669999999999</v>
      </c>
      <c r="I879">
        <v>75.618333329999999</v>
      </c>
      <c r="J879">
        <v>6.9766666669999999</v>
      </c>
      <c r="K879">
        <f ca="1">RANDBETWEEN(15,30)</f>
        <v>19</v>
      </c>
      <c r="L879">
        <v>90</v>
      </c>
      <c r="M879">
        <v>90</v>
      </c>
      <c r="N879">
        <f t="shared" si="55"/>
        <v>3</v>
      </c>
      <c r="O879">
        <v>28500</v>
      </c>
      <c r="P879">
        <f ca="1">RANDBETWEEN(8090,8105)</f>
        <v>8098</v>
      </c>
      <c r="Q879" t="s">
        <v>13</v>
      </c>
      <c r="R879">
        <v>6.5</v>
      </c>
      <c r="S879">
        <v>90</v>
      </c>
      <c r="T879">
        <v>90</v>
      </c>
      <c r="U879">
        <v>90</v>
      </c>
      <c r="V879" t="s">
        <v>17</v>
      </c>
      <c r="W879">
        <f t="shared" ca="1" si="56"/>
        <v>153862</v>
      </c>
      <c r="X879">
        <f t="shared" ca="1" si="54"/>
        <v>125362</v>
      </c>
      <c r="Y879">
        <f ca="1">(X879/O879)*100</f>
        <v>439.86666666666662</v>
      </c>
      <c r="Z879" t="s">
        <v>51</v>
      </c>
      <c r="AA879" t="str">
        <f t="shared" si="57"/>
        <v>short_term</v>
      </c>
      <c r="AB879" s="4" t="s">
        <v>93</v>
      </c>
    </row>
    <row r="880" spans="1:28">
      <c r="A880" t="s">
        <v>88</v>
      </c>
      <c r="B880">
        <v>2020</v>
      </c>
      <c r="C880" t="s">
        <v>80</v>
      </c>
      <c r="D880" s="4" t="s">
        <v>28</v>
      </c>
      <c r="E880" s="3" t="s">
        <v>62</v>
      </c>
      <c r="F880">
        <v>0</v>
      </c>
      <c r="G880">
        <v>4.1100000000000003</v>
      </c>
      <c r="H880">
        <v>30.081669999999999</v>
      </c>
      <c r="I880">
        <v>75.618333329999999</v>
      </c>
      <c r="J880">
        <v>6.9766666669999999</v>
      </c>
      <c r="K880">
        <f ca="1">RANDBETWEEN(25,40)</f>
        <v>27</v>
      </c>
      <c r="L880">
        <v>180</v>
      </c>
      <c r="M880">
        <v>180</v>
      </c>
      <c r="N880">
        <f t="shared" si="55"/>
        <v>6</v>
      </c>
      <c r="O880">
        <v>0</v>
      </c>
      <c r="P880">
        <v>0</v>
      </c>
      <c r="Q880" t="s">
        <v>15</v>
      </c>
      <c r="R880">
        <v>6.25</v>
      </c>
      <c r="S880">
        <v>80</v>
      </c>
      <c r="T880">
        <v>60</v>
      </c>
      <c r="U880">
        <v>40</v>
      </c>
      <c r="V880" t="s">
        <v>18</v>
      </c>
      <c r="W880">
        <f t="shared" ca="1" si="56"/>
        <v>0</v>
      </c>
      <c r="X880">
        <f t="shared" ca="1" si="54"/>
        <v>0</v>
      </c>
      <c r="Y880">
        <v>0</v>
      </c>
      <c r="Z880" t="s">
        <v>53</v>
      </c>
      <c r="AA880" t="str">
        <f t="shared" si="57"/>
        <v>intermediate_term</v>
      </c>
      <c r="AB880" s="4" t="s">
        <v>94</v>
      </c>
    </row>
    <row r="881" spans="1:28">
      <c r="A881" t="s">
        <v>88</v>
      </c>
      <c r="B881">
        <v>2020</v>
      </c>
      <c r="C881" t="s">
        <v>80</v>
      </c>
      <c r="D881" s="4" t="s">
        <v>29</v>
      </c>
      <c r="E881" s="1" t="s">
        <v>63</v>
      </c>
      <c r="F881">
        <v>0</v>
      </c>
      <c r="G881">
        <v>4.1100000000000003</v>
      </c>
      <c r="H881">
        <v>30.081669999999999</v>
      </c>
      <c r="I881">
        <v>75.618333329999999</v>
      </c>
      <c r="J881">
        <v>6.9766666669999999</v>
      </c>
      <c r="K881">
        <f ca="1">RANDBETWEEN(85,95)</f>
        <v>93</v>
      </c>
      <c r="L881">
        <v>210</v>
      </c>
      <c r="M881">
        <v>210</v>
      </c>
      <c r="N881">
        <f t="shared" si="55"/>
        <v>7</v>
      </c>
      <c r="O881">
        <v>0</v>
      </c>
      <c r="P881">
        <v>0</v>
      </c>
      <c r="Q881" t="s">
        <v>36</v>
      </c>
      <c r="R881">
        <v>6</v>
      </c>
      <c r="S881">
        <v>120</v>
      </c>
      <c r="T881">
        <v>50</v>
      </c>
      <c r="U881">
        <v>80</v>
      </c>
      <c r="V881" t="s">
        <v>17</v>
      </c>
      <c r="W881">
        <f t="shared" ca="1" si="56"/>
        <v>0</v>
      </c>
      <c r="X881">
        <f t="shared" ca="1" si="54"/>
        <v>0</v>
      </c>
      <c r="Y881">
        <v>0</v>
      </c>
      <c r="Z881" t="s">
        <v>51</v>
      </c>
      <c r="AA881" t="str">
        <f t="shared" si="57"/>
        <v>intermediate_term</v>
      </c>
      <c r="AB881" s="4" t="s">
        <v>129</v>
      </c>
    </row>
    <row r="882" spans="1:28">
      <c r="A882" t="s">
        <v>88</v>
      </c>
      <c r="B882">
        <v>2020</v>
      </c>
      <c r="C882" t="s">
        <v>80</v>
      </c>
      <c r="D882" s="4" t="s">
        <v>30</v>
      </c>
      <c r="E882" s="2" t="s">
        <v>61</v>
      </c>
      <c r="F882">
        <v>0</v>
      </c>
      <c r="G882">
        <v>4.1100000000000003</v>
      </c>
      <c r="H882">
        <v>30.081669999999999</v>
      </c>
      <c r="I882">
        <v>75.618333329999999</v>
      </c>
      <c r="J882">
        <v>6.9766666669999999</v>
      </c>
      <c r="K882">
        <f ca="1">RANDBETWEEN(25,40)</f>
        <v>30</v>
      </c>
      <c r="L882">
        <v>360</v>
      </c>
      <c r="M882">
        <v>360</v>
      </c>
      <c r="N882">
        <f t="shared" si="55"/>
        <v>12</v>
      </c>
      <c r="O882">
        <v>0</v>
      </c>
      <c r="P882">
        <v>0</v>
      </c>
      <c r="Q882" t="s">
        <v>65</v>
      </c>
      <c r="R882">
        <v>6.75</v>
      </c>
      <c r="S882">
        <v>400</v>
      </c>
      <c r="T882">
        <v>120</v>
      </c>
      <c r="U882">
        <v>600</v>
      </c>
      <c r="V882" t="s">
        <v>18</v>
      </c>
      <c r="W882">
        <f t="shared" ca="1" si="56"/>
        <v>0</v>
      </c>
      <c r="X882">
        <f t="shared" ca="1" si="54"/>
        <v>0</v>
      </c>
      <c r="Y882">
        <v>0</v>
      </c>
      <c r="Z882" t="s">
        <v>53</v>
      </c>
      <c r="AA882" t="str">
        <f t="shared" si="57"/>
        <v>intermediate_term</v>
      </c>
      <c r="AB882" s="4" t="s">
        <v>95</v>
      </c>
    </row>
    <row r="883" spans="1:28">
      <c r="A883" t="s">
        <v>88</v>
      </c>
      <c r="B883">
        <v>2020</v>
      </c>
      <c r="C883" t="s">
        <v>80</v>
      </c>
      <c r="D883" s="4" t="s">
        <v>31</v>
      </c>
      <c r="E883" s="3" t="s">
        <v>61</v>
      </c>
      <c r="F883">
        <v>0</v>
      </c>
      <c r="G883">
        <v>4.1100000000000003</v>
      </c>
      <c r="H883">
        <v>30.081669999999999</v>
      </c>
      <c r="I883">
        <v>75.618333329999999</v>
      </c>
      <c r="J883">
        <v>6.9766666669999999</v>
      </c>
      <c r="K883">
        <f ca="1">RANDBETWEEN(290,320)</f>
        <v>315</v>
      </c>
      <c r="L883">
        <v>1080</v>
      </c>
      <c r="M883">
        <v>1080</v>
      </c>
      <c r="N883">
        <f t="shared" si="55"/>
        <v>36</v>
      </c>
      <c r="O883">
        <v>0</v>
      </c>
      <c r="P883">
        <v>0</v>
      </c>
      <c r="Q883" t="s">
        <v>13</v>
      </c>
      <c r="R883">
        <v>9.5</v>
      </c>
      <c r="S883">
        <v>32</v>
      </c>
      <c r="T883">
        <v>32</v>
      </c>
      <c r="U883">
        <v>32</v>
      </c>
      <c r="V883" t="s">
        <v>17</v>
      </c>
      <c r="W883">
        <f t="shared" ca="1" si="56"/>
        <v>0</v>
      </c>
      <c r="X883">
        <f t="shared" ca="1" si="54"/>
        <v>0</v>
      </c>
      <c r="Y883">
        <v>0</v>
      </c>
      <c r="Z883" t="s">
        <v>54</v>
      </c>
      <c r="AA883" t="str">
        <f t="shared" si="57"/>
        <v>long_term</v>
      </c>
      <c r="AB883" s="4" t="s">
        <v>130</v>
      </c>
    </row>
    <row r="884" spans="1:28">
      <c r="A884" t="s">
        <v>88</v>
      </c>
      <c r="B884">
        <v>2020</v>
      </c>
      <c r="C884" t="s">
        <v>80</v>
      </c>
      <c r="D884" s="4" t="s">
        <v>32</v>
      </c>
      <c r="E884" s="3" t="s">
        <v>61</v>
      </c>
      <c r="F884">
        <v>0</v>
      </c>
      <c r="G884">
        <v>4.1100000000000003</v>
      </c>
      <c r="H884">
        <v>30.081669999999999</v>
      </c>
      <c r="I884">
        <v>75.618333329999999</v>
      </c>
      <c r="J884">
        <v>6.9766666669999999</v>
      </c>
      <c r="K884">
        <f ca="1">RANDBETWEEN(100,130)</f>
        <v>119</v>
      </c>
      <c r="L884">
        <v>1980</v>
      </c>
      <c r="M884">
        <v>1980</v>
      </c>
      <c r="N884">
        <f t="shared" si="55"/>
        <v>66</v>
      </c>
      <c r="O884">
        <v>0</v>
      </c>
      <c r="P884">
        <v>0</v>
      </c>
      <c r="Q884" t="s">
        <v>15</v>
      </c>
      <c r="R884">
        <v>7.25</v>
      </c>
      <c r="S884">
        <v>56</v>
      </c>
      <c r="T884">
        <v>20</v>
      </c>
      <c r="U884">
        <v>20</v>
      </c>
      <c r="V884" t="s">
        <v>18</v>
      </c>
      <c r="W884">
        <f t="shared" ca="1" si="56"/>
        <v>0</v>
      </c>
      <c r="X884">
        <f t="shared" ca="1" si="54"/>
        <v>0</v>
      </c>
      <c r="Y884">
        <v>0</v>
      </c>
      <c r="Z884" t="s">
        <v>54</v>
      </c>
      <c r="AA884" t="str">
        <f t="shared" si="57"/>
        <v>long_term</v>
      </c>
      <c r="AB884" s="4" t="s">
        <v>131</v>
      </c>
    </row>
    <row r="885" spans="1:28">
      <c r="A885" t="s">
        <v>88</v>
      </c>
      <c r="B885">
        <v>2020</v>
      </c>
      <c r="C885" t="s">
        <v>80</v>
      </c>
      <c r="D885" s="4" t="s">
        <v>33</v>
      </c>
      <c r="E885" s="2" t="s">
        <v>61</v>
      </c>
      <c r="F885">
        <v>1</v>
      </c>
      <c r="G885">
        <v>4.1100000000000003</v>
      </c>
      <c r="H885">
        <v>30.081669999999999</v>
      </c>
      <c r="I885">
        <v>75.618333329999999</v>
      </c>
      <c r="J885">
        <v>6.9766666669999999</v>
      </c>
      <c r="K885">
        <f ca="1">RANDBETWEEN(50,65)</f>
        <v>65</v>
      </c>
      <c r="L885">
        <v>1080</v>
      </c>
      <c r="M885">
        <v>1080</v>
      </c>
      <c r="N885">
        <f t="shared" si="55"/>
        <v>36</v>
      </c>
      <c r="O885">
        <v>29000</v>
      </c>
      <c r="P885">
        <f ca="1">RANDBETWEEN(7990,8010)</f>
        <v>7995</v>
      </c>
      <c r="Q885" t="s">
        <v>71</v>
      </c>
      <c r="R885">
        <v>6</v>
      </c>
      <c r="S885">
        <v>25</v>
      </c>
      <c r="T885">
        <v>12</v>
      </c>
      <c r="U885">
        <v>12</v>
      </c>
      <c r="V885" t="s">
        <v>18</v>
      </c>
      <c r="W885">
        <f t="shared" ca="1" si="56"/>
        <v>519675</v>
      </c>
      <c r="X885">
        <f t="shared" ca="1" si="54"/>
        <v>490675</v>
      </c>
      <c r="Y885">
        <f ca="1">(X885/O885)*100</f>
        <v>1691.9827586206895</v>
      </c>
      <c r="Z885" t="s">
        <v>54</v>
      </c>
      <c r="AA885" t="str">
        <f t="shared" si="57"/>
        <v>long_term</v>
      </c>
      <c r="AB885" s="4" t="s">
        <v>96</v>
      </c>
    </row>
    <row r="886" spans="1:28">
      <c r="A886" t="s">
        <v>88</v>
      </c>
      <c r="B886">
        <v>2020</v>
      </c>
      <c r="C886" t="s">
        <v>80</v>
      </c>
      <c r="D886" s="4" t="s">
        <v>34</v>
      </c>
      <c r="E886" s="2" t="s">
        <v>61</v>
      </c>
      <c r="F886">
        <v>0</v>
      </c>
      <c r="G886">
        <v>4.1100000000000003</v>
      </c>
      <c r="H886">
        <v>30.081669999999999</v>
      </c>
      <c r="I886">
        <v>75.618333329999999</v>
      </c>
      <c r="J886">
        <v>6.9766666669999999</v>
      </c>
      <c r="K886">
        <f ca="1">RANDBETWEEN(90,120)</f>
        <v>99</v>
      </c>
      <c r="L886">
        <v>900</v>
      </c>
      <c r="M886">
        <v>900</v>
      </c>
      <c r="N886">
        <f t="shared" si="55"/>
        <v>30</v>
      </c>
      <c r="O886">
        <v>0</v>
      </c>
      <c r="P886">
        <v>0</v>
      </c>
      <c r="Q886" t="s">
        <v>13</v>
      </c>
      <c r="R886">
        <v>7.25</v>
      </c>
      <c r="S886">
        <v>215</v>
      </c>
      <c r="T886">
        <v>75</v>
      </c>
      <c r="U886">
        <v>100</v>
      </c>
      <c r="V886" t="s">
        <v>17</v>
      </c>
      <c r="W886">
        <f t="shared" ca="1" si="56"/>
        <v>0</v>
      </c>
      <c r="X886">
        <f t="shared" ca="1" si="54"/>
        <v>0</v>
      </c>
      <c r="Y886">
        <v>0</v>
      </c>
      <c r="Z886" t="s">
        <v>54</v>
      </c>
      <c r="AA886" t="str">
        <f t="shared" si="57"/>
        <v>long_term</v>
      </c>
      <c r="AB886" s="4" t="s">
        <v>97</v>
      </c>
    </row>
    <row r="887" spans="1:28">
      <c r="A887" t="s">
        <v>88</v>
      </c>
      <c r="B887">
        <v>2020</v>
      </c>
      <c r="C887" t="s">
        <v>80</v>
      </c>
      <c r="D887" s="4" t="s">
        <v>35</v>
      </c>
      <c r="E887" s="2" t="s">
        <v>61</v>
      </c>
      <c r="F887">
        <v>1</v>
      </c>
      <c r="G887">
        <v>4.1100000000000003</v>
      </c>
      <c r="H887">
        <v>30.081669999999999</v>
      </c>
      <c r="I887">
        <v>75.618333329999999</v>
      </c>
      <c r="J887">
        <v>6.9766666669999999</v>
      </c>
      <c r="K887">
        <f ca="1">RANDBETWEEN(30,50)</f>
        <v>44</v>
      </c>
      <c r="L887">
        <v>210</v>
      </c>
      <c r="M887">
        <v>210</v>
      </c>
      <c r="N887">
        <f t="shared" si="55"/>
        <v>7</v>
      </c>
      <c r="O887">
        <v>72000</v>
      </c>
      <c r="P887">
        <v>30000</v>
      </c>
      <c r="Q887" t="s">
        <v>13</v>
      </c>
      <c r="R887">
        <v>6.75</v>
      </c>
      <c r="S887">
        <v>1088</v>
      </c>
      <c r="T887">
        <v>72</v>
      </c>
      <c r="U887">
        <v>527</v>
      </c>
      <c r="V887" t="s">
        <v>17</v>
      </c>
      <c r="W887">
        <f t="shared" ca="1" si="56"/>
        <v>1320000</v>
      </c>
      <c r="X887">
        <f t="shared" ca="1" si="54"/>
        <v>1248000</v>
      </c>
      <c r="Y887">
        <f ca="1">(X887/O887)*100</f>
        <v>1733.3333333333333</v>
      </c>
      <c r="Z887" t="s">
        <v>54</v>
      </c>
      <c r="AA887" t="str">
        <f t="shared" si="57"/>
        <v>intermediate_term</v>
      </c>
      <c r="AB887" s="4" t="s">
        <v>98</v>
      </c>
    </row>
    <row r="888" spans="1:28">
      <c r="A888" t="s">
        <v>88</v>
      </c>
      <c r="B888">
        <v>2020</v>
      </c>
      <c r="C888" t="s">
        <v>80</v>
      </c>
      <c r="D888" s="4" t="s">
        <v>37</v>
      </c>
      <c r="E888" s="2" t="s">
        <v>61</v>
      </c>
      <c r="F888">
        <v>0</v>
      </c>
      <c r="G888">
        <v>4.1100000000000003</v>
      </c>
      <c r="H888">
        <v>30.081669999999999</v>
      </c>
      <c r="I888">
        <v>75.618333329999999</v>
      </c>
      <c r="J888">
        <v>6.9766666669999999</v>
      </c>
      <c r="K888">
        <f ca="1">RANDBETWEEN(50,100)</f>
        <v>89</v>
      </c>
      <c r="L888">
        <v>1800</v>
      </c>
      <c r="M888">
        <v>2880</v>
      </c>
      <c r="N888">
        <f t="shared" si="55"/>
        <v>78</v>
      </c>
      <c r="O888">
        <v>0</v>
      </c>
      <c r="P888">
        <v>0</v>
      </c>
      <c r="Q888" t="s">
        <v>13</v>
      </c>
      <c r="R888">
        <v>6.5</v>
      </c>
      <c r="S888">
        <v>400</v>
      </c>
      <c r="T888">
        <v>400</v>
      </c>
      <c r="U888">
        <v>600</v>
      </c>
      <c r="V888" t="s">
        <v>18</v>
      </c>
      <c r="W888">
        <f t="shared" ca="1" si="56"/>
        <v>0</v>
      </c>
      <c r="X888">
        <f t="shared" ca="1" si="54"/>
        <v>0</v>
      </c>
      <c r="Y888">
        <v>0</v>
      </c>
      <c r="Z888" t="s">
        <v>54</v>
      </c>
      <c r="AA888" t="str">
        <f t="shared" si="57"/>
        <v>long_term</v>
      </c>
      <c r="AB888" s="4" t="s">
        <v>99</v>
      </c>
    </row>
    <row r="889" spans="1:28">
      <c r="A889" t="s">
        <v>88</v>
      </c>
      <c r="B889">
        <v>2020</v>
      </c>
      <c r="C889" t="s">
        <v>80</v>
      </c>
      <c r="D889" s="4" t="s">
        <v>156</v>
      </c>
      <c r="E889" s="2" t="s">
        <v>61</v>
      </c>
      <c r="F889">
        <v>0</v>
      </c>
      <c r="G889">
        <v>4.1100000000000003</v>
      </c>
      <c r="H889">
        <v>30.081669999999999</v>
      </c>
      <c r="I889">
        <v>75.618333329999999</v>
      </c>
      <c r="J889">
        <v>6.9766666669999999</v>
      </c>
      <c r="K889">
        <f ca="1">RANDBETWEEN(100,150)</f>
        <v>116</v>
      </c>
      <c r="L889">
        <v>240</v>
      </c>
      <c r="M889">
        <v>720</v>
      </c>
      <c r="N889">
        <f t="shared" si="55"/>
        <v>16</v>
      </c>
      <c r="O889">
        <v>0</v>
      </c>
      <c r="P889">
        <v>0</v>
      </c>
      <c r="Q889" t="s">
        <v>67</v>
      </c>
      <c r="R889">
        <v>6</v>
      </c>
      <c r="S889">
        <v>170</v>
      </c>
      <c r="T889">
        <v>170</v>
      </c>
      <c r="U889">
        <v>170</v>
      </c>
      <c r="V889" t="s">
        <v>18</v>
      </c>
      <c r="W889">
        <f t="shared" ca="1" si="56"/>
        <v>0</v>
      </c>
      <c r="X889">
        <f t="shared" ca="1" si="54"/>
        <v>0</v>
      </c>
      <c r="Y889">
        <v>0</v>
      </c>
      <c r="Z889" t="s">
        <v>54</v>
      </c>
      <c r="AA889" t="str">
        <f t="shared" si="57"/>
        <v>long_term</v>
      </c>
      <c r="AB889" s="4" t="s">
        <v>100</v>
      </c>
    </row>
    <row r="890" spans="1:28">
      <c r="A890" t="s">
        <v>88</v>
      </c>
      <c r="B890">
        <v>2020</v>
      </c>
      <c r="C890" t="s">
        <v>80</v>
      </c>
      <c r="D890" s="4" t="s">
        <v>38</v>
      </c>
      <c r="E890" s="3" t="s">
        <v>59</v>
      </c>
      <c r="F890">
        <v>0</v>
      </c>
      <c r="G890">
        <v>4.1100000000000003</v>
      </c>
      <c r="H890">
        <v>30.081669999999999</v>
      </c>
      <c r="I890">
        <v>75.618333329999999</v>
      </c>
      <c r="J890">
        <v>6.9766666669999999</v>
      </c>
      <c r="K890">
        <f ca="1">RANDBETWEEN(120,300)</f>
        <v>176</v>
      </c>
      <c r="L890">
        <v>45</v>
      </c>
      <c r="M890">
        <v>50</v>
      </c>
      <c r="N890">
        <f t="shared" si="55"/>
        <v>1.5833333333333333</v>
      </c>
      <c r="O890">
        <v>0</v>
      </c>
      <c r="P890">
        <v>0</v>
      </c>
      <c r="Q890" t="s">
        <v>15</v>
      </c>
      <c r="R890">
        <v>6.25</v>
      </c>
      <c r="S890">
        <v>200</v>
      </c>
      <c r="T890">
        <v>75</v>
      </c>
      <c r="U890">
        <v>125</v>
      </c>
      <c r="V890" t="s">
        <v>17</v>
      </c>
      <c r="W890">
        <f t="shared" ca="1" si="56"/>
        <v>0</v>
      </c>
      <c r="X890">
        <f t="shared" ca="1" si="54"/>
        <v>0</v>
      </c>
      <c r="Y890">
        <v>0</v>
      </c>
      <c r="Z890" t="s">
        <v>54</v>
      </c>
      <c r="AA890" t="str">
        <f t="shared" si="57"/>
        <v>short_term</v>
      </c>
      <c r="AB890" s="4" t="s">
        <v>101</v>
      </c>
    </row>
    <row r="891" spans="1:28">
      <c r="A891" t="s">
        <v>88</v>
      </c>
      <c r="B891">
        <v>2020</v>
      </c>
      <c r="C891" t="s">
        <v>80</v>
      </c>
      <c r="D891" s="4" t="s">
        <v>39</v>
      </c>
      <c r="E891" s="3" t="s">
        <v>59</v>
      </c>
      <c r="F891">
        <v>1</v>
      </c>
      <c r="G891">
        <v>4.1100000000000003</v>
      </c>
      <c r="H891">
        <v>30.081669999999999</v>
      </c>
      <c r="I891">
        <v>75.618333329999999</v>
      </c>
      <c r="J891">
        <v>6.9766666669999999</v>
      </c>
      <c r="K891">
        <f ca="1">RANDBETWEEN(60,90)</f>
        <v>83</v>
      </c>
      <c r="L891">
        <v>56</v>
      </c>
      <c r="M891">
        <v>60</v>
      </c>
      <c r="N891">
        <f t="shared" si="55"/>
        <v>1.9333333333333333</v>
      </c>
      <c r="O891">
        <v>30500</v>
      </c>
      <c r="P891">
        <v>10000</v>
      </c>
      <c r="Q891" t="s">
        <v>13</v>
      </c>
      <c r="R891">
        <v>7.25</v>
      </c>
      <c r="S891">
        <v>45</v>
      </c>
      <c r="T891">
        <v>90</v>
      </c>
      <c r="U891">
        <v>75</v>
      </c>
      <c r="V891" t="s">
        <v>18</v>
      </c>
      <c r="W891">
        <f t="shared" ca="1" si="56"/>
        <v>830000</v>
      </c>
      <c r="X891">
        <f t="shared" ca="1" si="54"/>
        <v>799500</v>
      </c>
      <c r="Y891">
        <f t="shared" ref="Y891:Y897" ca="1" si="59">(X891/O891)*100</f>
        <v>2621.311475409836</v>
      </c>
      <c r="Z891" t="s">
        <v>53</v>
      </c>
      <c r="AA891" t="str">
        <f t="shared" si="57"/>
        <v>short_term</v>
      </c>
      <c r="AB891" s="4" t="s">
        <v>102</v>
      </c>
    </row>
    <row r="892" spans="1:28">
      <c r="A892" t="s">
        <v>88</v>
      </c>
      <c r="B892">
        <v>2020</v>
      </c>
      <c r="C892" t="s">
        <v>80</v>
      </c>
      <c r="D892" s="4" t="s">
        <v>40</v>
      </c>
      <c r="E892" s="2" t="s">
        <v>62</v>
      </c>
      <c r="F892">
        <v>1</v>
      </c>
      <c r="G892">
        <v>4.1100000000000003</v>
      </c>
      <c r="H892">
        <v>30.081669999999999</v>
      </c>
      <c r="I892">
        <v>75.618333329999999</v>
      </c>
      <c r="J892">
        <v>6.9766666669999999</v>
      </c>
      <c r="K892">
        <f ca="1">RANDBETWEEN(15,25)</f>
        <v>24</v>
      </c>
      <c r="L892">
        <v>55</v>
      </c>
      <c r="M892">
        <v>90</v>
      </c>
      <c r="N892">
        <f t="shared" si="55"/>
        <v>2.4166666666666665</v>
      </c>
      <c r="O892">
        <v>42000</v>
      </c>
      <c r="P892">
        <f ca="1">RANDBETWEEN(39990,40010)</f>
        <v>40010</v>
      </c>
      <c r="Q892" t="s">
        <v>72</v>
      </c>
      <c r="R892">
        <v>6.5</v>
      </c>
      <c r="S892">
        <v>40</v>
      </c>
      <c r="T892">
        <v>60</v>
      </c>
      <c r="U892">
        <v>30</v>
      </c>
      <c r="V892" t="s">
        <v>17</v>
      </c>
      <c r="W892">
        <f t="shared" ca="1" si="56"/>
        <v>960240</v>
      </c>
      <c r="X892">
        <f t="shared" ca="1" si="54"/>
        <v>918240</v>
      </c>
      <c r="Y892">
        <f t="shared" ca="1" si="59"/>
        <v>2186.2857142857142</v>
      </c>
      <c r="Z892" t="s">
        <v>53</v>
      </c>
      <c r="AA892" t="str">
        <f t="shared" si="57"/>
        <v>short_term</v>
      </c>
      <c r="AB892" s="4" t="s">
        <v>132</v>
      </c>
    </row>
    <row r="893" spans="1:28">
      <c r="A893" t="s">
        <v>88</v>
      </c>
      <c r="B893">
        <v>2020</v>
      </c>
      <c r="C893" t="s">
        <v>80</v>
      </c>
      <c r="D893" s="4" t="s">
        <v>41</v>
      </c>
      <c r="E893" s="2" t="s">
        <v>62</v>
      </c>
      <c r="F893">
        <v>1</v>
      </c>
      <c r="G893">
        <v>4.1100000000000003</v>
      </c>
      <c r="H893">
        <v>30.081669999999999</v>
      </c>
      <c r="I893">
        <v>75.618333329999999</v>
      </c>
      <c r="J893">
        <v>6.9766666669999999</v>
      </c>
      <c r="K893">
        <f ca="1">RANDBETWEEN(20,35)</f>
        <v>24</v>
      </c>
      <c r="L893">
        <v>90</v>
      </c>
      <c r="M893">
        <v>120</v>
      </c>
      <c r="N893">
        <f t="shared" si="55"/>
        <v>3.5</v>
      </c>
      <c r="O893">
        <v>29500</v>
      </c>
      <c r="P893">
        <f ca="1">RANDBETWEEN(8090,8110)</f>
        <v>8096</v>
      </c>
      <c r="Q893" t="s">
        <v>15</v>
      </c>
      <c r="R893">
        <v>6.5</v>
      </c>
      <c r="S893">
        <v>120</v>
      </c>
      <c r="T893">
        <v>80</v>
      </c>
      <c r="U893">
        <v>80</v>
      </c>
      <c r="V893" t="s">
        <v>17</v>
      </c>
      <c r="W893">
        <f t="shared" ca="1" si="56"/>
        <v>194304</v>
      </c>
      <c r="X893">
        <f t="shared" ca="1" si="54"/>
        <v>164804</v>
      </c>
      <c r="Y893">
        <f t="shared" ca="1" si="59"/>
        <v>558.65762711864409</v>
      </c>
      <c r="Z893" t="s">
        <v>51</v>
      </c>
      <c r="AA893" t="str">
        <f t="shared" si="57"/>
        <v>short_term</v>
      </c>
      <c r="AB893" s="4" t="s">
        <v>133</v>
      </c>
    </row>
    <row r="894" spans="1:28">
      <c r="A894" t="s">
        <v>88</v>
      </c>
      <c r="B894">
        <v>2020</v>
      </c>
      <c r="C894" t="s">
        <v>80</v>
      </c>
      <c r="D894" s="4" t="s">
        <v>157</v>
      </c>
      <c r="E894" s="2" t="s">
        <v>62</v>
      </c>
      <c r="F894">
        <v>1</v>
      </c>
      <c r="G894">
        <v>4.1100000000000003</v>
      </c>
      <c r="H894">
        <v>30.081669999999999</v>
      </c>
      <c r="I894">
        <v>75.618333329999999</v>
      </c>
      <c r="J894">
        <v>6.9766666669999999</v>
      </c>
      <c r="K894">
        <f ca="1">RANDBETWEEN(25,40)</f>
        <v>33</v>
      </c>
      <c r="L894">
        <v>55</v>
      </c>
      <c r="M894">
        <v>60</v>
      </c>
      <c r="N894">
        <f t="shared" si="55"/>
        <v>1.9166666666666667</v>
      </c>
      <c r="O894">
        <v>22000</v>
      </c>
      <c r="P894">
        <f ca="1">RANDBETWEEN(6060,6075)</f>
        <v>6066</v>
      </c>
      <c r="Q894" t="s">
        <v>13</v>
      </c>
      <c r="R894">
        <v>6.5</v>
      </c>
      <c r="S894">
        <v>120</v>
      </c>
      <c r="T894">
        <v>40</v>
      </c>
      <c r="U894">
        <v>80</v>
      </c>
      <c r="V894" t="s">
        <v>18</v>
      </c>
      <c r="W894">
        <f t="shared" ca="1" si="56"/>
        <v>200178</v>
      </c>
      <c r="X894">
        <f t="shared" ca="1" si="54"/>
        <v>178178</v>
      </c>
      <c r="Y894">
        <f t="shared" ca="1" si="59"/>
        <v>809.9</v>
      </c>
      <c r="Z894" t="s">
        <v>53</v>
      </c>
      <c r="AA894" t="str">
        <f t="shared" si="57"/>
        <v>short_term</v>
      </c>
      <c r="AB894" s="4" t="s">
        <v>103</v>
      </c>
    </row>
    <row r="895" spans="1:28">
      <c r="A895" t="s">
        <v>88</v>
      </c>
      <c r="B895">
        <v>2020</v>
      </c>
      <c r="C895" t="s">
        <v>80</v>
      </c>
      <c r="D895" s="4" t="s">
        <v>158</v>
      </c>
      <c r="E895" s="2" t="s">
        <v>62</v>
      </c>
      <c r="F895">
        <v>1</v>
      </c>
      <c r="G895">
        <v>4.1100000000000003</v>
      </c>
      <c r="H895">
        <v>30.081669999999999</v>
      </c>
      <c r="I895">
        <v>75.618333329999999</v>
      </c>
      <c r="J895">
        <v>6.9766666669999999</v>
      </c>
      <c r="K895">
        <f ca="1">RANDBETWEEN(15,25)</f>
        <v>17</v>
      </c>
      <c r="L895">
        <v>110</v>
      </c>
      <c r="M895">
        <v>120</v>
      </c>
      <c r="N895">
        <f t="shared" si="55"/>
        <v>3.8333333333333335</v>
      </c>
      <c r="O895">
        <v>22000</v>
      </c>
      <c r="P895">
        <f ca="1">RANDBETWEEN(15990,16010)</f>
        <v>16005</v>
      </c>
      <c r="Q895" t="s">
        <v>13</v>
      </c>
      <c r="R895">
        <v>7</v>
      </c>
      <c r="S895">
        <v>120</v>
      </c>
      <c r="T895">
        <v>40</v>
      </c>
      <c r="U895">
        <v>80</v>
      </c>
      <c r="V895" t="s">
        <v>17</v>
      </c>
      <c r="W895">
        <f t="shared" ca="1" si="56"/>
        <v>272085</v>
      </c>
      <c r="X895">
        <f t="shared" ca="1" si="54"/>
        <v>250085</v>
      </c>
      <c r="Y895">
        <f t="shared" ca="1" si="59"/>
        <v>1136.75</v>
      </c>
      <c r="Z895" t="s">
        <v>53</v>
      </c>
      <c r="AA895" t="str">
        <f t="shared" si="57"/>
        <v>short_term</v>
      </c>
      <c r="AB895" s="4" t="s">
        <v>103</v>
      </c>
    </row>
    <row r="896" spans="1:28">
      <c r="A896" t="s">
        <v>88</v>
      </c>
      <c r="B896">
        <v>2020</v>
      </c>
      <c r="C896" t="s">
        <v>80</v>
      </c>
      <c r="D896" s="4" t="s">
        <v>42</v>
      </c>
      <c r="E896" s="2" t="s">
        <v>61</v>
      </c>
      <c r="F896">
        <v>1</v>
      </c>
      <c r="G896">
        <v>4.1100000000000003</v>
      </c>
      <c r="H896">
        <v>30.081669999999999</v>
      </c>
      <c r="I896">
        <v>75.618333329999999</v>
      </c>
      <c r="J896">
        <v>6.9766666669999999</v>
      </c>
      <c r="K896">
        <f ca="1">RANDBETWEEN(600,700)</f>
        <v>684</v>
      </c>
      <c r="L896">
        <v>720</v>
      </c>
      <c r="M896">
        <v>1080</v>
      </c>
      <c r="N896">
        <f t="shared" si="55"/>
        <v>30</v>
      </c>
      <c r="O896">
        <v>31000</v>
      </c>
      <c r="P896">
        <f ca="1">RANDBETWEEN(1290,1310)</f>
        <v>1300</v>
      </c>
      <c r="Q896" t="s">
        <v>70</v>
      </c>
      <c r="R896">
        <v>5.75</v>
      </c>
      <c r="S896">
        <v>890</v>
      </c>
      <c r="T896">
        <v>445</v>
      </c>
      <c r="U896">
        <v>445</v>
      </c>
      <c r="V896" t="s">
        <v>18</v>
      </c>
      <c r="W896">
        <f t="shared" ca="1" si="56"/>
        <v>889200</v>
      </c>
      <c r="X896">
        <f t="shared" ca="1" si="54"/>
        <v>858200</v>
      </c>
      <c r="Y896">
        <f t="shared" ca="1" si="59"/>
        <v>2768.3870967741937</v>
      </c>
      <c r="Z896" t="s">
        <v>54</v>
      </c>
      <c r="AA896" t="str">
        <f t="shared" si="57"/>
        <v>long_term</v>
      </c>
      <c r="AB896" s="4" t="s">
        <v>134</v>
      </c>
    </row>
    <row r="897" spans="1:28">
      <c r="A897" t="s">
        <v>88</v>
      </c>
      <c r="B897">
        <v>2020</v>
      </c>
      <c r="C897" t="s">
        <v>80</v>
      </c>
      <c r="D897" s="4" t="s">
        <v>43</v>
      </c>
      <c r="E897" s="3" t="s">
        <v>61</v>
      </c>
      <c r="F897">
        <v>1</v>
      </c>
      <c r="G897">
        <v>4.1100000000000003</v>
      </c>
      <c r="H897">
        <v>30.081669999999999</v>
      </c>
      <c r="I897">
        <v>75.618333329999999</v>
      </c>
      <c r="J897">
        <v>6.9766666669999999</v>
      </c>
      <c r="K897">
        <f ca="1">RANDBETWEEN(140,170)</f>
        <v>149</v>
      </c>
      <c r="L897">
        <v>150</v>
      </c>
      <c r="M897">
        <v>180</v>
      </c>
      <c r="N897">
        <f t="shared" si="55"/>
        <v>5.5</v>
      </c>
      <c r="O897">
        <v>45000</v>
      </c>
      <c r="P897">
        <v>25000</v>
      </c>
      <c r="Q897" t="s">
        <v>15</v>
      </c>
      <c r="R897">
        <v>6.5</v>
      </c>
      <c r="S897">
        <v>350</v>
      </c>
      <c r="T897">
        <v>140</v>
      </c>
      <c r="U897">
        <v>140</v>
      </c>
      <c r="V897" t="s">
        <v>17</v>
      </c>
      <c r="W897">
        <f t="shared" ca="1" si="56"/>
        <v>3725000</v>
      </c>
      <c r="X897">
        <f t="shared" ca="1" si="54"/>
        <v>3680000</v>
      </c>
      <c r="Y897">
        <f t="shared" ca="1" si="59"/>
        <v>8177.7777777777774</v>
      </c>
      <c r="Z897" t="s">
        <v>54</v>
      </c>
      <c r="AA897" t="str">
        <f t="shared" si="57"/>
        <v>intermediate_term</v>
      </c>
      <c r="AB897" s="4" t="s">
        <v>135</v>
      </c>
    </row>
    <row r="898" spans="1:28">
      <c r="A898" t="s">
        <v>88</v>
      </c>
      <c r="B898">
        <v>2020</v>
      </c>
      <c r="C898" t="s">
        <v>80</v>
      </c>
      <c r="D898" s="4" t="s">
        <v>44</v>
      </c>
      <c r="E898" s="2" t="s">
        <v>61</v>
      </c>
      <c r="F898">
        <v>0</v>
      </c>
      <c r="G898">
        <v>4.1100000000000003</v>
      </c>
      <c r="H898">
        <v>30.081669999999999</v>
      </c>
      <c r="I898">
        <v>75.618333329999999</v>
      </c>
      <c r="J898">
        <v>6.9766666669999999</v>
      </c>
      <c r="K898">
        <f ca="1">RANDBETWEEN(110,125)</f>
        <v>116</v>
      </c>
      <c r="L898">
        <v>2160</v>
      </c>
      <c r="M898">
        <v>3600</v>
      </c>
      <c r="N898">
        <f t="shared" si="55"/>
        <v>96</v>
      </c>
      <c r="O898">
        <v>0</v>
      </c>
      <c r="P898">
        <v>0</v>
      </c>
      <c r="Q898" t="s">
        <v>70</v>
      </c>
      <c r="R898">
        <v>6.6</v>
      </c>
      <c r="S898">
        <v>800</v>
      </c>
      <c r="T898">
        <v>40</v>
      </c>
      <c r="U898">
        <v>160</v>
      </c>
      <c r="V898" t="s">
        <v>18</v>
      </c>
      <c r="W898">
        <f t="shared" ca="1" si="56"/>
        <v>0</v>
      </c>
      <c r="X898">
        <f t="shared" ref="X898:X961" ca="1" si="60">(K898*P898*F898)-(O898*F898)</f>
        <v>0</v>
      </c>
      <c r="Y898">
        <v>0</v>
      </c>
      <c r="Z898" t="s">
        <v>54</v>
      </c>
      <c r="AA898" t="str">
        <f t="shared" si="57"/>
        <v>long_term</v>
      </c>
      <c r="AB898" s="4" t="s">
        <v>136</v>
      </c>
    </row>
    <row r="899" spans="1:28">
      <c r="A899" t="s">
        <v>88</v>
      </c>
      <c r="B899">
        <v>2020</v>
      </c>
      <c r="C899" t="s">
        <v>80</v>
      </c>
      <c r="D899" s="4" t="s">
        <v>45</v>
      </c>
      <c r="E899" s="3" t="s">
        <v>59</v>
      </c>
      <c r="F899">
        <v>0</v>
      </c>
      <c r="G899">
        <v>4.1100000000000003</v>
      </c>
      <c r="H899">
        <v>30.081669999999999</v>
      </c>
      <c r="I899">
        <v>75.618333329999999</v>
      </c>
      <c r="J899">
        <v>6.9766666669999999</v>
      </c>
      <c r="K899">
        <f ca="1">RANDBETWEEN(800,1000)</f>
        <v>971</v>
      </c>
      <c r="L899">
        <v>240</v>
      </c>
      <c r="M899">
        <v>270</v>
      </c>
      <c r="N899">
        <f t="shared" ref="N899:N962" si="61">SUM(L899+M899)/(2*30)</f>
        <v>8.5</v>
      </c>
      <c r="O899">
        <v>0</v>
      </c>
      <c r="P899">
        <v>0</v>
      </c>
      <c r="Q899" t="s">
        <v>65</v>
      </c>
      <c r="R899">
        <v>7</v>
      </c>
      <c r="S899">
        <v>50</v>
      </c>
      <c r="T899">
        <v>100</v>
      </c>
      <c r="U899">
        <v>100</v>
      </c>
      <c r="V899" t="s">
        <v>18</v>
      </c>
      <c r="W899">
        <f t="shared" ref="W899:W962" ca="1" si="62">(P899*K899*F899)</f>
        <v>0</v>
      </c>
      <c r="X899">
        <f t="shared" ca="1" si="60"/>
        <v>0</v>
      </c>
      <c r="Y899">
        <v>0</v>
      </c>
      <c r="Z899" t="s">
        <v>53</v>
      </c>
      <c r="AA899" t="str">
        <f t="shared" ref="AA899:AA962" si="63">IF(N899&gt;12,"long_term",IF(N899&lt;4,"short_term","intermediate_term"))</f>
        <v>intermediate_term</v>
      </c>
      <c r="AB899" s="4" t="s">
        <v>104</v>
      </c>
    </row>
    <row r="900" spans="1:28">
      <c r="A900" t="s">
        <v>88</v>
      </c>
      <c r="B900">
        <v>2020</v>
      </c>
      <c r="C900" t="s">
        <v>80</v>
      </c>
      <c r="D900" s="4" t="s">
        <v>46</v>
      </c>
      <c r="E900" s="2" t="s">
        <v>59</v>
      </c>
      <c r="F900">
        <v>0</v>
      </c>
      <c r="G900">
        <v>4.1100000000000003</v>
      </c>
      <c r="H900">
        <v>30.081669999999999</v>
      </c>
      <c r="I900">
        <v>75.618333329999999</v>
      </c>
      <c r="J900">
        <v>6.9766666669999999</v>
      </c>
      <c r="K900">
        <f ca="1">RANDBETWEEN(80,100)</f>
        <v>97</v>
      </c>
      <c r="L900">
        <v>75</v>
      </c>
      <c r="M900">
        <v>90</v>
      </c>
      <c r="N900">
        <f t="shared" si="61"/>
        <v>2.75</v>
      </c>
      <c r="O900">
        <v>0</v>
      </c>
      <c r="P900">
        <v>0</v>
      </c>
      <c r="Q900" t="s">
        <v>13</v>
      </c>
      <c r="R900">
        <v>6.75</v>
      </c>
      <c r="S900">
        <v>125</v>
      </c>
      <c r="T900">
        <v>120</v>
      </c>
      <c r="U900">
        <v>25</v>
      </c>
      <c r="V900" t="s">
        <v>17</v>
      </c>
      <c r="W900">
        <f t="shared" ca="1" si="62"/>
        <v>0</v>
      </c>
      <c r="X900">
        <f t="shared" ca="1" si="60"/>
        <v>0</v>
      </c>
      <c r="Y900">
        <v>0</v>
      </c>
      <c r="Z900" t="s">
        <v>53</v>
      </c>
      <c r="AA900" t="str">
        <f t="shared" si="63"/>
        <v>short_term</v>
      </c>
      <c r="AB900" s="4" t="s">
        <v>105</v>
      </c>
    </row>
    <row r="901" spans="1:28">
      <c r="A901" t="s">
        <v>88</v>
      </c>
      <c r="B901">
        <v>2020</v>
      </c>
      <c r="C901" t="s">
        <v>80</v>
      </c>
      <c r="D901" t="s">
        <v>159</v>
      </c>
      <c r="E901" s="2" t="s">
        <v>61</v>
      </c>
      <c r="F901">
        <v>1</v>
      </c>
      <c r="G901">
        <v>4.1100000000000003</v>
      </c>
      <c r="H901">
        <v>30.081669999999999</v>
      </c>
      <c r="I901">
        <v>75.618333329999999</v>
      </c>
      <c r="J901">
        <v>6.9766666669999999</v>
      </c>
      <c r="K901">
        <f ca="1">RANDBETWEEN(190,210)</f>
        <v>203</v>
      </c>
      <c r="L901">
        <v>1095</v>
      </c>
      <c r="M901">
        <v>1460</v>
      </c>
      <c r="N901">
        <f t="shared" si="61"/>
        <v>42.583333333333336</v>
      </c>
      <c r="O901">
        <v>350000</v>
      </c>
      <c r="P901">
        <f ca="1">RANDBETWEEN(11990,12010)</f>
        <v>12003</v>
      </c>
      <c r="Q901" t="s">
        <v>13</v>
      </c>
      <c r="R901">
        <v>6</v>
      </c>
      <c r="S901">
        <v>50</v>
      </c>
      <c r="T901">
        <v>25</v>
      </c>
      <c r="U901">
        <v>25</v>
      </c>
      <c r="V901" t="s">
        <v>17</v>
      </c>
      <c r="W901">
        <f t="shared" ca="1" si="62"/>
        <v>2436609</v>
      </c>
      <c r="X901">
        <f t="shared" ca="1" si="60"/>
        <v>2086609</v>
      </c>
      <c r="Y901">
        <f ca="1">(X901/O901)*100</f>
        <v>596.17399999999998</v>
      </c>
      <c r="Z901" t="s">
        <v>54</v>
      </c>
      <c r="AA901" t="str">
        <f t="shared" si="63"/>
        <v>long_term</v>
      </c>
      <c r="AB901" s="4" t="s">
        <v>106</v>
      </c>
    </row>
    <row r="902" spans="1:28">
      <c r="A902" t="s">
        <v>88</v>
      </c>
      <c r="B902">
        <v>2020</v>
      </c>
      <c r="C902" t="s">
        <v>81</v>
      </c>
      <c r="D902" s="4" t="s">
        <v>138</v>
      </c>
      <c r="E902" t="s">
        <v>58</v>
      </c>
      <c r="F902">
        <v>1</v>
      </c>
      <c r="G902">
        <v>9.8903225809999995</v>
      </c>
      <c r="H902">
        <v>28.219349999999999</v>
      </c>
      <c r="I902">
        <v>90.296774189999994</v>
      </c>
      <c r="J902">
        <v>6.3951612899999999</v>
      </c>
      <c r="K902">
        <v>16.597000000000001</v>
      </c>
      <c r="L902">
        <v>90</v>
      </c>
      <c r="M902">
        <v>110</v>
      </c>
      <c r="N902">
        <f t="shared" si="61"/>
        <v>3.3333333333333335</v>
      </c>
      <c r="O902">
        <v>36000</v>
      </c>
      <c r="P902">
        <v>2500</v>
      </c>
      <c r="Q902" t="s">
        <v>15</v>
      </c>
      <c r="R902">
        <v>5.75</v>
      </c>
      <c r="S902">
        <v>150</v>
      </c>
      <c r="T902">
        <v>60</v>
      </c>
      <c r="U902">
        <v>60</v>
      </c>
      <c r="V902" t="s">
        <v>17</v>
      </c>
      <c r="W902">
        <f t="shared" si="62"/>
        <v>41492.5</v>
      </c>
      <c r="X902">
        <f t="shared" si="60"/>
        <v>5492.5</v>
      </c>
      <c r="Y902">
        <f>(X902/O902)*100</f>
        <v>15.256944444444445</v>
      </c>
      <c r="Z902" t="s">
        <v>51</v>
      </c>
      <c r="AA902" t="str">
        <f t="shared" si="63"/>
        <v>short_term</v>
      </c>
      <c r="AB902" s="4" t="s">
        <v>107</v>
      </c>
    </row>
    <row r="903" spans="1:28">
      <c r="A903" t="s">
        <v>88</v>
      </c>
      <c r="B903">
        <v>2020</v>
      </c>
      <c r="C903" t="s">
        <v>81</v>
      </c>
      <c r="D903" s="4" t="s">
        <v>9</v>
      </c>
      <c r="E903" t="s">
        <v>58</v>
      </c>
      <c r="F903">
        <v>0</v>
      </c>
      <c r="G903">
        <v>9.8903225809999995</v>
      </c>
      <c r="H903">
        <v>28.219349999999999</v>
      </c>
      <c r="I903">
        <v>90.296774189999994</v>
      </c>
      <c r="J903">
        <v>6.3951612899999999</v>
      </c>
      <c r="K903">
        <v>18.600000000000001</v>
      </c>
      <c r="L903">
        <v>210</v>
      </c>
      <c r="M903">
        <v>240</v>
      </c>
      <c r="N903">
        <f t="shared" si="61"/>
        <v>7.5</v>
      </c>
      <c r="O903">
        <v>0</v>
      </c>
      <c r="P903">
        <v>0</v>
      </c>
      <c r="Q903" t="s">
        <v>15</v>
      </c>
      <c r="R903">
        <v>6.5</v>
      </c>
      <c r="S903">
        <v>80</v>
      </c>
      <c r="T903">
        <v>40</v>
      </c>
      <c r="U903">
        <v>40</v>
      </c>
      <c r="V903" t="s">
        <v>17</v>
      </c>
      <c r="W903">
        <f t="shared" si="62"/>
        <v>0</v>
      </c>
      <c r="X903">
        <f t="shared" si="60"/>
        <v>0</v>
      </c>
      <c r="Y903">
        <v>0</v>
      </c>
      <c r="Z903" t="s">
        <v>51</v>
      </c>
      <c r="AA903" t="str">
        <f t="shared" si="63"/>
        <v>intermediate_term</v>
      </c>
      <c r="AB903" s="4" t="s">
        <v>108</v>
      </c>
    </row>
    <row r="904" spans="1:28">
      <c r="A904" t="s">
        <v>88</v>
      </c>
      <c r="B904">
        <v>2020</v>
      </c>
      <c r="C904" t="s">
        <v>81</v>
      </c>
      <c r="D904" s="4" t="s">
        <v>139</v>
      </c>
      <c r="E904" t="s">
        <v>58</v>
      </c>
      <c r="F904">
        <v>1</v>
      </c>
      <c r="G904">
        <v>9.8903225809999995</v>
      </c>
      <c r="H904">
        <v>28.219349999999999</v>
      </c>
      <c r="I904">
        <v>90.296774189999994</v>
      </c>
      <c r="J904">
        <v>6.3951612899999999</v>
      </c>
      <c r="K904">
        <v>46.9</v>
      </c>
      <c r="L904">
        <v>65</v>
      </c>
      <c r="M904">
        <v>75</v>
      </c>
      <c r="N904">
        <f t="shared" si="61"/>
        <v>2.3333333333333335</v>
      </c>
      <c r="O904">
        <v>17000</v>
      </c>
      <c r="P904">
        <v>861</v>
      </c>
      <c r="Q904" t="s">
        <v>15</v>
      </c>
      <c r="R904">
        <v>6.75</v>
      </c>
      <c r="S904">
        <v>80</v>
      </c>
      <c r="T904">
        <v>40</v>
      </c>
      <c r="U904">
        <v>40</v>
      </c>
      <c r="V904" t="s">
        <v>17</v>
      </c>
      <c r="W904">
        <f t="shared" si="62"/>
        <v>40380.9</v>
      </c>
      <c r="X904">
        <f t="shared" si="60"/>
        <v>23380.9</v>
      </c>
      <c r="Y904">
        <f t="shared" ref="Y904:Y911" si="64">(X904/O904)*100</f>
        <v>137.53470588235294</v>
      </c>
      <c r="Z904" t="s">
        <v>51</v>
      </c>
      <c r="AA904" t="str">
        <f t="shared" si="63"/>
        <v>short_term</v>
      </c>
      <c r="AB904" s="4" t="s">
        <v>89</v>
      </c>
    </row>
    <row r="905" spans="1:28">
      <c r="A905" t="s">
        <v>88</v>
      </c>
      <c r="B905">
        <v>2020</v>
      </c>
      <c r="C905" t="s">
        <v>81</v>
      </c>
      <c r="D905" s="4" t="s">
        <v>140</v>
      </c>
      <c r="E905" t="s">
        <v>58</v>
      </c>
      <c r="F905">
        <v>1</v>
      </c>
      <c r="G905">
        <v>9.8903225809999995</v>
      </c>
      <c r="H905">
        <v>28.219349999999999</v>
      </c>
      <c r="I905">
        <v>90.296774189999994</v>
      </c>
      <c r="J905">
        <v>6.3951612899999999</v>
      </c>
      <c r="K905">
        <v>28</v>
      </c>
      <c r="L905">
        <v>70</v>
      </c>
      <c r="M905">
        <v>90</v>
      </c>
      <c r="N905">
        <f t="shared" si="61"/>
        <v>2.6666666666666665</v>
      </c>
      <c r="O905">
        <v>11000</v>
      </c>
      <c r="P905">
        <v>2500</v>
      </c>
      <c r="Q905" t="s">
        <v>13</v>
      </c>
      <c r="R905">
        <v>0.75</v>
      </c>
      <c r="S905">
        <v>80</v>
      </c>
      <c r="T905">
        <v>40</v>
      </c>
      <c r="U905">
        <v>40</v>
      </c>
      <c r="V905" t="s">
        <v>18</v>
      </c>
      <c r="W905">
        <f t="shared" si="62"/>
        <v>70000</v>
      </c>
      <c r="X905">
        <f t="shared" si="60"/>
        <v>59000</v>
      </c>
      <c r="Y905">
        <f t="shared" si="64"/>
        <v>536.36363636363637</v>
      </c>
      <c r="Z905" t="s">
        <v>51</v>
      </c>
      <c r="AA905" t="str">
        <f t="shared" si="63"/>
        <v>short_term</v>
      </c>
      <c r="AB905" s="4" t="s">
        <v>109</v>
      </c>
    </row>
    <row r="906" spans="1:28">
      <c r="A906" t="s">
        <v>88</v>
      </c>
      <c r="B906">
        <v>2020</v>
      </c>
      <c r="C906" t="s">
        <v>81</v>
      </c>
      <c r="D906" s="4" t="s">
        <v>141</v>
      </c>
      <c r="E906" t="s">
        <v>58</v>
      </c>
      <c r="F906">
        <v>1</v>
      </c>
      <c r="G906">
        <v>9.8903225809999995</v>
      </c>
      <c r="H906">
        <v>28.219349999999999</v>
      </c>
      <c r="I906">
        <v>90.296774189999994</v>
      </c>
      <c r="J906">
        <v>6.3951612899999999</v>
      </c>
      <c r="K906">
        <v>17.2</v>
      </c>
      <c r="L906">
        <v>105</v>
      </c>
      <c r="M906">
        <v>110</v>
      </c>
      <c r="N906">
        <f t="shared" si="61"/>
        <v>3.5833333333333335</v>
      </c>
      <c r="O906">
        <v>25000</v>
      </c>
      <c r="P906">
        <v>2157</v>
      </c>
      <c r="Q906" t="s">
        <v>15</v>
      </c>
      <c r="R906">
        <v>6.5</v>
      </c>
      <c r="S906">
        <v>60</v>
      </c>
      <c r="T906">
        <v>30</v>
      </c>
      <c r="U906">
        <v>30</v>
      </c>
      <c r="V906" t="s">
        <v>17</v>
      </c>
      <c r="W906">
        <f t="shared" si="62"/>
        <v>37100.400000000001</v>
      </c>
      <c r="X906">
        <f t="shared" si="60"/>
        <v>12100.400000000001</v>
      </c>
      <c r="Y906">
        <f t="shared" si="64"/>
        <v>48.401600000000009</v>
      </c>
      <c r="Z906" t="s">
        <v>51</v>
      </c>
      <c r="AA906" t="str">
        <f t="shared" si="63"/>
        <v>short_term</v>
      </c>
      <c r="AB906" s="4" t="s">
        <v>110</v>
      </c>
    </row>
    <row r="907" spans="1:28">
      <c r="A907" t="s">
        <v>88</v>
      </c>
      <c r="B907">
        <v>2020</v>
      </c>
      <c r="C907" t="s">
        <v>81</v>
      </c>
      <c r="D907" s="4" t="s">
        <v>142</v>
      </c>
      <c r="E907" t="s">
        <v>58</v>
      </c>
      <c r="F907">
        <v>1</v>
      </c>
      <c r="G907">
        <v>9.8903225809999995</v>
      </c>
      <c r="H907">
        <v>28.219349999999999</v>
      </c>
      <c r="I907">
        <v>90.296774189999994</v>
      </c>
      <c r="J907">
        <v>6.3951612899999999</v>
      </c>
      <c r="K907">
        <v>22</v>
      </c>
      <c r="L907">
        <v>120</v>
      </c>
      <c r="M907">
        <v>135</v>
      </c>
      <c r="N907">
        <f t="shared" si="61"/>
        <v>4.25</v>
      </c>
      <c r="O907">
        <v>13000</v>
      </c>
      <c r="P907">
        <v>648</v>
      </c>
      <c r="Q907" t="s">
        <v>65</v>
      </c>
      <c r="R907">
        <v>6</v>
      </c>
      <c r="S907">
        <v>40</v>
      </c>
      <c r="T907">
        <v>20</v>
      </c>
      <c r="U907">
        <v>20</v>
      </c>
      <c r="V907" t="s">
        <v>18</v>
      </c>
      <c r="W907">
        <f t="shared" si="62"/>
        <v>14256</v>
      </c>
      <c r="X907">
        <f t="shared" si="60"/>
        <v>1256</v>
      </c>
      <c r="Y907">
        <f t="shared" si="64"/>
        <v>9.661538461538461</v>
      </c>
      <c r="Z907" t="s">
        <v>51</v>
      </c>
      <c r="AA907" t="str">
        <f t="shared" si="63"/>
        <v>intermediate_term</v>
      </c>
      <c r="AB907" s="4" t="s">
        <v>111</v>
      </c>
    </row>
    <row r="908" spans="1:28">
      <c r="A908" t="s">
        <v>88</v>
      </c>
      <c r="B908">
        <v>2020</v>
      </c>
      <c r="C908" t="s">
        <v>81</v>
      </c>
      <c r="D908" s="4" t="s">
        <v>143</v>
      </c>
      <c r="E908" t="s">
        <v>58</v>
      </c>
      <c r="F908">
        <v>1</v>
      </c>
      <c r="G908">
        <v>9.8903225809999995</v>
      </c>
      <c r="H908">
        <v>28.219349999999999</v>
      </c>
      <c r="I908">
        <v>90.296774189999994</v>
      </c>
      <c r="J908">
        <v>6.3951612899999999</v>
      </c>
      <c r="K908">
        <v>42.55</v>
      </c>
      <c r="L908">
        <v>100</v>
      </c>
      <c r="M908">
        <v>120</v>
      </c>
      <c r="N908">
        <f t="shared" si="61"/>
        <v>3.6666666666666665</v>
      </c>
      <c r="O908">
        <v>17500</v>
      </c>
      <c r="P908">
        <v>800</v>
      </c>
      <c r="Q908" t="s">
        <v>66</v>
      </c>
      <c r="R908">
        <v>5.25</v>
      </c>
      <c r="S908">
        <v>10</v>
      </c>
      <c r="T908">
        <v>20</v>
      </c>
      <c r="U908">
        <v>12</v>
      </c>
      <c r="V908" t="s">
        <v>17</v>
      </c>
      <c r="W908">
        <f t="shared" si="62"/>
        <v>34040</v>
      </c>
      <c r="X908">
        <f t="shared" si="60"/>
        <v>16540</v>
      </c>
      <c r="Y908">
        <f t="shared" si="64"/>
        <v>94.51428571428572</v>
      </c>
      <c r="Z908" t="s">
        <v>51</v>
      </c>
      <c r="AA908" t="str">
        <f t="shared" si="63"/>
        <v>short_term</v>
      </c>
      <c r="AB908" s="4" t="s">
        <v>112</v>
      </c>
    </row>
    <row r="909" spans="1:28">
      <c r="A909" t="s">
        <v>88</v>
      </c>
      <c r="B909">
        <v>2020</v>
      </c>
      <c r="C909" t="s">
        <v>81</v>
      </c>
      <c r="D909" s="4" t="s">
        <v>144</v>
      </c>
      <c r="E909" t="s">
        <v>58</v>
      </c>
      <c r="F909">
        <v>1</v>
      </c>
      <c r="G909">
        <v>9.8903225809999995</v>
      </c>
      <c r="H909">
        <v>28.219349999999999</v>
      </c>
      <c r="I909">
        <v>90.296774189999994</v>
      </c>
      <c r="J909">
        <v>6.3951612899999999</v>
      </c>
      <c r="K909">
        <v>46.87</v>
      </c>
      <c r="L909">
        <v>60</v>
      </c>
      <c r="M909">
        <v>65</v>
      </c>
      <c r="N909">
        <f t="shared" si="61"/>
        <v>2.0833333333333335</v>
      </c>
      <c r="O909">
        <v>15000</v>
      </c>
      <c r="P909">
        <v>384</v>
      </c>
      <c r="Q909" t="s">
        <v>13</v>
      </c>
      <c r="R909">
        <v>6.75</v>
      </c>
      <c r="S909">
        <v>20</v>
      </c>
      <c r="T909">
        <v>40</v>
      </c>
      <c r="U909">
        <v>0</v>
      </c>
      <c r="V909" t="s">
        <v>18</v>
      </c>
      <c r="W909">
        <f t="shared" si="62"/>
        <v>17998.079999999998</v>
      </c>
      <c r="X909">
        <f t="shared" si="60"/>
        <v>2998.0799999999981</v>
      </c>
      <c r="Y909">
        <f t="shared" si="64"/>
        <v>19.987199999999987</v>
      </c>
      <c r="Z909" t="s">
        <v>51</v>
      </c>
      <c r="AA909" t="str">
        <f t="shared" si="63"/>
        <v>short_term</v>
      </c>
      <c r="AB909" s="4" t="s">
        <v>113</v>
      </c>
    </row>
    <row r="910" spans="1:28">
      <c r="A910" t="s">
        <v>88</v>
      </c>
      <c r="B910">
        <v>2020</v>
      </c>
      <c r="C910" t="s">
        <v>81</v>
      </c>
      <c r="D910" s="4" t="s">
        <v>145</v>
      </c>
      <c r="E910" t="s">
        <v>58</v>
      </c>
      <c r="F910">
        <v>1</v>
      </c>
      <c r="G910">
        <v>9.8903225809999995</v>
      </c>
      <c r="H910">
        <v>28.219349999999999</v>
      </c>
      <c r="I910">
        <v>90.296774189999994</v>
      </c>
      <c r="J910">
        <v>6.3951612899999999</v>
      </c>
      <c r="K910">
        <v>50</v>
      </c>
      <c r="L910">
        <v>70</v>
      </c>
      <c r="M910">
        <v>85</v>
      </c>
      <c r="N910">
        <f t="shared" si="61"/>
        <v>2.5833333333333335</v>
      </c>
      <c r="O910">
        <v>16000</v>
      </c>
      <c r="P910">
        <v>729</v>
      </c>
      <c r="Q910" t="s">
        <v>67</v>
      </c>
      <c r="R910">
        <v>7.15</v>
      </c>
      <c r="S910">
        <v>20</v>
      </c>
      <c r="T910">
        <v>40</v>
      </c>
      <c r="U910">
        <v>40</v>
      </c>
      <c r="V910" t="s">
        <v>18</v>
      </c>
      <c r="W910">
        <f t="shared" si="62"/>
        <v>36450</v>
      </c>
      <c r="X910">
        <f t="shared" si="60"/>
        <v>20450</v>
      </c>
      <c r="Y910">
        <f t="shared" si="64"/>
        <v>127.8125</v>
      </c>
      <c r="Z910" t="s">
        <v>51</v>
      </c>
      <c r="AA910" t="str">
        <f t="shared" si="63"/>
        <v>short_term</v>
      </c>
      <c r="AB910" s="4" t="s">
        <v>114</v>
      </c>
    </row>
    <row r="911" spans="1:28">
      <c r="A911" t="s">
        <v>88</v>
      </c>
      <c r="B911">
        <v>2020</v>
      </c>
      <c r="C911" t="s">
        <v>81</v>
      </c>
      <c r="D911" s="4" t="s">
        <v>146</v>
      </c>
      <c r="E911" t="s">
        <v>58</v>
      </c>
      <c r="F911">
        <v>1</v>
      </c>
      <c r="G911">
        <v>9.8903225809999995</v>
      </c>
      <c r="H911">
        <v>28.219349999999999</v>
      </c>
      <c r="I911">
        <v>90.296774189999994</v>
      </c>
      <c r="J911">
        <v>6.3951612899999999</v>
      </c>
      <c r="K911">
        <v>51.5</v>
      </c>
      <c r="L911">
        <v>90</v>
      </c>
      <c r="M911">
        <v>135</v>
      </c>
      <c r="N911">
        <f t="shared" si="61"/>
        <v>3.75</v>
      </c>
      <c r="O911">
        <v>15500</v>
      </c>
      <c r="P911">
        <v>355</v>
      </c>
      <c r="Q911" t="s">
        <v>66</v>
      </c>
      <c r="R911">
        <v>6.5</v>
      </c>
      <c r="S911">
        <v>12.5</v>
      </c>
      <c r="T911">
        <v>25</v>
      </c>
      <c r="U911">
        <v>12.5</v>
      </c>
      <c r="V911" t="s">
        <v>18</v>
      </c>
      <c r="W911">
        <f t="shared" si="62"/>
        <v>18282.5</v>
      </c>
      <c r="X911">
        <f t="shared" si="60"/>
        <v>2782.5</v>
      </c>
      <c r="Y911">
        <f t="shared" si="64"/>
        <v>17.951612903225804</v>
      </c>
      <c r="Z911" t="s">
        <v>51</v>
      </c>
      <c r="AA911" t="str">
        <f t="shared" si="63"/>
        <v>short_term</v>
      </c>
      <c r="AB911" s="4" t="s">
        <v>115</v>
      </c>
    </row>
    <row r="912" spans="1:28">
      <c r="A912" t="s">
        <v>88</v>
      </c>
      <c r="B912">
        <v>2020</v>
      </c>
      <c r="C912" t="s">
        <v>81</v>
      </c>
      <c r="D912" s="4" t="s">
        <v>147</v>
      </c>
      <c r="E912" t="s">
        <v>58</v>
      </c>
      <c r="F912">
        <v>0</v>
      </c>
      <c r="G912">
        <v>9.8903225809999995</v>
      </c>
      <c r="H912">
        <v>28.219349999999999</v>
      </c>
      <c r="I912">
        <v>90.296774189999994</v>
      </c>
      <c r="J912">
        <v>6.3951612899999999</v>
      </c>
      <c r="K912">
        <v>45.25</v>
      </c>
      <c r="L912">
        <v>160</v>
      </c>
      <c r="M912">
        <v>170</v>
      </c>
      <c r="N912">
        <f t="shared" si="61"/>
        <v>5.5</v>
      </c>
      <c r="O912">
        <v>0</v>
      </c>
      <c r="P912">
        <v>0</v>
      </c>
      <c r="Q912" t="s">
        <v>13</v>
      </c>
      <c r="R912">
        <v>6.25</v>
      </c>
      <c r="S912">
        <v>10</v>
      </c>
      <c r="T912">
        <v>40</v>
      </c>
      <c r="U912">
        <v>20</v>
      </c>
      <c r="V912" t="s">
        <v>17</v>
      </c>
      <c r="W912">
        <f t="shared" si="62"/>
        <v>0</v>
      </c>
      <c r="X912">
        <f t="shared" si="60"/>
        <v>0</v>
      </c>
      <c r="Y912">
        <v>0</v>
      </c>
      <c r="Z912" t="s">
        <v>51</v>
      </c>
      <c r="AA912" t="str">
        <f t="shared" si="63"/>
        <v>intermediate_term</v>
      </c>
      <c r="AB912" s="4" t="s">
        <v>116</v>
      </c>
    </row>
    <row r="913" spans="1:28">
      <c r="A913" t="s">
        <v>88</v>
      </c>
      <c r="B913">
        <v>2020</v>
      </c>
      <c r="C913" t="s">
        <v>81</v>
      </c>
      <c r="D913" s="4" t="s">
        <v>10</v>
      </c>
      <c r="E913" t="s">
        <v>58</v>
      </c>
      <c r="F913">
        <v>1</v>
      </c>
      <c r="G913">
        <v>9.8903225809999995</v>
      </c>
      <c r="H913">
        <v>28.219349999999999</v>
      </c>
      <c r="I913">
        <v>90.296774189999994</v>
      </c>
      <c r="J913">
        <v>6.3951612899999999</v>
      </c>
      <c r="K913">
        <v>35.159999999999997</v>
      </c>
      <c r="L913">
        <v>90</v>
      </c>
      <c r="M913">
        <v>125</v>
      </c>
      <c r="N913">
        <f t="shared" si="61"/>
        <v>3.5833333333333335</v>
      </c>
      <c r="O913">
        <v>8500</v>
      </c>
      <c r="P913">
        <v>334</v>
      </c>
      <c r="Q913" t="s">
        <v>67</v>
      </c>
      <c r="R913">
        <v>7.1</v>
      </c>
      <c r="S913">
        <v>135</v>
      </c>
      <c r="T913">
        <v>31</v>
      </c>
      <c r="U913">
        <v>250</v>
      </c>
      <c r="V913" t="s">
        <v>17</v>
      </c>
      <c r="W913">
        <f t="shared" si="62"/>
        <v>11743.439999999999</v>
      </c>
      <c r="X913">
        <f t="shared" si="60"/>
        <v>3243.4399999999987</v>
      </c>
      <c r="Y913">
        <f>(X913/O913)*100</f>
        <v>38.158117647058809</v>
      </c>
      <c r="Z913" t="s">
        <v>51</v>
      </c>
      <c r="AA913" t="str">
        <f t="shared" si="63"/>
        <v>short_term</v>
      </c>
      <c r="AB913" s="4" t="s">
        <v>113</v>
      </c>
    </row>
    <row r="914" spans="1:28">
      <c r="A914" t="s">
        <v>88</v>
      </c>
      <c r="B914">
        <v>2020</v>
      </c>
      <c r="C914" t="s">
        <v>81</v>
      </c>
      <c r="D914" s="4" t="s">
        <v>148</v>
      </c>
      <c r="E914" t="s">
        <v>61</v>
      </c>
      <c r="F914">
        <v>1</v>
      </c>
      <c r="G914">
        <v>9.8903225809999995</v>
      </c>
      <c r="H914">
        <v>28.219349999999999</v>
      </c>
      <c r="I914">
        <v>90.296774189999994</v>
      </c>
      <c r="J914">
        <v>6.3951612899999999</v>
      </c>
      <c r="K914">
        <v>33</v>
      </c>
      <c r="L914">
        <v>110</v>
      </c>
      <c r="M914">
        <v>120</v>
      </c>
      <c r="N914">
        <f t="shared" si="61"/>
        <v>3.8333333333333335</v>
      </c>
      <c r="O914">
        <v>22500</v>
      </c>
      <c r="P914">
        <v>1189</v>
      </c>
      <c r="Q914" t="s">
        <v>13</v>
      </c>
      <c r="R914">
        <v>6.25</v>
      </c>
      <c r="S914">
        <v>60</v>
      </c>
      <c r="T914">
        <v>45</v>
      </c>
      <c r="U914">
        <v>48</v>
      </c>
      <c r="V914" t="s">
        <v>17</v>
      </c>
      <c r="W914">
        <f t="shared" si="62"/>
        <v>39237</v>
      </c>
      <c r="X914">
        <f t="shared" si="60"/>
        <v>16737</v>
      </c>
      <c r="Y914">
        <f>(X914/O914)*100</f>
        <v>74.38666666666667</v>
      </c>
      <c r="Z914" t="s">
        <v>51</v>
      </c>
      <c r="AA914" t="str">
        <f t="shared" si="63"/>
        <v>short_term</v>
      </c>
      <c r="AB914" s="4" t="s">
        <v>117</v>
      </c>
    </row>
    <row r="915" spans="1:28">
      <c r="A915" t="s">
        <v>88</v>
      </c>
      <c r="B915">
        <v>2020</v>
      </c>
      <c r="C915" t="s">
        <v>81</v>
      </c>
      <c r="D915" s="4" t="s">
        <v>149</v>
      </c>
      <c r="E915" s="1" t="s">
        <v>58</v>
      </c>
      <c r="F915">
        <v>1</v>
      </c>
      <c r="G915">
        <v>9.8903225809999995</v>
      </c>
      <c r="H915">
        <v>28.219349999999999</v>
      </c>
      <c r="I915">
        <v>90.296774189999994</v>
      </c>
      <c r="J915">
        <v>6.3951612899999999</v>
      </c>
      <c r="K915">
        <v>42.55</v>
      </c>
      <c r="L915">
        <v>90</v>
      </c>
      <c r="M915">
        <v>130</v>
      </c>
      <c r="N915">
        <f t="shared" si="61"/>
        <v>3.6666666666666665</v>
      </c>
      <c r="O915">
        <v>13500</v>
      </c>
      <c r="P915">
        <v>350</v>
      </c>
      <c r="Q915" t="s">
        <v>68</v>
      </c>
      <c r="R915">
        <v>6.75</v>
      </c>
      <c r="S915">
        <v>17</v>
      </c>
      <c r="T915">
        <v>13</v>
      </c>
      <c r="U915">
        <v>13</v>
      </c>
      <c r="V915" t="s">
        <v>17</v>
      </c>
      <c r="W915">
        <f t="shared" si="62"/>
        <v>14892.499999999998</v>
      </c>
      <c r="X915">
        <f t="shared" si="60"/>
        <v>1392.4999999999982</v>
      </c>
      <c r="Y915">
        <f>(X915/O915)*100</f>
        <v>10.314814814814802</v>
      </c>
      <c r="Z915" t="s">
        <v>51</v>
      </c>
      <c r="AA915" t="str">
        <f t="shared" si="63"/>
        <v>short_term</v>
      </c>
      <c r="AB915" s="4" t="s">
        <v>118</v>
      </c>
    </row>
    <row r="916" spans="1:28">
      <c r="A916" t="s">
        <v>88</v>
      </c>
      <c r="B916">
        <v>2020</v>
      </c>
      <c r="C916" t="s">
        <v>81</v>
      </c>
      <c r="D916" s="4" t="s">
        <v>150</v>
      </c>
      <c r="E916" s="1" t="s">
        <v>59</v>
      </c>
      <c r="F916">
        <v>0</v>
      </c>
      <c r="G916">
        <v>9.8903225809999995</v>
      </c>
      <c r="H916">
        <v>28.219349999999999</v>
      </c>
      <c r="I916">
        <v>90.296774189999994</v>
      </c>
      <c r="J916">
        <v>6.3951612899999999</v>
      </c>
      <c r="K916">
        <v>40</v>
      </c>
      <c r="L916">
        <v>90</v>
      </c>
      <c r="M916">
        <v>100</v>
      </c>
      <c r="N916">
        <f t="shared" si="61"/>
        <v>3.1666666666666665</v>
      </c>
      <c r="O916">
        <v>0</v>
      </c>
      <c r="P916">
        <v>0</v>
      </c>
      <c r="Q916" t="s">
        <v>13</v>
      </c>
      <c r="R916">
        <v>6.4</v>
      </c>
      <c r="S916">
        <v>150</v>
      </c>
      <c r="T916">
        <v>75</v>
      </c>
      <c r="U916">
        <v>50</v>
      </c>
      <c r="V916" t="s">
        <v>17</v>
      </c>
      <c r="W916">
        <f t="shared" si="62"/>
        <v>0</v>
      </c>
      <c r="X916">
        <f t="shared" si="60"/>
        <v>0</v>
      </c>
      <c r="Y916">
        <v>0</v>
      </c>
      <c r="Z916" t="s">
        <v>51</v>
      </c>
      <c r="AA916" t="str">
        <f t="shared" si="63"/>
        <v>short_term</v>
      </c>
      <c r="AB916" s="4" t="s">
        <v>119</v>
      </c>
    </row>
    <row r="917" spans="1:28">
      <c r="A917" t="s">
        <v>88</v>
      </c>
      <c r="B917">
        <v>2020</v>
      </c>
      <c r="C917" t="s">
        <v>81</v>
      </c>
      <c r="D917" s="4" t="s">
        <v>11</v>
      </c>
      <c r="E917" s="1" t="s">
        <v>59</v>
      </c>
      <c r="F917">
        <v>0</v>
      </c>
      <c r="G917">
        <v>9.8903225809999995</v>
      </c>
      <c r="H917">
        <v>28.219349999999999</v>
      </c>
      <c r="I917">
        <v>90.296774189999994</v>
      </c>
      <c r="J917">
        <v>6.3951612899999999</v>
      </c>
      <c r="K917">
        <v>36.21</v>
      </c>
      <c r="L917">
        <v>120</v>
      </c>
      <c r="M917">
        <v>150</v>
      </c>
      <c r="N917">
        <f t="shared" si="61"/>
        <v>4.5</v>
      </c>
      <c r="O917">
        <v>0</v>
      </c>
      <c r="P917">
        <v>0</v>
      </c>
      <c r="Q917" t="s">
        <v>13</v>
      </c>
      <c r="R917">
        <v>6.5</v>
      </c>
      <c r="S917">
        <v>24</v>
      </c>
      <c r="T917">
        <v>108</v>
      </c>
      <c r="U917">
        <v>48</v>
      </c>
      <c r="V917" t="s">
        <v>18</v>
      </c>
      <c r="W917">
        <f t="shared" si="62"/>
        <v>0</v>
      </c>
      <c r="X917">
        <f t="shared" si="60"/>
        <v>0</v>
      </c>
      <c r="Y917">
        <v>0</v>
      </c>
      <c r="Z917" t="s">
        <v>53</v>
      </c>
      <c r="AA917" t="str">
        <f t="shared" si="63"/>
        <v>intermediate_term</v>
      </c>
      <c r="AB917" s="4" t="s">
        <v>120</v>
      </c>
    </row>
    <row r="918" spans="1:28">
      <c r="A918" t="s">
        <v>88</v>
      </c>
      <c r="B918">
        <v>2020</v>
      </c>
      <c r="C918" t="s">
        <v>81</v>
      </c>
      <c r="D918" s="4" t="s">
        <v>151</v>
      </c>
      <c r="E918" s="1" t="s">
        <v>60</v>
      </c>
      <c r="F918">
        <v>1</v>
      </c>
      <c r="G918">
        <v>9.8903225809999995</v>
      </c>
      <c r="H918">
        <v>28.219349999999999</v>
      </c>
      <c r="I918">
        <v>90.296774189999994</v>
      </c>
      <c r="J918">
        <v>6.3951612899999999</v>
      </c>
      <c r="K918">
        <v>37.85</v>
      </c>
      <c r="L918">
        <v>150</v>
      </c>
      <c r="M918">
        <v>300</v>
      </c>
      <c r="N918">
        <f t="shared" si="61"/>
        <v>7.5</v>
      </c>
      <c r="O918">
        <v>16500</v>
      </c>
      <c r="P918">
        <v>657</v>
      </c>
      <c r="Q918" t="s">
        <v>13</v>
      </c>
      <c r="R918">
        <v>5.75</v>
      </c>
      <c r="S918">
        <v>40</v>
      </c>
      <c r="T918">
        <v>25</v>
      </c>
      <c r="U918">
        <v>15</v>
      </c>
      <c r="V918" t="s">
        <v>18</v>
      </c>
      <c r="W918">
        <f t="shared" si="62"/>
        <v>24867.45</v>
      </c>
      <c r="X918">
        <f t="shared" si="60"/>
        <v>8367.4500000000007</v>
      </c>
      <c r="Y918">
        <f>(X918/O918)*100</f>
        <v>50.711818181818188</v>
      </c>
      <c r="Z918" t="s">
        <v>53</v>
      </c>
      <c r="AA918" t="str">
        <f t="shared" si="63"/>
        <v>intermediate_term</v>
      </c>
      <c r="AB918" s="4" t="s">
        <v>121</v>
      </c>
    </row>
    <row r="919" spans="1:28">
      <c r="A919" t="s">
        <v>88</v>
      </c>
      <c r="B919">
        <v>2020</v>
      </c>
      <c r="C919" t="s">
        <v>81</v>
      </c>
      <c r="D919" s="4" t="s">
        <v>152</v>
      </c>
      <c r="E919" s="1" t="s">
        <v>60</v>
      </c>
      <c r="F919">
        <v>1</v>
      </c>
      <c r="G919">
        <v>9.8903225809999995</v>
      </c>
      <c r="H919">
        <v>28.219349999999999</v>
      </c>
      <c r="I919">
        <v>90.296774189999994</v>
      </c>
      <c r="J919">
        <v>6.3951612899999999</v>
      </c>
      <c r="K919">
        <v>32.479999999999997</v>
      </c>
      <c r="L919">
        <v>50</v>
      </c>
      <c r="M919">
        <v>145</v>
      </c>
      <c r="N919">
        <f t="shared" si="61"/>
        <v>3.25</v>
      </c>
      <c r="O919">
        <v>11500</v>
      </c>
      <c r="P919">
        <v>866</v>
      </c>
      <c r="Q919" t="s">
        <v>69</v>
      </c>
      <c r="R919">
        <v>6.75</v>
      </c>
      <c r="S919">
        <v>20</v>
      </c>
      <c r="T919">
        <v>40</v>
      </c>
      <c r="U919">
        <v>20</v>
      </c>
      <c r="V919" t="s">
        <v>17</v>
      </c>
      <c r="W919">
        <f t="shared" si="62"/>
        <v>28127.679999999997</v>
      </c>
      <c r="X919">
        <f t="shared" si="60"/>
        <v>16627.679999999997</v>
      </c>
      <c r="Y919">
        <f>(X919/O919)*100</f>
        <v>144.58852173913041</v>
      </c>
      <c r="Z919" t="s">
        <v>53</v>
      </c>
      <c r="AA919" t="str">
        <f t="shared" si="63"/>
        <v>short_term</v>
      </c>
      <c r="AB919" s="4" t="s">
        <v>122</v>
      </c>
    </row>
    <row r="920" spans="1:28">
      <c r="A920" t="s">
        <v>88</v>
      </c>
      <c r="B920">
        <v>2020</v>
      </c>
      <c r="C920" t="s">
        <v>81</v>
      </c>
      <c r="D920" s="4" t="s">
        <v>153</v>
      </c>
      <c r="E920" s="1" t="s">
        <v>63</v>
      </c>
      <c r="F920">
        <v>1</v>
      </c>
      <c r="G920">
        <v>9.8903225809999995</v>
      </c>
      <c r="H920">
        <v>28.219349999999999</v>
      </c>
      <c r="I920">
        <v>90.296774189999994</v>
      </c>
      <c r="J920">
        <v>6.3951612899999999</v>
      </c>
      <c r="K920">
        <v>119.25</v>
      </c>
      <c r="L920">
        <v>180</v>
      </c>
      <c r="M920">
        <v>240</v>
      </c>
      <c r="N920">
        <f t="shared" si="61"/>
        <v>7</v>
      </c>
      <c r="O920">
        <v>37500</v>
      </c>
      <c r="P920">
        <v>520</v>
      </c>
      <c r="Q920" t="s">
        <v>70</v>
      </c>
      <c r="R920">
        <v>6.9</v>
      </c>
      <c r="S920">
        <v>80</v>
      </c>
      <c r="T920">
        <v>40</v>
      </c>
      <c r="U920">
        <v>40</v>
      </c>
      <c r="V920" t="s">
        <v>18</v>
      </c>
      <c r="W920">
        <f t="shared" si="62"/>
        <v>62010</v>
      </c>
      <c r="X920">
        <f t="shared" si="60"/>
        <v>24510</v>
      </c>
      <c r="Y920">
        <f>(X920/O920)*100</f>
        <v>65.36</v>
      </c>
      <c r="Z920" t="s">
        <v>53</v>
      </c>
      <c r="AA920" t="str">
        <f t="shared" si="63"/>
        <v>intermediate_term</v>
      </c>
      <c r="AB920" s="4" t="s">
        <v>123</v>
      </c>
    </row>
    <row r="921" spans="1:28">
      <c r="A921" t="s">
        <v>88</v>
      </c>
      <c r="B921">
        <v>2020</v>
      </c>
      <c r="C921" t="s">
        <v>81</v>
      </c>
      <c r="D921" s="4" t="s">
        <v>12</v>
      </c>
      <c r="E921" s="1" t="s">
        <v>62</v>
      </c>
      <c r="F921">
        <v>0</v>
      </c>
      <c r="G921">
        <v>9.8903225809999995</v>
      </c>
      <c r="H921">
        <v>28.219349999999999</v>
      </c>
      <c r="I921">
        <v>90.296774189999994</v>
      </c>
      <c r="J921">
        <v>6.3951612899999999</v>
      </c>
      <c r="K921">
        <v>120</v>
      </c>
      <c r="L921">
        <v>150</v>
      </c>
      <c r="M921">
        <v>180</v>
      </c>
      <c r="N921">
        <f t="shared" si="61"/>
        <v>5.5</v>
      </c>
      <c r="O921">
        <v>0</v>
      </c>
      <c r="P921">
        <v>0</v>
      </c>
      <c r="Q921" t="s">
        <v>13</v>
      </c>
      <c r="R921">
        <v>6.25</v>
      </c>
      <c r="S921">
        <v>30</v>
      </c>
      <c r="T921">
        <v>60</v>
      </c>
      <c r="U921">
        <v>30</v>
      </c>
      <c r="V921" t="s">
        <v>17</v>
      </c>
      <c r="W921">
        <f t="shared" si="62"/>
        <v>0</v>
      </c>
      <c r="X921">
        <f t="shared" si="60"/>
        <v>0</v>
      </c>
      <c r="Y921">
        <v>0</v>
      </c>
      <c r="Z921" t="s">
        <v>53</v>
      </c>
      <c r="AA921" t="str">
        <f t="shared" si="63"/>
        <v>intermediate_term</v>
      </c>
      <c r="AB921" s="4" t="s">
        <v>124</v>
      </c>
    </row>
    <row r="922" spans="1:28">
      <c r="A922" t="s">
        <v>88</v>
      </c>
      <c r="B922">
        <v>2020</v>
      </c>
      <c r="C922" t="s">
        <v>81</v>
      </c>
      <c r="D922" s="4" t="s">
        <v>154</v>
      </c>
      <c r="E922" s="1" t="s">
        <v>61</v>
      </c>
      <c r="F922">
        <v>0</v>
      </c>
      <c r="G922">
        <v>9.8903225809999995</v>
      </c>
      <c r="H922">
        <v>28.219349999999999</v>
      </c>
      <c r="I922">
        <v>90.296774189999994</v>
      </c>
      <c r="J922">
        <v>6.3951612899999999</v>
      </c>
      <c r="K922">
        <v>4</v>
      </c>
      <c r="L922">
        <v>300</v>
      </c>
      <c r="M922">
        <v>450</v>
      </c>
      <c r="N922">
        <f t="shared" si="61"/>
        <v>12.5</v>
      </c>
      <c r="O922">
        <v>0</v>
      </c>
      <c r="P922">
        <v>0</v>
      </c>
      <c r="Q922" t="s">
        <v>13</v>
      </c>
      <c r="R922">
        <v>7</v>
      </c>
      <c r="S922">
        <v>150</v>
      </c>
      <c r="T922">
        <v>80</v>
      </c>
      <c r="U922">
        <v>80</v>
      </c>
      <c r="V922" t="s">
        <v>17</v>
      </c>
      <c r="W922">
        <f t="shared" si="62"/>
        <v>0</v>
      </c>
      <c r="X922">
        <f t="shared" si="60"/>
        <v>0</v>
      </c>
      <c r="Y922">
        <v>0</v>
      </c>
      <c r="Z922" t="s">
        <v>51</v>
      </c>
      <c r="AA922" t="str">
        <f t="shared" si="63"/>
        <v>long_term</v>
      </c>
      <c r="AB922" s="4" t="s">
        <v>125</v>
      </c>
    </row>
    <row r="923" spans="1:28">
      <c r="A923" t="s">
        <v>88</v>
      </c>
      <c r="B923">
        <v>2020</v>
      </c>
      <c r="C923" t="s">
        <v>81</v>
      </c>
      <c r="D923" s="4" t="s">
        <v>155</v>
      </c>
      <c r="E923" s="1" t="s">
        <v>62</v>
      </c>
      <c r="F923">
        <v>1</v>
      </c>
      <c r="G923">
        <v>9.8903225809999995</v>
      </c>
      <c r="H923">
        <v>28.219349999999999</v>
      </c>
      <c r="I923">
        <v>90.296774189999994</v>
      </c>
      <c r="J923">
        <v>6.3951612899999999</v>
      </c>
      <c r="K923">
        <v>43.5</v>
      </c>
      <c r="L923">
        <v>80</v>
      </c>
      <c r="M923">
        <v>150</v>
      </c>
      <c r="N923">
        <f t="shared" si="61"/>
        <v>3.8333333333333335</v>
      </c>
      <c r="O923">
        <v>37500</v>
      </c>
      <c r="P923">
        <v>17000</v>
      </c>
      <c r="Q923" t="s">
        <v>13</v>
      </c>
      <c r="R923">
        <v>6.5</v>
      </c>
      <c r="S923">
        <v>40</v>
      </c>
      <c r="T923">
        <v>20</v>
      </c>
      <c r="U923">
        <v>40</v>
      </c>
      <c r="V923" t="s">
        <v>17</v>
      </c>
      <c r="W923">
        <f t="shared" si="62"/>
        <v>739500</v>
      </c>
      <c r="X923">
        <f t="shared" si="60"/>
        <v>702000</v>
      </c>
      <c r="Y923">
        <f>(X923/O923)*100</f>
        <v>1872</v>
      </c>
      <c r="Z923" t="s">
        <v>51</v>
      </c>
      <c r="AA923" t="str">
        <f t="shared" si="63"/>
        <v>short_term</v>
      </c>
      <c r="AB923" s="4" t="s">
        <v>126</v>
      </c>
    </row>
    <row r="924" spans="1:28">
      <c r="A924" t="s">
        <v>88</v>
      </c>
      <c r="B924">
        <v>2020</v>
      </c>
      <c r="C924" t="s">
        <v>81</v>
      </c>
      <c r="D924" s="4" t="s">
        <v>22</v>
      </c>
      <c r="E924" s="3" t="s">
        <v>62</v>
      </c>
      <c r="F924">
        <v>1</v>
      </c>
      <c r="G924">
        <v>9.8903225809999995</v>
      </c>
      <c r="H924">
        <v>28.219349999999999</v>
      </c>
      <c r="I924">
        <v>90.296774189999994</v>
      </c>
      <c r="J924">
        <v>6.3951612899999999</v>
      </c>
      <c r="K924">
        <f ca="1">RANDBETWEEN(15,30)</f>
        <v>25</v>
      </c>
      <c r="L924">
        <v>90</v>
      </c>
      <c r="M924">
        <v>90</v>
      </c>
      <c r="N924">
        <f t="shared" si="61"/>
        <v>3</v>
      </c>
      <c r="O924">
        <v>45000</v>
      </c>
      <c r="P924">
        <v>16187.4</v>
      </c>
      <c r="Q924" t="s">
        <v>13</v>
      </c>
      <c r="R924">
        <v>6.5</v>
      </c>
      <c r="S924">
        <v>200</v>
      </c>
      <c r="T924">
        <v>250</v>
      </c>
      <c r="U924">
        <v>250</v>
      </c>
      <c r="V924" t="s">
        <v>18</v>
      </c>
      <c r="W924">
        <f t="shared" ca="1" si="62"/>
        <v>404685</v>
      </c>
      <c r="X924">
        <f t="shared" ca="1" si="60"/>
        <v>359685</v>
      </c>
      <c r="Y924">
        <f ca="1">(X924/O924)*100</f>
        <v>799.30000000000007</v>
      </c>
      <c r="Z924" t="s">
        <v>53</v>
      </c>
      <c r="AA924" t="str">
        <f t="shared" si="63"/>
        <v>short_term</v>
      </c>
      <c r="AB924" s="4" t="s">
        <v>90</v>
      </c>
    </row>
    <row r="925" spans="1:28">
      <c r="A925" t="s">
        <v>88</v>
      </c>
      <c r="B925">
        <v>2020</v>
      </c>
      <c r="C925" t="s">
        <v>81</v>
      </c>
      <c r="D925" s="4" t="s">
        <v>23</v>
      </c>
      <c r="E925" s="3" t="s">
        <v>62</v>
      </c>
      <c r="F925">
        <v>1</v>
      </c>
      <c r="G925">
        <v>9.8903225809999995</v>
      </c>
      <c r="H925">
        <v>28.219349999999999</v>
      </c>
      <c r="I925">
        <v>90.296774189999994</v>
      </c>
      <c r="J925">
        <v>6.3951612899999999</v>
      </c>
      <c r="K925">
        <f ca="1">RANDBETWEEN(15,30)</f>
        <v>23</v>
      </c>
      <c r="L925">
        <v>140</v>
      </c>
      <c r="M925">
        <v>140</v>
      </c>
      <c r="N925">
        <f t="shared" si="61"/>
        <v>4.666666666666667</v>
      </c>
      <c r="O925">
        <v>27500</v>
      </c>
      <c r="P925">
        <f ca="1">RANDBETWEEN(16180,16195)</f>
        <v>16195</v>
      </c>
      <c r="Q925" t="s">
        <v>15</v>
      </c>
      <c r="R925">
        <v>6.05</v>
      </c>
      <c r="S925">
        <v>200</v>
      </c>
      <c r="T925">
        <v>75</v>
      </c>
      <c r="U925">
        <v>75</v>
      </c>
      <c r="V925" t="s">
        <v>18</v>
      </c>
      <c r="W925">
        <f t="shared" ca="1" si="62"/>
        <v>372485</v>
      </c>
      <c r="X925">
        <f t="shared" ca="1" si="60"/>
        <v>344985</v>
      </c>
      <c r="Y925">
        <f ca="1">(X925/O925)*100</f>
        <v>1254.4909090909091</v>
      </c>
      <c r="Z925" t="s">
        <v>53</v>
      </c>
      <c r="AA925" t="str">
        <f t="shared" si="63"/>
        <v>intermediate_term</v>
      </c>
      <c r="AB925" s="4" t="s">
        <v>127</v>
      </c>
    </row>
    <row r="926" spans="1:28">
      <c r="A926" t="s">
        <v>88</v>
      </c>
      <c r="B926">
        <v>2020</v>
      </c>
      <c r="C926" t="s">
        <v>81</v>
      </c>
      <c r="D926" s="4" t="s">
        <v>24</v>
      </c>
      <c r="E926" s="3" t="s">
        <v>62</v>
      </c>
      <c r="F926">
        <v>0</v>
      </c>
      <c r="G926">
        <v>9.8903225809999995</v>
      </c>
      <c r="H926">
        <v>28.219349999999999</v>
      </c>
      <c r="I926">
        <v>90.296774189999994</v>
      </c>
      <c r="J926">
        <v>6.3951612899999999</v>
      </c>
      <c r="K926">
        <f ca="1">RANDBETWEEN(25,35)</f>
        <v>34</v>
      </c>
      <c r="L926">
        <v>240</v>
      </c>
      <c r="M926">
        <v>240</v>
      </c>
      <c r="N926">
        <f t="shared" si="61"/>
        <v>8</v>
      </c>
      <c r="O926">
        <v>0</v>
      </c>
      <c r="P926">
        <v>0</v>
      </c>
      <c r="Q926" t="s">
        <v>15</v>
      </c>
      <c r="R926">
        <v>6</v>
      </c>
      <c r="S926">
        <v>10</v>
      </c>
      <c r="T926">
        <v>20</v>
      </c>
      <c r="U926">
        <v>20</v>
      </c>
      <c r="V926" t="s">
        <v>17</v>
      </c>
      <c r="W926">
        <f t="shared" ca="1" si="62"/>
        <v>0</v>
      </c>
      <c r="X926">
        <f t="shared" ca="1" si="60"/>
        <v>0</v>
      </c>
      <c r="Y926">
        <v>0</v>
      </c>
      <c r="Z926" t="s">
        <v>51</v>
      </c>
      <c r="AA926" t="str">
        <f t="shared" si="63"/>
        <v>intermediate_term</v>
      </c>
      <c r="AB926" s="4" t="s">
        <v>91</v>
      </c>
    </row>
    <row r="927" spans="1:28">
      <c r="A927" t="s">
        <v>88</v>
      </c>
      <c r="B927">
        <v>2020</v>
      </c>
      <c r="C927" t="s">
        <v>81</v>
      </c>
      <c r="D927" s="4" t="s">
        <v>25</v>
      </c>
      <c r="E927" s="3" t="s">
        <v>62</v>
      </c>
      <c r="F927">
        <v>1</v>
      </c>
      <c r="G927">
        <v>9.8903225809999995</v>
      </c>
      <c r="H927">
        <v>28.219349999999999</v>
      </c>
      <c r="I927">
        <v>90.296774189999994</v>
      </c>
      <c r="J927">
        <v>6.3951612899999999</v>
      </c>
      <c r="K927">
        <f ca="1">RANDBETWEEN(20,30)</f>
        <v>23</v>
      </c>
      <c r="L927">
        <v>75</v>
      </c>
      <c r="M927">
        <v>75</v>
      </c>
      <c r="N927">
        <f t="shared" si="61"/>
        <v>2.5</v>
      </c>
      <c r="O927">
        <v>43000</v>
      </c>
      <c r="P927">
        <v>14164</v>
      </c>
      <c r="Q927" t="s">
        <v>15</v>
      </c>
      <c r="R927">
        <v>6.25</v>
      </c>
      <c r="S927">
        <v>5</v>
      </c>
      <c r="T927">
        <v>10</v>
      </c>
      <c r="U927">
        <v>10</v>
      </c>
      <c r="V927" t="s">
        <v>18</v>
      </c>
      <c r="W927">
        <f t="shared" ca="1" si="62"/>
        <v>325772</v>
      </c>
      <c r="X927">
        <f t="shared" ca="1" si="60"/>
        <v>282772</v>
      </c>
      <c r="Y927">
        <f ca="1">(X927/O927)*100</f>
        <v>657.60930232558144</v>
      </c>
      <c r="Z927" t="s">
        <v>51</v>
      </c>
      <c r="AA927" t="str">
        <f t="shared" si="63"/>
        <v>short_term</v>
      </c>
      <c r="AB927" s="4" t="s">
        <v>92</v>
      </c>
    </row>
    <row r="928" spans="1:28">
      <c r="A928" t="s">
        <v>88</v>
      </c>
      <c r="B928">
        <v>2020</v>
      </c>
      <c r="C928" t="s">
        <v>81</v>
      </c>
      <c r="D928" s="4" t="s">
        <v>26</v>
      </c>
      <c r="E928" s="3" t="s">
        <v>62</v>
      </c>
      <c r="F928">
        <v>1</v>
      </c>
      <c r="G928">
        <v>9.8903225809999995</v>
      </c>
      <c r="H928">
        <v>28.219349999999999</v>
      </c>
      <c r="I928">
        <v>90.296774189999994</v>
      </c>
      <c r="J928">
        <v>6.3951612899999999</v>
      </c>
      <c r="K928">
        <f ca="1">RANDBETWEEN(25,35)</f>
        <v>34</v>
      </c>
      <c r="L928">
        <v>55</v>
      </c>
      <c r="M928">
        <v>55</v>
      </c>
      <c r="N928">
        <f t="shared" si="61"/>
        <v>1.8333333333333333</v>
      </c>
      <c r="O928">
        <v>24000</v>
      </c>
      <c r="P928">
        <f ca="1">RANDBETWEEN(8090,8100)</f>
        <v>8090</v>
      </c>
      <c r="Q928" t="s">
        <v>13</v>
      </c>
      <c r="R928">
        <v>6.4</v>
      </c>
      <c r="S928">
        <v>30</v>
      </c>
      <c r="T928">
        <v>40</v>
      </c>
      <c r="U928">
        <v>40</v>
      </c>
      <c r="V928" t="s">
        <v>17</v>
      </c>
      <c r="W928">
        <f t="shared" ca="1" si="62"/>
        <v>275060</v>
      </c>
      <c r="X928">
        <f t="shared" ca="1" si="60"/>
        <v>251060</v>
      </c>
      <c r="Y928">
        <f ca="1">(X928/O928)*100</f>
        <v>1046.0833333333333</v>
      </c>
      <c r="Z928" t="s">
        <v>53</v>
      </c>
      <c r="AA928" t="str">
        <f t="shared" si="63"/>
        <v>short_term</v>
      </c>
      <c r="AB928" s="4" t="s">
        <v>128</v>
      </c>
    </row>
    <row r="929" spans="1:28">
      <c r="A929" t="s">
        <v>88</v>
      </c>
      <c r="B929">
        <v>2020</v>
      </c>
      <c r="C929" t="s">
        <v>81</v>
      </c>
      <c r="D929" s="4" t="s">
        <v>27</v>
      </c>
      <c r="E929" s="3" t="s">
        <v>62</v>
      </c>
      <c r="F929">
        <v>1</v>
      </c>
      <c r="G929">
        <v>9.8903225809999995</v>
      </c>
      <c r="H929">
        <v>28.219349999999999</v>
      </c>
      <c r="I929">
        <v>90.296774189999994</v>
      </c>
      <c r="J929">
        <v>6.3951612899999999</v>
      </c>
      <c r="K929">
        <f ca="1">RANDBETWEEN(15,30)</f>
        <v>21</v>
      </c>
      <c r="L929">
        <v>90</v>
      </c>
      <c r="M929">
        <v>90</v>
      </c>
      <c r="N929">
        <f t="shared" si="61"/>
        <v>3</v>
      </c>
      <c r="O929">
        <v>28500</v>
      </c>
      <c r="P929">
        <f ca="1">RANDBETWEEN(8090,8105)</f>
        <v>8100</v>
      </c>
      <c r="Q929" t="s">
        <v>13</v>
      </c>
      <c r="R929">
        <v>6.5</v>
      </c>
      <c r="S929">
        <v>90</v>
      </c>
      <c r="T929">
        <v>90</v>
      </c>
      <c r="U929">
        <v>90</v>
      </c>
      <c r="V929" t="s">
        <v>17</v>
      </c>
      <c r="W929">
        <f t="shared" ca="1" si="62"/>
        <v>170100</v>
      </c>
      <c r="X929">
        <f t="shared" ca="1" si="60"/>
        <v>141600</v>
      </c>
      <c r="Y929">
        <f ca="1">(X929/O929)*100</f>
        <v>496.84210526315792</v>
      </c>
      <c r="Z929" t="s">
        <v>51</v>
      </c>
      <c r="AA929" t="str">
        <f t="shared" si="63"/>
        <v>short_term</v>
      </c>
      <c r="AB929" s="4" t="s">
        <v>93</v>
      </c>
    </row>
    <row r="930" spans="1:28">
      <c r="A930" t="s">
        <v>88</v>
      </c>
      <c r="B930">
        <v>2020</v>
      </c>
      <c r="C930" t="s">
        <v>81</v>
      </c>
      <c r="D930" s="4" t="s">
        <v>28</v>
      </c>
      <c r="E930" s="3" t="s">
        <v>62</v>
      </c>
      <c r="F930">
        <v>0</v>
      </c>
      <c r="G930">
        <v>9.8903225809999995</v>
      </c>
      <c r="H930">
        <v>28.219349999999999</v>
      </c>
      <c r="I930">
        <v>90.296774189999994</v>
      </c>
      <c r="J930">
        <v>6.3951612899999999</v>
      </c>
      <c r="K930">
        <f ca="1">RANDBETWEEN(25,40)</f>
        <v>29</v>
      </c>
      <c r="L930">
        <v>180</v>
      </c>
      <c r="M930">
        <v>180</v>
      </c>
      <c r="N930">
        <f t="shared" si="61"/>
        <v>6</v>
      </c>
      <c r="O930">
        <v>0</v>
      </c>
      <c r="P930">
        <v>0</v>
      </c>
      <c r="Q930" t="s">
        <v>15</v>
      </c>
      <c r="R930">
        <v>6.25</v>
      </c>
      <c r="S930">
        <v>80</v>
      </c>
      <c r="T930">
        <v>60</v>
      </c>
      <c r="U930">
        <v>40</v>
      </c>
      <c r="V930" t="s">
        <v>18</v>
      </c>
      <c r="W930">
        <f t="shared" ca="1" si="62"/>
        <v>0</v>
      </c>
      <c r="X930">
        <f t="shared" ca="1" si="60"/>
        <v>0</v>
      </c>
      <c r="Y930">
        <v>0</v>
      </c>
      <c r="Z930" t="s">
        <v>53</v>
      </c>
      <c r="AA930" t="str">
        <f t="shared" si="63"/>
        <v>intermediate_term</v>
      </c>
      <c r="AB930" s="4" t="s">
        <v>94</v>
      </c>
    </row>
    <row r="931" spans="1:28">
      <c r="A931" t="s">
        <v>88</v>
      </c>
      <c r="B931">
        <v>2020</v>
      </c>
      <c r="C931" t="s">
        <v>81</v>
      </c>
      <c r="D931" s="4" t="s">
        <v>29</v>
      </c>
      <c r="E931" s="1" t="s">
        <v>63</v>
      </c>
      <c r="F931">
        <v>0</v>
      </c>
      <c r="G931">
        <v>9.8903225809999995</v>
      </c>
      <c r="H931">
        <v>28.219349999999999</v>
      </c>
      <c r="I931">
        <v>90.296774189999994</v>
      </c>
      <c r="J931">
        <v>6.3951612899999999</v>
      </c>
      <c r="K931">
        <f ca="1">RANDBETWEEN(85,95)</f>
        <v>95</v>
      </c>
      <c r="L931">
        <v>210</v>
      </c>
      <c r="M931">
        <v>210</v>
      </c>
      <c r="N931">
        <f t="shared" si="61"/>
        <v>7</v>
      </c>
      <c r="O931">
        <v>0</v>
      </c>
      <c r="P931">
        <v>0</v>
      </c>
      <c r="Q931" t="s">
        <v>36</v>
      </c>
      <c r="R931">
        <v>6</v>
      </c>
      <c r="S931">
        <v>120</v>
      </c>
      <c r="T931">
        <v>50</v>
      </c>
      <c r="U931">
        <v>80</v>
      </c>
      <c r="V931" t="s">
        <v>17</v>
      </c>
      <c r="W931">
        <f t="shared" ca="1" si="62"/>
        <v>0</v>
      </c>
      <c r="X931">
        <f t="shared" ca="1" si="60"/>
        <v>0</v>
      </c>
      <c r="Y931">
        <v>0</v>
      </c>
      <c r="Z931" t="s">
        <v>51</v>
      </c>
      <c r="AA931" t="str">
        <f t="shared" si="63"/>
        <v>intermediate_term</v>
      </c>
      <c r="AB931" s="4" t="s">
        <v>129</v>
      </c>
    </row>
    <row r="932" spans="1:28">
      <c r="A932" t="s">
        <v>88</v>
      </c>
      <c r="B932">
        <v>2020</v>
      </c>
      <c r="C932" t="s">
        <v>81</v>
      </c>
      <c r="D932" s="4" t="s">
        <v>30</v>
      </c>
      <c r="E932" s="2" t="s">
        <v>61</v>
      </c>
      <c r="F932">
        <v>0</v>
      </c>
      <c r="G932">
        <v>9.8903225809999995</v>
      </c>
      <c r="H932">
        <v>28.219349999999999</v>
      </c>
      <c r="I932">
        <v>90.296774189999994</v>
      </c>
      <c r="J932">
        <v>6.3951612899999999</v>
      </c>
      <c r="K932">
        <f ca="1">RANDBETWEEN(25,40)</f>
        <v>40</v>
      </c>
      <c r="L932">
        <v>360</v>
      </c>
      <c r="M932">
        <v>360</v>
      </c>
      <c r="N932">
        <f t="shared" si="61"/>
        <v>12</v>
      </c>
      <c r="O932">
        <v>0</v>
      </c>
      <c r="P932">
        <v>0</v>
      </c>
      <c r="Q932" t="s">
        <v>65</v>
      </c>
      <c r="R932">
        <v>6.75</v>
      </c>
      <c r="S932">
        <v>400</v>
      </c>
      <c r="T932">
        <v>120</v>
      </c>
      <c r="U932">
        <v>600</v>
      </c>
      <c r="V932" t="s">
        <v>18</v>
      </c>
      <c r="W932">
        <f t="shared" ca="1" si="62"/>
        <v>0</v>
      </c>
      <c r="X932">
        <f t="shared" ca="1" si="60"/>
        <v>0</v>
      </c>
      <c r="Y932">
        <v>0</v>
      </c>
      <c r="Z932" t="s">
        <v>53</v>
      </c>
      <c r="AA932" t="str">
        <f t="shared" si="63"/>
        <v>intermediate_term</v>
      </c>
      <c r="AB932" s="4" t="s">
        <v>95</v>
      </c>
    </row>
    <row r="933" spans="1:28">
      <c r="A933" t="s">
        <v>88</v>
      </c>
      <c r="B933">
        <v>2020</v>
      </c>
      <c r="C933" t="s">
        <v>81</v>
      </c>
      <c r="D933" s="4" t="s">
        <v>31</v>
      </c>
      <c r="E933" s="3" t="s">
        <v>61</v>
      </c>
      <c r="F933">
        <v>1</v>
      </c>
      <c r="G933">
        <v>9.8903225809999995</v>
      </c>
      <c r="H933">
        <v>28.219349999999999</v>
      </c>
      <c r="I933">
        <v>90.296774189999994</v>
      </c>
      <c r="J933">
        <v>6.3951612899999999</v>
      </c>
      <c r="K933">
        <f ca="1">RANDBETWEEN(290,320)</f>
        <v>311</v>
      </c>
      <c r="L933">
        <v>1080</v>
      </c>
      <c r="M933">
        <v>1080</v>
      </c>
      <c r="N933">
        <f t="shared" si="61"/>
        <v>36</v>
      </c>
      <c r="O933">
        <v>395000</v>
      </c>
      <c r="P933">
        <v>12000</v>
      </c>
      <c r="Q933" t="s">
        <v>13</v>
      </c>
      <c r="R933">
        <v>9.5</v>
      </c>
      <c r="S933">
        <v>32</v>
      </c>
      <c r="T933">
        <v>32</v>
      </c>
      <c r="U933">
        <v>32</v>
      </c>
      <c r="V933" t="s">
        <v>17</v>
      </c>
      <c r="W933">
        <f t="shared" ca="1" si="62"/>
        <v>3732000</v>
      </c>
      <c r="X933">
        <f t="shared" ca="1" si="60"/>
        <v>3337000</v>
      </c>
      <c r="Y933">
        <f ca="1">(X933/O933)*100</f>
        <v>844.8101265822786</v>
      </c>
      <c r="Z933" t="s">
        <v>54</v>
      </c>
      <c r="AA933" t="str">
        <f t="shared" si="63"/>
        <v>long_term</v>
      </c>
      <c r="AB933" s="4" t="s">
        <v>130</v>
      </c>
    </row>
    <row r="934" spans="1:28">
      <c r="A934" t="s">
        <v>88</v>
      </c>
      <c r="B934">
        <v>2020</v>
      </c>
      <c r="C934" t="s">
        <v>81</v>
      </c>
      <c r="D934" s="4" t="s">
        <v>32</v>
      </c>
      <c r="E934" s="3" t="s">
        <v>61</v>
      </c>
      <c r="F934">
        <v>1</v>
      </c>
      <c r="G934">
        <v>9.8903225809999995</v>
      </c>
      <c r="H934">
        <v>28.219349999999999</v>
      </c>
      <c r="I934">
        <v>90.296774189999994</v>
      </c>
      <c r="J934">
        <v>6.3951612899999999</v>
      </c>
      <c r="K934">
        <f ca="1">RANDBETWEEN(100,130)</f>
        <v>106</v>
      </c>
      <c r="L934">
        <v>1980</v>
      </c>
      <c r="M934">
        <v>1980</v>
      </c>
      <c r="N934">
        <f t="shared" si="61"/>
        <v>66</v>
      </c>
      <c r="O934">
        <v>61500</v>
      </c>
      <c r="P934">
        <v>9000</v>
      </c>
      <c r="Q934" t="s">
        <v>15</v>
      </c>
      <c r="R934">
        <v>7.25</v>
      </c>
      <c r="S934">
        <v>56</v>
      </c>
      <c r="T934">
        <v>20</v>
      </c>
      <c r="U934">
        <v>20</v>
      </c>
      <c r="V934" t="s">
        <v>18</v>
      </c>
      <c r="W934">
        <f t="shared" ca="1" si="62"/>
        <v>954000</v>
      </c>
      <c r="X934">
        <f t="shared" ca="1" si="60"/>
        <v>892500</v>
      </c>
      <c r="Y934">
        <f ca="1">(X934/O934)*100</f>
        <v>1451.219512195122</v>
      </c>
      <c r="Z934" t="s">
        <v>54</v>
      </c>
      <c r="AA934" t="str">
        <f t="shared" si="63"/>
        <v>long_term</v>
      </c>
      <c r="AB934" s="4" t="s">
        <v>131</v>
      </c>
    </row>
    <row r="935" spans="1:28">
      <c r="A935" t="s">
        <v>88</v>
      </c>
      <c r="B935">
        <v>2020</v>
      </c>
      <c r="C935" t="s">
        <v>81</v>
      </c>
      <c r="D935" s="4" t="s">
        <v>33</v>
      </c>
      <c r="E935" s="2" t="s">
        <v>61</v>
      </c>
      <c r="F935">
        <v>0</v>
      </c>
      <c r="G935">
        <v>9.8903225809999995</v>
      </c>
      <c r="H935">
        <v>28.219349999999999</v>
      </c>
      <c r="I935">
        <v>90.296774189999994</v>
      </c>
      <c r="J935">
        <v>6.3951612899999999</v>
      </c>
      <c r="K935">
        <f ca="1">RANDBETWEEN(50,65)</f>
        <v>65</v>
      </c>
      <c r="L935">
        <v>1080</v>
      </c>
      <c r="M935">
        <v>1080</v>
      </c>
      <c r="N935">
        <f t="shared" si="61"/>
        <v>36</v>
      </c>
      <c r="O935">
        <v>0</v>
      </c>
      <c r="P935">
        <v>0</v>
      </c>
      <c r="Q935" t="s">
        <v>71</v>
      </c>
      <c r="R935">
        <v>6</v>
      </c>
      <c r="S935">
        <v>25</v>
      </c>
      <c r="T935">
        <v>12</v>
      </c>
      <c r="U935">
        <v>12</v>
      </c>
      <c r="V935" t="s">
        <v>18</v>
      </c>
      <c r="W935">
        <f t="shared" ca="1" si="62"/>
        <v>0</v>
      </c>
      <c r="X935">
        <f t="shared" ca="1" si="60"/>
        <v>0</v>
      </c>
      <c r="Y935">
        <v>0</v>
      </c>
      <c r="Z935" t="s">
        <v>54</v>
      </c>
      <c r="AA935" t="str">
        <f t="shared" si="63"/>
        <v>long_term</v>
      </c>
      <c r="AB935" s="4" t="s">
        <v>96</v>
      </c>
    </row>
    <row r="936" spans="1:28">
      <c r="A936" t="s">
        <v>88</v>
      </c>
      <c r="B936">
        <v>2020</v>
      </c>
      <c r="C936" t="s">
        <v>81</v>
      </c>
      <c r="D936" s="4" t="s">
        <v>34</v>
      </c>
      <c r="E936" s="2" t="s">
        <v>61</v>
      </c>
      <c r="F936">
        <v>0</v>
      </c>
      <c r="G936">
        <v>9.8903225809999995</v>
      </c>
      <c r="H936">
        <v>28.219349999999999</v>
      </c>
      <c r="I936">
        <v>90.296774189999994</v>
      </c>
      <c r="J936">
        <v>6.3951612899999999</v>
      </c>
      <c r="K936">
        <f ca="1">RANDBETWEEN(90,120)</f>
        <v>94</v>
      </c>
      <c r="L936">
        <v>900</v>
      </c>
      <c r="M936">
        <v>900</v>
      </c>
      <c r="N936">
        <f t="shared" si="61"/>
        <v>30</v>
      </c>
      <c r="O936">
        <v>0</v>
      </c>
      <c r="P936">
        <v>0</v>
      </c>
      <c r="Q936" t="s">
        <v>13</v>
      </c>
      <c r="R936">
        <v>7.25</v>
      </c>
      <c r="S936">
        <v>215</v>
      </c>
      <c r="T936">
        <v>75</v>
      </c>
      <c r="U936">
        <v>100</v>
      </c>
      <c r="V936" t="s">
        <v>17</v>
      </c>
      <c r="W936">
        <f t="shared" ca="1" si="62"/>
        <v>0</v>
      </c>
      <c r="X936">
        <f t="shared" ca="1" si="60"/>
        <v>0</v>
      </c>
      <c r="Y936">
        <v>0</v>
      </c>
      <c r="Z936" t="s">
        <v>54</v>
      </c>
      <c r="AA936" t="str">
        <f t="shared" si="63"/>
        <v>long_term</v>
      </c>
      <c r="AB936" s="4" t="s">
        <v>97</v>
      </c>
    </row>
    <row r="937" spans="1:28">
      <c r="A937" t="s">
        <v>88</v>
      </c>
      <c r="B937">
        <v>2020</v>
      </c>
      <c r="C937" t="s">
        <v>81</v>
      </c>
      <c r="D937" s="4" t="s">
        <v>35</v>
      </c>
      <c r="E937" s="2" t="s">
        <v>61</v>
      </c>
      <c r="F937">
        <v>1</v>
      </c>
      <c r="G937">
        <v>9.8903225809999995</v>
      </c>
      <c r="H937">
        <v>28.219349999999999</v>
      </c>
      <c r="I937">
        <v>90.296774189999994</v>
      </c>
      <c r="J937">
        <v>6.3951612899999999</v>
      </c>
      <c r="K937">
        <f ca="1">RANDBETWEEN(30,50)</f>
        <v>41</v>
      </c>
      <c r="L937">
        <v>210</v>
      </c>
      <c r="M937">
        <v>210</v>
      </c>
      <c r="N937">
        <f t="shared" si="61"/>
        <v>7</v>
      </c>
      <c r="O937">
        <v>72000</v>
      </c>
      <c r="P937">
        <v>30000</v>
      </c>
      <c r="Q937" t="s">
        <v>13</v>
      </c>
      <c r="R937">
        <v>6.75</v>
      </c>
      <c r="S937">
        <v>1088</v>
      </c>
      <c r="T937">
        <v>72</v>
      </c>
      <c r="U937">
        <v>527</v>
      </c>
      <c r="V937" t="s">
        <v>17</v>
      </c>
      <c r="W937">
        <f t="shared" ca="1" si="62"/>
        <v>1230000</v>
      </c>
      <c r="X937">
        <f t="shared" ca="1" si="60"/>
        <v>1158000</v>
      </c>
      <c r="Y937">
        <f ca="1">(X937/O937)*100</f>
        <v>1608.3333333333333</v>
      </c>
      <c r="Z937" t="s">
        <v>54</v>
      </c>
      <c r="AA937" t="str">
        <f t="shared" si="63"/>
        <v>intermediate_term</v>
      </c>
      <c r="AB937" s="4" t="s">
        <v>98</v>
      </c>
    </row>
    <row r="938" spans="1:28">
      <c r="A938" t="s">
        <v>88</v>
      </c>
      <c r="B938">
        <v>2020</v>
      </c>
      <c r="C938" t="s">
        <v>81</v>
      </c>
      <c r="D938" s="4" t="s">
        <v>37</v>
      </c>
      <c r="E938" s="2" t="s">
        <v>61</v>
      </c>
      <c r="F938">
        <v>1</v>
      </c>
      <c r="G938">
        <v>9.8903225809999995</v>
      </c>
      <c r="H938">
        <v>28.219349999999999</v>
      </c>
      <c r="I938">
        <v>90.296774189999994</v>
      </c>
      <c r="J938">
        <v>6.3951612899999999</v>
      </c>
      <c r="K938">
        <f ca="1">RANDBETWEEN(50,100)</f>
        <v>81</v>
      </c>
      <c r="L938">
        <v>1800</v>
      </c>
      <c r="M938">
        <v>2880</v>
      </c>
      <c r="N938">
        <f t="shared" si="61"/>
        <v>78</v>
      </c>
      <c r="O938">
        <v>46750</v>
      </c>
      <c r="P938">
        <v>3000</v>
      </c>
      <c r="Q938" t="s">
        <v>13</v>
      </c>
      <c r="R938">
        <v>6.5</v>
      </c>
      <c r="S938">
        <v>400</v>
      </c>
      <c r="T938">
        <v>400</v>
      </c>
      <c r="U938">
        <v>600</v>
      </c>
      <c r="V938" t="s">
        <v>18</v>
      </c>
      <c r="W938">
        <f t="shared" ca="1" si="62"/>
        <v>243000</v>
      </c>
      <c r="X938">
        <f t="shared" ca="1" si="60"/>
        <v>196250</v>
      </c>
      <c r="Y938">
        <f ca="1">(X938/O938)*100</f>
        <v>419.78609625668452</v>
      </c>
      <c r="Z938" t="s">
        <v>54</v>
      </c>
      <c r="AA938" t="str">
        <f t="shared" si="63"/>
        <v>long_term</v>
      </c>
      <c r="AB938" s="4" t="s">
        <v>99</v>
      </c>
    </row>
    <row r="939" spans="1:28">
      <c r="A939" t="s">
        <v>88</v>
      </c>
      <c r="B939">
        <v>2020</v>
      </c>
      <c r="C939" t="s">
        <v>81</v>
      </c>
      <c r="D939" s="4" t="s">
        <v>156</v>
      </c>
      <c r="E939" s="2" t="s">
        <v>61</v>
      </c>
      <c r="F939">
        <v>0</v>
      </c>
      <c r="G939">
        <v>9.8903225809999995</v>
      </c>
      <c r="H939">
        <v>28.219349999999999</v>
      </c>
      <c r="I939">
        <v>90.296774189999994</v>
      </c>
      <c r="J939">
        <v>6.3951612899999999</v>
      </c>
      <c r="K939">
        <f ca="1">RANDBETWEEN(100,150)</f>
        <v>127</v>
      </c>
      <c r="L939">
        <v>240</v>
      </c>
      <c r="M939">
        <v>720</v>
      </c>
      <c r="N939">
        <f t="shared" si="61"/>
        <v>16</v>
      </c>
      <c r="O939">
        <v>0</v>
      </c>
      <c r="P939">
        <v>0</v>
      </c>
      <c r="Q939" t="s">
        <v>67</v>
      </c>
      <c r="R939">
        <v>6</v>
      </c>
      <c r="S939">
        <v>170</v>
      </c>
      <c r="T939">
        <v>170</v>
      </c>
      <c r="U939">
        <v>170</v>
      </c>
      <c r="V939" t="s">
        <v>18</v>
      </c>
      <c r="W939">
        <f t="shared" ca="1" si="62"/>
        <v>0</v>
      </c>
      <c r="X939">
        <f t="shared" ca="1" si="60"/>
        <v>0</v>
      </c>
      <c r="Y939">
        <v>0</v>
      </c>
      <c r="Z939" t="s">
        <v>54</v>
      </c>
      <c r="AA939" t="str">
        <f t="shared" si="63"/>
        <v>long_term</v>
      </c>
      <c r="AB939" s="4" t="s">
        <v>100</v>
      </c>
    </row>
    <row r="940" spans="1:28">
      <c r="A940" t="s">
        <v>88</v>
      </c>
      <c r="B940">
        <v>2020</v>
      </c>
      <c r="C940" t="s">
        <v>81</v>
      </c>
      <c r="D940" s="4" t="s">
        <v>38</v>
      </c>
      <c r="E940" s="3" t="s">
        <v>59</v>
      </c>
      <c r="F940">
        <v>0</v>
      </c>
      <c r="G940">
        <v>9.8903225809999995</v>
      </c>
      <c r="H940">
        <v>28.219349999999999</v>
      </c>
      <c r="I940">
        <v>90.296774189999994</v>
      </c>
      <c r="J940">
        <v>6.3951612899999999</v>
      </c>
      <c r="K940">
        <f ca="1">RANDBETWEEN(120,300)</f>
        <v>278</v>
      </c>
      <c r="L940">
        <v>45</v>
      </c>
      <c r="M940">
        <v>50</v>
      </c>
      <c r="N940">
        <f t="shared" si="61"/>
        <v>1.5833333333333333</v>
      </c>
      <c r="O940">
        <v>0</v>
      </c>
      <c r="P940">
        <v>0</v>
      </c>
      <c r="Q940" t="s">
        <v>15</v>
      </c>
      <c r="R940">
        <v>6.25</v>
      </c>
      <c r="S940">
        <v>200</v>
      </c>
      <c r="T940">
        <v>75</v>
      </c>
      <c r="U940">
        <v>125</v>
      </c>
      <c r="V940" t="s">
        <v>17</v>
      </c>
      <c r="W940">
        <f t="shared" ca="1" si="62"/>
        <v>0</v>
      </c>
      <c r="X940">
        <f t="shared" ca="1" si="60"/>
        <v>0</v>
      </c>
      <c r="Y940">
        <v>0</v>
      </c>
      <c r="Z940" t="s">
        <v>54</v>
      </c>
      <c r="AA940" t="str">
        <f t="shared" si="63"/>
        <v>short_term</v>
      </c>
      <c r="AB940" s="4" t="s">
        <v>101</v>
      </c>
    </row>
    <row r="941" spans="1:28">
      <c r="A941" t="s">
        <v>88</v>
      </c>
      <c r="B941">
        <v>2020</v>
      </c>
      <c r="C941" t="s">
        <v>81</v>
      </c>
      <c r="D941" s="4" t="s">
        <v>39</v>
      </c>
      <c r="E941" s="3" t="s">
        <v>59</v>
      </c>
      <c r="F941">
        <v>1</v>
      </c>
      <c r="G941">
        <v>9.8903225809999995</v>
      </c>
      <c r="H941">
        <v>28.219349999999999</v>
      </c>
      <c r="I941">
        <v>90.296774189999994</v>
      </c>
      <c r="J941">
        <v>6.3951612899999999</v>
      </c>
      <c r="K941">
        <f ca="1">RANDBETWEEN(60,90)</f>
        <v>77</v>
      </c>
      <c r="L941">
        <v>56</v>
      </c>
      <c r="M941">
        <v>60</v>
      </c>
      <c r="N941">
        <f t="shared" si="61"/>
        <v>1.9333333333333333</v>
      </c>
      <c r="O941">
        <v>30500</v>
      </c>
      <c r="P941">
        <v>10000</v>
      </c>
      <c r="Q941" t="s">
        <v>13</v>
      </c>
      <c r="R941">
        <v>7.25</v>
      </c>
      <c r="S941">
        <v>45</v>
      </c>
      <c r="T941">
        <v>90</v>
      </c>
      <c r="U941">
        <v>75</v>
      </c>
      <c r="V941" t="s">
        <v>18</v>
      </c>
      <c r="W941">
        <f t="shared" ca="1" si="62"/>
        <v>770000</v>
      </c>
      <c r="X941">
        <f t="shared" ca="1" si="60"/>
        <v>739500</v>
      </c>
      <c r="Y941">
        <f t="shared" ref="Y941:Y947" ca="1" si="65">(X941/O941)*100</f>
        <v>2424.5901639344261</v>
      </c>
      <c r="Z941" t="s">
        <v>53</v>
      </c>
      <c r="AA941" t="str">
        <f t="shared" si="63"/>
        <v>short_term</v>
      </c>
      <c r="AB941" s="4" t="s">
        <v>102</v>
      </c>
    </row>
    <row r="942" spans="1:28">
      <c r="A942" t="s">
        <v>88</v>
      </c>
      <c r="B942">
        <v>2020</v>
      </c>
      <c r="C942" t="s">
        <v>81</v>
      </c>
      <c r="D942" s="4" t="s">
        <v>40</v>
      </c>
      <c r="E942" s="2" t="s">
        <v>62</v>
      </c>
      <c r="F942">
        <v>1</v>
      </c>
      <c r="G942">
        <v>9.8903225809999995</v>
      </c>
      <c r="H942">
        <v>28.219349999999999</v>
      </c>
      <c r="I942">
        <v>90.296774189999994</v>
      </c>
      <c r="J942">
        <v>6.3951612899999999</v>
      </c>
      <c r="K942">
        <f ca="1">RANDBETWEEN(15,25)</f>
        <v>25</v>
      </c>
      <c r="L942">
        <v>55</v>
      </c>
      <c r="M942">
        <v>90</v>
      </c>
      <c r="N942">
        <f t="shared" si="61"/>
        <v>2.4166666666666665</v>
      </c>
      <c r="O942">
        <v>42000</v>
      </c>
      <c r="P942">
        <f ca="1">RANDBETWEEN(39990,40010)</f>
        <v>40010</v>
      </c>
      <c r="Q942" t="s">
        <v>72</v>
      </c>
      <c r="R942">
        <v>6.5</v>
      </c>
      <c r="S942">
        <v>40</v>
      </c>
      <c r="T942">
        <v>60</v>
      </c>
      <c r="U942">
        <v>30</v>
      </c>
      <c r="V942" t="s">
        <v>17</v>
      </c>
      <c r="W942">
        <f t="shared" ca="1" si="62"/>
        <v>1000250</v>
      </c>
      <c r="X942">
        <f t="shared" ca="1" si="60"/>
        <v>958250</v>
      </c>
      <c r="Y942">
        <f t="shared" ca="1" si="65"/>
        <v>2281.5476190476188</v>
      </c>
      <c r="Z942" t="s">
        <v>53</v>
      </c>
      <c r="AA942" t="str">
        <f t="shared" si="63"/>
        <v>short_term</v>
      </c>
      <c r="AB942" s="4" t="s">
        <v>132</v>
      </c>
    </row>
    <row r="943" spans="1:28">
      <c r="A943" t="s">
        <v>88</v>
      </c>
      <c r="B943">
        <v>2020</v>
      </c>
      <c r="C943" t="s">
        <v>81</v>
      </c>
      <c r="D943" s="4" t="s">
        <v>41</v>
      </c>
      <c r="E943" s="2" t="s">
        <v>62</v>
      </c>
      <c r="F943">
        <v>1</v>
      </c>
      <c r="G943">
        <v>9.8903225809999995</v>
      </c>
      <c r="H943">
        <v>28.219349999999999</v>
      </c>
      <c r="I943">
        <v>90.296774189999994</v>
      </c>
      <c r="J943">
        <v>6.3951612899999999</v>
      </c>
      <c r="K943">
        <f ca="1">RANDBETWEEN(20,35)</f>
        <v>35</v>
      </c>
      <c r="L943">
        <v>90</v>
      </c>
      <c r="M943">
        <v>120</v>
      </c>
      <c r="N943">
        <f t="shared" si="61"/>
        <v>3.5</v>
      </c>
      <c r="O943">
        <v>29500</v>
      </c>
      <c r="P943">
        <f ca="1">RANDBETWEEN(8090,8110)</f>
        <v>8100</v>
      </c>
      <c r="Q943" t="s">
        <v>15</v>
      </c>
      <c r="R943">
        <v>6.5</v>
      </c>
      <c r="S943">
        <v>120</v>
      </c>
      <c r="T943">
        <v>80</v>
      </c>
      <c r="U943">
        <v>80</v>
      </c>
      <c r="V943" t="s">
        <v>17</v>
      </c>
      <c r="W943">
        <f t="shared" ca="1" si="62"/>
        <v>283500</v>
      </c>
      <c r="X943">
        <f t="shared" ca="1" si="60"/>
        <v>254000</v>
      </c>
      <c r="Y943">
        <f t="shared" ca="1" si="65"/>
        <v>861.01694915254234</v>
      </c>
      <c r="Z943" t="s">
        <v>51</v>
      </c>
      <c r="AA943" t="str">
        <f t="shared" si="63"/>
        <v>short_term</v>
      </c>
      <c r="AB943" s="4" t="s">
        <v>133</v>
      </c>
    </row>
    <row r="944" spans="1:28">
      <c r="A944" t="s">
        <v>88</v>
      </c>
      <c r="B944">
        <v>2020</v>
      </c>
      <c r="C944" t="s">
        <v>81</v>
      </c>
      <c r="D944" s="4" t="s">
        <v>157</v>
      </c>
      <c r="E944" s="2" t="s">
        <v>62</v>
      </c>
      <c r="F944">
        <v>1</v>
      </c>
      <c r="G944">
        <v>9.8903225809999995</v>
      </c>
      <c r="H944">
        <v>28.219349999999999</v>
      </c>
      <c r="I944">
        <v>90.296774189999994</v>
      </c>
      <c r="J944">
        <v>6.3951612899999999</v>
      </c>
      <c r="K944">
        <f ca="1">RANDBETWEEN(25,40)</f>
        <v>35</v>
      </c>
      <c r="L944">
        <v>55</v>
      </c>
      <c r="M944">
        <v>60</v>
      </c>
      <c r="N944">
        <f t="shared" si="61"/>
        <v>1.9166666666666667</v>
      </c>
      <c r="O944">
        <v>22000</v>
      </c>
      <c r="P944">
        <f ca="1">RANDBETWEEN(6060,6075)</f>
        <v>6072</v>
      </c>
      <c r="Q944" t="s">
        <v>13</v>
      </c>
      <c r="R944">
        <v>6.5</v>
      </c>
      <c r="S944">
        <v>120</v>
      </c>
      <c r="T944">
        <v>40</v>
      </c>
      <c r="U944">
        <v>80</v>
      </c>
      <c r="V944" t="s">
        <v>18</v>
      </c>
      <c r="W944">
        <f t="shared" ca="1" si="62"/>
        <v>212520</v>
      </c>
      <c r="X944">
        <f t="shared" ca="1" si="60"/>
        <v>190520</v>
      </c>
      <c r="Y944">
        <f t="shared" ca="1" si="65"/>
        <v>866</v>
      </c>
      <c r="Z944" t="s">
        <v>53</v>
      </c>
      <c r="AA944" t="str">
        <f t="shared" si="63"/>
        <v>short_term</v>
      </c>
      <c r="AB944" s="4" t="s">
        <v>103</v>
      </c>
    </row>
    <row r="945" spans="1:28">
      <c r="A945" t="s">
        <v>88</v>
      </c>
      <c r="B945">
        <v>2020</v>
      </c>
      <c r="C945" t="s">
        <v>81</v>
      </c>
      <c r="D945" s="4" t="s">
        <v>158</v>
      </c>
      <c r="E945" s="2" t="s">
        <v>62</v>
      </c>
      <c r="F945">
        <v>1</v>
      </c>
      <c r="G945">
        <v>9.8903225809999995</v>
      </c>
      <c r="H945">
        <v>28.219349999999999</v>
      </c>
      <c r="I945">
        <v>90.296774189999994</v>
      </c>
      <c r="J945">
        <v>6.3951612899999999</v>
      </c>
      <c r="K945">
        <f ca="1">RANDBETWEEN(15,25)</f>
        <v>18</v>
      </c>
      <c r="L945">
        <v>110</v>
      </c>
      <c r="M945">
        <v>120</v>
      </c>
      <c r="N945">
        <f t="shared" si="61"/>
        <v>3.8333333333333335</v>
      </c>
      <c r="O945">
        <v>22000</v>
      </c>
      <c r="P945">
        <f ca="1">RANDBETWEEN(15990,16010)</f>
        <v>16004</v>
      </c>
      <c r="Q945" t="s">
        <v>13</v>
      </c>
      <c r="R945">
        <v>7</v>
      </c>
      <c r="S945">
        <v>120</v>
      </c>
      <c r="T945">
        <v>40</v>
      </c>
      <c r="U945">
        <v>80</v>
      </c>
      <c r="V945" t="s">
        <v>17</v>
      </c>
      <c r="W945">
        <f t="shared" ca="1" si="62"/>
        <v>288072</v>
      </c>
      <c r="X945">
        <f t="shared" ca="1" si="60"/>
        <v>266072</v>
      </c>
      <c r="Y945">
        <f t="shared" ca="1" si="65"/>
        <v>1209.4181818181819</v>
      </c>
      <c r="Z945" t="s">
        <v>53</v>
      </c>
      <c r="AA945" t="str">
        <f t="shared" si="63"/>
        <v>short_term</v>
      </c>
      <c r="AB945" s="4" t="s">
        <v>103</v>
      </c>
    </row>
    <row r="946" spans="1:28">
      <c r="A946" t="s">
        <v>88</v>
      </c>
      <c r="B946">
        <v>2020</v>
      </c>
      <c r="C946" t="s">
        <v>81</v>
      </c>
      <c r="D946" s="4" t="s">
        <v>42</v>
      </c>
      <c r="E946" s="2" t="s">
        <v>61</v>
      </c>
      <c r="F946">
        <v>1</v>
      </c>
      <c r="G946">
        <v>9.8903225809999995</v>
      </c>
      <c r="H946">
        <v>28.219349999999999</v>
      </c>
      <c r="I946">
        <v>90.296774189999994</v>
      </c>
      <c r="J946">
        <v>6.3951612899999999</v>
      </c>
      <c r="K946">
        <f ca="1">RANDBETWEEN(600,700)</f>
        <v>625</v>
      </c>
      <c r="L946">
        <v>720</v>
      </c>
      <c r="M946">
        <v>1080</v>
      </c>
      <c r="N946">
        <f t="shared" si="61"/>
        <v>30</v>
      </c>
      <c r="O946">
        <v>31000</v>
      </c>
      <c r="P946">
        <f ca="1">RANDBETWEEN(1290,1310)</f>
        <v>1295</v>
      </c>
      <c r="Q946" t="s">
        <v>70</v>
      </c>
      <c r="R946">
        <v>5.75</v>
      </c>
      <c r="S946">
        <v>890</v>
      </c>
      <c r="T946">
        <v>445</v>
      </c>
      <c r="U946">
        <v>445</v>
      </c>
      <c r="V946" t="s">
        <v>18</v>
      </c>
      <c r="W946">
        <f t="shared" ca="1" si="62"/>
        <v>809375</v>
      </c>
      <c r="X946">
        <f t="shared" ca="1" si="60"/>
        <v>778375</v>
      </c>
      <c r="Y946">
        <f t="shared" ca="1" si="65"/>
        <v>2510.8870967741937</v>
      </c>
      <c r="Z946" t="s">
        <v>54</v>
      </c>
      <c r="AA946" t="str">
        <f t="shared" si="63"/>
        <v>long_term</v>
      </c>
      <c r="AB946" s="4" t="s">
        <v>134</v>
      </c>
    </row>
    <row r="947" spans="1:28">
      <c r="A947" t="s">
        <v>88</v>
      </c>
      <c r="B947">
        <v>2020</v>
      </c>
      <c r="C947" t="s">
        <v>81</v>
      </c>
      <c r="D947" s="4" t="s">
        <v>43</v>
      </c>
      <c r="E947" s="3" t="s">
        <v>61</v>
      </c>
      <c r="F947">
        <v>1</v>
      </c>
      <c r="G947">
        <v>9.8903225809999995</v>
      </c>
      <c r="H947">
        <v>28.219349999999999</v>
      </c>
      <c r="I947">
        <v>90.296774189999994</v>
      </c>
      <c r="J947">
        <v>6.3951612899999999</v>
      </c>
      <c r="K947">
        <f ca="1">RANDBETWEEN(140,170)</f>
        <v>166</v>
      </c>
      <c r="L947">
        <v>150</v>
      </c>
      <c r="M947">
        <v>180</v>
      </c>
      <c r="N947">
        <f t="shared" si="61"/>
        <v>5.5</v>
      </c>
      <c r="O947">
        <v>45000</v>
      </c>
      <c r="P947">
        <v>25000</v>
      </c>
      <c r="Q947" t="s">
        <v>15</v>
      </c>
      <c r="R947">
        <v>6.5</v>
      </c>
      <c r="S947">
        <v>350</v>
      </c>
      <c r="T947">
        <v>140</v>
      </c>
      <c r="U947">
        <v>140</v>
      </c>
      <c r="V947" t="s">
        <v>17</v>
      </c>
      <c r="W947">
        <f t="shared" ca="1" si="62"/>
        <v>4150000</v>
      </c>
      <c r="X947">
        <f t="shared" ca="1" si="60"/>
        <v>4105000</v>
      </c>
      <c r="Y947">
        <f t="shared" ca="1" si="65"/>
        <v>9122.2222222222226</v>
      </c>
      <c r="Z947" t="s">
        <v>54</v>
      </c>
      <c r="AA947" t="str">
        <f t="shared" si="63"/>
        <v>intermediate_term</v>
      </c>
      <c r="AB947" s="4" t="s">
        <v>135</v>
      </c>
    </row>
    <row r="948" spans="1:28">
      <c r="A948" t="s">
        <v>88</v>
      </c>
      <c r="B948">
        <v>2020</v>
      </c>
      <c r="C948" t="s">
        <v>81</v>
      </c>
      <c r="D948" s="4" t="s">
        <v>44</v>
      </c>
      <c r="E948" s="2" t="s">
        <v>61</v>
      </c>
      <c r="F948">
        <v>0</v>
      </c>
      <c r="G948">
        <v>9.8903225809999995</v>
      </c>
      <c r="H948">
        <v>28.219349999999999</v>
      </c>
      <c r="I948">
        <v>90.296774189999994</v>
      </c>
      <c r="J948">
        <v>6.3951612899999999</v>
      </c>
      <c r="K948">
        <f ca="1">RANDBETWEEN(110,125)</f>
        <v>119</v>
      </c>
      <c r="L948">
        <v>2160</v>
      </c>
      <c r="M948">
        <v>3600</v>
      </c>
      <c r="N948">
        <f t="shared" si="61"/>
        <v>96</v>
      </c>
      <c r="O948">
        <v>0</v>
      </c>
      <c r="P948">
        <v>0</v>
      </c>
      <c r="Q948" t="s">
        <v>70</v>
      </c>
      <c r="R948">
        <v>6.6</v>
      </c>
      <c r="S948">
        <v>800</v>
      </c>
      <c r="T948">
        <v>40</v>
      </c>
      <c r="U948">
        <v>160</v>
      </c>
      <c r="V948" t="s">
        <v>18</v>
      </c>
      <c r="W948">
        <f t="shared" ca="1" si="62"/>
        <v>0</v>
      </c>
      <c r="X948">
        <f t="shared" ca="1" si="60"/>
        <v>0</v>
      </c>
      <c r="Y948">
        <v>0</v>
      </c>
      <c r="Z948" t="s">
        <v>54</v>
      </c>
      <c r="AA948" t="str">
        <f t="shared" si="63"/>
        <v>long_term</v>
      </c>
      <c r="AB948" s="4" t="s">
        <v>136</v>
      </c>
    </row>
    <row r="949" spans="1:28">
      <c r="A949" t="s">
        <v>88</v>
      </c>
      <c r="B949">
        <v>2020</v>
      </c>
      <c r="C949" t="s">
        <v>81</v>
      </c>
      <c r="D949" s="4" t="s">
        <v>45</v>
      </c>
      <c r="E949" s="3" t="s">
        <v>59</v>
      </c>
      <c r="F949">
        <v>1</v>
      </c>
      <c r="G949">
        <v>9.8903225809999995</v>
      </c>
      <c r="H949">
        <v>28.219349999999999</v>
      </c>
      <c r="I949">
        <v>90.296774189999994</v>
      </c>
      <c r="J949">
        <v>6.3951612899999999</v>
      </c>
      <c r="K949">
        <f ca="1">RANDBETWEEN(800,1000)</f>
        <v>904</v>
      </c>
      <c r="L949">
        <v>240</v>
      </c>
      <c r="M949">
        <v>270</v>
      </c>
      <c r="N949">
        <f t="shared" si="61"/>
        <v>8.5</v>
      </c>
      <c r="O949">
        <v>33500</v>
      </c>
      <c r="P949">
        <v>800</v>
      </c>
      <c r="Q949" t="s">
        <v>65</v>
      </c>
      <c r="R949">
        <v>7</v>
      </c>
      <c r="S949">
        <v>50</v>
      </c>
      <c r="T949">
        <v>100</v>
      </c>
      <c r="U949">
        <v>100</v>
      </c>
      <c r="V949" t="s">
        <v>18</v>
      </c>
      <c r="W949">
        <f t="shared" ca="1" si="62"/>
        <v>723200</v>
      </c>
      <c r="X949">
        <f t="shared" ca="1" si="60"/>
        <v>689700</v>
      </c>
      <c r="Y949">
        <f ca="1">(X949/O949)*100</f>
        <v>2058.8059701492534</v>
      </c>
      <c r="Z949" t="s">
        <v>53</v>
      </c>
      <c r="AA949" t="str">
        <f t="shared" si="63"/>
        <v>intermediate_term</v>
      </c>
      <c r="AB949" s="4" t="s">
        <v>104</v>
      </c>
    </row>
    <row r="950" spans="1:28">
      <c r="A950" t="s">
        <v>88</v>
      </c>
      <c r="B950">
        <v>2020</v>
      </c>
      <c r="C950" t="s">
        <v>81</v>
      </c>
      <c r="D950" s="4" t="s">
        <v>46</v>
      </c>
      <c r="E950" s="2" t="s">
        <v>59</v>
      </c>
      <c r="F950">
        <v>1</v>
      </c>
      <c r="G950">
        <v>9.8903225809999995</v>
      </c>
      <c r="H950">
        <v>28.219349999999999</v>
      </c>
      <c r="I950">
        <v>90.296774189999994</v>
      </c>
      <c r="J950">
        <v>6.3951612899999999</v>
      </c>
      <c r="K950">
        <f ca="1">RANDBETWEEN(80,100)</f>
        <v>85</v>
      </c>
      <c r="L950">
        <v>75</v>
      </c>
      <c r="M950">
        <v>90</v>
      </c>
      <c r="N950">
        <f t="shared" si="61"/>
        <v>2.75</v>
      </c>
      <c r="O950">
        <v>33500</v>
      </c>
      <c r="P950">
        <f ca="1">RANDBETWEEN(9990,10010)</f>
        <v>9992</v>
      </c>
      <c r="Q950" t="s">
        <v>13</v>
      </c>
      <c r="R950">
        <v>6.75</v>
      </c>
      <c r="S950">
        <v>125</v>
      </c>
      <c r="T950">
        <v>120</v>
      </c>
      <c r="U950">
        <v>25</v>
      </c>
      <c r="V950" t="s">
        <v>17</v>
      </c>
      <c r="W950">
        <f t="shared" ca="1" si="62"/>
        <v>849320</v>
      </c>
      <c r="X950">
        <f t="shared" ca="1" si="60"/>
        <v>815820</v>
      </c>
      <c r="Y950">
        <f ca="1">(X950/O950)*100</f>
        <v>2435.2835820895521</v>
      </c>
      <c r="Z950" t="s">
        <v>53</v>
      </c>
      <c r="AA950" t="str">
        <f t="shared" si="63"/>
        <v>short_term</v>
      </c>
      <c r="AB950" s="4" t="s">
        <v>105</v>
      </c>
    </row>
    <row r="951" spans="1:28">
      <c r="A951" t="s">
        <v>88</v>
      </c>
      <c r="B951">
        <v>2020</v>
      </c>
      <c r="C951" t="s">
        <v>81</v>
      </c>
      <c r="D951" t="s">
        <v>159</v>
      </c>
      <c r="E951" s="2" t="s">
        <v>61</v>
      </c>
      <c r="F951">
        <v>0</v>
      </c>
      <c r="G951">
        <v>9.8903225809999995</v>
      </c>
      <c r="H951">
        <v>28.219349999999999</v>
      </c>
      <c r="I951">
        <v>90.296774189999994</v>
      </c>
      <c r="J951">
        <v>6.3951612899999999</v>
      </c>
      <c r="K951">
        <f ca="1">RANDBETWEEN(190,210)</f>
        <v>196</v>
      </c>
      <c r="L951">
        <v>1095</v>
      </c>
      <c r="M951">
        <v>1460</v>
      </c>
      <c r="N951">
        <f t="shared" si="61"/>
        <v>42.583333333333336</v>
      </c>
      <c r="O951">
        <v>0</v>
      </c>
      <c r="P951">
        <v>0</v>
      </c>
      <c r="Q951" t="s">
        <v>13</v>
      </c>
      <c r="R951">
        <v>6</v>
      </c>
      <c r="S951">
        <v>50</v>
      </c>
      <c r="T951">
        <v>25</v>
      </c>
      <c r="U951">
        <v>25</v>
      </c>
      <c r="V951" t="s">
        <v>17</v>
      </c>
      <c r="W951">
        <f t="shared" ca="1" si="62"/>
        <v>0</v>
      </c>
      <c r="X951">
        <f t="shared" ca="1" si="60"/>
        <v>0</v>
      </c>
      <c r="Y951">
        <v>0</v>
      </c>
      <c r="Z951" t="s">
        <v>54</v>
      </c>
      <c r="AA951" t="str">
        <f t="shared" si="63"/>
        <v>long_term</v>
      </c>
      <c r="AB951" s="4" t="s">
        <v>106</v>
      </c>
    </row>
    <row r="952" spans="1:28">
      <c r="A952" t="s">
        <v>88</v>
      </c>
      <c r="B952">
        <v>2020</v>
      </c>
      <c r="C952" t="s">
        <v>82</v>
      </c>
      <c r="D952" s="4" t="s">
        <v>138</v>
      </c>
      <c r="E952" t="s">
        <v>58</v>
      </c>
      <c r="F952">
        <v>1</v>
      </c>
      <c r="G952">
        <v>7.0645161290000003</v>
      </c>
      <c r="H952">
        <v>27.159680000000002</v>
      </c>
      <c r="I952">
        <v>95.219354839999994</v>
      </c>
      <c r="J952">
        <v>6.6854838709999997</v>
      </c>
      <c r="K952">
        <v>16</v>
      </c>
      <c r="L952">
        <v>90</v>
      </c>
      <c r="M952">
        <v>110</v>
      </c>
      <c r="N952">
        <f t="shared" si="61"/>
        <v>3.3333333333333335</v>
      </c>
      <c r="O952">
        <v>36000</v>
      </c>
      <c r="P952">
        <v>2500</v>
      </c>
      <c r="Q952" t="s">
        <v>15</v>
      </c>
      <c r="R952">
        <v>5.75</v>
      </c>
      <c r="S952">
        <v>150</v>
      </c>
      <c r="T952">
        <v>60</v>
      </c>
      <c r="U952">
        <v>60</v>
      </c>
      <c r="V952" t="s">
        <v>17</v>
      </c>
      <c r="W952">
        <f t="shared" si="62"/>
        <v>40000</v>
      </c>
      <c r="X952">
        <f t="shared" si="60"/>
        <v>4000</v>
      </c>
      <c r="Y952">
        <f>(X952/O952)*100</f>
        <v>11.111111111111111</v>
      </c>
      <c r="Z952" t="s">
        <v>51</v>
      </c>
      <c r="AA952" t="str">
        <f t="shared" si="63"/>
        <v>short_term</v>
      </c>
      <c r="AB952" s="4" t="s">
        <v>107</v>
      </c>
    </row>
    <row r="953" spans="1:28">
      <c r="A953" t="s">
        <v>88</v>
      </c>
      <c r="B953">
        <v>2020</v>
      </c>
      <c r="C953" t="s">
        <v>82</v>
      </c>
      <c r="D953" s="4" t="s">
        <v>9</v>
      </c>
      <c r="E953" t="s">
        <v>58</v>
      </c>
      <c r="F953">
        <v>0</v>
      </c>
      <c r="G953">
        <v>7.0645161290000003</v>
      </c>
      <c r="H953">
        <v>27.159680000000002</v>
      </c>
      <c r="I953">
        <v>95.219354839999994</v>
      </c>
      <c r="J953">
        <v>6.6854838709999997</v>
      </c>
      <c r="K953">
        <v>17</v>
      </c>
      <c r="L953">
        <v>210</v>
      </c>
      <c r="M953">
        <v>240</v>
      </c>
      <c r="N953">
        <f t="shared" si="61"/>
        <v>7.5</v>
      </c>
      <c r="O953">
        <v>0</v>
      </c>
      <c r="P953">
        <v>0</v>
      </c>
      <c r="Q953" t="s">
        <v>15</v>
      </c>
      <c r="R953">
        <v>6.5</v>
      </c>
      <c r="S953">
        <v>80</v>
      </c>
      <c r="T953">
        <v>40</v>
      </c>
      <c r="U953">
        <v>40</v>
      </c>
      <c r="V953" t="s">
        <v>17</v>
      </c>
      <c r="W953">
        <f t="shared" si="62"/>
        <v>0</v>
      </c>
      <c r="X953">
        <f t="shared" si="60"/>
        <v>0</v>
      </c>
      <c r="Y953">
        <v>0</v>
      </c>
      <c r="Z953" t="s">
        <v>51</v>
      </c>
      <c r="AA953" t="str">
        <f t="shared" si="63"/>
        <v>intermediate_term</v>
      </c>
      <c r="AB953" s="4" t="s">
        <v>108</v>
      </c>
    </row>
    <row r="954" spans="1:28">
      <c r="A954" t="s">
        <v>88</v>
      </c>
      <c r="B954">
        <v>2020</v>
      </c>
      <c r="C954" t="s">
        <v>82</v>
      </c>
      <c r="D954" s="4" t="s">
        <v>139</v>
      </c>
      <c r="E954" t="s">
        <v>58</v>
      </c>
      <c r="F954">
        <v>0</v>
      </c>
      <c r="G954">
        <v>7.0645161290000003</v>
      </c>
      <c r="H954">
        <v>27.159680000000002</v>
      </c>
      <c r="I954">
        <v>95.219354839999994</v>
      </c>
      <c r="J954">
        <v>6.6854838709999997</v>
      </c>
      <c r="K954">
        <v>47</v>
      </c>
      <c r="L954">
        <v>65</v>
      </c>
      <c r="M954">
        <v>75</v>
      </c>
      <c r="N954">
        <f t="shared" si="61"/>
        <v>2.3333333333333335</v>
      </c>
      <c r="O954">
        <v>0</v>
      </c>
      <c r="P954">
        <v>0</v>
      </c>
      <c r="Q954" t="s">
        <v>15</v>
      </c>
      <c r="R954">
        <v>6.75</v>
      </c>
      <c r="S954">
        <v>80</v>
      </c>
      <c r="T954">
        <v>40</v>
      </c>
      <c r="U954">
        <v>40</v>
      </c>
      <c r="V954" t="s">
        <v>17</v>
      </c>
      <c r="W954">
        <f t="shared" si="62"/>
        <v>0</v>
      </c>
      <c r="X954">
        <f t="shared" si="60"/>
        <v>0</v>
      </c>
      <c r="Y954">
        <v>0</v>
      </c>
      <c r="Z954" t="s">
        <v>51</v>
      </c>
      <c r="AA954" t="str">
        <f t="shared" si="63"/>
        <v>short_term</v>
      </c>
      <c r="AB954" s="4" t="s">
        <v>89</v>
      </c>
    </row>
    <row r="955" spans="1:28">
      <c r="A955" t="s">
        <v>88</v>
      </c>
      <c r="B955">
        <v>2020</v>
      </c>
      <c r="C955" t="s">
        <v>82</v>
      </c>
      <c r="D955" s="4" t="s">
        <v>140</v>
      </c>
      <c r="E955" t="s">
        <v>58</v>
      </c>
      <c r="F955">
        <v>1</v>
      </c>
      <c r="G955">
        <v>7.0645161290000003</v>
      </c>
      <c r="H955">
        <v>27.159680000000002</v>
      </c>
      <c r="I955">
        <v>95.219354839999994</v>
      </c>
      <c r="J955">
        <v>6.6854838709999997</v>
      </c>
      <c r="K955">
        <v>27.49</v>
      </c>
      <c r="L955">
        <v>70</v>
      </c>
      <c r="M955">
        <v>90</v>
      </c>
      <c r="N955">
        <f t="shared" si="61"/>
        <v>2.6666666666666665</v>
      </c>
      <c r="O955">
        <v>11000</v>
      </c>
      <c r="P955">
        <v>2500</v>
      </c>
      <c r="Q955" t="s">
        <v>13</v>
      </c>
      <c r="R955">
        <v>0.75</v>
      </c>
      <c r="S955">
        <v>80</v>
      </c>
      <c r="T955">
        <v>40</v>
      </c>
      <c r="U955">
        <v>40</v>
      </c>
      <c r="V955" t="s">
        <v>18</v>
      </c>
      <c r="W955">
        <f t="shared" si="62"/>
        <v>68725</v>
      </c>
      <c r="X955">
        <f t="shared" si="60"/>
        <v>57725</v>
      </c>
      <c r="Y955">
        <f>(X955/O955)*100</f>
        <v>524.77272727272725</v>
      </c>
      <c r="Z955" t="s">
        <v>51</v>
      </c>
      <c r="AA955" t="str">
        <f t="shared" si="63"/>
        <v>short_term</v>
      </c>
      <c r="AB955" s="4" t="s">
        <v>109</v>
      </c>
    </row>
    <row r="956" spans="1:28">
      <c r="A956" t="s">
        <v>88</v>
      </c>
      <c r="B956">
        <v>2020</v>
      </c>
      <c r="C956" t="s">
        <v>82</v>
      </c>
      <c r="D956" s="4" t="s">
        <v>141</v>
      </c>
      <c r="E956" t="s">
        <v>58</v>
      </c>
      <c r="F956">
        <v>0</v>
      </c>
      <c r="G956">
        <v>7.0645161290000003</v>
      </c>
      <c r="H956">
        <v>27.159680000000002</v>
      </c>
      <c r="I956">
        <v>95.219354839999994</v>
      </c>
      <c r="J956">
        <v>6.6854838709999997</v>
      </c>
      <c r="K956">
        <v>17.55</v>
      </c>
      <c r="L956">
        <v>105</v>
      </c>
      <c r="M956">
        <v>110</v>
      </c>
      <c r="N956">
        <f t="shared" si="61"/>
        <v>3.5833333333333335</v>
      </c>
      <c r="O956">
        <v>0</v>
      </c>
      <c r="P956">
        <v>0</v>
      </c>
      <c r="Q956" t="s">
        <v>15</v>
      </c>
      <c r="R956">
        <v>6.5</v>
      </c>
      <c r="S956">
        <v>60</v>
      </c>
      <c r="T956">
        <v>30</v>
      </c>
      <c r="U956">
        <v>30</v>
      </c>
      <c r="V956" t="s">
        <v>17</v>
      </c>
      <c r="W956">
        <f t="shared" si="62"/>
        <v>0</v>
      </c>
      <c r="X956">
        <f t="shared" si="60"/>
        <v>0</v>
      </c>
      <c r="Y956">
        <v>0</v>
      </c>
      <c r="Z956" t="s">
        <v>51</v>
      </c>
      <c r="AA956" t="str">
        <f t="shared" si="63"/>
        <v>short_term</v>
      </c>
      <c r="AB956" s="4" t="s">
        <v>110</v>
      </c>
    </row>
    <row r="957" spans="1:28">
      <c r="A957" t="s">
        <v>88</v>
      </c>
      <c r="B957">
        <v>2020</v>
      </c>
      <c r="C957" t="s">
        <v>82</v>
      </c>
      <c r="D957" s="4" t="s">
        <v>142</v>
      </c>
      <c r="E957" t="s">
        <v>58</v>
      </c>
      <c r="F957">
        <v>1</v>
      </c>
      <c r="G957">
        <v>7.0645161290000003</v>
      </c>
      <c r="H957">
        <v>27.159680000000002</v>
      </c>
      <c r="I957">
        <v>95.219354839999994</v>
      </c>
      <c r="J957">
        <v>6.6854838709999997</v>
      </c>
      <c r="K957">
        <v>23</v>
      </c>
      <c r="L957">
        <v>120</v>
      </c>
      <c r="M957">
        <v>135</v>
      </c>
      <c r="N957">
        <f t="shared" si="61"/>
        <v>4.25</v>
      </c>
      <c r="O957">
        <v>13000</v>
      </c>
      <c r="P957">
        <v>648</v>
      </c>
      <c r="Q957" t="s">
        <v>65</v>
      </c>
      <c r="R957">
        <v>6</v>
      </c>
      <c r="S957">
        <v>40</v>
      </c>
      <c r="T957">
        <v>20</v>
      </c>
      <c r="U957">
        <v>20</v>
      </c>
      <c r="V957" t="s">
        <v>18</v>
      </c>
      <c r="W957">
        <f t="shared" si="62"/>
        <v>14904</v>
      </c>
      <c r="X957">
        <f t="shared" si="60"/>
        <v>1904</v>
      </c>
      <c r="Y957">
        <f>(X957/O957)*100</f>
        <v>14.646153846153846</v>
      </c>
      <c r="Z957" t="s">
        <v>51</v>
      </c>
      <c r="AA957" t="str">
        <f t="shared" si="63"/>
        <v>intermediate_term</v>
      </c>
      <c r="AB957" s="4" t="s">
        <v>111</v>
      </c>
    </row>
    <row r="958" spans="1:28">
      <c r="A958" t="s">
        <v>88</v>
      </c>
      <c r="B958">
        <v>2020</v>
      </c>
      <c r="C958" t="s">
        <v>82</v>
      </c>
      <c r="D958" s="4" t="s">
        <v>143</v>
      </c>
      <c r="E958" t="s">
        <v>58</v>
      </c>
      <c r="F958">
        <v>1</v>
      </c>
      <c r="G958">
        <v>7.0645161290000003</v>
      </c>
      <c r="H958">
        <v>27.159680000000002</v>
      </c>
      <c r="I958">
        <v>95.219354839999994</v>
      </c>
      <c r="J958">
        <v>6.6854838709999997</v>
      </c>
      <c r="K958">
        <v>44.6</v>
      </c>
      <c r="L958">
        <v>100</v>
      </c>
      <c r="M958">
        <v>120</v>
      </c>
      <c r="N958">
        <f t="shared" si="61"/>
        <v>3.6666666666666665</v>
      </c>
      <c r="O958">
        <v>17500</v>
      </c>
      <c r="P958">
        <v>800</v>
      </c>
      <c r="Q958" t="s">
        <v>66</v>
      </c>
      <c r="R958">
        <v>5.25</v>
      </c>
      <c r="S958">
        <v>10</v>
      </c>
      <c r="T958">
        <v>20</v>
      </c>
      <c r="U958">
        <v>12</v>
      </c>
      <c r="V958" t="s">
        <v>17</v>
      </c>
      <c r="W958">
        <f t="shared" si="62"/>
        <v>35680</v>
      </c>
      <c r="X958">
        <f t="shared" si="60"/>
        <v>18180</v>
      </c>
      <c r="Y958">
        <f>(X958/O958)*100</f>
        <v>103.88571428571429</v>
      </c>
      <c r="Z958" t="s">
        <v>51</v>
      </c>
      <c r="AA958" t="str">
        <f t="shared" si="63"/>
        <v>short_term</v>
      </c>
      <c r="AB958" s="4" t="s">
        <v>112</v>
      </c>
    </row>
    <row r="959" spans="1:28">
      <c r="A959" t="s">
        <v>88</v>
      </c>
      <c r="B959">
        <v>2020</v>
      </c>
      <c r="C959" t="s">
        <v>82</v>
      </c>
      <c r="D959" s="4" t="s">
        <v>144</v>
      </c>
      <c r="E959" t="s">
        <v>58</v>
      </c>
      <c r="F959">
        <v>0</v>
      </c>
      <c r="G959">
        <v>7.0645161290000003</v>
      </c>
      <c r="H959">
        <v>27.159680000000002</v>
      </c>
      <c r="I959">
        <v>95.219354839999994</v>
      </c>
      <c r="J959">
        <v>6.6854838709999997</v>
      </c>
      <c r="K959">
        <v>53.51</v>
      </c>
      <c r="L959">
        <v>60</v>
      </c>
      <c r="M959">
        <v>65</v>
      </c>
      <c r="N959">
        <f t="shared" si="61"/>
        <v>2.0833333333333335</v>
      </c>
      <c r="O959">
        <v>0</v>
      </c>
      <c r="P959">
        <v>0</v>
      </c>
      <c r="Q959" t="s">
        <v>13</v>
      </c>
      <c r="R959">
        <v>6.75</v>
      </c>
      <c r="S959">
        <v>20</v>
      </c>
      <c r="T959">
        <v>40</v>
      </c>
      <c r="U959">
        <v>0</v>
      </c>
      <c r="V959" t="s">
        <v>18</v>
      </c>
      <c r="W959">
        <f t="shared" si="62"/>
        <v>0</v>
      </c>
      <c r="X959">
        <f t="shared" si="60"/>
        <v>0</v>
      </c>
      <c r="Y959">
        <v>0</v>
      </c>
      <c r="Z959" t="s">
        <v>51</v>
      </c>
      <c r="AA959" t="str">
        <f t="shared" si="63"/>
        <v>short_term</v>
      </c>
      <c r="AB959" s="4" t="s">
        <v>113</v>
      </c>
    </row>
    <row r="960" spans="1:28">
      <c r="A960" t="s">
        <v>88</v>
      </c>
      <c r="B960">
        <v>2020</v>
      </c>
      <c r="C960" t="s">
        <v>82</v>
      </c>
      <c r="D960" s="4" t="s">
        <v>145</v>
      </c>
      <c r="E960" t="s">
        <v>58</v>
      </c>
      <c r="F960">
        <v>0</v>
      </c>
      <c r="G960">
        <v>7.0645161290000003</v>
      </c>
      <c r="H960">
        <v>27.159680000000002</v>
      </c>
      <c r="I960">
        <v>95.219354839999994</v>
      </c>
      <c r="J960">
        <v>6.6854838709999997</v>
      </c>
      <c r="K960">
        <v>65.2</v>
      </c>
      <c r="L960">
        <v>70</v>
      </c>
      <c r="M960">
        <v>85</v>
      </c>
      <c r="N960">
        <f t="shared" si="61"/>
        <v>2.5833333333333335</v>
      </c>
      <c r="O960">
        <v>0</v>
      </c>
      <c r="P960">
        <v>0</v>
      </c>
      <c r="Q960" t="s">
        <v>67</v>
      </c>
      <c r="R960">
        <v>7.15</v>
      </c>
      <c r="S960">
        <v>20</v>
      </c>
      <c r="T960">
        <v>40</v>
      </c>
      <c r="U960">
        <v>40</v>
      </c>
      <c r="V960" t="s">
        <v>18</v>
      </c>
      <c r="W960">
        <f t="shared" si="62"/>
        <v>0</v>
      </c>
      <c r="X960">
        <f t="shared" si="60"/>
        <v>0</v>
      </c>
      <c r="Y960">
        <v>0</v>
      </c>
      <c r="Z960" t="s">
        <v>51</v>
      </c>
      <c r="AA960" t="str">
        <f t="shared" si="63"/>
        <v>short_term</v>
      </c>
      <c r="AB960" s="4" t="s">
        <v>114</v>
      </c>
    </row>
    <row r="961" spans="1:28">
      <c r="A961" t="s">
        <v>88</v>
      </c>
      <c r="B961">
        <v>2020</v>
      </c>
      <c r="C961" t="s">
        <v>82</v>
      </c>
      <c r="D961" s="4" t="s">
        <v>146</v>
      </c>
      <c r="E961" t="s">
        <v>58</v>
      </c>
      <c r="F961">
        <v>1</v>
      </c>
      <c r="G961">
        <v>7.0645161290000003</v>
      </c>
      <c r="H961">
        <v>27.159680000000002</v>
      </c>
      <c r="I961">
        <v>95.219354839999994</v>
      </c>
      <c r="J961">
        <v>6.6854838709999997</v>
      </c>
      <c r="K961">
        <v>45.89</v>
      </c>
      <c r="L961">
        <v>90</v>
      </c>
      <c r="M961">
        <v>135</v>
      </c>
      <c r="N961">
        <f t="shared" si="61"/>
        <v>3.75</v>
      </c>
      <c r="O961">
        <v>15500</v>
      </c>
      <c r="P961">
        <v>355</v>
      </c>
      <c r="Q961" t="s">
        <v>66</v>
      </c>
      <c r="R961">
        <v>6.5</v>
      </c>
      <c r="S961">
        <v>12.5</v>
      </c>
      <c r="T961">
        <v>25</v>
      </c>
      <c r="U961">
        <v>12.5</v>
      </c>
      <c r="V961" t="s">
        <v>18</v>
      </c>
      <c r="W961">
        <f t="shared" si="62"/>
        <v>16290.95</v>
      </c>
      <c r="X961">
        <f t="shared" si="60"/>
        <v>790.95000000000073</v>
      </c>
      <c r="Y961">
        <f>(X961/O961)*100</f>
        <v>5.1029032258064566</v>
      </c>
      <c r="Z961" t="s">
        <v>51</v>
      </c>
      <c r="AA961" t="str">
        <f t="shared" si="63"/>
        <v>short_term</v>
      </c>
      <c r="AB961" s="4" t="s">
        <v>115</v>
      </c>
    </row>
    <row r="962" spans="1:28">
      <c r="A962" t="s">
        <v>88</v>
      </c>
      <c r="B962">
        <v>2020</v>
      </c>
      <c r="C962" t="s">
        <v>82</v>
      </c>
      <c r="D962" s="4" t="s">
        <v>147</v>
      </c>
      <c r="E962" t="s">
        <v>58</v>
      </c>
      <c r="F962">
        <v>0</v>
      </c>
      <c r="G962">
        <v>7.0645161290000003</v>
      </c>
      <c r="H962">
        <v>27.159680000000002</v>
      </c>
      <c r="I962">
        <v>95.219354839999994</v>
      </c>
      <c r="J962">
        <v>6.6854838709999997</v>
      </c>
      <c r="K962">
        <v>46</v>
      </c>
      <c r="L962">
        <v>160</v>
      </c>
      <c r="M962">
        <v>170</v>
      </c>
      <c r="N962">
        <f t="shared" si="61"/>
        <v>5.5</v>
      </c>
      <c r="O962">
        <v>0</v>
      </c>
      <c r="P962">
        <v>0</v>
      </c>
      <c r="Q962" t="s">
        <v>13</v>
      </c>
      <c r="R962">
        <v>6.25</v>
      </c>
      <c r="S962">
        <v>10</v>
      </c>
      <c r="T962">
        <v>40</v>
      </c>
      <c r="U962">
        <v>20</v>
      </c>
      <c r="V962" t="s">
        <v>17</v>
      </c>
      <c r="W962">
        <f t="shared" si="62"/>
        <v>0</v>
      </c>
      <c r="X962">
        <f t="shared" ref="X962:X1025" si="66">(K962*P962*F962)-(O962*F962)</f>
        <v>0</v>
      </c>
      <c r="Y962">
        <v>0</v>
      </c>
      <c r="Z962" t="s">
        <v>51</v>
      </c>
      <c r="AA962" t="str">
        <f t="shared" si="63"/>
        <v>intermediate_term</v>
      </c>
      <c r="AB962" s="4" t="s">
        <v>116</v>
      </c>
    </row>
    <row r="963" spans="1:28">
      <c r="A963" t="s">
        <v>88</v>
      </c>
      <c r="B963">
        <v>2020</v>
      </c>
      <c r="C963" t="s">
        <v>82</v>
      </c>
      <c r="D963" s="4" t="s">
        <v>10</v>
      </c>
      <c r="E963" t="s">
        <v>58</v>
      </c>
      <c r="F963">
        <v>0</v>
      </c>
      <c r="G963">
        <v>7.0645161290000003</v>
      </c>
      <c r="H963">
        <v>27.159680000000002</v>
      </c>
      <c r="I963">
        <v>95.219354839999994</v>
      </c>
      <c r="J963">
        <v>6.6854838709999997</v>
      </c>
      <c r="K963">
        <v>49</v>
      </c>
      <c r="L963">
        <v>90</v>
      </c>
      <c r="M963">
        <v>125</v>
      </c>
      <c r="N963">
        <f t="shared" ref="N963:N1026" si="67">SUM(L963+M963)/(2*30)</f>
        <v>3.5833333333333335</v>
      </c>
      <c r="O963">
        <v>0</v>
      </c>
      <c r="P963">
        <v>0</v>
      </c>
      <c r="Q963" t="s">
        <v>67</v>
      </c>
      <c r="R963">
        <v>7.1</v>
      </c>
      <c r="S963">
        <v>135</v>
      </c>
      <c r="T963">
        <v>31</v>
      </c>
      <c r="U963">
        <v>250</v>
      </c>
      <c r="V963" t="s">
        <v>17</v>
      </c>
      <c r="W963">
        <f t="shared" ref="W963:W1026" si="68">(P963*K963*F963)</f>
        <v>0</v>
      </c>
      <c r="X963">
        <f t="shared" si="66"/>
        <v>0</v>
      </c>
      <c r="Y963">
        <v>0</v>
      </c>
      <c r="Z963" t="s">
        <v>51</v>
      </c>
      <c r="AA963" t="str">
        <f t="shared" ref="AA963:AA1026" si="69">IF(N963&gt;12,"long_term",IF(N963&lt;4,"short_term","intermediate_term"))</f>
        <v>short_term</v>
      </c>
      <c r="AB963" s="4" t="s">
        <v>113</v>
      </c>
    </row>
    <row r="964" spans="1:28">
      <c r="A964" t="s">
        <v>88</v>
      </c>
      <c r="B964">
        <v>2020</v>
      </c>
      <c r="C964" t="s">
        <v>82</v>
      </c>
      <c r="D964" s="4" t="s">
        <v>148</v>
      </c>
      <c r="E964" t="s">
        <v>61</v>
      </c>
      <c r="F964">
        <v>0</v>
      </c>
      <c r="G964">
        <v>7.0645161290000003</v>
      </c>
      <c r="H964">
        <v>27.159680000000002</v>
      </c>
      <c r="I964">
        <v>95.219354839999994</v>
      </c>
      <c r="J964">
        <v>6.6854838709999997</v>
      </c>
      <c r="K964">
        <v>30</v>
      </c>
      <c r="L964">
        <v>110</v>
      </c>
      <c r="M964">
        <v>120</v>
      </c>
      <c r="N964">
        <f t="shared" si="67"/>
        <v>3.8333333333333335</v>
      </c>
      <c r="O964">
        <v>0</v>
      </c>
      <c r="P964">
        <v>0</v>
      </c>
      <c r="Q964" t="s">
        <v>13</v>
      </c>
      <c r="R964">
        <v>6.25</v>
      </c>
      <c r="S964">
        <v>60</v>
      </c>
      <c r="T964">
        <v>45</v>
      </c>
      <c r="U964">
        <v>48</v>
      </c>
      <c r="V964" t="s">
        <v>17</v>
      </c>
      <c r="W964">
        <f t="shared" si="68"/>
        <v>0</v>
      </c>
      <c r="X964">
        <f t="shared" si="66"/>
        <v>0</v>
      </c>
      <c r="Y964">
        <v>0</v>
      </c>
      <c r="Z964" t="s">
        <v>51</v>
      </c>
      <c r="AA964" t="str">
        <f t="shared" si="69"/>
        <v>short_term</v>
      </c>
      <c r="AB964" s="4" t="s">
        <v>117</v>
      </c>
    </row>
    <row r="965" spans="1:28">
      <c r="A965" t="s">
        <v>88</v>
      </c>
      <c r="B965">
        <v>2020</v>
      </c>
      <c r="C965" t="s">
        <v>82</v>
      </c>
      <c r="D965" s="4" t="s">
        <v>149</v>
      </c>
      <c r="E965" s="1" t="s">
        <v>58</v>
      </c>
      <c r="F965">
        <v>0</v>
      </c>
      <c r="G965">
        <v>7.0645161290000003</v>
      </c>
      <c r="H965">
        <v>27.159680000000002</v>
      </c>
      <c r="I965">
        <v>95.219354839999994</v>
      </c>
      <c r="J965">
        <v>6.6854838709999997</v>
      </c>
      <c r="K965">
        <v>46.25</v>
      </c>
      <c r="L965">
        <v>90</v>
      </c>
      <c r="M965">
        <v>130</v>
      </c>
      <c r="N965">
        <f t="shared" si="67"/>
        <v>3.6666666666666665</v>
      </c>
      <c r="O965">
        <v>0</v>
      </c>
      <c r="P965">
        <v>0</v>
      </c>
      <c r="Q965" t="s">
        <v>68</v>
      </c>
      <c r="R965">
        <v>6.75</v>
      </c>
      <c r="S965">
        <v>17</v>
      </c>
      <c r="T965">
        <v>13</v>
      </c>
      <c r="U965">
        <v>13</v>
      </c>
      <c r="V965" t="s">
        <v>17</v>
      </c>
      <c r="W965">
        <f t="shared" si="68"/>
        <v>0</v>
      </c>
      <c r="X965">
        <f t="shared" si="66"/>
        <v>0</v>
      </c>
      <c r="Y965">
        <v>0</v>
      </c>
      <c r="Z965" t="s">
        <v>51</v>
      </c>
      <c r="AA965" t="str">
        <f t="shared" si="69"/>
        <v>short_term</v>
      </c>
      <c r="AB965" s="4" t="s">
        <v>118</v>
      </c>
    </row>
    <row r="966" spans="1:28">
      <c r="A966" t="s">
        <v>88</v>
      </c>
      <c r="B966">
        <v>2020</v>
      </c>
      <c r="C966" t="s">
        <v>82</v>
      </c>
      <c r="D966" s="4" t="s">
        <v>150</v>
      </c>
      <c r="E966" s="1" t="s">
        <v>59</v>
      </c>
      <c r="F966">
        <v>0</v>
      </c>
      <c r="G966">
        <v>7.0645161290000003</v>
      </c>
      <c r="H966">
        <v>27.159680000000002</v>
      </c>
      <c r="I966">
        <v>95.219354839999994</v>
      </c>
      <c r="J966">
        <v>6.6854838709999997</v>
      </c>
      <c r="K966">
        <v>29.9</v>
      </c>
      <c r="L966">
        <v>90</v>
      </c>
      <c r="M966">
        <v>100</v>
      </c>
      <c r="N966">
        <f t="shared" si="67"/>
        <v>3.1666666666666665</v>
      </c>
      <c r="O966">
        <v>0</v>
      </c>
      <c r="P966">
        <v>0</v>
      </c>
      <c r="Q966" t="s">
        <v>13</v>
      </c>
      <c r="R966">
        <v>6.4</v>
      </c>
      <c r="S966">
        <v>150</v>
      </c>
      <c r="T966">
        <v>75</v>
      </c>
      <c r="U966">
        <v>50</v>
      </c>
      <c r="V966" t="s">
        <v>17</v>
      </c>
      <c r="W966">
        <f t="shared" si="68"/>
        <v>0</v>
      </c>
      <c r="X966">
        <f t="shared" si="66"/>
        <v>0</v>
      </c>
      <c r="Y966">
        <v>0</v>
      </c>
      <c r="Z966" t="s">
        <v>51</v>
      </c>
      <c r="AA966" t="str">
        <f t="shared" si="69"/>
        <v>short_term</v>
      </c>
      <c r="AB966" s="4" t="s">
        <v>119</v>
      </c>
    </row>
    <row r="967" spans="1:28">
      <c r="A967" t="s">
        <v>88</v>
      </c>
      <c r="B967">
        <v>2020</v>
      </c>
      <c r="C967" t="s">
        <v>82</v>
      </c>
      <c r="D967" s="4" t="s">
        <v>11</v>
      </c>
      <c r="E967" s="1" t="s">
        <v>59</v>
      </c>
      <c r="F967">
        <v>0</v>
      </c>
      <c r="G967">
        <v>7.0645161290000003</v>
      </c>
      <c r="H967">
        <v>27.159680000000002</v>
      </c>
      <c r="I967">
        <v>95.219354839999994</v>
      </c>
      <c r="J967">
        <v>6.6854838709999997</v>
      </c>
      <c r="K967">
        <v>34.26</v>
      </c>
      <c r="L967">
        <v>120</v>
      </c>
      <c r="M967">
        <v>150</v>
      </c>
      <c r="N967">
        <f t="shared" si="67"/>
        <v>4.5</v>
      </c>
      <c r="O967">
        <v>0</v>
      </c>
      <c r="P967">
        <v>0</v>
      </c>
      <c r="Q967" t="s">
        <v>13</v>
      </c>
      <c r="R967">
        <v>6.5</v>
      </c>
      <c r="S967">
        <v>24</v>
      </c>
      <c r="T967">
        <v>108</v>
      </c>
      <c r="U967">
        <v>48</v>
      </c>
      <c r="V967" t="s">
        <v>18</v>
      </c>
      <c r="W967">
        <f t="shared" si="68"/>
        <v>0</v>
      </c>
      <c r="X967">
        <f t="shared" si="66"/>
        <v>0</v>
      </c>
      <c r="Y967">
        <v>0</v>
      </c>
      <c r="Z967" t="s">
        <v>53</v>
      </c>
      <c r="AA967" t="str">
        <f t="shared" si="69"/>
        <v>intermediate_term</v>
      </c>
      <c r="AB967" s="4" t="s">
        <v>120</v>
      </c>
    </row>
    <row r="968" spans="1:28">
      <c r="A968" t="s">
        <v>88</v>
      </c>
      <c r="B968">
        <v>2020</v>
      </c>
      <c r="C968" t="s">
        <v>82</v>
      </c>
      <c r="D968" s="4" t="s">
        <v>151</v>
      </c>
      <c r="E968" s="1" t="s">
        <v>60</v>
      </c>
      <c r="F968">
        <v>1</v>
      </c>
      <c r="G968">
        <v>7.0645161290000003</v>
      </c>
      <c r="H968">
        <v>27.159680000000002</v>
      </c>
      <c r="I968">
        <v>95.219354839999994</v>
      </c>
      <c r="J968">
        <v>6.6854838709999997</v>
      </c>
      <c r="K968">
        <v>38.340000000000003</v>
      </c>
      <c r="L968">
        <v>150</v>
      </c>
      <c r="M968">
        <v>300</v>
      </c>
      <c r="N968">
        <f t="shared" si="67"/>
        <v>7.5</v>
      </c>
      <c r="O968">
        <v>16500</v>
      </c>
      <c r="P968">
        <v>657</v>
      </c>
      <c r="Q968" t="s">
        <v>13</v>
      </c>
      <c r="R968">
        <v>5.75</v>
      </c>
      <c r="S968">
        <v>40</v>
      </c>
      <c r="T968">
        <v>25</v>
      </c>
      <c r="U968">
        <v>15</v>
      </c>
      <c r="V968" t="s">
        <v>18</v>
      </c>
      <c r="W968">
        <f t="shared" si="68"/>
        <v>25189.38</v>
      </c>
      <c r="X968">
        <f t="shared" si="66"/>
        <v>8689.380000000001</v>
      </c>
      <c r="Y968">
        <f>(X968/O968)*100</f>
        <v>52.662909090909096</v>
      </c>
      <c r="Z968" t="s">
        <v>53</v>
      </c>
      <c r="AA968" t="str">
        <f t="shared" si="69"/>
        <v>intermediate_term</v>
      </c>
      <c r="AB968" s="4" t="s">
        <v>121</v>
      </c>
    </row>
    <row r="969" spans="1:28">
      <c r="A969" t="s">
        <v>88</v>
      </c>
      <c r="B969">
        <v>2020</v>
      </c>
      <c r="C969" t="s">
        <v>82</v>
      </c>
      <c r="D969" s="4" t="s">
        <v>152</v>
      </c>
      <c r="E969" s="1" t="s">
        <v>60</v>
      </c>
      <c r="F969">
        <v>1</v>
      </c>
      <c r="G969">
        <v>7.0645161290000003</v>
      </c>
      <c r="H969">
        <v>27.159680000000002</v>
      </c>
      <c r="I969">
        <v>95.219354839999994</v>
      </c>
      <c r="J969">
        <v>6.6854838709999997</v>
      </c>
      <c r="K969">
        <v>33</v>
      </c>
      <c r="L969">
        <v>50</v>
      </c>
      <c r="M969">
        <v>145</v>
      </c>
      <c r="N969">
        <f t="shared" si="67"/>
        <v>3.25</v>
      </c>
      <c r="O969">
        <v>11500</v>
      </c>
      <c r="P969">
        <v>866</v>
      </c>
      <c r="Q969" t="s">
        <v>69</v>
      </c>
      <c r="R969">
        <v>6.75</v>
      </c>
      <c r="S969">
        <v>20</v>
      </c>
      <c r="T969">
        <v>40</v>
      </c>
      <c r="U969">
        <v>20</v>
      </c>
      <c r="V969" t="s">
        <v>17</v>
      </c>
      <c r="W969">
        <f t="shared" si="68"/>
        <v>28578</v>
      </c>
      <c r="X969">
        <f t="shared" si="66"/>
        <v>17078</v>
      </c>
      <c r="Y969">
        <f>(X969/O969)*100</f>
        <v>148.50434782608696</v>
      </c>
      <c r="Z969" t="s">
        <v>53</v>
      </c>
      <c r="AA969" t="str">
        <f t="shared" si="69"/>
        <v>short_term</v>
      </c>
      <c r="AB969" s="4" t="s">
        <v>122</v>
      </c>
    </row>
    <row r="970" spans="1:28">
      <c r="A970" t="s">
        <v>88</v>
      </c>
      <c r="B970">
        <v>2020</v>
      </c>
      <c r="C970" t="s">
        <v>82</v>
      </c>
      <c r="D970" s="4" t="s">
        <v>153</v>
      </c>
      <c r="E970" s="1" t="s">
        <v>63</v>
      </c>
      <c r="F970">
        <v>0</v>
      </c>
      <c r="G970">
        <v>7.0645161290000003</v>
      </c>
      <c r="H970">
        <v>27.159680000000002</v>
      </c>
      <c r="I970">
        <v>95.219354839999994</v>
      </c>
      <c r="J970">
        <v>6.6854838709999997</v>
      </c>
      <c r="K970">
        <v>145</v>
      </c>
      <c r="L970">
        <v>180</v>
      </c>
      <c r="M970">
        <v>240</v>
      </c>
      <c r="N970">
        <f t="shared" si="67"/>
        <v>7</v>
      </c>
      <c r="O970">
        <v>0</v>
      </c>
      <c r="P970">
        <v>0</v>
      </c>
      <c r="Q970" t="s">
        <v>70</v>
      </c>
      <c r="R970">
        <v>6.9</v>
      </c>
      <c r="S970">
        <v>80</v>
      </c>
      <c r="T970">
        <v>40</v>
      </c>
      <c r="U970">
        <v>40</v>
      </c>
      <c r="V970" t="s">
        <v>18</v>
      </c>
      <c r="W970">
        <f t="shared" si="68"/>
        <v>0</v>
      </c>
      <c r="X970">
        <f t="shared" si="66"/>
        <v>0</v>
      </c>
      <c r="Y970">
        <v>0</v>
      </c>
      <c r="Z970" t="s">
        <v>53</v>
      </c>
      <c r="AA970" t="str">
        <f t="shared" si="69"/>
        <v>intermediate_term</v>
      </c>
      <c r="AB970" s="4" t="s">
        <v>123</v>
      </c>
    </row>
    <row r="971" spans="1:28">
      <c r="A971" t="s">
        <v>88</v>
      </c>
      <c r="B971">
        <v>2020</v>
      </c>
      <c r="C971" t="s">
        <v>82</v>
      </c>
      <c r="D971" s="4" t="s">
        <v>12</v>
      </c>
      <c r="E971" s="1" t="s">
        <v>62</v>
      </c>
      <c r="F971">
        <v>0</v>
      </c>
      <c r="G971">
        <v>7.0645161290000003</v>
      </c>
      <c r="H971">
        <v>27.159680000000002</v>
      </c>
      <c r="I971">
        <v>95.219354839999994</v>
      </c>
      <c r="J971">
        <v>6.6854838709999997</v>
      </c>
      <c r="K971">
        <v>100</v>
      </c>
      <c r="L971">
        <v>150</v>
      </c>
      <c r="M971">
        <v>180</v>
      </c>
      <c r="N971">
        <f t="shared" si="67"/>
        <v>5.5</v>
      </c>
      <c r="O971">
        <v>0</v>
      </c>
      <c r="P971">
        <v>0</v>
      </c>
      <c r="Q971" t="s">
        <v>13</v>
      </c>
      <c r="R971">
        <v>6.25</v>
      </c>
      <c r="S971">
        <v>30</v>
      </c>
      <c r="T971">
        <v>60</v>
      </c>
      <c r="U971">
        <v>30</v>
      </c>
      <c r="V971" t="s">
        <v>17</v>
      </c>
      <c r="W971">
        <f t="shared" si="68"/>
        <v>0</v>
      </c>
      <c r="X971">
        <f t="shared" si="66"/>
        <v>0</v>
      </c>
      <c r="Y971">
        <v>0</v>
      </c>
      <c r="Z971" t="s">
        <v>53</v>
      </c>
      <c r="AA971" t="str">
        <f t="shared" si="69"/>
        <v>intermediate_term</v>
      </c>
      <c r="AB971" s="4" t="s">
        <v>124</v>
      </c>
    </row>
    <row r="972" spans="1:28">
      <c r="A972" t="s">
        <v>88</v>
      </c>
      <c r="B972">
        <v>2020</v>
      </c>
      <c r="C972" t="s">
        <v>82</v>
      </c>
      <c r="D972" s="4" t="s">
        <v>154</v>
      </c>
      <c r="E972" s="1" t="s">
        <v>61</v>
      </c>
      <c r="F972">
        <v>0</v>
      </c>
      <c r="G972">
        <v>7.0645161290000003</v>
      </c>
      <c r="H972">
        <v>27.159680000000002</v>
      </c>
      <c r="I972">
        <v>95.219354839999994</v>
      </c>
      <c r="J972">
        <v>6.6854838709999997</v>
      </c>
      <c r="K972">
        <v>4.28</v>
      </c>
      <c r="L972">
        <v>300</v>
      </c>
      <c r="M972">
        <v>450</v>
      </c>
      <c r="N972">
        <f t="shared" si="67"/>
        <v>12.5</v>
      </c>
      <c r="O972">
        <v>0</v>
      </c>
      <c r="P972">
        <v>0</v>
      </c>
      <c r="Q972" t="s">
        <v>13</v>
      </c>
      <c r="R972">
        <v>7</v>
      </c>
      <c r="S972">
        <v>150</v>
      </c>
      <c r="T972">
        <v>80</v>
      </c>
      <c r="U972">
        <v>80</v>
      </c>
      <c r="V972" t="s">
        <v>17</v>
      </c>
      <c r="W972">
        <f t="shared" si="68"/>
        <v>0</v>
      </c>
      <c r="X972">
        <f t="shared" si="66"/>
        <v>0</v>
      </c>
      <c r="Y972">
        <v>0</v>
      </c>
      <c r="Z972" t="s">
        <v>51</v>
      </c>
      <c r="AA972" t="str">
        <f t="shared" si="69"/>
        <v>long_term</v>
      </c>
      <c r="AB972" s="4" t="s">
        <v>125</v>
      </c>
    </row>
    <row r="973" spans="1:28">
      <c r="A973" t="s">
        <v>88</v>
      </c>
      <c r="B973">
        <v>2020</v>
      </c>
      <c r="C973" t="s">
        <v>82</v>
      </c>
      <c r="D973" s="4" t="s">
        <v>155</v>
      </c>
      <c r="E973" s="1" t="s">
        <v>62</v>
      </c>
      <c r="F973">
        <v>1</v>
      </c>
      <c r="G973">
        <v>7.0645161290000003</v>
      </c>
      <c r="H973">
        <v>27.159680000000002</v>
      </c>
      <c r="I973">
        <v>95.219354839999994</v>
      </c>
      <c r="J973">
        <v>6.6854838709999997</v>
      </c>
      <c r="K973">
        <v>40</v>
      </c>
      <c r="L973">
        <v>80</v>
      </c>
      <c r="M973">
        <v>150</v>
      </c>
      <c r="N973">
        <f t="shared" si="67"/>
        <v>3.8333333333333335</v>
      </c>
      <c r="O973">
        <v>37500</v>
      </c>
      <c r="P973">
        <v>17000</v>
      </c>
      <c r="Q973" t="s">
        <v>13</v>
      </c>
      <c r="R973">
        <v>6.5</v>
      </c>
      <c r="S973">
        <v>40</v>
      </c>
      <c r="T973">
        <v>20</v>
      </c>
      <c r="U973">
        <v>40</v>
      </c>
      <c r="V973" t="s">
        <v>17</v>
      </c>
      <c r="W973">
        <f t="shared" si="68"/>
        <v>680000</v>
      </c>
      <c r="X973">
        <f t="shared" si="66"/>
        <v>642500</v>
      </c>
      <c r="Y973">
        <f>(X973/O973)*100</f>
        <v>1713.3333333333333</v>
      </c>
      <c r="Z973" t="s">
        <v>51</v>
      </c>
      <c r="AA973" t="str">
        <f t="shared" si="69"/>
        <v>short_term</v>
      </c>
      <c r="AB973" s="4" t="s">
        <v>126</v>
      </c>
    </row>
    <row r="974" spans="1:28">
      <c r="A974" t="s">
        <v>88</v>
      </c>
      <c r="B974">
        <v>2020</v>
      </c>
      <c r="C974" t="s">
        <v>82</v>
      </c>
      <c r="D974" s="4" t="s">
        <v>22</v>
      </c>
      <c r="E974" s="3" t="s">
        <v>62</v>
      </c>
      <c r="F974">
        <v>0</v>
      </c>
      <c r="G974">
        <v>7.0645161290000003</v>
      </c>
      <c r="H974">
        <v>27.159680000000002</v>
      </c>
      <c r="I974">
        <v>95.219354839999994</v>
      </c>
      <c r="J974">
        <v>6.6854838709999997</v>
      </c>
      <c r="K974">
        <f ca="1">RANDBETWEEN(15,30)</f>
        <v>22</v>
      </c>
      <c r="L974">
        <v>90</v>
      </c>
      <c r="M974">
        <v>90</v>
      </c>
      <c r="N974">
        <f t="shared" si="67"/>
        <v>3</v>
      </c>
      <c r="O974">
        <v>0</v>
      </c>
      <c r="P974">
        <v>0</v>
      </c>
      <c r="Q974" t="s">
        <v>13</v>
      </c>
      <c r="R974">
        <v>6.5</v>
      </c>
      <c r="S974">
        <v>200</v>
      </c>
      <c r="T974">
        <v>250</v>
      </c>
      <c r="U974">
        <v>250</v>
      </c>
      <c r="V974" t="s">
        <v>18</v>
      </c>
      <c r="W974">
        <f t="shared" ca="1" si="68"/>
        <v>0</v>
      </c>
      <c r="X974">
        <f t="shared" ca="1" si="66"/>
        <v>0</v>
      </c>
      <c r="Y974">
        <v>0</v>
      </c>
      <c r="Z974" t="s">
        <v>53</v>
      </c>
      <c r="AA974" t="str">
        <f t="shared" si="69"/>
        <v>short_term</v>
      </c>
      <c r="AB974" s="4" t="s">
        <v>90</v>
      </c>
    </row>
    <row r="975" spans="1:28">
      <c r="A975" t="s">
        <v>88</v>
      </c>
      <c r="B975">
        <v>2020</v>
      </c>
      <c r="C975" t="s">
        <v>82</v>
      </c>
      <c r="D975" s="4" t="s">
        <v>23</v>
      </c>
      <c r="E975" s="3" t="s">
        <v>62</v>
      </c>
      <c r="F975">
        <v>1</v>
      </c>
      <c r="G975">
        <v>7.0645161290000003</v>
      </c>
      <c r="H975">
        <v>27.159680000000002</v>
      </c>
      <c r="I975">
        <v>95.219354839999994</v>
      </c>
      <c r="J975">
        <v>6.6854838709999997</v>
      </c>
      <c r="K975">
        <f ca="1">RANDBETWEEN(15,30)</f>
        <v>16</v>
      </c>
      <c r="L975">
        <v>140</v>
      </c>
      <c r="M975">
        <v>140</v>
      </c>
      <c r="N975">
        <f t="shared" si="67"/>
        <v>4.666666666666667</v>
      </c>
      <c r="O975">
        <v>27500</v>
      </c>
      <c r="P975">
        <f ca="1">RANDBETWEEN(16180,16195)</f>
        <v>16195</v>
      </c>
      <c r="Q975" t="s">
        <v>15</v>
      </c>
      <c r="R975">
        <v>6.05</v>
      </c>
      <c r="S975">
        <v>200</v>
      </c>
      <c r="T975">
        <v>75</v>
      </c>
      <c r="U975">
        <v>75</v>
      </c>
      <c r="V975" t="s">
        <v>18</v>
      </c>
      <c r="W975">
        <f t="shared" ca="1" si="68"/>
        <v>259120</v>
      </c>
      <c r="X975">
        <f t="shared" ca="1" si="66"/>
        <v>231620</v>
      </c>
      <c r="Y975">
        <f ca="1">(X975/O975)*100</f>
        <v>842.25454545454545</v>
      </c>
      <c r="Z975" t="s">
        <v>53</v>
      </c>
      <c r="AA975" t="str">
        <f t="shared" si="69"/>
        <v>intermediate_term</v>
      </c>
      <c r="AB975" s="4" t="s">
        <v>127</v>
      </c>
    </row>
    <row r="976" spans="1:28">
      <c r="A976" t="s">
        <v>88</v>
      </c>
      <c r="B976">
        <v>2020</v>
      </c>
      <c r="C976" t="s">
        <v>82</v>
      </c>
      <c r="D976" s="4" t="s">
        <v>24</v>
      </c>
      <c r="E976" s="3" t="s">
        <v>62</v>
      </c>
      <c r="F976">
        <v>0</v>
      </c>
      <c r="G976">
        <v>7.0645161290000003</v>
      </c>
      <c r="H976">
        <v>27.159680000000002</v>
      </c>
      <c r="I976">
        <v>95.219354839999994</v>
      </c>
      <c r="J976">
        <v>6.6854838709999997</v>
      </c>
      <c r="K976">
        <f ca="1">RANDBETWEEN(25,35)</f>
        <v>25</v>
      </c>
      <c r="L976">
        <v>240</v>
      </c>
      <c r="M976">
        <v>240</v>
      </c>
      <c r="N976">
        <f t="shared" si="67"/>
        <v>8</v>
      </c>
      <c r="O976">
        <v>0</v>
      </c>
      <c r="P976">
        <v>0</v>
      </c>
      <c r="Q976" t="s">
        <v>15</v>
      </c>
      <c r="R976">
        <v>6</v>
      </c>
      <c r="S976">
        <v>10</v>
      </c>
      <c r="T976">
        <v>20</v>
      </c>
      <c r="U976">
        <v>20</v>
      </c>
      <c r="V976" t="s">
        <v>17</v>
      </c>
      <c r="W976">
        <f t="shared" ca="1" si="68"/>
        <v>0</v>
      </c>
      <c r="X976">
        <f t="shared" ca="1" si="66"/>
        <v>0</v>
      </c>
      <c r="Y976">
        <v>0</v>
      </c>
      <c r="Z976" t="s">
        <v>51</v>
      </c>
      <c r="AA976" t="str">
        <f t="shared" si="69"/>
        <v>intermediate_term</v>
      </c>
      <c r="AB976" s="4" t="s">
        <v>91</v>
      </c>
    </row>
    <row r="977" spans="1:28">
      <c r="A977" t="s">
        <v>88</v>
      </c>
      <c r="B977">
        <v>2020</v>
      </c>
      <c r="C977" t="s">
        <v>82</v>
      </c>
      <c r="D977" s="4" t="s">
        <v>25</v>
      </c>
      <c r="E977" s="3" t="s">
        <v>62</v>
      </c>
      <c r="F977">
        <v>0</v>
      </c>
      <c r="G977">
        <v>7.0645161290000003</v>
      </c>
      <c r="H977">
        <v>27.159680000000002</v>
      </c>
      <c r="I977">
        <v>95.219354839999994</v>
      </c>
      <c r="J977">
        <v>6.6854838709999997</v>
      </c>
      <c r="K977">
        <f ca="1">RANDBETWEEN(20,30)</f>
        <v>26</v>
      </c>
      <c r="L977">
        <v>75</v>
      </c>
      <c r="M977">
        <v>75</v>
      </c>
      <c r="N977">
        <f t="shared" si="67"/>
        <v>2.5</v>
      </c>
      <c r="O977">
        <v>0</v>
      </c>
      <c r="P977">
        <v>0</v>
      </c>
      <c r="Q977" t="s">
        <v>15</v>
      </c>
      <c r="R977">
        <v>6.25</v>
      </c>
      <c r="S977">
        <v>5</v>
      </c>
      <c r="T977">
        <v>10</v>
      </c>
      <c r="U977">
        <v>10</v>
      </c>
      <c r="V977" t="s">
        <v>18</v>
      </c>
      <c r="W977">
        <f t="shared" ca="1" si="68"/>
        <v>0</v>
      </c>
      <c r="X977">
        <f t="shared" ca="1" si="66"/>
        <v>0</v>
      </c>
      <c r="Y977">
        <v>0</v>
      </c>
      <c r="Z977" t="s">
        <v>51</v>
      </c>
      <c r="AA977" t="str">
        <f t="shared" si="69"/>
        <v>short_term</v>
      </c>
      <c r="AB977" s="4" t="s">
        <v>92</v>
      </c>
    </row>
    <row r="978" spans="1:28">
      <c r="A978" t="s">
        <v>88</v>
      </c>
      <c r="B978">
        <v>2020</v>
      </c>
      <c r="C978" t="s">
        <v>82</v>
      </c>
      <c r="D978" s="4" t="s">
        <v>26</v>
      </c>
      <c r="E978" s="3" t="s">
        <v>62</v>
      </c>
      <c r="F978">
        <v>0</v>
      </c>
      <c r="G978">
        <v>7.0645161290000003</v>
      </c>
      <c r="H978">
        <v>27.159680000000002</v>
      </c>
      <c r="I978">
        <v>95.219354839999994</v>
      </c>
      <c r="J978">
        <v>6.6854838709999997</v>
      </c>
      <c r="K978">
        <f ca="1">RANDBETWEEN(25,35)</f>
        <v>28</v>
      </c>
      <c r="L978">
        <v>55</v>
      </c>
      <c r="M978">
        <v>55</v>
      </c>
      <c r="N978">
        <f t="shared" si="67"/>
        <v>1.8333333333333333</v>
      </c>
      <c r="O978">
        <v>0</v>
      </c>
      <c r="P978">
        <v>0</v>
      </c>
      <c r="Q978" t="s">
        <v>13</v>
      </c>
      <c r="R978">
        <v>6.4</v>
      </c>
      <c r="S978">
        <v>30</v>
      </c>
      <c r="T978">
        <v>40</v>
      </c>
      <c r="U978">
        <v>40</v>
      </c>
      <c r="V978" t="s">
        <v>17</v>
      </c>
      <c r="W978">
        <f t="shared" ca="1" si="68"/>
        <v>0</v>
      </c>
      <c r="X978">
        <f t="shared" ca="1" si="66"/>
        <v>0</v>
      </c>
      <c r="Y978">
        <v>0</v>
      </c>
      <c r="Z978" t="s">
        <v>53</v>
      </c>
      <c r="AA978" t="str">
        <f t="shared" si="69"/>
        <v>short_term</v>
      </c>
      <c r="AB978" s="4" t="s">
        <v>128</v>
      </c>
    </row>
    <row r="979" spans="1:28">
      <c r="A979" t="s">
        <v>88</v>
      </c>
      <c r="B979">
        <v>2020</v>
      </c>
      <c r="C979" t="s">
        <v>82</v>
      </c>
      <c r="D979" s="4" t="s">
        <v>27</v>
      </c>
      <c r="E979" s="3" t="s">
        <v>62</v>
      </c>
      <c r="F979">
        <v>0</v>
      </c>
      <c r="G979">
        <v>7.0645161290000003</v>
      </c>
      <c r="H979">
        <v>27.159680000000002</v>
      </c>
      <c r="I979">
        <v>95.219354839999994</v>
      </c>
      <c r="J979">
        <v>6.6854838709999997</v>
      </c>
      <c r="K979">
        <f ca="1">RANDBETWEEN(15,30)</f>
        <v>23</v>
      </c>
      <c r="L979">
        <v>90</v>
      </c>
      <c r="M979">
        <v>90</v>
      </c>
      <c r="N979">
        <f t="shared" si="67"/>
        <v>3</v>
      </c>
      <c r="O979">
        <v>0</v>
      </c>
      <c r="P979">
        <v>0</v>
      </c>
      <c r="Q979" t="s">
        <v>13</v>
      </c>
      <c r="R979">
        <v>6.5</v>
      </c>
      <c r="S979">
        <v>90</v>
      </c>
      <c r="T979">
        <v>90</v>
      </c>
      <c r="U979">
        <v>90</v>
      </c>
      <c r="V979" t="s">
        <v>17</v>
      </c>
      <c r="W979">
        <f t="shared" ca="1" si="68"/>
        <v>0</v>
      </c>
      <c r="X979">
        <f t="shared" ca="1" si="66"/>
        <v>0</v>
      </c>
      <c r="Y979">
        <v>0</v>
      </c>
      <c r="Z979" t="s">
        <v>51</v>
      </c>
      <c r="AA979" t="str">
        <f t="shared" si="69"/>
        <v>short_term</v>
      </c>
      <c r="AB979" s="4" t="s">
        <v>93</v>
      </c>
    </row>
    <row r="980" spans="1:28">
      <c r="A980" t="s">
        <v>88</v>
      </c>
      <c r="B980">
        <v>2020</v>
      </c>
      <c r="C980" t="s">
        <v>82</v>
      </c>
      <c r="D980" s="4" t="s">
        <v>28</v>
      </c>
      <c r="E980" s="3" t="s">
        <v>62</v>
      </c>
      <c r="F980">
        <v>0</v>
      </c>
      <c r="G980">
        <v>7.0645161290000003</v>
      </c>
      <c r="H980">
        <v>27.159680000000002</v>
      </c>
      <c r="I980">
        <v>95.219354839999994</v>
      </c>
      <c r="J980">
        <v>6.6854838709999997</v>
      </c>
      <c r="K980">
        <f ca="1">RANDBETWEEN(25,40)</f>
        <v>36</v>
      </c>
      <c r="L980">
        <v>180</v>
      </c>
      <c r="M980">
        <v>180</v>
      </c>
      <c r="N980">
        <f t="shared" si="67"/>
        <v>6</v>
      </c>
      <c r="O980">
        <v>0</v>
      </c>
      <c r="P980">
        <v>0</v>
      </c>
      <c r="Q980" t="s">
        <v>15</v>
      </c>
      <c r="R980">
        <v>6.25</v>
      </c>
      <c r="S980">
        <v>80</v>
      </c>
      <c r="T980">
        <v>60</v>
      </c>
      <c r="U980">
        <v>40</v>
      </c>
      <c r="V980" t="s">
        <v>18</v>
      </c>
      <c r="W980">
        <f t="shared" ca="1" si="68"/>
        <v>0</v>
      </c>
      <c r="X980">
        <f t="shared" ca="1" si="66"/>
        <v>0</v>
      </c>
      <c r="Y980">
        <v>0</v>
      </c>
      <c r="Z980" t="s">
        <v>53</v>
      </c>
      <c r="AA980" t="str">
        <f t="shared" si="69"/>
        <v>intermediate_term</v>
      </c>
      <c r="AB980" s="4" t="s">
        <v>94</v>
      </c>
    </row>
    <row r="981" spans="1:28">
      <c r="A981" t="s">
        <v>88</v>
      </c>
      <c r="B981">
        <v>2020</v>
      </c>
      <c r="C981" t="s">
        <v>82</v>
      </c>
      <c r="D981" s="4" t="s">
        <v>29</v>
      </c>
      <c r="E981" s="1" t="s">
        <v>63</v>
      </c>
      <c r="F981">
        <v>0</v>
      </c>
      <c r="G981">
        <v>7.0645161290000003</v>
      </c>
      <c r="H981">
        <v>27.159680000000002</v>
      </c>
      <c r="I981">
        <v>95.219354839999994</v>
      </c>
      <c r="J981">
        <v>6.6854838709999997</v>
      </c>
      <c r="K981">
        <f ca="1">RANDBETWEEN(85,95)</f>
        <v>93</v>
      </c>
      <c r="L981">
        <v>210</v>
      </c>
      <c r="M981">
        <v>210</v>
      </c>
      <c r="N981">
        <f t="shared" si="67"/>
        <v>7</v>
      </c>
      <c r="O981">
        <v>0</v>
      </c>
      <c r="P981">
        <v>0</v>
      </c>
      <c r="Q981" t="s">
        <v>36</v>
      </c>
      <c r="R981">
        <v>6</v>
      </c>
      <c r="S981">
        <v>120</v>
      </c>
      <c r="T981">
        <v>50</v>
      </c>
      <c r="U981">
        <v>80</v>
      </c>
      <c r="V981" t="s">
        <v>17</v>
      </c>
      <c r="W981">
        <f t="shared" ca="1" si="68"/>
        <v>0</v>
      </c>
      <c r="X981">
        <f t="shared" ca="1" si="66"/>
        <v>0</v>
      </c>
      <c r="Y981">
        <v>0</v>
      </c>
      <c r="Z981" t="s">
        <v>51</v>
      </c>
      <c r="AA981" t="str">
        <f t="shared" si="69"/>
        <v>intermediate_term</v>
      </c>
      <c r="AB981" s="4" t="s">
        <v>129</v>
      </c>
    </row>
    <row r="982" spans="1:28">
      <c r="A982" t="s">
        <v>88</v>
      </c>
      <c r="B982">
        <v>2020</v>
      </c>
      <c r="C982" t="s">
        <v>82</v>
      </c>
      <c r="D982" s="4" t="s">
        <v>30</v>
      </c>
      <c r="E982" s="2" t="s">
        <v>61</v>
      </c>
      <c r="F982">
        <v>0</v>
      </c>
      <c r="G982">
        <v>7.0645161290000003</v>
      </c>
      <c r="H982">
        <v>27.159680000000002</v>
      </c>
      <c r="I982">
        <v>95.219354839999994</v>
      </c>
      <c r="J982">
        <v>6.6854838709999997</v>
      </c>
      <c r="K982">
        <f ca="1">RANDBETWEEN(25,40)</f>
        <v>34</v>
      </c>
      <c r="L982">
        <v>360</v>
      </c>
      <c r="M982">
        <v>360</v>
      </c>
      <c r="N982">
        <f t="shared" si="67"/>
        <v>12</v>
      </c>
      <c r="O982">
        <v>0</v>
      </c>
      <c r="P982">
        <v>0</v>
      </c>
      <c r="Q982" t="s">
        <v>65</v>
      </c>
      <c r="R982">
        <v>6.75</v>
      </c>
      <c r="S982">
        <v>400</v>
      </c>
      <c r="T982">
        <v>120</v>
      </c>
      <c r="U982">
        <v>600</v>
      </c>
      <c r="V982" t="s">
        <v>18</v>
      </c>
      <c r="W982">
        <f t="shared" ca="1" si="68"/>
        <v>0</v>
      </c>
      <c r="X982">
        <f t="shared" ca="1" si="66"/>
        <v>0</v>
      </c>
      <c r="Y982">
        <v>0</v>
      </c>
      <c r="Z982" t="s">
        <v>53</v>
      </c>
      <c r="AA982" t="str">
        <f t="shared" si="69"/>
        <v>intermediate_term</v>
      </c>
      <c r="AB982" s="4" t="s">
        <v>95</v>
      </c>
    </row>
    <row r="983" spans="1:28">
      <c r="A983" t="s">
        <v>88</v>
      </c>
      <c r="B983">
        <v>2020</v>
      </c>
      <c r="C983" t="s">
        <v>82</v>
      </c>
      <c r="D983" s="4" t="s">
        <v>31</v>
      </c>
      <c r="E983" s="3" t="s">
        <v>61</v>
      </c>
      <c r="F983">
        <v>1</v>
      </c>
      <c r="G983">
        <v>7.0645161290000003</v>
      </c>
      <c r="H983">
        <v>27.159680000000002</v>
      </c>
      <c r="I983">
        <v>95.219354839999994</v>
      </c>
      <c r="J983">
        <v>6.6854838709999997</v>
      </c>
      <c r="K983">
        <f ca="1">RANDBETWEEN(290,320)</f>
        <v>293</v>
      </c>
      <c r="L983">
        <v>1080</v>
      </c>
      <c r="M983">
        <v>1080</v>
      </c>
      <c r="N983">
        <f t="shared" si="67"/>
        <v>36</v>
      </c>
      <c r="O983">
        <v>395000</v>
      </c>
      <c r="P983">
        <v>12000</v>
      </c>
      <c r="Q983" t="s">
        <v>13</v>
      </c>
      <c r="R983">
        <v>9.5</v>
      </c>
      <c r="S983">
        <v>32</v>
      </c>
      <c r="T983">
        <v>32</v>
      </c>
      <c r="U983">
        <v>32</v>
      </c>
      <c r="V983" t="s">
        <v>17</v>
      </c>
      <c r="W983">
        <f t="shared" ca="1" si="68"/>
        <v>3516000</v>
      </c>
      <c r="X983">
        <f t="shared" ca="1" si="66"/>
        <v>3121000</v>
      </c>
      <c r="Y983">
        <f ca="1">(X983/O983)*100</f>
        <v>790.12658227848101</v>
      </c>
      <c r="Z983" t="s">
        <v>54</v>
      </c>
      <c r="AA983" t="str">
        <f t="shared" si="69"/>
        <v>long_term</v>
      </c>
      <c r="AB983" s="4" t="s">
        <v>130</v>
      </c>
    </row>
    <row r="984" spans="1:28">
      <c r="A984" t="s">
        <v>88</v>
      </c>
      <c r="B984">
        <v>2020</v>
      </c>
      <c r="C984" t="s">
        <v>82</v>
      </c>
      <c r="D984" s="4" t="s">
        <v>32</v>
      </c>
      <c r="E984" s="3" t="s">
        <v>61</v>
      </c>
      <c r="F984">
        <v>1</v>
      </c>
      <c r="G984">
        <v>7.0645161290000003</v>
      </c>
      <c r="H984">
        <v>27.159680000000002</v>
      </c>
      <c r="I984">
        <v>95.219354839999994</v>
      </c>
      <c r="J984">
        <v>6.6854838709999997</v>
      </c>
      <c r="K984">
        <f ca="1">RANDBETWEEN(100,130)</f>
        <v>126</v>
      </c>
      <c r="L984">
        <v>1980</v>
      </c>
      <c r="M984">
        <v>1980</v>
      </c>
      <c r="N984">
        <f t="shared" si="67"/>
        <v>66</v>
      </c>
      <c r="O984">
        <v>61500</v>
      </c>
      <c r="P984">
        <v>9000</v>
      </c>
      <c r="Q984" t="s">
        <v>15</v>
      </c>
      <c r="R984">
        <v>7.25</v>
      </c>
      <c r="S984">
        <v>56</v>
      </c>
      <c r="T984">
        <v>20</v>
      </c>
      <c r="U984">
        <v>20</v>
      </c>
      <c r="V984" t="s">
        <v>18</v>
      </c>
      <c r="W984">
        <f t="shared" ca="1" si="68"/>
        <v>1134000</v>
      </c>
      <c r="X984">
        <f t="shared" ca="1" si="66"/>
        <v>1072500</v>
      </c>
      <c r="Y984">
        <f ca="1">(X984/O984)*100</f>
        <v>1743.9024390243901</v>
      </c>
      <c r="Z984" t="s">
        <v>54</v>
      </c>
      <c r="AA984" t="str">
        <f t="shared" si="69"/>
        <v>long_term</v>
      </c>
      <c r="AB984" s="4" t="s">
        <v>131</v>
      </c>
    </row>
    <row r="985" spans="1:28">
      <c r="A985" t="s">
        <v>88</v>
      </c>
      <c r="B985">
        <v>2020</v>
      </c>
      <c r="C985" t="s">
        <v>82</v>
      </c>
      <c r="D985" s="4" t="s">
        <v>33</v>
      </c>
      <c r="E985" s="2" t="s">
        <v>61</v>
      </c>
      <c r="F985">
        <v>0</v>
      </c>
      <c r="G985">
        <v>7.0645161290000003</v>
      </c>
      <c r="H985">
        <v>27.159680000000002</v>
      </c>
      <c r="I985">
        <v>95.219354839999994</v>
      </c>
      <c r="J985">
        <v>6.6854838709999997</v>
      </c>
      <c r="K985">
        <f ca="1">RANDBETWEEN(50,65)</f>
        <v>51</v>
      </c>
      <c r="L985">
        <v>1080</v>
      </c>
      <c r="M985">
        <v>1080</v>
      </c>
      <c r="N985">
        <f t="shared" si="67"/>
        <v>36</v>
      </c>
      <c r="O985">
        <v>0</v>
      </c>
      <c r="P985">
        <v>0</v>
      </c>
      <c r="Q985" t="s">
        <v>71</v>
      </c>
      <c r="R985">
        <v>6</v>
      </c>
      <c r="S985">
        <v>25</v>
      </c>
      <c r="T985">
        <v>12</v>
      </c>
      <c r="U985">
        <v>12</v>
      </c>
      <c r="V985" t="s">
        <v>18</v>
      </c>
      <c r="W985">
        <f t="shared" ca="1" si="68"/>
        <v>0</v>
      </c>
      <c r="X985">
        <f t="shared" ca="1" si="66"/>
        <v>0</v>
      </c>
      <c r="Y985">
        <v>0</v>
      </c>
      <c r="Z985" t="s">
        <v>54</v>
      </c>
      <c r="AA985" t="str">
        <f t="shared" si="69"/>
        <v>long_term</v>
      </c>
      <c r="AB985" s="4" t="s">
        <v>96</v>
      </c>
    </row>
    <row r="986" spans="1:28">
      <c r="A986" t="s">
        <v>88</v>
      </c>
      <c r="B986">
        <v>2020</v>
      </c>
      <c r="C986" t="s">
        <v>82</v>
      </c>
      <c r="D986" s="4" t="s">
        <v>34</v>
      </c>
      <c r="E986" s="2" t="s">
        <v>61</v>
      </c>
      <c r="F986">
        <v>0</v>
      </c>
      <c r="G986">
        <v>7.0645161290000003</v>
      </c>
      <c r="H986">
        <v>27.159680000000002</v>
      </c>
      <c r="I986">
        <v>95.219354839999994</v>
      </c>
      <c r="J986">
        <v>6.6854838709999997</v>
      </c>
      <c r="K986">
        <f ca="1">RANDBETWEEN(90,120)</f>
        <v>117</v>
      </c>
      <c r="L986">
        <v>900</v>
      </c>
      <c r="M986">
        <v>900</v>
      </c>
      <c r="N986">
        <f t="shared" si="67"/>
        <v>30</v>
      </c>
      <c r="O986">
        <v>0</v>
      </c>
      <c r="P986">
        <v>0</v>
      </c>
      <c r="Q986" t="s">
        <v>13</v>
      </c>
      <c r="R986">
        <v>7.25</v>
      </c>
      <c r="S986">
        <v>215</v>
      </c>
      <c r="T986">
        <v>75</v>
      </c>
      <c r="U986">
        <v>100</v>
      </c>
      <c r="V986" t="s">
        <v>17</v>
      </c>
      <c r="W986">
        <f t="shared" ca="1" si="68"/>
        <v>0</v>
      </c>
      <c r="X986">
        <f t="shared" ca="1" si="66"/>
        <v>0</v>
      </c>
      <c r="Y986">
        <v>0</v>
      </c>
      <c r="Z986" t="s">
        <v>54</v>
      </c>
      <c r="AA986" t="str">
        <f t="shared" si="69"/>
        <v>long_term</v>
      </c>
      <c r="AB986" s="4" t="s">
        <v>97</v>
      </c>
    </row>
    <row r="987" spans="1:28">
      <c r="A987" t="s">
        <v>88</v>
      </c>
      <c r="B987">
        <v>2020</v>
      </c>
      <c r="C987" t="s">
        <v>82</v>
      </c>
      <c r="D987" s="4" t="s">
        <v>35</v>
      </c>
      <c r="E987" s="2" t="s">
        <v>61</v>
      </c>
      <c r="F987">
        <v>0</v>
      </c>
      <c r="G987">
        <v>7.0645161290000003</v>
      </c>
      <c r="H987">
        <v>27.159680000000002</v>
      </c>
      <c r="I987">
        <v>95.219354839999994</v>
      </c>
      <c r="J987">
        <v>6.6854838709999997</v>
      </c>
      <c r="K987">
        <f ca="1">RANDBETWEEN(30,50)</f>
        <v>40</v>
      </c>
      <c r="L987">
        <v>210</v>
      </c>
      <c r="M987">
        <v>210</v>
      </c>
      <c r="N987">
        <f t="shared" si="67"/>
        <v>7</v>
      </c>
      <c r="O987">
        <v>0</v>
      </c>
      <c r="P987">
        <v>0</v>
      </c>
      <c r="Q987" t="s">
        <v>13</v>
      </c>
      <c r="R987">
        <v>6.75</v>
      </c>
      <c r="S987">
        <v>1088</v>
      </c>
      <c r="T987">
        <v>72</v>
      </c>
      <c r="U987">
        <v>527</v>
      </c>
      <c r="V987" t="s">
        <v>17</v>
      </c>
      <c r="W987">
        <f t="shared" ca="1" si="68"/>
        <v>0</v>
      </c>
      <c r="X987">
        <f t="shared" ca="1" si="66"/>
        <v>0</v>
      </c>
      <c r="Y987">
        <v>0</v>
      </c>
      <c r="Z987" t="s">
        <v>54</v>
      </c>
      <c r="AA987" t="str">
        <f t="shared" si="69"/>
        <v>intermediate_term</v>
      </c>
      <c r="AB987" s="4" t="s">
        <v>98</v>
      </c>
    </row>
    <row r="988" spans="1:28">
      <c r="A988" t="s">
        <v>88</v>
      </c>
      <c r="B988">
        <v>2020</v>
      </c>
      <c r="C988" t="s">
        <v>82</v>
      </c>
      <c r="D988" s="4" t="s">
        <v>37</v>
      </c>
      <c r="E988" s="2" t="s">
        <v>61</v>
      </c>
      <c r="F988">
        <v>1</v>
      </c>
      <c r="G988">
        <v>7.0645161290000003</v>
      </c>
      <c r="H988">
        <v>27.159680000000002</v>
      </c>
      <c r="I988">
        <v>95.219354839999994</v>
      </c>
      <c r="J988">
        <v>6.6854838709999997</v>
      </c>
      <c r="K988">
        <f ca="1">RANDBETWEEN(50,100)</f>
        <v>70</v>
      </c>
      <c r="L988">
        <v>1800</v>
      </c>
      <c r="M988">
        <v>2880</v>
      </c>
      <c r="N988">
        <f t="shared" si="67"/>
        <v>78</v>
      </c>
      <c r="O988">
        <v>46750</v>
      </c>
      <c r="P988">
        <v>3000</v>
      </c>
      <c r="Q988" t="s">
        <v>13</v>
      </c>
      <c r="R988">
        <v>6.5</v>
      </c>
      <c r="S988">
        <v>400</v>
      </c>
      <c r="T988">
        <v>400</v>
      </c>
      <c r="U988">
        <v>600</v>
      </c>
      <c r="V988" t="s">
        <v>18</v>
      </c>
      <c r="W988">
        <f t="shared" ca="1" si="68"/>
        <v>210000</v>
      </c>
      <c r="X988">
        <f t="shared" ca="1" si="66"/>
        <v>163250</v>
      </c>
      <c r="Y988">
        <f ca="1">(X988/O988)*100</f>
        <v>349.19786096256689</v>
      </c>
      <c r="Z988" t="s">
        <v>54</v>
      </c>
      <c r="AA988" t="str">
        <f t="shared" si="69"/>
        <v>long_term</v>
      </c>
      <c r="AB988" s="4" t="s">
        <v>99</v>
      </c>
    </row>
    <row r="989" spans="1:28">
      <c r="A989" t="s">
        <v>88</v>
      </c>
      <c r="B989">
        <v>2020</v>
      </c>
      <c r="C989" t="s">
        <v>82</v>
      </c>
      <c r="D989" s="4" t="s">
        <v>156</v>
      </c>
      <c r="E989" s="2" t="s">
        <v>61</v>
      </c>
      <c r="F989">
        <v>0</v>
      </c>
      <c r="G989">
        <v>7.0645161290000003</v>
      </c>
      <c r="H989">
        <v>27.159680000000002</v>
      </c>
      <c r="I989">
        <v>95.219354839999994</v>
      </c>
      <c r="J989">
        <v>6.6854838709999997</v>
      </c>
      <c r="K989">
        <f ca="1">RANDBETWEEN(100,150)</f>
        <v>150</v>
      </c>
      <c r="L989">
        <v>240</v>
      </c>
      <c r="M989">
        <v>720</v>
      </c>
      <c r="N989">
        <f t="shared" si="67"/>
        <v>16</v>
      </c>
      <c r="O989">
        <v>0</v>
      </c>
      <c r="P989">
        <v>0</v>
      </c>
      <c r="Q989" t="s">
        <v>67</v>
      </c>
      <c r="R989">
        <v>6</v>
      </c>
      <c r="S989">
        <v>170</v>
      </c>
      <c r="T989">
        <v>170</v>
      </c>
      <c r="U989">
        <v>170</v>
      </c>
      <c r="V989" t="s">
        <v>18</v>
      </c>
      <c r="W989">
        <f t="shared" ca="1" si="68"/>
        <v>0</v>
      </c>
      <c r="X989">
        <f t="shared" ca="1" si="66"/>
        <v>0</v>
      </c>
      <c r="Y989">
        <v>0</v>
      </c>
      <c r="Z989" t="s">
        <v>54</v>
      </c>
      <c r="AA989" t="str">
        <f t="shared" si="69"/>
        <v>long_term</v>
      </c>
      <c r="AB989" s="4" t="s">
        <v>100</v>
      </c>
    </row>
    <row r="990" spans="1:28">
      <c r="A990" t="s">
        <v>88</v>
      </c>
      <c r="B990">
        <v>2020</v>
      </c>
      <c r="C990" t="s">
        <v>82</v>
      </c>
      <c r="D990" s="4" t="s">
        <v>38</v>
      </c>
      <c r="E990" s="3" t="s">
        <v>59</v>
      </c>
      <c r="F990">
        <v>0</v>
      </c>
      <c r="G990">
        <v>7.0645161290000003</v>
      </c>
      <c r="H990">
        <v>27.159680000000002</v>
      </c>
      <c r="I990">
        <v>95.219354839999994</v>
      </c>
      <c r="J990">
        <v>6.6854838709999997</v>
      </c>
      <c r="K990">
        <f ca="1">RANDBETWEEN(120,300)</f>
        <v>121</v>
      </c>
      <c r="L990">
        <v>45</v>
      </c>
      <c r="M990">
        <v>50</v>
      </c>
      <c r="N990">
        <f t="shared" si="67"/>
        <v>1.5833333333333333</v>
      </c>
      <c r="O990">
        <v>0</v>
      </c>
      <c r="P990">
        <v>0</v>
      </c>
      <c r="Q990" t="s">
        <v>15</v>
      </c>
      <c r="R990">
        <v>6.25</v>
      </c>
      <c r="S990">
        <v>200</v>
      </c>
      <c r="T990">
        <v>75</v>
      </c>
      <c r="U990">
        <v>125</v>
      </c>
      <c r="V990" t="s">
        <v>17</v>
      </c>
      <c r="W990">
        <f t="shared" ca="1" si="68"/>
        <v>0</v>
      </c>
      <c r="X990">
        <f t="shared" ca="1" si="66"/>
        <v>0</v>
      </c>
      <c r="Y990">
        <v>0</v>
      </c>
      <c r="Z990" t="s">
        <v>54</v>
      </c>
      <c r="AA990" t="str">
        <f t="shared" si="69"/>
        <v>short_term</v>
      </c>
      <c r="AB990" s="4" t="s">
        <v>101</v>
      </c>
    </row>
    <row r="991" spans="1:28">
      <c r="A991" t="s">
        <v>88</v>
      </c>
      <c r="B991">
        <v>2020</v>
      </c>
      <c r="C991" t="s">
        <v>82</v>
      </c>
      <c r="D991" s="4" t="s">
        <v>39</v>
      </c>
      <c r="E991" s="3" t="s">
        <v>59</v>
      </c>
      <c r="F991">
        <v>1</v>
      </c>
      <c r="G991">
        <v>7.0645161290000003</v>
      </c>
      <c r="H991">
        <v>27.159680000000002</v>
      </c>
      <c r="I991">
        <v>95.219354839999994</v>
      </c>
      <c r="J991">
        <v>6.6854838709999997</v>
      </c>
      <c r="K991">
        <f ca="1">RANDBETWEEN(60,90)</f>
        <v>72</v>
      </c>
      <c r="L991">
        <v>56</v>
      </c>
      <c r="M991">
        <v>60</v>
      </c>
      <c r="N991">
        <f t="shared" si="67"/>
        <v>1.9333333333333333</v>
      </c>
      <c r="O991">
        <v>30500</v>
      </c>
      <c r="P991">
        <v>10000</v>
      </c>
      <c r="Q991" t="s">
        <v>13</v>
      </c>
      <c r="R991">
        <v>7.25</v>
      </c>
      <c r="S991">
        <v>45</v>
      </c>
      <c r="T991">
        <v>90</v>
      </c>
      <c r="U991">
        <v>75</v>
      </c>
      <c r="V991" t="s">
        <v>18</v>
      </c>
      <c r="W991">
        <f t="shared" ca="1" si="68"/>
        <v>720000</v>
      </c>
      <c r="X991">
        <f t="shared" ca="1" si="66"/>
        <v>689500</v>
      </c>
      <c r="Y991">
        <f ca="1">(X991/O991)*100</f>
        <v>2260.655737704918</v>
      </c>
      <c r="Z991" t="s">
        <v>53</v>
      </c>
      <c r="AA991" t="str">
        <f t="shared" si="69"/>
        <v>short_term</v>
      </c>
      <c r="AB991" s="4" t="s">
        <v>102</v>
      </c>
    </row>
    <row r="992" spans="1:28">
      <c r="A992" t="s">
        <v>88</v>
      </c>
      <c r="B992">
        <v>2020</v>
      </c>
      <c r="C992" t="s">
        <v>82</v>
      </c>
      <c r="D992" s="4" t="s">
        <v>40</v>
      </c>
      <c r="E992" s="2" t="s">
        <v>62</v>
      </c>
      <c r="F992">
        <v>0</v>
      </c>
      <c r="G992">
        <v>7.0645161290000003</v>
      </c>
      <c r="H992">
        <v>27.159680000000002</v>
      </c>
      <c r="I992">
        <v>95.219354839999994</v>
      </c>
      <c r="J992">
        <v>6.6854838709999997</v>
      </c>
      <c r="K992">
        <f ca="1">RANDBETWEEN(15,25)</f>
        <v>21</v>
      </c>
      <c r="L992">
        <v>55</v>
      </c>
      <c r="M992">
        <v>90</v>
      </c>
      <c r="N992">
        <f t="shared" si="67"/>
        <v>2.4166666666666665</v>
      </c>
      <c r="O992">
        <v>0</v>
      </c>
      <c r="P992">
        <v>0</v>
      </c>
      <c r="Q992" t="s">
        <v>72</v>
      </c>
      <c r="R992">
        <v>6.5</v>
      </c>
      <c r="S992">
        <v>40</v>
      </c>
      <c r="T992">
        <v>60</v>
      </c>
      <c r="U992">
        <v>30</v>
      </c>
      <c r="V992" t="s">
        <v>17</v>
      </c>
      <c r="W992">
        <f t="shared" ca="1" si="68"/>
        <v>0</v>
      </c>
      <c r="X992">
        <f t="shared" ca="1" si="66"/>
        <v>0</v>
      </c>
      <c r="Y992">
        <v>0</v>
      </c>
      <c r="Z992" t="s">
        <v>53</v>
      </c>
      <c r="AA992" t="str">
        <f t="shared" si="69"/>
        <v>short_term</v>
      </c>
      <c r="AB992" s="4" t="s">
        <v>132</v>
      </c>
    </row>
    <row r="993" spans="1:28">
      <c r="A993" t="s">
        <v>88</v>
      </c>
      <c r="B993">
        <v>2020</v>
      </c>
      <c r="C993" t="s">
        <v>82</v>
      </c>
      <c r="D993" s="4" t="s">
        <v>41</v>
      </c>
      <c r="E993" s="2" t="s">
        <v>62</v>
      </c>
      <c r="F993">
        <v>1</v>
      </c>
      <c r="G993">
        <v>7.0645161290000003</v>
      </c>
      <c r="H993">
        <v>27.159680000000002</v>
      </c>
      <c r="I993">
        <v>95.219354839999994</v>
      </c>
      <c r="J993">
        <v>6.6854838709999997</v>
      </c>
      <c r="K993">
        <f ca="1">RANDBETWEEN(20,35)</f>
        <v>20</v>
      </c>
      <c r="L993">
        <v>90</v>
      </c>
      <c r="M993">
        <v>120</v>
      </c>
      <c r="N993">
        <f t="shared" si="67"/>
        <v>3.5</v>
      </c>
      <c r="O993">
        <v>29500</v>
      </c>
      <c r="P993">
        <f ca="1">RANDBETWEEN(8090,8110)</f>
        <v>8107</v>
      </c>
      <c r="Q993" t="s">
        <v>15</v>
      </c>
      <c r="R993">
        <v>6.5</v>
      </c>
      <c r="S993">
        <v>120</v>
      </c>
      <c r="T993">
        <v>80</v>
      </c>
      <c r="U993">
        <v>80</v>
      </c>
      <c r="V993" t="s">
        <v>17</v>
      </c>
      <c r="W993">
        <f t="shared" ca="1" si="68"/>
        <v>162140</v>
      </c>
      <c r="X993">
        <f t="shared" ca="1" si="66"/>
        <v>132640</v>
      </c>
      <c r="Y993">
        <f ca="1">(X993/O993)*100</f>
        <v>449.62711864406782</v>
      </c>
      <c r="Z993" t="s">
        <v>51</v>
      </c>
      <c r="AA993" t="str">
        <f t="shared" si="69"/>
        <v>short_term</v>
      </c>
      <c r="AB993" s="4" t="s">
        <v>133</v>
      </c>
    </row>
    <row r="994" spans="1:28">
      <c r="A994" t="s">
        <v>88</v>
      </c>
      <c r="B994">
        <v>2020</v>
      </c>
      <c r="C994" t="s">
        <v>82</v>
      </c>
      <c r="D994" s="4" t="s">
        <v>157</v>
      </c>
      <c r="E994" s="2" t="s">
        <v>62</v>
      </c>
      <c r="F994">
        <v>0</v>
      </c>
      <c r="G994">
        <v>7.0645161290000003</v>
      </c>
      <c r="H994">
        <v>27.159680000000002</v>
      </c>
      <c r="I994">
        <v>95.219354839999994</v>
      </c>
      <c r="J994">
        <v>6.6854838709999997</v>
      </c>
      <c r="K994">
        <f ca="1">RANDBETWEEN(25,40)</f>
        <v>28</v>
      </c>
      <c r="L994">
        <v>55</v>
      </c>
      <c r="M994">
        <v>60</v>
      </c>
      <c r="N994">
        <f t="shared" si="67"/>
        <v>1.9166666666666667</v>
      </c>
      <c r="O994">
        <v>0</v>
      </c>
      <c r="P994">
        <v>0</v>
      </c>
      <c r="Q994" t="s">
        <v>13</v>
      </c>
      <c r="R994">
        <v>6.5</v>
      </c>
      <c r="S994">
        <v>120</v>
      </c>
      <c r="T994">
        <v>40</v>
      </c>
      <c r="U994">
        <v>80</v>
      </c>
      <c r="V994" t="s">
        <v>18</v>
      </c>
      <c r="W994">
        <f t="shared" ca="1" si="68"/>
        <v>0</v>
      </c>
      <c r="X994">
        <f t="shared" ca="1" si="66"/>
        <v>0</v>
      </c>
      <c r="Y994">
        <v>0</v>
      </c>
      <c r="Z994" t="s">
        <v>53</v>
      </c>
      <c r="AA994" t="str">
        <f t="shared" si="69"/>
        <v>short_term</v>
      </c>
      <c r="AB994" s="4" t="s">
        <v>103</v>
      </c>
    </row>
    <row r="995" spans="1:28">
      <c r="A995" t="s">
        <v>88</v>
      </c>
      <c r="B995">
        <v>2020</v>
      </c>
      <c r="C995" t="s">
        <v>82</v>
      </c>
      <c r="D995" s="4" t="s">
        <v>158</v>
      </c>
      <c r="E995" s="2" t="s">
        <v>62</v>
      </c>
      <c r="F995">
        <v>0</v>
      </c>
      <c r="G995">
        <v>7.0645161290000003</v>
      </c>
      <c r="H995">
        <v>27.159680000000002</v>
      </c>
      <c r="I995">
        <v>95.219354839999994</v>
      </c>
      <c r="J995">
        <v>6.6854838709999997</v>
      </c>
      <c r="K995">
        <f ca="1">RANDBETWEEN(15,25)</f>
        <v>20</v>
      </c>
      <c r="L995">
        <v>110</v>
      </c>
      <c r="M995">
        <v>120</v>
      </c>
      <c r="N995">
        <f t="shared" si="67"/>
        <v>3.8333333333333335</v>
      </c>
      <c r="O995">
        <v>0</v>
      </c>
      <c r="P995">
        <v>0</v>
      </c>
      <c r="Q995" t="s">
        <v>13</v>
      </c>
      <c r="R995">
        <v>7</v>
      </c>
      <c r="S995">
        <v>120</v>
      </c>
      <c r="T995">
        <v>40</v>
      </c>
      <c r="U995">
        <v>80</v>
      </c>
      <c r="V995" t="s">
        <v>17</v>
      </c>
      <c r="W995">
        <f t="shared" ca="1" si="68"/>
        <v>0</v>
      </c>
      <c r="X995">
        <f t="shared" ca="1" si="66"/>
        <v>0</v>
      </c>
      <c r="Y995">
        <v>0</v>
      </c>
      <c r="Z995" t="s">
        <v>53</v>
      </c>
      <c r="AA995" t="str">
        <f t="shared" si="69"/>
        <v>short_term</v>
      </c>
      <c r="AB995" s="4" t="s">
        <v>103</v>
      </c>
    </row>
    <row r="996" spans="1:28">
      <c r="A996" t="s">
        <v>88</v>
      </c>
      <c r="B996">
        <v>2020</v>
      </c>
      <c r="C996" t="s">
        <v>82</v>
      </c>
      <c r="D996" s="4" t="s">
        <v>42</v>
      </c>
      <c r="E996" s="2" t="s">
        <v>61</v>
      </c>
      <c r="F996">
        <v>1</v>
      </c>
      <c r="G996">
        <v>7.0645161290000003</v>
      </c>
      <c r="H996">
        <v>27.159680000000002</v>
      </c>
      <c r="I996">
        <v>95.219354839999994</v>
      </c>
      <c r="J996">
        <v>6.6854838709999997</v>
      </c>
      <c r="K996">
        <f ca="1">RANDBETWEEN(600,700)</f>
        <v>665</v>
      </c>
      <c r="L996">
        <v>720</v>
      </c>
      <c r="M996">
        <v>1080</v>
      </c>
      <c r="N996">
        <f t="shared" si="67"/>
        <v>30</v>
      </c>
      <c r="O996">
        <v>31000</v>
      </c>
      <c r="P996">
        <f ca="1">RANDBETWEEN(1290,1310)</f>
        <v>1290</v>
      </c>
      <c r="Q996" t="s">
        <v>70</v>
      </c>
      <c r="R996">
        <v>5.75</v>
      </c>
      <c r="S996">
        <v>890</v>
      </c>
      <c r="T996">
        <v>445</v>
      </c>
      <c r="U996">
        <v>445</v>
      </c>
      <c r="V996" t="s">
        <v>18</v>
      </c>
      <c r="W996">
        <f t="shared" ca="1" si="68"/>
        <v>857850</v>
      </c>
      <c r="X996">
        <f t="shared" ca="1" si="66"/>
        <v>826850</v>
      </c>
      <c r="Y996">
        <f ca="1">(X996/O996)*100</f>
        <v>2667.2580645161288</v>
      </c>
      <c r="Z996" t="s">
        <v>54</v>
      </c>
      <c r="AA996" t="str">
        <f t="shared" si="69"/>
        <v>long_term</v>
      </c>
      <c r="AB996" s="4" t="s">
        <v>134</v>
      </c>
    </row>
    <row r="997" spans="1:28">
      <c r="A997" t="s">
        <v>88</v>
      </c>
      <c r="B997">
        <v>2020</v>
      </c>
      <c r="C997" t="s">
        <v>82</v>
      </c>
      <c r="D997" s="4" t="s">
        <v>43</v>
      </c>
      <c r="E997" s="3" t="s">
        <v>61</v>
      </c>
      <c r="F997">
        <v>0</v>
      </c>
      <c r="G997">
        <v>7.0645161290000003</v>
      </c>
      <c r="H997">
        <v>27.159680000000002</v>
      </c>
      <c r="I997">
        <v>95.219354839999994</v>
      </c>
      <c r="J997">
        <v>6.6854838709999997</v>
      </c>
      <c r="K997">
        <f ca="1">RANDBETWEEN(140,170)</f>
        <v>158</v>
      </c>
      <c r="L997">
        <v>150</v>
      </c>
      <c r="M997">
        <v>180</v>
      </c>
      <c r="N997">
        <f t="shared" si="67"/>
        <v>5.5</v>
      </c>
      <c r="O997">
        <v>0</v>
      </c>
      <c r="P997">
        <v>0</v>
      </c>
      <c r="Q997" t="s">
        <v>15</v>
      </c>
      <c r="R997">
        <v>6.5</v>
      </c>
      <c r="S997">
        <v>350</v>
      </c>
      <c r="T997">
        <v>140</v>
      </c>
      <c r="U997">
        <v>140</v>
      </c>
      <c r="V997" t="s">
        <v>17</v>
      </c>
      <c r="W997">
        <f t="shared" ca="1" si="68"/>
        <v>0</v>
      </c>
      <c r="X997">
        <f t="shared" ca="1" si="66"/>
        <v>0</v>
      </c>
      <c r="Y997">
        <v>0</v>
      </c>
      <c r="Z997" t="s">
        <v>54</v>
      </c>
      <c r="AA997" t="str">
        <f t="shared" si="69"/>
        <v>intermediate_term</v>
      </c>
      <c r="AB997" s="4" t="s">
        <v>135</v>
      </c>
    </row>
    <row r="998" spans="1:28">
      <c r="A998" t="s">
        <v>88</v>
      </c>
      <c r="B998">
        <v>2020</v>
      </c>
      <c r="C998" t="s">
        <v>82</v>
      </c>
      <c r="D998" s="4" t="s">
        <v>44</v>
      </c>
      <c r="E998" s="2" t="s">
        <v>61</v>
      </c>
      <c r="F998">
        <v>1</v>
      </c>
      <c r="G998">
        <v>7.0645161290000003</v>
      </c>
      <c r="H998">
        <v>27.159680000000002</v>
      </c>
      <c r="I998">
        <v>95.219354839999994</v>
      </c>
      <c r="J998">
        <v>6.6854838709999997</v>
      </c>
      <c r="K998">
        <f ca="1">RANDBETWEEN(110,125)</f>
        <v>112</v>
      </c>
      <c r="L998">
        <v>2160</v>
      </c>
      <c r="M998">
        <v>3600</v>
      </c>
      <c r="N998">
        <f t="shared" si="67"/>
        <v>96</v>
      </c>
      <c r="O998">
        <v>40500</v>
      </c>
      <c r="P998">
        <f ca="1">RANDBETWEEN(2780,2795)</f>
        <v>2793</v>
      </c>
      <c r="Q998" t="s">
        <v>70</v>
      </c>
      <c r="R998">
        <v>6.6</v>
      </c>
      <c r="S998">
        <v>800</v>
      </c>
      <c r="T998">
        <v>40</v>
      </c>
      <c r="U998">
        <v>160</v>
      </c>
      <c r="V998" t="s">
        <v>18</v>
      </c>
      <c r="W998">
        <f t="shared" ca="1" si="68"/>
        <v>312816</v>
      </c>
      <c r="X998">
        <f t="shared" ca="1" si="66"/>
        <v>272316</v>
      </c>
      <c r="Y998">
        <f ca="1">(X998/O998)*100</f>
        <v>672.38518518518515</v>
      </c>
      <c r="Z998" t="s">
        <v>54</v>
      </c>
      <c r="AA998" t="str">
        <f t="shared" si="69"/>
        <v>long_term</v>
      </c>
      <c r="AB998" s="4" t="s">
        <v>136</v>
      </c>
    </row>
    <row r="999" spans="1:28">
      <c r="A999" t="s">
        <v>88</v>
      </c>
      <c r="B999">
        <v>2020</v>
      </c>
      <c r="C999" t="s">
        <v>82</v>
      </c>
      <c r="D999" s="4" t="s">
        <v>45</v>
      </c>
      <c r="E999" s="3" t="s">
        <v>59</v>
      </c>
      <c r="F999">
        <v>1</v>
      </c>
      <c r="G999">
        <v>7.0645161290000003</v>
      </c>
      <c r="H999">
        <v>27.159680000000002</v>
      </c>
      <c r="I999">
        <v>95.219354839999994</v>
      </c>
      <c r="J999">
        <v>6.6854838709999997</v>
      </c>
      <c r="K999">
        <f ca="1">RANDBETWEEN(800,1000)</f>
        <v>852</v>
      </c>
      <c r="L999">
        <v>240</v>
      </c>
      <c r="M999">
        <v>270</v>
      </c>
      <c r="N999">
        <f t="shared" si="67"/>
        <v>8.5</v>
      </c>
      <c r="O999">
        <v>33500</v>
      </c>
      <c r="P999">
        <v>800</v>
      </c>
      <c r="Q999" t="s">
        <v>65</v>
      </c>
      <c r="R999">
        <v>7</v>
      </c>
      <c r="S999">
        <v>50</v>
      </c>
      <c r="T999">
        <v>100</v>
      </c>
      <c r="U999">
        <v>100</v>
      </c>
      <c r="V999" t="s">
        <v>18</v>
      </c>
      <c r="W999">
        <f t="shared" ca="1" si="68"/>
        <v>681600</v>
      </c>
      <c r="X999">
        <f t="shared" ca="1" si="66"/>
        <v>648100</v>
      </c>
      <c r="Y999">
        <f ca="1">(X999/O999)*100</f>
        <v>1934.6268656716418</v>
      </c>
      <c r="Z999" t="s">
        <v>53</v>
      </c>
      <c r="AA999" t="str">
        <f t="shared" si="69"/>
        <v>intermediate_term</v>
      </c>
      <c r="AB999" s="4" t="s">
        <v>104</v>
      </c>
    </row>
    <row r="1000" spans="1:28">
      <c r="A1000" t="s">
        <v>88</v>
      </c>
      <c r="B1000">
        <v>2020</v>
      </c>
      <c r="C1000" t="s">
        <v>82</v>
      </c>
      <c r="D1000" s="4" t="s">
        <v>46</v>
      </c>
      <c r="E1000" s="2" t="s">
        <v>59</v>
      </c>
      <c r="F1000">
        <v>1</v>
      </c>
      <c r="G1000">
        <v>7.0645161290000003</v>
      </c>
      <c r="H1000">
        <v>27.159680000000002</v>
      </c>
      <c r="I1000">
        <v>95.219354839999994</v>
      </c>
      <c r="J1000">
        <v>6.6854838709999997</v>
      </c>
      <c r="K1000">
        <f ca="1">RANDBETWEEN(80,100)</f>
        <v>80</v>
      </c>
      <c r="L1000">
        <v>75</v>
      </c>
      <c r="M1000">
        <v>90</v>
      </c>
      <c r="N1000">
        <f t="shared" si="67"/>
        <v>2.75</v>
      </c>
      <c r="O1000">
        <v>33500</v>
      </c>
      <c r="P1000">
        <f ca="1">RANDBETWEEN(9990,10010)</f>
        <v>10000</v>
      </c>
      <c r="Q1000" t="s">
        <v>13</v>
      </c>
      <c r="R1000">
        <v>6.75</v>
      </c>
      <c r="S1000">
        <v>125</v>
      </c>
      <c r="T1000">
        <v>120</v>
      </c>
      <c r="U1000">
        <v>25</v>
      </c>
      <c r="V1000" t="s">
        <v>17</v>
      </c>
      <c r="W1000">
        <f t="shared" ca="1" si="68"/>
        <v>800000</v>
      </c>
      <c r="X1000">
        <f t="shared" ca="1" si="66"/>
        <v>766500</v>
      </c>
      <c r="Y1000">
        <f ca="1">(X1000/O1000)*100</f>
        <v>2288.0597014925374</v>
      </c>
      <c r="Z1000" t="s">
        <v>53</v>
      </c>
      <c r="AA1000" t="str">
        <f t="shared" si="69"/>
        <v>short_term</v>
      </c>
      <c r="AB1000" s="4" t="s">
        <v>105</v>
      </c>
    </row>
    <row r="1001" spans="1:28">
      <c r="A1001" t="s">
        <v>88</v>
      </c>
      <c r="B1001">
        <v>2020</v>
      </c>
      <c r="C1001" t="s">
        <v>82</v>
      </c>
      <c r="D1001" t="s">
        <v>159</v>
      </c>
      <c r="E1001" s="2" t="s">
        <v>61</v>
      </c>
      <c r="F1001">
        <v>0</v>
      </c>
      <c r="G1001">
        <v>7.0645161290000003</v>
      </c>
      <c r="H1001">
        <v>27.159680000000002</v>
      </c>
      <c r="I1001">
        <v>95.219354839999994</v>
      </c>
      <c r="J1001">
        <v>6.6854838709999997</v>
      </c>
      <c r="K1001">
        <f ca="1">RANDBETWEEN(190,210)</f>
        <v>192</v>
      </c>
      <c r="L1001">
        <v>1095</v>
      </c>
      <c r="M1001">
        <v>1460</v>
      </c>
      <c r="N1001">
        <f t="shared" si="67"/>
        <v>42.583333333333336</v>
      </c>
      <c r="O1001">
        <v>0</v>
      </c>
      <c r="P1001">
        <v>0</v>
      </c>
      <c r="Q1001" t="s">
        <v>13</v>
      </c>
      <c r="R1001">
        <v>6</v>
      </c>
      <c r="S1001">
        <v>50</v>
      </c>
      <c r="T1001">
        <v>25</v>
      </c>
      <c r="U1001">
        <v>25</v>
      </c>
      <c r="V1001" t="s">
        <v>17</v>
      </c>
      <c r="W1001">
        <f t="shared" ca="1" si="68"/>
        <v>0</v>
      </c>
      <c r="X1001">
        <f t="shared" ca="1" si="66"/>
        <v>0</v>
      </c>
      <c r="Y1001">
        <v>0</v>
      </c>
      <c r="Z1001" t="s">
        <v>54</v>
      </c>
      <c r="AA1001" t="str">
        <f t="shared" si="69"/>
        <v>long_term</v>
      </c>
      <c r="AB1001" s="4" t="s">
        <v>106</v>
      </c>
    </row>
    <row r="1002" spans="1:28">
      <c r="A1002" t="s">
        <v>88</v>
      </c>
      <c r="B1002">
        <v>2020</v>
      </c>
      <c r="C1002" t="s">
        <v>83</v>
      </c>
      <c r="D1002" s="4" t="s">
        <v>138</v>
      </c>
      <c r="E1002" t="s">
        <v>58</v>
      </c>
      <c r="F1002">
        <v>1</v>
      </c>
      <c r="G1002">
        <v>8.5633333329999992</v>
      </c>
      <c r="H1002">
        <v>26.844999999999999</v>
      </c>
      <c r="I1002">
        <v>89.096666670000005</v>
      </c>
      <c r="J1002">
        <v>3.2833333329999999</v>
      </c>
      <c r="K1002">
        <v>15.679</v>
      </c>
      <c r="L1002">
        <v>90</v>
      </c>
      <c r="M1002">
        <v>110</v>
      </c>
      <c r="N1002">
        <f t="shared" si="67"/>
        <v>3.3333333333333335</v>
      </c>
      <c r="O1002">
        <v>36000</v>
      </c>
      <c r="P1002">
        <v>2500</v>
      </c>
      <c r="Q1002" t="s">
        <v>15</v>
      </c>
      <c r="R1002">
        <v>5.75</v>
      </c>
      <c r="S1002">
        <v>150</v>
      </c>
      <c r="T1002">
        <v>60</v>
      </c>
      <c r="U1002">
        <v>60</v>
      </c>
      <c r="V1002" t="s">
        <v>17</v>
      </c>
      <c r="W1002">
        <f t="shared" si="68"/>
        <v>39197.5</v>
      </c>
      <c r="X1002">
        <f t="shared" si="66"/>
        <v>3197.5</v>
      </c>
      <c r="Y1002">
        <f>(X1002/O1002)*100</f>
        <v>8.8819444444444446</v>
      </c>
      <c r="Z1002" t="s">
        <v>51</v>
      </c>
      <c r="AA1002" t="str">
        <f t="shared" si="69"/>
        <v>short_term</v>
      </c>
      <c r="AB1002" s="4" t="s">
        <v>107</v>
      </c>
    </row>
    <row r="1003" spans="1:28">
      <c r="A1003" t="s">
        <v>88</v>
      </c>
      <c r="B1003">
        <v>2020</v>
      </c>
      <c r="C1003" t="s">
        <v>83</v>
      </c>
      <c r="D1003" s="4" t="s">
        <v>9</v>
      </c>
      <c r="E1003" t="s">
        <v>58</v>
      </c>
      <c r="F1003">
        <v>0</v>
      </c>
      <c r="G1003">
        <v>8.5633333329999992</v>
      </c>
      <c r="H1003">
        <v>26.844999999999999</v>
      </c>
      <c r="I1003">
        <v>89.096666670000005</v>
      </c>
      <c r="J1003">
        <v>3.2833333329999999</v>
      </c>
      <c r="K1003">
        <v>17.89</v>
      </c>
      <c r="L1003">
        <v>210</v>
      </c>
      <c r="M1003">
        <v>240</v>
      </c>
      <c r="N1003">
        <f t="shared" si="67"/>
        <v>7.5</v>
      </c>
      <c r="O1003">
        <v>0</v>
      </c>
      <c r="P1003">
        <v>0</v>
      </c>
      <c r="Q1003" t="s">
        <v>15</v>
      </c>
      <c r="R1003">
        <v>6.5</v>
      </c>
      <c r="S1003">
        <v>80</v>
      </c>
      <c r="T1003">
        <v>40</v>
      </c>
      <c r="U1003">
        <v>40</v>
      </c>
      <c r="V1003" t="s">
        <v>17</v>
      </c>
      <c r="W1003">
        <f t="shared" si="68"/>
        <v>0</v>
      </c>
      <c r="X1003">
        <f t="shared" si="66"/>
        <v>0</v>
      </c>
      <c r="Y1003">
        <v>0</v>
      </c>
      <c r="Z1003" t="s">
        <v>51</v>
      </c>
      <c r="AA1003" t="str">
        <f t="shared" si="69"/>
        <v>intermediate_term</v>
      </c>
      <c r="AB1003" s="4" t="s">
        <v>108</v>
      </c>
    </row>
    <row r="1004" spans="1:28">
      <c r="A1004" t="s">
        <v>88</v>
      </c>
      <c r="B1004">
        <v>2020</v>
      </c>
      <c r="C1004" t="s">
        <v>83</v>
      </c>
      <c r="D1004" s="4" t="s">
        <v>139</v>
      </c>
      <c r="E1004" t="s">
        <v>58</v>
      </c>
      <c r="F1004">
        <v>0</v>
      </c>
      <c r="G1004">
        <v>8.5633333329999992</v>
      </c>
      <c r="H1004">
        <v>26.844999999999999</v>
      </c>
      <c r="I1004">
        <v>89.096666670000005</v>
      </c>
      <c r="J1004">
        <v>3.2833333329999999</v>
      </c>
      <c r="K1004">
        <v>44.49</v>
      </c>
      <c r="L1004">
        <v>65</v>
      </c>
      <c r="M1004">
        <v>75</v>
      </c>
      <c r="N1004">
        <f t="shared" si="67"/>
        <v>2.3333333333333335</v>
      </c>
      <c r="O1004">
        <v>0</v>
      </c>
      <c r="P1004">
        <v>0</v>
      </c>
      <c r="Q1004" t="s">
        <v>15</v>
      </c>
      <c r="R1004">
        <v>6.75</v>
      </c>
      <c r="S1004">
        <v>80</v>
      </c>
      <c r="T1004">
        <v>40</v>
      </c>
      <c r="U1004">
        <v>40</v>
      </c>
      <c r="V1004" t="s">
        <v>17</v>
      </c>
      <c r="W1004">
        <f t="shared" si="68"/>
        <v>0</v>
      </c>
      <c r="X1004">
        <f t="shared" si="66"/>
        <v>0</v>
      </c>
      <c r="Y1004">
        <v>0</v>
      </c>
      <c r="Z1004" t="s">
        <v>51</v>
      </c>
      <c r="AA1004" t="str">
        <f t="shared" si="69"/>
        <v>short_term</v>
      </c>
      <c r="AB1004" s="4" t="s">
        <v>89</v>
      </c>
    </row>
    <row r="1005" spans="1:28">
      <c r="A1005" t="s">
        <v>88</v>
      </c>
      <c r="B1005">
        <v>2020</v>
      </c>
      <c r="C1005" t="s">
        <v>83</v>
      </c>
      <c r="D1005" s="4" t="s">
        <v>140</v>
      </c>
      <c r="E1005" t="s">
        <v>58</v>
      </c>
      <c r="F1005">
        <v>1</v>
      </c>
      <c r="G1005">
        <v>8.5633333329999992</v>
      </c>
      <c r="H1005">
        <v>26.844999999999999</v>
      </c>
      <c r="I1005">
        <v>89.096666670000005</v>
      </c>
      <c r="J1005">
        <v>3.2833333329999999</v>
      </c>
      <c r="K1005">
        <v>26.88</v>
      </c>
      <c r="L1005">
        <v>70</v>
      </c>
      <c r="M1005">
        <v>90</v>
      </c>
      <c r="N1005">
        <f t="shared" si="67"/>
        <v>2.6666666666666665</v>
      </c>
      <c r="O1005">
        <v>11000</v>
      </c>
      <c r="P1005">
        <v>2500</v>
      </c>
      <c r="Q1005" t="s">
        <v>13</v>
      </c>
      <c r="R1005">
        <v>0.75</v>
      </c>
      <c r="S1005">
        <v>80</v>
      </c>
      <c r="T1005">
        <v>40</v>
      </c>
      <c r="U1005">
        <v>40</v>
      </c>
      <c r="V1005" t="s">
        <v>18</v>
      </c>
      <c r="W1005">
        <f t="shared" si="68"/>
        <v>67200</v>
      </c>
      <c r="X1005">
        <f t="shared" si="66"/>
        <v>56200</v>
      </c>
      <c r="Y1005">
        <f>(X1005/O1005)*100</f>
        <v>510.90909090909093</v>
      </c>
      <c r="Z1005" t="s">
        <v>51</v>
      </c>
      <c r="AA1005" t="str">
        <f t="shared" si="69"/>
        <v>short_term</v>
      </c>
      <c r="AB1005" s="4" t="s">
        <v>109</v>
      </c>
    </row>
    <row r="1006" spans="1:28">
      <c r="A1006" t="s">
        <v>88</v>
      </c>
      <c r="B1006">
        <v>2020</v>
      </c>
      <c r="C1006" t="s">
        <v>83</v>
      </c>
      <c r="D1006" s="4" t="s">
        <v>141</v>
      </c>
      <c r="E1006" t="s">
        <v>58</v>
      </c>
      <c r="F1006">
        <v>0</v>
      </c>
      <c r="G1006">
        <v>8.5633333329999992</v>
      </c>
      <c r="H1006">
        <v>26.844999999999999</v>
      </c>
      <c r="I1006">
        <v>89.096666670000005</v>
      </c>
      <c r="J1006">
        <v>3.2833333329999999</v>
      </c>
      <c r="K1006">
        <v>14</v>
      </c>
      <c r="L1006">
        <v>105</v>
      </c>
      <c r="M1006">
        <v>110</v>
      </c>
      <c r="N1006">
        <f t="shared" si="67"/>
        <v>3.5833333333333335</v>
      </c>
      <c r="O1006">
        <v>0</v>
      </c>
      <c r="P1006">
        <v>0</v>
      </c>
      <c r="Q1006" t="s">
        <v>15</v>
      </c>
      <c r="R1006">
        <v>6.5</v>
      </c>
      <c r="S1006">
        <v>60</v>
      </c>
      <c r="T1006">
        <v>30</v>
      </c>
      <c r="U1006">
        <v>30</v>
      </c>
      <c r="V1006" t="s">
        <v>17</v>
      </c>
      <c r="W1006">
        <f t="shared" si="68"/>
        <v>0</v>
      </c>
      <c r="X1006">
        <f t="shared" si="66"/>
        <v>0</v>
      </c>
      <c r="Y1006">
        <v>0</v>
      </c>
      <c r="Z1006" t="s">
        <v>51</v>
      </c>
      <c r="AA1006" t="str">
        <f t="shared" si="69"/>
        <v>short_term</v>
      </c>
      <c r="AB1006" s="4" t="s">
        <v>110</v>
      </c>
    </row>
    <row r="1007" spans="1:28">
      <c r="A1007" t="s">
        <v>88</v>
      </c>
      <c r="B1007">
        <v>2020</v>
      </c>
      <c r="C1007" t="s">
        <v>83</v>
      </c>
      <c r="D1007" s="4" t="s">
        <v>142</v>
      </c>
      <c r="E1007" t="s">
        <v>58</v>
      </c>
      <c r="F1007">
        <v>1</v>
      </c>
      <c r="G1007">
        <v>8.5633333329999992</v>
      </c>
      <c r="H1007">
        <v>26.844999999999999</v>
      </c>
      <c r="I1007">
        <v>89.096666670000005</v>
      </c>
      <c r="J1007">
        <v>3.2833333329999999</v>
      </c>
      <c r="K1007">
        <v>24</v>
      </c>
      <c r="L1007">
        <v>120</v>
      </c>
      <c r="M1007">
        <v>135</v>
      </c>
      <c r="N1007">
        <f t="shared" si="67"/>
        <v>4.25</v>
      </c>
      <c r="O1007">
        <v>13000</v>
      </c>
      <c r="P1007">
        <v>648</v>
      </c>
      <c r="Q1007" t="s">
        <v>65</v>
      </c>
      <c r="R1007">
        <v>6</v>
      </c>
      <c r="S1007">
        <v>40</v>
      </c>
      <c r="T1007">
        <v>20</v>
      </c>
      <c r="U1007">
        <v>20</v>
      </c>
      <c r="V1007" t="s">
        <v>18</v>
      </c>
      <c r="W1007">
        <f t="shared" si="68"/>
        <v>15552</v>
      </c>
      <c r="X1007">
        <f t="shared" si="66"/>
        <v>2552</v>
      </c>
      <c r="Y1007">
        <f>(X1007/O1007)*100</f>
        <v>19.630769230769229</v>
      </c>
      <c r="Z1007" t="s">
        <v>51</v>
      </c>
      <c r="AA1007" t="str">
        <f t="shared" si="69"/>
        <v>intermediate_term</v>
      </c>
      <c r="AB1007" s="4" t="s">
        <v>111</v>
      </c>
    </row>
    <row r="1008" spans="1:28">
      <c r="A1008" t="s">
        <v>88</v>
      </c>
      <c r="B1008">
        <v>2020</v>
      </c>
      <c r="C1008" t="s">
        <v>83</v>
      </c>
      <c r="D1008" s="4" t="s">
        <v>143</v>
      </c>
      <c r="E1008" t="s">
        <v>58</v>
      </c>
      <c r="F1008">
        <v>1</v>
      </c>
      <c r="G1008">
        <v>8.5633333329999992</v>
      </c>
      <c r="H1008">
        <v>26.844999999999999</v>
      </c>
      <c r="I1008">
        <v>89.096666670000005</v>
      </c>
      <c r="J1008">
        <v>3.2833333329999999</v>
      </c>
      <c r="K1008">
        <v>45</v>
      </c>
      <c r="L1008">
        <v>100</v>
      </c>
      <c r="M1008">
        <v>120</v>
      </c>
      <c r="N1008">
        <f t="shared" si="67"/>
        <v>3.6666666666666665</v>
      </c>
      <c r="O1008">
        <v>17500</v>
      </c>
      <c r="P1008">
        <v>800</v>
      </c>
      <c r="Q1008" t="s">
        <v>66</v>
      </c>
      <c r="R1008">
        <v>5.25</v>
      </c>
      <c r="S1008">
        <v>10</v>
      </c>
      <c r="T1008">
        <v>20</v>
      </c>
      <c r="U1008">
        <v>12</v>
      </c>
      <c r="V1008" t="s">
        <v>17</v>
      </c>
      <c r="W1008">
        <f t="shared" si="68"/>
        <v>36000</v>
      </c>
      <c r="X1008">
        <f t="shared" si="66"/>
        <v>18500</v>
      </c>
      <c r="Y1008">
        <f>(X1008/O1008)*100</f>
        <v>105.71428571428572</v>
      </c>
      <c r="Z1008" t="s">
        <v>51</v>
      </c>
      <c r="AA1008" t="str">
        <f t="shared" si="69"/>
        <v>short_term</v>
      </c>
      <c r="AB1008" s="4" t="s">
        <v>112</v>
      </c>
    </row>
    <row r="1009" spans="1:28">
      <c r="A1009" t="s">
        <v>88</v>
      </c>
      <c r="B1009">
        <v>2020</v>
      </c>
      <c r="C1009" t="s">
        <v>83</v>
      </c>
      <c r="D1009" s="4" t="s">
        <v>144</v>
      </c>
      <c r="E1009" t="s">
        <v>58</v>
      </c>
      <c r="F1009">
        <v>0</v>
      </c>
      <c r="G1009">
        <v>8.5633333329999992</v>
      </c>
      <c r="H1009">
        <v>26.844999999999999</v>
      </c>
      <c r="I1009">
        <v>89.096666670000005</v>
      </c>
      <c r="J1009">
        <v>3.2833333329999999</v>
      </c>
      <c r="K1009">
        <v>40</v>
      </c>
      <c r="L1009">
        <v>60</v>
      </c>
      <c r="M1009">
        <v>65</v>
      </c>
      <c r="N1009">
        <f t="shared" si="67"/>
        <v>2.0833333333333335</v>
      </c>
      <c r="O1009">
        <v>0</v>
      </c>
      <c r="P1009">
        <v>0</v>
      </c>
      <c r="Q1009" t="s">
        <v>13</v>
      </c>
      <c r="R1009">
        <v>6.75</v>
      </c>
      <c r="S1009">
        <v>20</v>
      </c>
      <c r="T1009">
        <v>40</v>
      </c>
      <c r="U1009">
        <v>0</v>
      </c>
      <c r="V1009" t="s">
        <v>18</v>
      </c>
      <c r="W1009">
        <f t="shared" si="68"/>
        <v>0</v>
      </c>
      <c r="X1009">
        <f t="shared" si="66"/>
        <v>0</v>
      </c>
      <c r="Y1009">
        <v>0</v>
      </c>
      <c r="Z1009" t="s">
        <v>51</v>
      </c>
      <c r="AA1009" t="str">
        <f t="shared" si="69"/>
        <v>short_term</v>
      </c>
      <c r="AB1009" s="4" t="s">
        <v>113</v>
      </c>
    </row>
    <row r="1010" spans="1:28">
      <c r="A1010" t="s">
        <v>88</v>
      </c>
      <c r="B1010">
        <v>2020</v>
      </c>
      <c r="C1010" t="s">
        <v>83</v>
      </c>
      <c r="D1010" s="4" t="s">
        <v>145</v>
      </c>
      <c r="E1010" t="s">
        <v>58</v>
      </c>
      <c r="F1010">
        <v>0</v>
      </c>
      <c r="G1010">
        <v>8.5633333329999992</v>
      </c>
      <c r="H1010">
        <v>26.844999999999999</v>
      </c>
      <c r="I1010">
        <v>89.096666670000005</v>
      </c>
      <c r="J1010">
        <v>3.2833333329999999</v>
      </c>
      <c r="K1010">
        <v>35.29</v>
      </c>
      <c r="L1010">
        <v>70</v>
      </c>
      <c r="M1010">
        <v>85</v>
      </c>
      <c r="N1010">
        <f t="shared" si="67"/>
        <v>2.5833333333333335</v>
      </c>
      <c r="O1010">
        <v>0</v>
      </c>
      <c r="P1010">
        <v>0</v>
      </c>
      <c r="Q1010" t="s">
        <v>67</v>
      </c>
      <c r="R1010">
        <v>7.15</v>
      </c>
      <c r="S1010">
        <v>20</v>
      </c>
      <c r="T1010">
        <v>40</v>
      </c>
      <c r="U1010">
        <v>40</v>
      </c>
      <c r="V1010" t="s">
        <v>18</v>
      </c>
      <c r="W1010">
        <f t="shared" si="68"/>
        <v>0</v>
      </c>
      <c r="X1010">
        <f t="shared" si="66"/>
        <v>0</v>
      </c>
      <c r="Y1010">
        <v>0</v>
      </c>
      <c r="Z1010" t="s">
        <v>51</v>
      </c>
      <c r="AA1010" t="str">
        <f t="shared" si="69"/>
        <v>short_term</v>
      </c>
      <c r="AB1010" s="4" t="s">
        <v>114</v>
      </c>
    </row>
    <row r="1011" spans="1:28">
      <c r="A1011" t="s">
        <v>88</v>
      </c>
      <c r="B1011">
        <v>2020</v>
      </c>
      <c r="C1011" t="s">
        <v>83</v>
      </c>
      <c r="D1011" s="4" t="s">
        <v>146</v>
      </c>
      <c r="E1011" t="s">
        <v>58</v>
      </c>
      <c r="F1011">
        <v>1</v>
      </c>
      <c r="G1011">
        <v>8.5633333329999992</v>
      </c>
      <c r="H1011">
        <v>26.844999999999999</v>
      </c>
      <c r="I1011">
        <v>89.096666670000005</v>
      </c>
      <c r="J1011">
        <v>3.2833333329999999</v>
      </c>
      <c r="K1011">
        <v>46.9</v>
      </c>
      <c r="L1011">
        <v>90</v>
      </c>
      <c r="M1011">
        <v>135</v>
      </c>
      <c r="N1011">
        <f t="shared" si="67"/>
        <v>3.75</v>
      </c>
      <c r="O1011">
        <v>15500</v>
      </c>
      <c r="P1011">
        <v>355</v>
      </c>
      <c r="Q1011" t="s">
        <v>66</v>
      </c>
      <c r="R1011">
        <v>6.5</v>
      </c>
      <c r="S1011">
        <v>12.5</v>
      </c>
      <c r="T1011">
        <v>25</v>
      </c>
      <c r="U1011">
        <v>12.5</v>
      </c>
      <c r="V1011" t="s">
        <v>18</v>
      </c>
      <c r="W1011">
        <f t="shared" si="68"/>
        <v>16649.5</v>
      </c>
      <c r="X1011">
        <f t="shared" si="66"/>
        <v>1149.5</v>
      </c>
      <c r="Y1011">
        <f>(X1011/O1011)*100</f>
        <v>7.4161290322580644</v>
      </c>
      <c r="Z1011" t="s">
        <v>51</v>
      </c>
      <c r="AA1011" t="str">
        <f t="shared" si="69"/>
        <v>short_term</v>
      </c>
      <c r="AB1011" s="4" t="s">
        <v>115</v>
      </c>
    </row>
    <row r="1012" spans="1:28">
      <c r="A1012" t="s">
        <v>88</v>
      </c>
      <c r="B1012">
        <v>2020</v>
      </c>
      <c r="C1012" t="s">
        <v>83</v>
      </c>
      <c r="D1012" s="4" t="s">
        <v>147</v>
      </c>
      <c r="E1012" t="s">
        <v>58</v>
      </c>
      <c r="F1012">
        <v>0</v>
      </c>
      <c r="G1012">
        <v>8.5633333329999992</v>
      </c>
      <c r="H1012">
        <v>26.844999999999999</v>
      </c>
      <c r="I1012">
        <v>89.096666670000005</v>
      </c>
      <c r="J1012">
        <v>3.2833333329999999</v>
      </c>
      <c r="K1012">
        <v>4878</v>
      </c>
      <c r="L1012">
        <v>160</v>
      </c>
      <c r="M1012">
        <v>170</v>
      </c>
      <c r="N1012">
        <f t="shared" si="67"/>
        <v>5.5</v>
      </c>
      <c r="O1012">
        <v>0</v>
      </c>
      <c r="P1012">
        <v>0</v>
      </c>
      <c r="Q1012" t="s">
        <v>13</v>
      </c>
      <c r="R1012">
        <v>6.25</v>
      </c>
      <c r="S1012">
        <v>10</v>
      </c>
      <c r="T1012">
        <v>40</v>
      </c>
      <c r="U1012">
        <v>20</v>
      </c>
      <c r="V1012" t="s">
        <v>17</v>
      </c>
      <c r="W1012">
        <f t="shared" si="68"/>
        <v>0</v>
      </c>
      <c r="X1012">
        <f t="shared" si="66"/>
        <v>0</v>
      </c>
      <c r="Y1012">
        <v>0</v>
      </c>
      <c r="Z1012" t="s">
        <v>51</v>
      </c>
      <c r="AA1012" t="str">
        <f t="shared" si="69"/>
        <v>intermediate_term</v>
      </c>
      <c r="AB1012" s="4" t="s">
        <v>116</v>
      </c>
    </row>
    <row r="1013" spans="1:28">
      <c r="A1013" t="s">
        <v>88</v>
      </c>
      <c r="B1013">
        <v>2020</v>
      </c>
      <c r="C1013" t="s">
        <v>83</v>
      </c>
      <c r="D1013" s="4" t="s">
        <v>10</v>
      </c>
      <c r="E1013" t="s">
        <v>58</v>
      </c>
      <c r="F1013">
        <v>0</v>
      </c>
      <c r="G1013">
        <v>8.5633333329999992</v>
      </c>
      <c r="H1013">
        <v>26.844999999999999</v>
      </c>
      <c r="I1013">
        <v>89.096666670000005</v>
      </c>
      <c r="J1013">
        <v>3.2833333329999999</v>
      </c>
      <c r="K1013">
        <v>40.25</v>
      </c>
      <c r="L1013">
        <v>90</v>
      </c>
      <c r="M1013">
        <v>125</v>
      </c>
      <c r="N1013">
        <f t="shared" si="67"/>
        <v>3.5833333333333335</v>
      </c>
      <c r="O1013">
        <v>0</v>
      </c>
      <c r="P1013">
        <v>0</v>
      </c>
      <c r="Q1013" t="s">
        <v>67</v>
      </c>
      <c r="R1013">
        <v>7.1</v>
      </c>
      <c r="S1013">
        <v>135</v>
      </c>
      <c r="T1013">
        <v>31</v>
      </c>
      <c r="U1013">
        <v>250</v>
      </c>
      <c r="V1013" t="s">
        <v>17</v>
      </c>
      <c r="W1013">
        <f t="shared" si="68"/>
        <v>0</v>
      </c>
      <c r="X1013">
        <f t="shared" si="66"/>
        <v>0</v>
      </c>
      <c r="Y1013">
        <v>0</v>
      </c>
      <c r="Z1013" t="s">
        <v>51</v>
      </c>
      <c r="AA1013" t="str">
        <f t="shared" si="69"/>
        <v>short_term</v>
      </c>
      <c r="AB1013" s="4" t="s">
        <v>113</v>
      </c>
    </row>
    <row r="1014" spans="1:28">
      <c r="A1014" t="s">
        <v>88</v>
      </c>
      <c r="B1014">
        <v>2020</v>
      </c>
      <c r="C1014" t="s">
        <v>83</v>
      </c>
      <c r="D1014" s="4" t="s">
        <v>148</v>
      </c>
      <c r="E1014" t="s">
        <v>61</v>
      </c>
      <c r="F1014">
        <v>0</v>
      </c>
      <c r="G1014">
        <v>8.5633333329999992</v>
      </c>
      <c r="H1014">
        <v>26.844999999999999</v>
      </c>
      <c r="I1014">
        <v>89.096666670000005</v>
      </c>
      <c r="J1014">
        <v>3.2833333329999999</v>
      </c>
      <c r="K1014">
        <v>30</v>
      </c>
      <c r="L1014">
        <v>110</v>
      </c>
      <c r="M1014">
        <v>120</v>
      </c>
      <c r="N1014">
        <f t="shared" si="67"/>
        <v>3.8333333333333335</v>
      </c>
      <c r="O1014">
        <v>0</v>
      </c>
      <c r="P1014">
        <v>0</v>
      </c>
      <c r="Q1014" t="s">
        <v>13</v>
      </c>
      <c r="R1014">
        <v>6.25</v>
      </c>
      <c r="S1014">
        <v>60</v>
      </c>
      <c r="T1014">
        <v>45</v>
      </c>
      <c r="U1014">
        <v>48</v>
      </c>
      <c r="V1014" t="s">
        <v>17</v>
      </c>
      <c r="W1014">
        <f t="shared" si="68"/>
        <v>0</v>
      </c>
      <c r="X1014">
        <f t="shared" si="66"/>
        <v>0</v>
      </c>
      <c r="Y1014">
        <v>0</v>
      </c>
      <c r="Z1014" t="s">
        <v>51</v>
      </c>
      <c r="AA1014" t="str">
        <f t="shared" si="69"/>
        <v>short_term</v>
      </c>
      <c r="AB1014" s="4" t="s">
        <v>117</v>
      </c>
    </row>
    <row r="1015" spans="1:28">
      <c r="A1015" t="s">
        <v>88</v>
      </c>
      <c r="B1015">
        <v>2020</v>
      </c>
      <c r="C1015" t="s">
        <v>83</v>
      </c>
      <c r="D1015" s="4" t="s">
        <v>149</v>
      </c>
      <c r="E1015" s="1" t="s">
        <v>58</v>
      </c>
      <c r="F1015">
        <v>0</v>
      </c>
      <c r="G1015">
        <v>8.5633333329999992</v>
      </c>
      <c r="H1015">
        <v>26.844999999999999</v>
      </c>
      <c r="I1015">
        <v>89.096666670000005</v>
      </c>
      <c r="J1015">
        <v>3.2833333329999999</v>
      </c>
      <c r="K1015">
        <v>40</v>
      </c>
      <c r="L1015">
        <v>90</v>
      </c>
      <c r="M1015">
        <v>130</v>
      </c>
      <c r="N1015">
        <f t="shared" si="67"/>
        <v>3.6666666666666665</v>
      </c>
      <c r="O1015">
        <v>0</v>
      </c>
      <c r="P1015">
        <v>0</v>
      </c>
      <c r="Q1015" t="s">
        <v>68</v>
      </c>
      <c r="R1015">
        <v>6.75</v>
      </c>
      <c r="S1015">
        <v>17</v>
      </c>
      <c r="T1015">
        <v>13</v>
      </c>
      <c r="U1015">
        <v>13</v>
      </c>
      <c r="V1015" t="s">
        <v>17</v>
      </c>
      <c r="W1015">
        <f t="shared" si="68"/>
        <v>0</v>
      </c>
      <c r="X1015">
        <f t="shared" si="66"/>
        <v>0</v>
      </c>
      <c r="Y1015">
        <v>0</v>
      </c>
      <c r="Z1015" t="s">
        <v>51</v>
      </c>
      <c r="AA1015" t="str">
        <f t="shared" si="69"/>
        <v>short_term</v>
      </c>
      <c r="AB1015" s="4" t="s">
        <v>118</v>
      </c>
    </row>
    <row r="1016" spans="1:28">
      <c r="A1016" t="s">
        <v>88</v>
      </c>
      <c r="B1016">
        <v>2020</v>
      </c>
      <c r="C1016" t="s">
        <v>83</v>
      </c>
      <c r="D1016" s="4" t="s">
        <v>150</v>
      </c>
      <c r="E1016" s="1" t="s">
        <v>59</v>
      </c>
      <c r="F1016">
        <v>0</v>
      </c>
      <c r="G1016">
        <v>8.5633333329999992</v>
      </c>
      <c r="H1016">
        <v>26.844999999999999</v>
      </c>
      <c r="I1016">
        <v>89.096666670000005</v>
      </c>
      <c r="J1016">
        <v>3.2833333329999999</v>
      </c>
      <c r="K1016">
        <v>32.549999999999997</v>
      </c>
      <c r="L1016">
        <v>90</v>
      </c>
      <c r="M1016">
        <v>100</v>
      </c>
      <c r="N1016">
        <f t="shared" si="67"/>
        <v>3.1666666666666665</v>
      </c>
      <c r="O1016">
        <v>0</v>
      </c>
      <c r="P1016">
        <v>0</v>
      </c>
      <c r="Q1016" t="s">
        <v>13</v>
      </c>
      <c r="R1016">
        <v>6.4</v>
      </c>
      <c r="S1016">
        <v>150</v>
      </c>
      <c r="T1016">
        <v>75</v>
      </c>
      <c r="U1016">
        <v>50</v>
      </c>
      <c r="V1016" t="s">
        <v>17</v>
      </c>
      <c r="W1016">
        <f t="shared" si="68"/>
        <v>0</v>
      </c>
      <c r="X1016">
        <f t="shared" si="66"/>
        <v>0</v>
      </c>
      <c r="Y1016">
        <v>0</v>
      </c>
      <c r="Z1016" t="s">
        <v>51</v>
      </c>
      <c r="AA1016" t="str">
        <f t="shared" si="69"/>
        <v>short_term</v>
      </c>
      <c r="AB1016" s="4" t="s">
        <v>119</v>
      </c>
    </row>
    <row r="1017" spans="1:28">
      <c r="A1017" t="s">
        <v>88</v>
      </c>
      <c r="B1017">
        <v>2020</v>
      </c>
      <c r="C1017" t="s">
        <v>83</v>
      </c>
      <c r="D1017" s="4" t="s">
        <v>11</v>
      </c>
      <c r="E1017" s="1" t="s">
        <v>59</v>
      </c>
      <c r="F1017">
        <v>0</v>
      </c>
      <c r="G1017">
        <v>8.5633333329999992</v>
      </c>
      <c r="H1017">
        <v>26.844999999999999</v>
      </c>
      <c r="I1017">
        <v>89.096666670000005</v>
      </c>
      <c r="J1017">
        <v>3.2833333329999999</v>
      </c>
      <c r="K1017">
        <v>34.270000000000003</v>
      </c>
      <c r="L1017">
        <v>120</v>
      </c>
      <c r="M1017">
        <v>150</v>
      </c>
      <c r="N1017">
        <f t="shared" si="67"/>
        <v>4.5</v>
      </c>
      <c r="O1017">
        <v>0</v>
      </c>
      <c r="P1017">
        <v>0</v>
      </c>
      <c r="Q1017" t="s">
        <v>13</v>
      </c>
      <c r="R1017">
        <v>6.5</v>
      </c>
      <c r="S1017">
        <v>24</v>
      </c>
      <c r="T1017">
        <v>108</v>
      </c>
      <c r="U1017">
        <v>48</v>
      </c>
      <c r="V1017" t="s">
        <v>18</v>
      </c>
      <c r="W1017">
        <f t="shared" si="68"/>
        <v>0</v>
      </c>
      <c r="X1017">
        <f t="shared" si="66"/>
        <v>0</v>
      </c>
      <c r="Y1017">
        <v>0</v>
      </c>
      <c r="Z1017" t="s">
        <v>53</v>
      </c>
      <c r="AA1017" t="str">
        <f t="shared" si="69"/>
        <v>intermediate_term</v>
      </c>
      <c r="AB1017" s="4" t="s">
        <v>120</v>
      </c>
    </row>
    <row r="1018" spans="1:28">
      <c r="A1018" t="s">
        <v>88</v>
      </c>
      <c r="B1018">
        <v>2020</v>
      </c>
      <c r="C1018" t="s">
        <v>83</v>
      </c>
      <c r="D1018" s="4" t="s">
        <v>151</v>
      </c>
      <c r="E1018" s="1" t="s">
        <v>60</v>
      </c>
      <c r="F1018">
        <v>0</v>
      </c>
      <c r="G1018">
        <v>8.5633333329999992</v>
      </c>
      <c r="H1018">
        <v>26.844999999999999</v>
      </c>
      <c r="I1018">
        <v>89.096666670000005</v>
      </c>
      <c r="J1018">
        <v>3.2833333329999999</v>
      </c>
      <c r="K1018">
        <v>36.9</v>
      </c>
      <c r="L1018">
        <v>150</v>
      </c>
      <c r="M1018">
        <v>300</v>
      </c>
      <c r="N1018">
        <f t="shared" si="67"/>
        <v>7.5</v>
      </c>
      <c r="O1018">
        <v>0</v>
      </c>
      <c r="P1018">
        <v>0</v>
      </c>
      <c r="Q1018" t="s">
        <v>13</v>
      </c>
      <c r="R1018">
        <v>5.75</v>
      </c>
      <c r="S1018">
        <v>40</v>
      </c>
      <c r="T1018">
        <v>25</v>
      </c>
      <c r="U1018">
        <v>15</v>
      </c>
      <c r="V1018" t="s">
        <v>18</v>
      </c>
      <c r="W1018">
        <f t="shared" si="68"/>
        <v>0</v>
      </c>
      <c r="X1018">
        <f t="shared" si="66"/>
        <v>0</v>
      </c>
      <c r="Y1018">
        <v>0</v>
      </c>
      <c r="Z1018" t="s">
        <v>53</v>
      </c>
      <c r="AA1018" t="str">
        <f t="shared" si="69"/>
        <v>intermediate_term</v>
      </c>
      <c r="AB1018" s="4" t="s">
        <v>121</v>
      </c>
    </row>
    <row r="1019" spans="1:28">
      <c r="A1019" t="s">
        <v>88</v>
      </c>
      <c r="B1019">
        <v>2020</v>
      </c>
      <c r="C1019" t="s">
        <v>83</v>
      </c>
      <c r="D1019" s="4" t="s">
        <v>152</v>
      </c>
      <c r="E1019" s="1" t="s">
        <v>60</v>
      </c>
      <c r="F1019">
        <v>0</v>
      </c>
      <c r="G1019">
        <v>8.5633333329999992</v>
      </c>
      <c r="H1019">
        <v>26.844999999999999</v>
      </c>
      <c r="I1019">
        <v>89.096666670000005</v>
      </c>
      <c r="J1019">
        <v>3.2833333329999999</v>
      </c>
      <c r="K1019">
        <v>27.3</v>
      </c>
      <c r="L1019">
        <v>50</v>
      </c>
      <c r="M1019">
        <v>145</v>
      </c>
      <c r="N1019">
        <f t="shared" si="67"/>
        <v>3.25</v>
      </c>
      <c r="O1019">
        <v>0</v>
      </c>
      <c r="P1019">
        <v>0</v>
      </c>
      <c r="Q1019" t="s">
        <v>69</v>
      </c>
      <c r="R1019">
        <v>6.75</v>
      </c>
      <c r="S1019">
        <v>20</v>
      </c>
      <c r="T1019">
        <v>40</v>
      </c>
      <c r="U1019">
        <v>20</v>
      </c>
      <c r="V1019" t="s">
        <v>17</v>
      </c>
      <c r="W1019">
        <f t="shared" si="68"/>
        <v>0</v>
      </c>
      <c r="X1019">
        <f t="shared" si="66"/>
        <v>0</v>
      </c>
      <c r="Y1019">
        <v>0</v>
      </c>
      <c r="Z1019" t="s">
        <v>53</v>
      </c>
      <c r="AA1019" t="str">
        <f t="shared" si="69"/>
        <v>short_term</v>
      </c>
      <c r="AB1019" s="4" t="s">
        <v>122</v>
      </c>
    </row>
    <row r="1020" spans="1:28">
      <c r="A1020" t="s">
        <v>88</v>
      </c>
      <c r="B1020">
        <v>2020</v>
      </c>
      <c r="C1020" t="s">
        <v>83</v>
      </c>
      <c r="D1020" s="4" t="s">
        <v>153</v>
      </c>
      <c r="E1020" s="1" t="s">
        <v>63</v>
      </c>
      <c r="F1020">
        <v>0</v>
      </c>
      <c r="G1020">
        <v>8.5633333329999992</v>
      </c>
      <c r="H1020">
        <v>26.844999999999999</v>
      </c>
      <c r="I1020">
        <v>89.096666670000005</v>
      </c>
      <c r="J1020">
        <v>3.2833333329999999</v>
      </c>
      <c r="K1020">
        <v>89.92</v>
      </c>
      <c r="L1020">
        <v>180</v>
      </c>
      <c r="M1020">
        <v>240</v>
      </c>
      <c r="N1020">
        <f t="shared" si="67"/>
        <v>7</v>
      </c>
      <c r="O1020">
        <v>0</v>
      </c>
      <c r="P1020">
        <v>0</v>
      </c>
      <c r="Q1020" t="s">
        <v>70</v>
      </c>
      <c r="R1020">
        <v>6.9</v>
      </c>
      <c r="S1020">
        <v>80</v>
      </c>
      <c r="T1020">
        <v>40</v>
      </c>
      <c r="U1020">
        <v>40</v>
      </c>
      <c r="V1020" t="s">
        <v>18</v>
      </c>
      <c r="W1020">
        <f t="shared" si="68"/>
        <v>0</v>
      </c>
      <c r="X1020">
        <f t="shared" si="66"/>
        <v>0</v>
      </c>
      <c r="Y1020">
        <v>0</v>
      </c>
      <c r="Z1020" t="s">
        <v>53</v>
      </c>
      <c r="AA1020" t="str">
        <f t="shared" si="69"/>
        <v>intermediate_term</v>
      </c>
      <c r="AB1020" s="4" t="s">
        <v>123</v>
      </c>
    </row>
    <row r="1021" spans="1:28">
      <c r="A1021" t="s">
        <v>88</v>
      </c>
      <c r="B1021">
        <v>2020</v>
      </c>
      <c r="C1021" t="s">
        <v>83</v>
      </c>
      <c r="D1021" s="4" t="s">
        <v>12</v>
      </c>
      <c r="E1021" s="1" t="s">
        <v>62</v>
      </c>
      <c r="F1021">
        <v>1</v>
      </c>
      <c r="G1021">
        <v>8.5633333329999992</v>
      </c>
      <c r="H1021">
        <v>26.844999999999999</v>
      </c>
      <c r="I1021">
        <v>89.096666670000005</v>
      </c>
      <c r="J1021">
        <v>3.2833333329999999</v>
      </c>
      <c r="K1021">
        <v>125</v>
      </c>
      <c r="L1021">
        <v>150</v>
      </c>
      <c r="M1021">
        <v>180</v>
      </c>
      <c r="N1021">
        <f t="shared" si="67"/>
        <v>5.5</v>
      </c>
      <c r="O1021">
        <v>45000</v>
      </c>
      <c r="P1021">
        <v>2750</v>
      </c>
      <c r="Q1021" t="s">
        <v>13</v>
      </c>
      <c r="R1021">
        <v>6.25</v>
      </c>
      <c r="S1021">
        <v>30</v>
      </c>
      <c r="T1021">
        <v>60</v>
      </c>
      <c r="U1021">
        <v>30</v>
      </c>
      <c r="V1021" t="s">
        <v>17</v>
      </c>
      <c r="W1021">
        <f t="shared" si="68"/>
        <v>343750</v>
      </c>
      <c r="X1021">
        <f t="shared" si="66"/>
        <v>298750</v>
      </c>
      <c r="Y1021">
        <f>(X1021/O1021)*100</f>
        <v>663.88888888888891</v>
      </c>
      <c r="Z1021" t="s">
        <v>53</v>
      </c>
      <c r="AA1021" t="str">
        <f t="shared" si="69"/>
        <v>intermediate_term</v>
      </c>
      <c r="AB1021" s="4" t="s">
        <v>124</v>
      </c>
    </row>
    <row r="1022" spans="1:28">
      <c r="A1022" t="s">
        <v>88</v>
      </c>
      <c r="B1022">
        <v>2020</v>
      </c>
      <c r="C1022" t="s">
        <v>83</v>
      </c>
      <c r="D1022" s="4" t="s">
        <v>154</v>
      </c>
      <c r="E1022" s="1" t="s">
        <v>61</v>
      </c>
      <c r="F1022">
        <v>1</v>
      </c>
      <c r="G1022">
        <v>8.5633333329999992</v>
      </c>
      <c r="H1022">
        <v>26.844999999999999</v>
      </c>
      <c r="I1022">
        <v>89.096666670000005</v>
      </c>
      <c r="J1022">
        <v>3.2833333329999999</v>
      </c>
      <c r="K1022">
        <v>4.5</v>
      </c>
      <c r="L1022">
        <v>300</v>
      </c>
      <c r="M1022">
        <v>450</v>
      </c>
      <c r="N1022">
        <f t="shared" si="67"/>
        <v>12.5</v>
      </c>
      <c r="O1022">
        <v>72500</v>
      </c>
      <c r="P1022">
        <v>31337</v>
      </c>
      <c r="Q1022" t="s">
        <v>13</v>
      </c>
      <c r="R1022">
        <v>7</v>
      </c>
      <c r="S1022">
        <v>150</v>
      </c>
      <c r="T1022">
        <v>80</v>
      </c>
      <c r="U1022">
        <v>80</v>
      </c>
      <c r="V1022" t="s">
        <v>17</v>
      </c>
      <c r="W1022">
        <f t="shared" si="68"/>
        <v>141016.5</v>
      </c>
      <c r="X1022">
        <f t="shared" si="66"/>
        <v>68516.5</v>
      </c>
      <c r="Y1022">
        <f>(X1022/O1022)*100</f>
        <v>94.505517241379309</v>
      </c>
      <c r="Z1022" t="s">
        <v>51</v>
      </c>
      <c r="AA1022" t="str">
        <f t="shared" si="69"/>
        <v>long_term</v>
      </c>
      <c r="AB1022" s="4" t="s">
        <v>125</v>
      </c>
    </row>
    <row r="1023" spans="1:28">
      <c r="A1023" t="s">
        <v>88</v>
      </c>
      <c r="B1023">
        <v>2020</v>
      </c>
      <c r="C1023" t="s">
        <v>83</v>
      </c>
      <c r="D1023" s="4" t="s">
        <v>155</v>
      </c>
      <c r="E1023" s="1" t="s">
        <v>62</v>
      </c>
      <c r="F1023">
        <v>0</v>
      </c>
      <c r="G1023">
        <v>8.5633333329999992</v>
      </c>
      <c r="H1023">
        <v>26.844999999999999</v>
      </c>
      <c r="I1023">
        <v>89.096666670000005</v>
      </c>
      <c r="J1023">
        <v>3.2833333329999999</v>
      </c>
      <c r="K1023">
        <v>52</v>
      </c>
      <c r="L1023">
        <v>80</v>
      </c>
      <c r="M1023">
        <v>150</v>
      </c>
      <c r="N1023">
        <f t="shared" si="67"/>
        <v>3.8333333333333335</v>
      </c>
      <c r="O1023">
        <v>0</v>
      </c>
      <c r="P1023">
        <v>0</v>
      </c>
      <c r="Q1023" t="s">
        <v>13</v>
      </c>
      <c r="R1023">
        <v>6.5</v>
      </c>
      <c r="S1023">
        <v>40</v>
      </c>
      <c r="T1023">
        <v>20</v>
      </c>
      <c r="U1023">
        <v>40</v>
      </c>
      <c r="V1023" t="s">
        <v>17</v>
      </c>
      <c r="W1023">
        <f t="shared" si="68"/>
        <v>0</v>
      </c>
      <c r="X1023">
        <f t="shared" si="66"/>
        <v>0</v>
      </c>
      <c r="Y1023">
        <v>0</v>
      </c>
      <c r="Z1023" t="s">
        <v>51</v>
      </c>
      <c r="AA1023" t="str">
        <f t="shared" si="69"/>
        <v>short_term</v>
      </c>
      <c r="AB1023" s="4" t="s">
        <v>126</v>
      </c>
    </row>
    <row r="1024" spans="1:28">
      <c r="A1024" t="s">
        <v>88</v>
      </c>
      <c r="B1024">
        <v>2020</v>
      </c>
      <c r="C1024" t="s">
        <v>83</v>
      </c>
      <c r="D1024" s="4" t="s">
        <v>22</v>
      </c>
      <c r="E1024" s="3" t="s">
        <v>62</v>
      </c>
      <c r="F1024">
        <v>0</v>
      </c>
      <c r="G1024">
        <v>8.5633333329999992</v>
      </c>
      <c r="H1024">
        <v>26.844999999999999</v>
      </c>
      <c r="I1024">
        <v>89.096666670000005</v>
      </c>
      <c r="J1024">
        <v>3.2833333329999999</v>
      </c>
      <c r="K1024">
        <f ca="1">RANDBETWEEN(15,30)</f>
        <v>24</v>
      </c>
      <c r="L1024">
        <v>90</v>
      </c>
      <c r="M1024">
        <v>90</v>
      </c>
      <c r="N1024">
        <f t="shared" si="67"/>
        <v>3</v>
      </c>
      <c r="O1024">
        <v>0</v>
      </c>
      <c r="P1024">
        <v>0</v>
      </c>
      <c r="Q1024" t="s">
        <v>13</v>
      </c>
      <c r="R1024">
        <v>6.5</v>
      </c>
      <c r="S1024">
        <v>200</v>
      </c>
      <c r="T1024">
        <v>250</v>
      </c>
      <c r="U1024">
        <v>250</v>
      </c>
      <c r="V1024" t="s">
        <v>18</v>
      </c>
      <c r="W1024">
        <f t="shared" ca="1" si="68"/>
        <v>0</v>
      </c>
      <c r="X1024">
        <f t="shared" ca="1" si="66"/>
        <v>0</v>
      </c>
      <c r="Y1024">
        <v>0</v>
      </c>
      <c r="Z1024" t="s">
        <v>53</v>
      </c>
      <c r="AA1024" t="str">
        <f t="shared" si="69"/>
        <v>short_term</v>
      </c>
      <c r="AB1024" s="4" t="s">
        <v>90</v>
      </c>
    </row>
    <row r="1025" spans="1:28">
      <c r="A1025" t="s">
        <v>88</v>
      </c>
      <c r="B1025">
        <v>2020</v>
      </c>
      <c r="C1025" t="s">
        <v>83</v>
      </c>
      <c r="D1025" s="4" t="s">
        <v>23</v>
      </c>
      <c r="E1025" s="3" t="s">
        <v>62</v>
      </c>
      <c r="F1025">
        <v>0</v>
      </c>
      <c r="G1025">
        <v>8.5633333329999992</v>
      </c>
      <c r="H1025">
        <v>26.844999999999999</v>
      </c>
      <c r="I1025">
        <v>89.096666670000005</v>
      </c>
      <c r="J1025">
        <v>3.2833333329999999</v>
      </c>
      <c r="K1025">
        <f ca="1">RANDBETWEEN(15,30)</f>
        <v>20</v>
      </c>
      <c r="L1025">
        <v>140</v>
      </c>
      <c r="M1025">
        <v>140</v>
      </c>
      <c r="N1025">
        <f t="shared" si="67"/>
        <v>4.666666666666667</v>
      </c>
      <c r="O1025">
        <v>0</v>
      </c>
      <c r="P1025">
        <v>0</v>
      </c>
      <c r="Q1025" t="s">
        <v>15</v>
      </c>
      <c r="R1025">
        <v>6.05</v>
      </c>
      <c r="S1025">
        <v>200</v>
      </c>
      <c r="T1025">
        <v>75</v>
      </c>
      <c r="U1025">
        <v>75</v>
      </c>
      <c r="V1025" t="s">
        <v>18</v>
      </c>
      <c r="W1025">
        <f t="shared" ca="1" si="68"/>
        <v>0</v>
      </c>
      <c r="X1025">
        <f t="shared" ca="1" si="66"/>
        <v>0</v>
      </c>
      <c r="Y1025">
        <v>0</v>
      </c>
      <c r="Z1025" t="s">
        <v>53</v>
      </c>
      <c r="AA1025" t="str">
        <f t="shared" si="69"/>
        <v>intermediate_term</v>
      </c>
      <c r="AB1025" s="4" t="s">
        <v>127</v>
      </c>
    </row>
    <row r="1026" spans="1:28">
      <c r="A1026" t="s">
        <v>88</v>
      </c>
      <c r="B1026">
        <v>2020</v>
      </c>
      <c r="C1026" t="s">
        <v>83</v>
      </c>
      <c r="D1026" s="4" t="s">
        <v>24</v>
      </c>
      <c r="E1026" s="3" t="s">
        <v>62</v>
      </c>
      <c r="F1026">
        <v>0</v>
      </c>
      <c r="G1026">
        <v>8.5633333329999992</v>
      </c>
      <c r="H1026">
        <v>26.844999999999999</v>
      </c>
      <c r="I1026">
        <v>89.096666670000005</v>
      </c>
      <c r="J1026">
        <v>3.2833333329999999</v>
      </c>
      <c r="K1026">
        <f ca="1">RANDBETWEEN(25,35)</f>
        <v>34</v>
      </c>
      <c r="L1026">
        <v>240</v>
      </c>
      <c r="M1026">
        <v>240</v>
      </c>
      <c r="N1026">
        <f t="shared" si="67"/>
        <v>8</v>
      </c>
      <c r="O1026">
        <v>0</v>
      </c>
      <c r="P1026">
        <v>0</v>
      </c>
      <c r="Q1026" t="s">
        <v>15</v>
      </c>
      <c r="R1026">
        <v>6</v>
      </c>
      <c r="S1026">
        <v>10</v>
      </c>
      <c r="T1026">
        <v>20</v>
      </c>
      <c r="U1026">
        <v>20</v>
      </c>
      <c r="V1026" t="s">
        <v>17</v>
      </c>
      <c r="W1026">
        <f t="shared" ca="1" si="68"/>
        <v>0</v>
      </c>
      <c r="X1026">
        <f t="shared" ref="X1026:X1089" ca="1" si="70">(K1026*P1026*F1026)-(O1026*F1026)</f>
        <v>0</v>
      </c>
      <c r="Y1026">
        <v>0</v>
      </c>
      <c r="Z1026" t="s">
        <v>51</v>
      </c>
      <c r="AA1026" t="str">
        <f t="shared" si="69"/>
        <v>intermediate_term</v>
      </c>
      <c r="AB1026" s="4" t="s">
        <v>91</v>
      </c>
    </row>
    <row r="1027" spans="1:28">
      <c r="A1027" t="s">
        <v>88</v>
      </c>
      <c r="B1027">
        <v>2020</v>
      </c>
      <c r="C1027" t="s">
        <v>83</v>
      </c>
      <c r="D1027" s="4" t="s">
        <v>25</v>
      </c>
      <c r="E1027" s="3" t="s">
        <v>62</v>
      </c>
      <c r="F1027">
        <v>0</v>
      </c>
      <c r="G1027">
        <v>8.5633333329999992</v>
      </c>
      <c r="H1027">
        <v>26.844999999999999</v>
      </c>
      <c r="I1027">
        <v>89.096666670000005</v>
      </c>
      <c r="J1027">
        <v>3.2833333329999999</v>
      </c>
      <c r="K1027">
        <f ca="1">RANDBETWEEN(20,30)</f>
        <v>20</v>
      </c>
      <c r="L1027">
        <v>75</v>
      </c>
      <c r="M1027">
        <v>75</v>
      </c>
      <c r="N1027">
        <f t="shared" ref="N1027:N1090" si="71">SUM(L1027+M1027)/(2*30)</f>
        <v>2.5</v>
      </c>
      <c r="O1027">
        <v>0</v>
      </c>
      <c r="P1027">
        <v>0</v>
      </c>
      <c r="Q1027" t="s">
        <v>15</v>
      </c>
      <c r="R1027">
        <v>6.25</v>
      </c>
      <c r="S1027">
        <v>5</v>
      </c>
      <c r="T1027">
        <v>10</v>
      </c>
      <c r="U1027">
        <v>10</v>
      </c>
      <c r="V1027" t="s">
        <v>18</v>
      </c>
      <c r="W1027">
        <f t="shared" ref="W1027:W1090" ca="1" si="72">(P1027*K1027*F1027)</f>
        <v>0</v>
      </c>
      <c r="X1027">
        <f t="shared" ca="1" si="70"/>
        <v>0</v>
      </c>
      <c r="Y1027">
        <v>0</v>
      </c>
      <c r="Z1027" t="s">
        <v>51</v>
      </c>
      <c r="AA1027" t="str">
        <f t="shared" ref="AA1027:AA1090" si="73">IF(N1027&gt;12,"long_term",IF(N1027&lt;4,"short_term","intermediate_term"))</f>
        <v>short_term</v>
      </c>
      <c r="AB1027" s="4" t="s">
        <v>92</v>
      </c>
    </row>
    <row r="1028" spans="1:28">
      <c r="A1028" t="s">
        <v>88</v>
      </c>
      <c r="B1028">
        <v>2020</v>
      </c>
      <c r="C1028" t="s">
        <v>83</v>
      </c>
      <c r="D1028" s="4" t="s">
        <v>26</v>
      </c>
      <c r="E1028" s="3" t="s">
        <v>62</v>
      </c>
      <c r="F1028">
        <v>0</v>
      </c>
      <c r="G1028">
        <v>8.5633333329999992</v>
      </c>
      <c r="H1028">
        <v>26.844999999999999</v>
      </c>
      <c r="I1028">
        <v>89.096666670000005</v>
      </c>
      <c r="J1028">
        <v>3.2833333329999999</v>
      </c>
      <c r="K1028">
        <f ca="1">RANDBETWEEN(25,35)</f>
        <v>29</v>
      </c>
      <c r="L1028">
        <v>55</v>
      </c>
      <c r="M1028">
        <v>55</v>
      </c>
      <c r="N1028">
        <f t="shared" si="71"/>
        <v>1.8333333333333333</v>
      </c>
      <c r="O1028">
        <v>0</v>
      </c>
      <c r="P1028">
        <v>0</v>
      </c>
      <c r="Q1028" t="s">
        <v>13</v>
      </c>
      <c r="R1028">
        <v>6.4</v>
      </c>
      <c r="S1028">
        <v>30</v>
      </c>
      <c r="T1028">
        <v>40</v>
      </c>
      <c r="U1028">
        <v>40</v>
      </c>
      <c r="V1028" t="s">
        <v>17</v>
      </c>
      <c r="W1028">
        <f t="shared" ca="1" si="72"/>
        <v>0</v>
      </c>
      <c r="X1028">
        <f t="shared" ca="1" si="70"/>
        <v>0</v>
      </c>
      <c r="Y1028">
        <v>0</v>
      </c>
      <c r="Z1028" t="s">
        <v>53</v>
      </c>
      <c r="AA1028" t="str">
        <f t="shared" si="73"/>
        <v>short_term</v>
      </c>
      <c r="AB1028" s="4" t="s">
        <v>128</v>
      </c>
    </row>
    <row r="1029" spans="1:28">
      <c r="A1029" t="s">
        <v>88</v>
      </c>
      <c r="B1029">
        <v>2020</v>
      </c>
      <c r="C1029" t="s">
        <v>83</v>
      </c>
      <c r="D1029" s="4" t="s">
        <v>27</v>
      </c>
      <c r="E1029" s="3" t="s">
        <v>62</v>
      </c>
      <c r="F1029">
        <v>0</v>
      </c>
      <c r="G1029">
        <v>8.5633333329999992</v>
      </c>
      <c r="H1029">
        <v>26.844999999999999</v>
      </c>
      <c r="I1029">
        <v>89.096666670000005</v>
      </c>
      <c r="J1029">
        <v>3.2833333329999999</v>
      </c>
      <c r="K1029">
        <f ca="1">RANDBETWEEN(15,30)</f>
        <v>20</v>
      </c>
      <c r="L1029">
        <v>90</v>
      </c>
      <c r="M1029">
        <v>90</v>
      </c>
      <c r="N1029">
        <f t="shared" si="71"/>
        <v>3</v>
      </c>
      <c r="O1029">
        <v>0</v>
      </c>
      <c r="P1029">
        <v>0</v>
      </c>
      <c r="Q1029" t="s">
        <v>13</v>
      </c>
      <c r="R1029">
        <v>6.5</v>
      </c>
      <c r="S1029">
        <v>90</v>
      </c>
      <c r="T1029">
        <v>90</v>
      </c>
      <c r="U1029">
        <v>90</v>
      </c>
      <c r="V1029" t="s">
        <v>17</v>
      </c>
      <c r="W1029">
        <f t="shared" ca="1" si="72"/>
        <v>0</v>
      </c>
      <c r="X1029">
        <f t="shared" ca="1" si="70"/>
        <v>0</v>
      </c>
      <c r="Y1029">
        <v>0</v>
      </c>
      <c r="Z1029" t="s">
        <v>51</v>
      </c>
      <c r="AA1029" t="str">
        <f t="shared" si="73"/>
        <v>short_term</v>
      </c>
      <c r="AB1029" s="4" t="s">
        <v>93</v>
      </c>
    </row>
    <row r="1030" spans="1:28">
      <c r="A1030" t="s">
        <v>88</v>
      </c>
      <c r="B1030">
        <v>2020</v>
      </c>
      <c r="C1030" t="s">
        <v>83</v>
      </c>
      <c r="D1030" s="4" t="s">
        <v>28</v>
      </c>
      <c r="E1030" s="3" t="s">
        <v>62</v>
      </c>
      <c r="F1030">
        <v>1</v>
      </c>
      <c r="G1030">
        <v>8.5633333329999992</v>
      </c>
      <c r="H1030">
        <v>26.844999999999999</v>
      </c>
      <c r="I1030">
        <v>89.096666670000005</v>
      </c>
      <c r="J1030">
        <v>3.2833333329999999</v>
      </c>
      <c r="K1030">
        <f ca="1">RANDBETWEEN(25,40)</f>
        <v>35</v>
      </c>
      <c r="L1030">
        <v>180</v>
      </c>
      <c r="M1030">
        <v>180</v>
      </c>
      <c r="N1030">
        <f t="shared" si="71"/>
        <v>6</v>
      </c>
      <c r="O1030">
        <v>38000</v>
      </c>
      <c r="P1030">
        <f ca="1">RANDBETWEEN(14990,15010)</f>
        <v>14993</v>
      </c>
      <c r="Q1030" t="s">
        <v>15</v>
      </c>
      <c r="R1030">
        <v>6.25</v>
      </c>
      <c r="S1030">
        <v>80</v>
      </c>
      <c r="T1030">
        <v>60</v>
      </c>
      <c r="U1030">
        <v>40</v>
      </c>
      <c r="V1030" t="s">
        <v>18</v>
      </c>
      <c r="W1030">
        <f t="shared" ca="1" si="72"/>
        <v>524755</v>
      </c>
      <c r="X1030">
        <f t="shared" ca="1" si="70"/>
        <v>486755</v>
      </c>
      <c r="Y1030">
        <f ca="1">(X1030/O1030)*100</f>
        <v>1280.9342105263158</v>
      </c>
      <c r="Z1030" t="s">
        <v>53</v>
      </c>
      <c r="AA1030" t="str">
        <f t="shared" si="73"/>
        <v>intermediate_term</v>
      </c>
      <c r="AB1030" s="4" t="s">
        <v>94</v>
      </c>
    </row>
    <row r="1031" spans="1:28">
      <c r="A1031" t="s">
        <v>88</v>
      </c>
      <c r="B1031">
        <v>2020</v>
      </c>
      <c r="C1031" t="s">
        <v>83</v>
      </c>
      <c r="D1031" s="4" t="s">
        <v>29</v>
      </c>
      <c r="E1031" s="1" t="s">
        <v>63</v>
      </c>
      <c r="F1031">
        <v>1</v>
      </c>
      <c r="G1031">
        <v>8.5633333329999992</v>
      </c>
      <c r="H1031">
        <v>26.844999999999999</v>
      </c>
      <c r="I1031">
        <v>89.096666670000005</v>
      </c>
      <c r="J1031">
        <v>3.2833333329999999</v>
      </c>
      <c r="K1031">
        <f ca="1">RANDBETWEEN(85,95)</f>
        <v>86</v>
      </c>
      <c r="L1031">
        <v>210</v>
      </c>
      <c r="M1031">
        <v>210</v>
      </c>
      <c r="N1031">
        <f t="shared" si="71"/>
        <v>7</v>
      </c>
      <c r="O1031">
        <v>67000</v>
      </c>
      <c r="P1031">
        <v>1200</v>
      </c>
      <c r="Q1031" t="s">
        <v>36</v>
      </c>
      <c r="R1031">
        <v>6</v>
      </c>
      <c r="S1031">
        <v>120</v>
      </c>
      <c r="T1031">
        <v>50</v>
      </c>
      <c r="U1031">
        <v>80</v>
      </c>
      <c r="V1031" t="s">
        <v>17</v>
      </c>
      <c r="W1031">
        <f t="shared" ca="1" si="72"/>
        <v>103200</v>
      </c>
      <c r="X1031">
        <f t="shared" ca="1" si="70"/>
        <v>36200</v>
      </c>
      <c r="Y1031">
        <f ca="1">(X1031/O1031)*100</f>
        <v>54.029850746268657</v>
      </c>
      <c r="Z1031" t="s">
        <v>51</v>
      </c>
      <c r="AA1031" t="str">
        <f t="shared" si="73"/>
        <v>intermediate_term</v>
      </c>
      <c r="AB1031" s="4" t="s">
        <v>129</v>
      </c>
    </row>
    <row r="1032" spans="1:28">
      <c r="A1032" t="s">
        <v>88</v>
      </c>
      <c r="B1032">
        <v>2020</v>
      </c>
      <c r="C1032" t="s">
        <v>83</v>
      </c>
      <c r="D1032" s="4" t="s">
        <v>30</v>
      </c>
      <c r="E1032" s="2" t="s">
        <v>61</v>
      </c>
      <c r="F1032">
        <v>0</v>
      </c>
      <c r="G1032">
        <v>8.5633333329999992</v>
      </c>
      <c r="H1032">
        <v>26.844999999999999</v>
      </c>
      <c r="I1032">
        <v>89.096666670000005</v>
      </c>
      <c r="J1032">
        <v>3.2833333329999999</v>
      </c>
      <c r="K1032">
        <f ca="1">RANDBETWEEN(25,40)</f>
        <v>34</v>
      </c>
      <c r="L1032">
        <v>360</v>
      </c>
      <c r="M1032">
        <v>360</v>
      </c>
      <c r="N1032">
        <f t="shared" si="71"/>
        <v>12</v>
      </c>
      <c r="O1032">
        <v>0</v>
      </c>
      <c r="P1032">
        <v>0</v>
      </c>
      <c r="Q1032" t="s">
        <v>65</v>
      </c>
      <c r="R1032">
        <v>6.75</v>
      </c>
      <c r="S1032">
        <v>400</v>
      </c>
      <c r="T1032">
        <v>120</v>
      </c>
      <c r="U1032">
        <v>600</v>
      </c>
      <c r="V1032" t="s">
        <v>18</v>
      </c>
      <c r="W1032">
        <f t="shared" ca="1" si="72"/>
        <v>0</v>
      </c>
      <c r="X1032">
        <f t="shared" ca="1" si="70"/>
        <v>0</v>
      </c>
      <c r="Y1032">
        <v>0</v>
      </c>
      <c r="Z1032" t="s">
        <v>53</v>
      </c>
      <c r="AA1032" t="str">
        <f t="shared" si="73"/>
        <v>intermediate_term</v>
      </c>
      <c r="AB1032" s="4" t="s">
        <v>95</v>
      </c>
    </row>
    <row r="1033" spans="1:28">
      <c r="A1033" t="s">
        <v>88</v>
      </c>
      <c r="B1033">
        <v>2020</v>
      </c>
      <c r="C1033" t="s">
        <v>83</v>
      </c>
      <c r="D1033" s="4" t="s">
        <v>31</v>
      </c>
      <c r="E1033" s="3" t="s">
        <v>61</v>
      </c>
      <c r="F1033">
        <v>1</v>
      </c>
      <c r="G1033">
        <v>8.5633333329999992</v>
      </c>
      <c r="H1033">
        <v>26.844999999999999</v>
      </c>
      <c r="I1033">
        <v>89.096666670000005</v>
      </c>
      <c r="J1033">
        <v>3.2833333329999999</v>
      </c>
      <c r="K1033">
        <f ca="1">RANDBETWEEN(290,320)</f>
        <v>299</v>
      </c>
      <c r="L1033">
        <v>1080</v>
      </c>
      <c r="M1033">
        <v>1080</v>
      </c>
      <c r="N1033">
        <f t="shared" si="71"/>
        <v>36</v>
      </c>
      <c r="O1033">
        <v>395000</v>
      </c>
      <c r="P1033">
        <v>12000</v>
      </c>
      <c r="Q1033" t="s">
        <v>13</v>
      </c>
      <c r="R1033">
        <v>9.5</v>
      </c>
      <c r="S1033">
        <v>32</v>
      </c>
      <c r="T1033">
        <v>32</v>
      </c>
      <c r="U1033">
        <v>32</v>
      </c>
      <c r="V1033" t="s">
        <v>17</v>
      </c>
      <c r="W1033">
        <f t="shared" ca="1" si="72"/>
        <v>3588000</v>
      </c>
      <c r="X1033">
        <f t="shared" ca="1" si="70"/>
        <v>3193000</v>
      </c>
      <c r="Y1033">
        <f ca="1">(X1033/O1033)*100</f>
        <v>808.35443037974687</v>
      </c>
      <c r="Z1033" t="s">
        <v>54</v>
      </c>
      <c r="AA1033" t="str">
        <f t="shared" si="73"/>
        <v>long_term</v>
      </c>
      <c r="AB1033" s="4" t="s">
        <v>130</v>
      </c>
    </row>
    <row r="1034" spans="1:28">
      <c r="A1034" t="s">
        <v>88</v>
      </c>
      <c r="B1034">
        <v>2020</v>
      </c>
      <c r="C1034" t="s">
        <v>83</v>
      </c>
      <c r="D1034" s="4" t="s">
        <v>32</v>
      </c>
      <c r="E1034" s="3" t="s">
        <v>61</v>
      </c>
      <c r="F1034">
        <v>0</v>
      </c>
      <c r="G1034">
        <v>8.5633333329999992</v>
      </c>
      <c r="H1034">
        <v>26.844999999999999</v>
      </c>
      <c r="I1034">
        <v>89.096666670000005</v>
      </c>
      <c r="J1034">
        <v>3.2833333329999999</v>
      </c>
      <c r="K1034">
        <f ca="1">RANDBETWEEN(100,130)</f>
        <v>101</v>
      </c>
      <c r="L1034">
        <v>1980</v>
      </c>
      <c r="M1034">
        <v>1980</v>
      </c>
      <c r="N1034">
        <f t="shared" si="71"/>
        <v>66</v>
      </c>
      <c r="O1034">
        <v>0</v>
      </c>
      <c r="P1034">
        <v>0</v>
      </c>
      <c r="Q1034" t="s">
        <v>15</v>
      </c>
      <c r="R1034">
        <v>7.25</v>
      </c>
      <c r="S1034">
        <v>56</v>
      </c>
      <c r="T1034">
        <v>20</v>
      </c>
      <c r="U1034">
        <v>20</v>
      </c>
      <c r="V1034" t="s">
        <v>18</v>
      </c>
      <c r="W1034">
        <f t="shared" ca="1" si="72"/>
        <v>0</v>
      </c>
      <c r="X1034">
        <f t="shared" ca="1" si="70"/>
        <v>0</v>
      </c>
      <c r="Y1034">
        <v>0</v>
      </c>
      <c r="Z1034" t="s">
        <v>54</v>
      </c>
      <c r="AA1034" t="str">
        <f t="shared" si="73"/>
        <v>long_term</v>
      </c>
      <c r="AB1034" s="4" t="s">
        <v>131</v>
      </c>
    </row>
    <row r="1035" spans="1:28">
      <c r="A1035" t="s">
        <v>88</v>
      </c>
      <c r="B1035">
        <v>2020</v>
      </c>
      <c r="C1035" t="s">
        <v>83</v>
      </c>
      <c r="D1035" s="4" t="s">
        <v>33</v>
      </c>
      <c r="E1035" s="2" t="s">
        <v>61</v>
      </c>
      <c r="F1035">
        <v>0</v>
      </c>
      <c r="G1035">
        <v>8.5633333329999992</v>
      </c>
      <c r="H1035">
        <v>26.844999999999999</v>
      </c>
      <c r="I1035">
        <v>89.096666670000005</v>
      </c>
      <c r="J1035">
        <v>3.2833333329999999</v>
      </c>
      <c r="K1035">
        <f ca="1">RANDBETWEEN(50,65)</f>
        <v>61</v>
      </c>
      <c r="L1035">
        <v>1080</v>
      </c>
      <c r="M1035">
        <v>1080</v>
      </c>
      <c r="N1035">
        <f t="shared" si="71"/>
        <v>36</v>
      </c>
      <c r="O1035">
        <v>0</v>
      </c>
      <c r="P1035">
        <v>0</v>
      </c>
      <c r="Q1035" t="s">
        <v>71</v>
      </c>
      <c r="R1035">
        <v>6</v>
      </c>
      <c r="S1035">
        <v>25</v>
      </c>
      <c r="T1035">
        <v>12</v>
      </c>
      <c r="U1035">
        <v>12</v>
      </c>
      <c r="V1035" t="s">
        <v>18</v>
      </c>
      <c r="W1035">
        <f t="shared" ca="1" si="72"/>
        <v>0</v>
      </c>
      <c r="X1035">
        <f t="shared" ca="1" si="70"/>
        <v>0</v>
      </c>
      <c r="Y1035">
        <v>0</v>
      </c>
      <c r="Z1035" t="s">
        <v>54</v>
      </c>
      <c r="AA1035" t="str">
        <f t="shared" si="73"/>
        <v>long_term</v>
      </c>
      <c r="AB1035" s="4" t="s">
        <v>96</v>
      </c>
    </row>
    <row r="1036" spans="1:28">
      <c r="A1036" t="s">
        <v>88</v>
      </c>
      <c r="B1036">
        <v>2020</v>
      </c>
      <c r="C1036" t="s">
        <v>83</v>
      </c>
      <c r="D1036" s="4" t="s">
        <v>34</v>
      </c>
      <c r="E1036" s="2" t="s">
        <v>61</v>
      </c>
      <c r="F1036">
        <v>0</v>
      </c>
      <c r="G1036">
        <v>8.5633333329999992</v>
      </c>
      <c r="H1036">
        <v>26.844999999999999</v>
      </c>
      <c r="I1036">
        <v>89.096666670000005</v>
      </c>
      <c r="J1036">
        <v>3.2833333329999999</v>
      </c>
      <c r="K1036">
        <f ca="1">RANDBETWEEN(90,120)</f>
        <v>93</v>
      </c>
      <c r="L1036">
        <v>900</v>
      </c>
      <c r="M1036">
        <v>900</v>
      </c>
      <c r="N1036">
        <f t="shared" si="71"/>
        <v>30</v>
      </c>
      <c r="O1036">
        <v>0</v>
      </c>
      <c r="P1036">
        <v>0</v>
      </c>
      <c r="Q1036" t="s">
        <v>13</v>
      </c>
      <c r="R1036">
        <v>7.25</v>
      </c>
      <c r="S1036">
        <v>215</v>
      </c>
      <c r="T1036">
        <v>75</v>
      </c>
      <c r="U1036">
        <v>100</v>
      </c>
      <c r="V1036" t="s">
        <v>17</v>
      </c>
      <c r="W1036">
        <f t="shared" ca="1" si="72"/>
        <v>0</v>
      </c>
      <c r="X1036">
        <f t="shared" ca="1" si="70"/>
        <v>0</v>
      </c>
      <c r="Y1036">
        <v>0</v>
      </c>
      <c r="Z1036" t="s">
        <v>54</v>
      </c>
      <c r="AA1036" t="str">
        <f t="shared" si="73"/>
        <v>long_term</v>
      </c>
      <c r="AB1036" s="4" t="s">
        <v>97</v>
      </c>
    </row>
    <row r="1037" spans="1:28">
      <c r="A1037" t="s">
        <v>88</v>
      </c>
      <c r="B1037">
        <v>2020</v>
      </c>
      <c r="C1037" t="s">
        <v>83</v>
      </c>
      <c r="D1037" s="4" t="s">
        <v>35</v>
      </c>
      <c r="E1037" s="2" t="s">
        <v>61</v>
      </c>
      <c r="F1037">
        <v>0</v>
      </c>
      <c r="G1037">
        <v>8.5633333329999992</v>
      </c>
      <c r="H1037">
        <v>26.844999999999999</v>
      </c>
      <c r="I1037">
        <v>89.096666670000005</v>
      </c>
      <c r="J1037">
        <v>3.2833333329999999</v>
      </c>
      <c r="K1037">
        <f ca="1">RANDBETWEEN(30,50)</f>
        <v>48</v>
      </c>
      <c r="L1037">
        <v>210</v>
      </c>
      <c r="M1037">
        <v>210</v>
      </c>
      <c r="N1037">
        <f t="shared" si="71"/>
        <v>7</v>
      </c>
      <c r="O1037">
        <v>0</v>
      </c>
      <c r="P1037">
        <v>0</v>
      </c>
      <c r="Q1037" t="s">
        <v>13</v>
      </c>
      <c r="R1037">
        <v>6.75</v>
      </c>
      <c r="S1037">
        <v>1088</v>
      </c>
      <c r="T1037">
        <v>72</v>
      </c>
      <c r="U1037">
        <v>527</v>
      </c>
      <c r="V1037" t="s">
        <v>17</v>
      </c>
      <c r="W1037">
        <f t="shared" ca="1" si="72"/>
        <v>0</v>
      </c>
      <c r="X1037">
        <f t="shared" ca="1" si="70"/>
        <v>0</v>
      </c>
      <c r="Y1037">
        <v>0</v>
      </c>
      <c r="Z1037" t="s">
        <v>54</v>
      </c>
      <c r="AA1037" t="str">
        <f t="shared" si="73"/>
        <v>intermediate_term</v>
      </c>
      <c r="AB1037" s="4" t="s">
        <v>98</v>
      </c>
    </row>
    <row r="1038" spans="1:28">
      <c r="A1038" t="s">
        <v>88</v>
      </c>
      <c r="B1038">
        <v>2020</v>
      </c>
      <c r="C1038" t="s">
        <v>83</v>
      </c>
      <c r="D1038" s="4" t="s">
        <v>37</v>
      </c>
      <c r="E1038" s="2" t="s">
        <v>61</v>
      </c>
      <c r="F1038">
        <v>0</v>
      </c>
      <c r="G1038">
        <v>8.5633333329999992</v>
      </c>
      <c r="H1038">
        <v>26.844999999999999</v>
      </c>
      <c r="I1038">
        <v>89.096666670000005</v>
      </c>
      <c r="J1038">
        <v>3.2833333329999999</v>
      </c>
      <c r="K1038">
        <f ca="1">RANDBETWEEN(50,100)</f>
        <v>98</v>
      </c>
      <c r="L1038">
        <v>1800</v>
      </c>
      <c r="M1038">
        <v>2880</v>
      </c>
      <c r="N1038">
        <f t="shared" si="71"/>
        <v>78</v>
      </c>
      <c r="O1038">
        <v>0</v>
      </c>
      <c r="P1038">
        <v>0</v>
      </c>
      <c r="Q1038" t="s">
        <v>13</v>
      </c>
      <c r="R1038">
        <v>6.5</v>
      </c>
      <c r="S1038">
        <v>400</v>
      </c>
      <c r="T1038">
        <v>400</v>
      </c>
      <c r="U1038">
        <v>600</v>
      </c>
      <c r="V1038" t="s">
        <v>18</v>
      </c>
      <c r="W1038">
        <f t="shared" ca="1" si="72"/>
        <v>0</v>
      </c>
      <c r="X1038">
        <f t="shared" ca="1" si="70"/>
        <v>0</v>
      </c>
      <c r="Y1038">
        <v>0</v>
      </c>
      <c r="Z1038" t="s">
        <v>54</v>
      </c>
      <c r="AA1038" t="str">
        <f t="shared" si="73"/>
        <v>long_term</v>
      </c>
      <c r="AB1038" s="4" t="s">
        <v>99</v>
      </c>
    </row>
    <row r="1039" spans="1:28">
      <c r="A1039" t="s">
        <v>88</v>
      </c>
      <c r="B1039">
        <v>2020</v>
      </c>
      <c r="C1039" t="s">
        <v>83</v>
      </c>
      <c r="D1039" s="4" t="s">
        <v>156</v>
      </c>
      <c r="E1039" s="2" t="s">
        <v>61</v>
      </c>
      <c r="F1039">
        <v>1</v>
      </c>
      <c r="G1039">
        <v>8.5633333329999992</v>
      </c>
      <c r="H1039">
        <v>26.844999999999999</v>
      </c>
      <c r="I1039">
        <v>89.096666670000005</v>
      </c>
      <c r="J1039">
        <v>3.2833333329999999</v>
      </c>
      <c r="K1039">
        <f ca="1">RANDBETWEEN(100,150)</f>
        <v>136</v>
      </c>
      <c r="L1039">
        <v>240</v>
      </c>
      <c r="M1039">
        <v>720</v>
      </c>
      <c r="N1039">
        <f t="shared" si="71"/>
        <v>16</v>
      </c>
      <c r="O1039">
        <v>400000</v>
      </c>
      <c r="P1039">
        <v>10000</v>
      </c>
      <c r="Q1039" t="s">
        <v>67</v>
      </c>
      <c r="R1039">
        <v>6</v>
      </c>
      <c r="S1039">
        <v>170</v>
      </c>
      <c r="T1039">
        <v>170</v>
      </c>
      <c r="U1039">
        <v>170</v>
      </c>
      <c r="V1039" t="s">
        <v>18</v>
      </c>
      <c r="W1039">
        <f t="shared" ca="1" si="72"/>
        <v>1360000</v>
      </c>
      <c r="X1039">
        <f t="shared" ca="1" si="70"/>
        <v>960000</v>
      </c>
      <c r="Y1039">
        <f ca="1">(X1039/O1039)*100</f>
        <v>240</v>
      </c>
      <c r="Z1039" t="s">
        <v>54</v>
      </c>
      <c r="AA1039" t="str">
        <f t="shared" si="73"/>
        <v>long_term</v>
      </c>
      <c r="AB1039" s="4" t="s">
        <v>100</v>
      </c>
    </row>
    <row r="1040" spans="1:28">
      <c r="A1040" t="s">
        <v>88</v>
      </c>
      <c r="B1040">
        <v>2020</v>
      </c>
      <c r="C1040" t="s">
        <v>83</v>
      </c>
      <c r="D1040" s="4" t="s">
        <v>38</v>
      </c>
      <c r="E1040" s="3" t="s">
        <v>59</v>
      </c>
      <c r="F1040">
        <v>0</v>
      </c>
      <c r="G1040">
        <v>8.5633333329999992</v>
      </c>
      <c r="H1040">
        <v>26.844999999999999</v>
      </c>
      <c r="I1040">
        <v>89.096666670000005</v>
      </c>
      <c r="J1040">
        <v>3.2833333329999999</v>
      </c>
      <c r="K1040">
        <f ca="1">RANDBETWEEN(120,300)</f>
        <v>140</v>
      </c>
      <c r="L1040">
        <v>45</v>
      </c>
      <c r="M1040">
        <v>50</v>
      </c>
      <c r="N1040">
        <f t="shared" si="71"/>
        <v>1.5833333333333333</v>
      </c>
      <c r="O1040">
        <v>0</v>
      </c>
      <c r="P1040">
        <v>0</v>
      </c>
      <c r="Q1040" t="s">
        <v>15</v>
      </c>
      <c r="R1040">
        <v>6.25</v>
      </c>
      <c r="S1040">
        <v>200</v>
      </c>
      <c r="T1040">
        <v>75</v>
      </c>
      <c r="U1040">
        <v>125</v>
      </c>
      <c r="V1040" t="s">
        <v>17</v>
      </c>
      <c r="W1040">
        <f t="shared" ca="1" si="72"/>
        <v>0</v>
      </c>
      <c r="X1040">
        <f t="shared" ca="1" si="70"/>
        <v>0</v>
      </c>
      <c r="Y1040">
        <v>0</v>
      </c>
      <c r="Z1040" t="s">
        <v>54</v>
      </c>
      <c r="AA1040" t="str">
        <f t="shared" si="73"/>
        <v>short_term</v>
      </c>
      <c r="AB1040" s="4" t="s">
        <v>101</v>
      </c>
    </row>
    <row r="1041" spans="1:28">
      <c r="A1041" t="s">
        <v>88</v>
      </c>
      <c r="B1041">
        <v>2020</v>
      </c>
      <c r="C1041" t="s">
        <v>83</v>
      </c>
      <c r="D1041" s="4" t="s">
        <v>39</v>
      </c>
      <c r="E1041" s="3" t="s">
        <v>59</v>
      </c>
      <c r="F1041">
        <v>0</v>
      </c>
      <c r="G1041">
        <v>8.5633333329999992</v>
      </c>
      <c r="H1041">
        <v>26.844999999999999</v>
      </c>
      <c r="I1041">
        <v>89.096666670000005</v>
      </c>
      <c r="J1041">
        <v>3.2833333329999999</v>
      </c>
      <c r="K1041">
        <f ca="1">RANDBETWEEN(60,90)</f>
        <v>75</v>
      </c>
      <c r="L1041">
        <v>56</v>
      </c>
      <c r="M1041">
        <v>60</v>
      </c>
      <c r="N1041">
        <f t="shared" si="71"/>
        <v>1.9333333333333333</v>
      </c>
      <c r="O1041">
        <v>0</v>
      </c>
      <c r="P1041">
        <v>0</v>
      </c>
      <c r="Q1041" t="s">
        <v>13</v>
      </c>
      <c r="R1041">
        <v>7.25</v>
      </c>
      <c r="S1041">
        <v>45</v>
      </c>
      <c r="T1041">
        <v>90</v>
      </c>
      <c r="U1041">
        <v>75</v>
      </c>
      <c r="V1041" t="s">
        <v>18</v>
      </c>
      <c r="W1041">
        <f t="shared" ca="1" si="72"/>
        <v>0</v>
      </c>
      <c r="X1041">
        <f t="shared" ca="1" si="70"/>
        <v>0</v>
      </c>
      <c r="Y1041">
        <v>0</v>
      </c>
      <c r="Z1041" t="s">
        <v>53</v>
      </c>
      <c r="AA1041" t="str">
        <f t="shared" si="73"/>
        <v>short_term</v>
      </c>
      <c r="AB1041" s="4" t="s">
        <v>102</v>
      </c>
    </row>
    <row r="1042" spans="1:28">
      <c r="A1042" t="s">
        <v>88</v>
      </c>
      <c r="B1042">
        <v>2020</v>
      </c>
      <c r="C1042" t="s">
        <v>83</v>
      </c>
      <c r="D1042" s="4" t="s">
        <v>40</v>
      </c>
      <c r="E1042" s="2" t="s">
        <v>62</v>
      </c>
      <c r="F1042">
        <v>0</v>
      </c>
      <c r="G1042">
        <v>8.5633333329999992</v>
      </c>
      <c r="H1042">
        <v>26.844999999999999</v>
      </c>
      <c r="I1042">
        <v>89.096666670000005</v>
      </c>
      <c r="J1042">
        <v>3.2833333329999999</v>
      </c>
      <c r="K1042">
        <f ca="1">RANDBETWEEN(15,25)</f>
        <v>17</v>
      </c>
      <c r="L1042">
        <v>55</v>
      </c>
      <c r="M1042">
        <v>90</v>
      </c>
      <c r="N1042">
        <f t="shared" si="71"/>
        <v>2.4166666666666665</v>
      </c>
      <c r="O1042">
        <v>0</v>
      </c>
      <c r="P1042">
        <v>0</v>
      </c>
      <c r="Q1042" t="s">
        <v>72</v>
      </c>
      <c r="R1042">
        <v>6.5</v>
      </c>
      <c r="S1042">
        <v>40</v>
      </c>
      <c r="T1042">
        <v>60</v>
      </c>
      <c r="U1042">
        <v>30</v>
      </c>
      <c r="V1042" t="s">
        <v>17</v>
      </c>
      <c r="W1042">
        <f t="shared" ca="1" si="72"/>
        <v>0</v>
      </c>
      <c r="X1042">
        <f t="shared" ca="1" si="70"/>
        <v>0</v>
      </c>
      <c r="Y1042">
        <v>0</v>
      </c>
      <c r="Z1042" t="s">
        <v>53</v>
      </c>
      <c r="AA1042" t="str">
        <f t="shared" si="73"/>
        <v>short_term</v>
      </c>
      <c r="AB1042" s="4" t="s">
        <v>132</v>
      </c>
    </row>
    <row r="1043" spans="1:28">
      <c r="A1043" t="s">
        <v>88</v>
      </c>
      <c r="B1043">
        <v>2020</v>
      </c>
      <c r="C1043" t="s">
        <v>83</v>
      </c>
      <c r="D1043" s="4" t="s">
        <v>41</v>
      </c>
      <c r="E1043" s="2" t="s">
        <v>62</v>
      </c>
      <c r="F1043">
        <v>1</v>
      </c>
      <c r="G1043">
        <v>8.5633333329999992</v>
      </c>
      <c r="H1043">
        <v>26.844999999999999</v>
      </c>
      <c r="I1043">
        <v>89.096666670000005</v>
      </c>
      <c r="J1043">
        <v>3.2833333329999999</v>
      </c>
      <c r="K1043">
        <f ca="1">RANDBETWEEN(20,35)</f>
        <v>34</v>
      </c>
      <c r="L1043">
        <v>90</v>
      </c>
      <c r="M1043">
        <v>120</v>
      </c>
      <c r="N1043">
        <f t="shared" si="71"/>
        <v>3.5</v>
      </c>
      <c r="O1043">
        <v>29500</v>
      </c>
      <c r="P1043">
        <f ca="1">RANDBETWEEN(8090,8110)</f>
        <v>8096</v>
      </c>
      <c r="Q1043" t="s">
        <v>15</v>
      </c>
      <c r="R1043">
        <v>6.5</v>
      </c>
      <c r="S1043">
        <v>120</v>
      </c>
      <c r="T1043">
        <v>80</v>
      </c>
      <c r="U1043">
        <v>80</v>
      </c>
      <c r="V1043" t="s">
        <v>17</v>
      </c>
      <c r="W1043">
        <f t="shared" ca="1" si="72"/>
        <v>275264</v>
      </c>
      <c r="X1043">
        <f t="shared" ca="1" si="70"/>
        <v>245764</v>
      </c>
      <c r="Y1043">
        <f ca="1">(X1043/O1043)*100</f>
        <v>833.09830508474579</v>
      </c>
      <c r="Z1043" t="s">
        <v>51</v>
      </c>
      <c r="AA1043" t="str">
        <f t="shared" si="73"/>
        <v>short_term</v>
      </c>
      <c r="AB1043" s="4" t="s">
        <v>133</v>
      </c>
    </row>
    <row r="1044" spans="1:28">
      <c r="A1044" t="s">
        <v>88</v>
      </c>
      <c r="B1044">
        <v>2020</v>
      </c>
      <c r="C1044" t="s">
        <v>83</v>
      </c>
      <c r="D1044" s="4" t="s">
        <v>157</v>
      </c>
      <c r="E1044" s="2" t="s">
        <v>62</v>
      </c>
      <c r="F1044">
        <v>0</v>
      </c>
      <c r="G1044">
        <v>8.5633333329999992</v>
      </c>
      <c r="H1044">
        <v>26.844999999999999</v>
      </c>
      <c r="I1044">
        <v>89.096666670000005</v>
      </c>
      <c r="J1044">
        <v>3.2833333329999999</v>
      </c>
      <c r="K1044">
        <f ca="1">RANDBETWEEN(25,40)</f>
        <v>39</v>
      </c>
      <c r="L1044">
        <v>55</v>
      </c>
      <c r="M1044">
        <v>60</v>
      </c>
      <c r="N1044">
        <f t="shared" si="71"/>
        <v>1.9166666666666667</v>
      </c>
      <c r="O1044">
        <v>0</v>
      </c>
      <c r="P1044">
        <v>0</v>
      </c>
      <c r="Q1044" t="s">
        <v>13</v>
      </c>
      <c r="R1044">
        <v>6.5</v>
      </c>
      <c r="S1044">
        <v>120</v>
      </c>
      <c r="T1044">
        <v>40</v>
      </c>
      <c r="U1044">
        <v>80</v>
      </c>
      <c r="V1044" t="s">
        <v>18</v>
      </c>
      <c r="W1044">
        <f t="shared" ca="1" si="72"/>
        <v>0</v>
      </c>
      <c r="X1044">
        <f t="shared" ca="1" si="70"/>
        <v>0</v>
      </c>
      <c r="Y1044">
        <v>0</v>
      </c>
      <c r="Z1044" t="s">
        <v>53</v>
      </c>
      <c r="AA1044" t="str">
        <f t="shared" si="73"/>
        <v>short_term</v>
      </c>
      <c r="AB1044" s="4" t="s">
        <v>103</v>
      </c>
    </row>
    <row r="1045" spans="1:28">
      <c r="A1045" t="s">
        <v>88</v>
      </c>
      <c r="B1045">
        <v>2020</v>
      </c>
      <c r="C1045" t="s">
        <v>83</v>
      </c>
      <c r="D1045" s="4" t="s">
        <v>158</v>
      </c>
      <c r="E1045" s="2" t="s">
        <v>62</v>
      </c>
      <c r="F1045">
        <v>0</v>
      </c>
      <c r="G1045">
        <v>8.5633333329999992</v>
      </c>
      <c r="H1045">
        <v>26.844999999999999</v>
      </c>
      <c r="I1045">
        <v>89.096666670000005</v>
      </c>
      <c r="J1045">
        <v>3.2833333329999999</v>
      </c>
      <c r="K1045">
        <f ca="1">RANDBETWEEN(15,25)</f>
        <v>24</v>
      </c>
      <c r="L1045">
        <v>110</v>
      </c>
      <c r="M1045">
        <v>120</v>
      </c>
      <c r="N1045">
        <f t="shared" si="71"/>
        <v>3.8333333333333335</v>
      </c>
      <c r="O1045">
        <v>0</v>
      </c>
      <c r="P1045">
        <v>0</v>
      </c>
      <c r="Q1045" t="s">
        <v>13</v>
      </c>
      <c r="R1045">
        <v>7</v>
      </c>
      <c r="S1045">
        <v>120</v>
      </c>
      <c r="T1045">
        <v>40</v>
      </c>
      <c r="U1045">
        <v>80</v>
      </c>
      <c r="V1045" t="s">
        <v>17</v>
      </c>
      <c r="W1045">
        <f t="shared" ca="1" si="72"/>
        <v>0</v>
      </c>
      <c r="X1045">
        <f t="shared" ca="1" si="70"/>
        <v>0</v>
      </c>
      <c r="Y1045">
        <v>0</v>
      </c>
      <c r="Z1045" t="s">
        <v>53</v>
      </c>
      <c r="AA1045" t="str">
        <f t="shared" si="73"/>
        <v>short_term</v>
      </c>
      <c r="AB1045" s="4" t="s">
        <v>103</v>
      </c>
    </row>
    <row r="1046" spans="1:28">
      <c r="A1046" t="s">
        <v>88</v>
      </c>
      <c r="B1046">
        <v>2020</v>
      </c>
      <c r="C1046" t="s">
        <v>83</v>
      </c>
      <c r="D1046" s="4" t="s">
        <v>42</v>
      </c>
      <c r="E1046" s="2" t="s">
        <v>61</v>
      </c>
      <c r="F1046">
        <v>1</v>
      </c>
      <c r="G1046">
        <v>8.5633333329999992</v>
      </c>
      <c r="H1046">
        <v>26.844999999999999</v>
      </c>
      <c r="I1046">
        <v>89.096666670000005</v>
      </c>
      <c r="J1046">
        <v>3.2833333329999999</v>
      </c>
      <c r="K1046">
        <f ca="1">RANDBETWEEN(600,700)</f>
        <v>700</v>
      </c>
      <c r="L1046">
        <v>720</v>
      </c>
      <c r="M1046">
        <v>1080</v>
      </c>
      <c r="N1046">
        <f t="shared" si="71"/>
        <v>30</v>
      </c>
      <c r="O1046">
        <v>31000</v>
      </c>
      <c r="P1046">
        <f ca="1">RANDBETWEEN(1290,1310)</f>
        <v>1305</v>
      </c>
      <c r="Q1046" t="s">
        <v>70</v>
      </c>
      <c r="R1046">
        <v>5.75</v>
      </c>
      <c r="S1046">
        <v>890</v>
      </c>
      <c r="T1046">
        <v>445</v>
      </c>
      <c r="U1046">
        <v>445</v>
      </c>
      <c r="V1046" t="s">
        <v>18</v>
      </c>
      <c r="W1046">
        <f t="shared" ca="1" si="72"/>
        <v>913500</v>
      </c>
      <c r="X1046">
        <f t="shared" ca="1" si="70"/>
        <v>882500</v>
      </c>
      <c r="Y1046">
        <f ca="1">(X1046/O1046)*100</f>
        <v>2846.7741935483873</v>
      </c>
      <c r="Z1046" t="s">
        <v>54</v>
      </c>
      <c r="AA1046" t="str">
        <f t="shared" si="73"/>
        <v>long_term</v>
      </c>
      <c r="AB1046" s="4" t="s">
        <v>134</v>
      </c>
    </row>
    <row r="1047" spans="1:28">
      <c r="A1047" t="s">
        <v>88</v>
      </c>
      <c r="B1047">
        <v>2020</v>
      </c>
      <c r="C1047" t="s">
        <v>83</v>
      </c>
      <c r="D1047" s="4" t="s">
        <v>43</v>
      </c>
      <c r="E1047" s="3" t="s">
        <v>61</v>
      </c>
      <c r="F1047">
        <v>0</v>
      </c>
      <c r="G1047">
        <v>8.5633333329999992</v>
      </c>
      <c r="H1047">
        <v>26.844999999999999</v>
      </c>
      <c r="I1047">
        <v>89.096666670000005</v>
      </c>
      <c r="J1047">
        <v>3.2833333329999999</v>
      </c>
      <c r="K1047">
        <f ca="1">RANDBETWEEN(140,170)</f>
        <v>148</v>
      </c>
      <c r="L1047">
        <v>150</v>
      </c>
      <c r="M1047">
        <v>180</v>
      </c>
      <c r="N1047">
        <f t="shared" si="71"/>
        <v>5.5</v>
      </c>
      <c r="O1047">
        <v>0</v>
      </c>
      <c r="P1047">
        <v>0</v>
      </c>
      <c r="Q1047" t="s">
        <v>15</v>
      </c>
      <c r="R1047">
        <v>6.5</v>
      </c>
      <c r="S1047">
        <v>350</v>
      </c>
      <c r="T1047">
        <v>140</v>
      </c>
      <c r="U1047">
        <v>140</v>
      </c>
      <c r="V1047" t="s">
        <v>17</v>
      </c>
      <c r="W1047">
        <f t="shared" ca="1" si="72"/>
        <v>0</v>
      </c>
      <c r="X1047">
        <f t="shared" ca="1" si="70"/>
        <v>0</v>
      </c>
      <c r="Y1047">
        <v>0</v>
      </c>
      <c r="Z1047" t="s">
        <v>54</v>
      </c>
      <c r="AA1047" t="str">
        <f t="shared" si="73"/>
        <v>intermediate_term</v>
      </c>
      <c r="AB1047" s="4" t="s">
        <v>135</v>
      </c>
    </row>
    <row r="1048" spans="1:28">
      <c r="A1048" t="s">
        <v>88</v>
      </c>
      <c r="B1048">
        <v>2020</v>
      </c>
      <c r="C1048" t="s">
        <v>83</v>
      </c>
      <c r="D1048" s="4" t="s">
        <v>44</v>
      </c>
      <c r="E1048" s="2" t="s">
        <v>61</v>
      </c>
      <c r="F1048">
        <v>1</v>
      </c>
      <c r="G1048">
        <v>8.5633333329999992</v>
      </c>
      <c r="H1048">
        <v>26.844999999999999</v>
      </c>
      <c r="I1048">
        <v>89.096666670000005</v>
      </c>
      <c r="J1048">
        <v>3.2833333329999999</v>
      </c>
      <c r="K1048">
        <f ca="1">RANDBETWEEN(110,125)</f>
        <v>118</v>
      </c>
      <c r="L1048">
        <v>2160</v>
      </c>
      <c r="M1048">
        <v>3600</v>
      </c>
      <c r="N1048">
        <f t="shared" si="71"/>
        <v>96</v>
      </c>
      <c r="O1048">
        <v>40500</v>
      </c>
      <c r="P1048">
        <f ca="1">RANDBETWEEN(2780,2795)</f>
        <v>2786</v>
      </c>
      <c r="Q1048" t="s">
        <v>70</v>
      </c>
      <c r="R1048">
        <v>6.6</v>
      </c>
      <c r="S1048">
        <v>800</v>
      </c>
      <c r="T1048">
        <v>40</v>
      </c>
      <c r="U1048">
        <v>160</v>
      </c>
      <c r="V1048" t="s">
        <v>18</v>
      </c>
      <c r="W1048">
        <f t="shared" ca="1" si="72"/>
        <v>328748</v>
      </c>
      <c r="X1048">
        <f t="shared" ca="1" si="70"/>
        <v>288248</v>
      </c>
      <c r="Y1048">
        <f ca="1">(X1048/O1048)*100</f>
        <v>711.72345679012346</v>
      </c>
      <c r="Z1048" t="s">
        <v>54</v>
      </c>
      <c r="AA1048" t="str">
        <f t="shared" si="73"/>
        <v>long_term</v>
      </c>
      <c r="AB1048" s="4" t="s">
        <v>136</v>
      </c>
    </row>
    <row r="1049" spans="1:28">
      <c r="A1049" t="s">
        <v>88</v>
      </c>
      <c r="B1049">
        <v>2020</v>
      </c>
      <c r="C1049" t="s">
        <v>83</v>
      </c>
      <c r="D1049" s="4" t="s">
        <v>45</v>
      </c>
      <c r="E1049" s="3" t="s">
        <v>59</v>
      </c>
      <c r="F1049">
        <v>1</v>
      </c>
      <c r="G1049">
        <v>8.5633333329999992</v>
      </c>
      <c r="H1049">
        <v>26.844999999999999</v>
      </c>
      <c r="I1049">
        <v>89.096666670000005</v>
      </c>
      <c r="J1049">
        <v>3.2833333329999999</v>
      </c>
      <c r="K1049">
        <f ca="1">RANDBETWEEN(800,1000)</f>
        <v>838</v>
      </c>
      <c r="L1049">
        <v>240</v>
      </c>
      <c r="M1049">
        <v>270</v>
      </c>
      <c r="N1049">
        <f t="shared" si="71"/>
        <v>8.5</v>
      </c>
      <c r="O1049">
        <v>33500</v>
      </c>
      <c r="P1049">
        <v>800</v>
      </c>
      <c r="Q1049" t="s">
        <v>65</v>
      </c>
      <c r="R1049">
        <v>7</v>
      </c>
      <c r="S1049">
        <v>50</v>
      </c>
      <c r="T1049">
        <v>100</v>
      </c>
      <c r="U1049">
        <v>100</v>
      </c>
      <c r="V1049" t="s">
        <v>18</v>
      </c>
      <c r="W1049">
        <f t="shared" ca="1" si="72"/>
        <v>670400</v>
      </c>
      <c r="X1049">
        <f t="shared" ca="1" si="70"/>
        <v>636900</v>
      </c>
      <c r="Y1049">
        <f ca="1">(X1049/O1049)*100</f>
        <v>1901.1940298507461</v>
      </c>
      <c r="Z1049" t="s">
        <v>53</v>
      </c>
      <c r="AA1049" t="str">
        <f t="shared" si="73"/>
        <v>intermediate_term</v>
      </c>
      <c r="AB1049" s="4" t="s">
        <v>104</v>
      </c>
    </row>
    <row r="1050" spans="1:28">
      <c r="A1050" t="s">
        <v>88</v>
      </c>
      <c r="B1050">
        <v>2020</v>
      </c>
      <c r="C1050" t="s">
        <v>83</v>
      </c>
      <c r="D1050" s="4" t="s">
        <v>46</v>
      </c>
      <c r="E1050" s="2" t="s">
        <v>59</v>
      </c>
      <c r="F1050">
        <v>0</v>
      </c>
      <c r="G1050">
        <v>8.5633333329999992</v>
      </c>
      <c r="H1050">
        <v>26.844999999999999</v>
      </c>
      <c r="I1050">
        <v>89.096666670000005</v>
      </c>
      <c r="J1050">
        <v>3.2833333329999999</v>
      </c>
      <c r="K1050">
        <f ca="1">RANDBETWEEN(80,100)</f>
        <v>85</v>
      </c>
      <c r="L1050">
        <v>75</v>
      </c>
      <c r="M1050">
        <v>90</v>
      </c>
      <c r="N1050">
        <f t="shared" si="71"/>
        <v>2.75</v>
      </c>
      <c r="O1050">
        <v>0</v>
      </c>
      <c r="P1050">
        <v>0</v>
      </c>
      <c r="Q1050" t="s">
        <v>13</v>
      </c>
      <c r="R1050">
        <v>6.75</v>
      </c>
      <c r="S1050">
        <v>125</v>
      </c>
      <c r="T1050">
        <v>120</v>
      </c>
      <c r="U1050">
        <v>25</v>
      </c>
      <c r="V1050" t="s">
        <v>17</v>
      </c>
      <c r="W1050">
        <f t="shared" ca="1" si="72"/>
        <v>0</v>
      </c>
      <c r="X1050">
        <f t="shared" ca="1" si="70"/>
        <v>0</v>
      </c>
      <c r="Y1050">
        <v>0</v>
      </c>
      <c r="Z1050" t="s">
        <v>53</v>
      </c>
      <c r="AA1050" t="str">
        <f t="shared" si="73"/>
        <v>short_term</v>
      </c>
      <c r="AB1050" s="4" t="s">
        <v>105</v>
      </c>
    </row>
    <row r="1051" spans="1:28">
      <c r="A1051" t="s">
        <v>88</v>
      </c>
      <c r="B1051">
        <v>2020</v>
      </c>
      <c r="C1051" t="s">
        <v>83</v>
      </c>
      <c r="D1051" t="s">
        <v>159</v>
      </c>
      <c r="E1051" s="2" t="s">
        <v>61</v>
      </c>
      <c r="F1051">
        <v>0</v>
      </c>
      <c r="G1051">
        <v>8.5633333329999992</v>
      </c>
      <c r="H1051">
        <v>26.844999999999999</v>
      </c>
      <c r="I1051">
        <v>89.096666670000005</v>
      </c>
      <c r="J1051">
        <v>3.2833333329999999</v>
      </c>
      <c r="K1051">
        <f ca="1">RANDBETWEEN(190,210)</f>
        <v>207</v>
      </c>
      <c r="L1051">
        <v>1095</v>
      </c>
      <c r="M1051">
        <v>1460</v>
      </c>
      <c r="N1051">
        <f t="shared" si="71"/>
        <v>42.583333333333336</v>
      </c>
      <c r="O1051">
        <v>0</v>
      </c>
      <c r="P1051">
        <v>0</v>
      </c>
      <c r="Q1051" t="s">
        <v>13</v>
      </c>
      <c r="R1051">
        <v>6</v>
      </c>
      <c r="S1051">
        <v>50</v>
      </c>
      <c r="T1051">
        <v>25</v>
      </c>
      <c r="U1051">
        <v>25</v>
      </c>
      <c r="V1051" t="s">
        <v>17</v>
      </c>
      <c r="W1051">
        <f t="shared" ca="1" si="72"/>
        <v>0</v>
      </c>
      <c r="X1051">
        <f t="shared" ca="1" si="70"/>
        <v>0</v>
      </c>
      <c r="Y1051">
        <v>0</v>
      </c>
      <c r="Z1051" t="s">
        <v>54</v>
      </c>
      <c r="AA1051" t="str">
        <f t="shared" si="73"/>
        <v>long_term</v>
      </c>
      <c r="AB1051" s="4" t="s">
        <v>106</v>
      </c>
    </row>
    <row r="1052" spans="1:28">
      <c r="A1052" t="s">
        <v>88</v>
      </c>
      <c r="B1052">
        <v>2020</v>
      </c>
      <c r="C1052" t="s">
        <v>84</v>
      </c>
      <c r="D1052" s="4" t="s">
        <v>138</v>
      </c>
      <c r="E1052" t="s">
        <v>58</v>
      </c>
      <c r="F1052">
        <v>0</v>
      </c>
      <c r="G1052">
        <v>8.4193548390000004</v>
      </c>
      <c r="H1052">
        <v>27.019349999999999</v>
      </c>
      <c r="I1052">
        <v>91.806451609999996</v>
      </c>
      <c r="J1052">
        <v>8.0225806449999997</v>
      </c>
      <c r="K1052">
        <v>15.58</v>
      </c>
      <c r="L1052">
        <v>90</v>
      </c>
      <c r="M1052">
        <v>110</v>
      </c>
      <c r="N1052">
        <f t="shared" si="71"/>
        <v>3.3333333333333335</v>
      </c>
      <c r="O1052">
        <v>0</v>
      </c>
      <c r="P1052">
        <v>0</v>
      </c>
      <c r="Q1052" t="s">
        <v>15</v>
      </c>
      <c r="R1052">
        <v>5.75</v>
      </c>
      <c r="S1052">
        <v>150</v>
      </c>
      <c r="T1052">
        <v>60</v>
      </c>
      <c r="U1052">
        <v>60</v>
      </c>
      <c r="V1052" t="s">
        <v>17</v>
      </c>
      <c r="W1052">
        <f t="shared" si="72"/>
        <v>0</v>
      </c>
      <c r="X1052">
        <f t="shared" si="70"/>
        <v>0</v>
      </c>
      <c r="Y1052">
        <v>0</v>
      </c>
      <c r="Z1052" t="s">
        <v>51</v>
      </c>
      <c r="AA1052" t="str">
        <f t="shared" si="73"/>
        <v>short_term</v>
      </c>
      <c r="AB1052" s="4" t="s">
        <v>107</v>
      </c>
    </row>
    <row r="1053" spans="1:28">
      <c r="A1053" t="s">
        <v>88</v>
      </c>
      <c r="B1053">
        <v>2020</v>
      </c>
      <c r="C1053" t="s">
        <v>84</v>
      </c>
      <c r="D1053" s="4" t="s">
        <v>9</v>
      </c>
      <c r="E1053" t="s">
        <v>58</v>
      </c>
      <c r="F1053">
        <v>1</v>
      </c>
      <c r="G1053">
        <v>8.4193548390000004</v>
      </c>
      <c r="H1053">
        <v>27.019349999999999</v>
      </c>
      <c r="I1053">
        <v>91.806451609999996</v>
      </c>
      <c r="J1053">
        <v>8.0225806449999997</v>
      </c>
      <c r="K1053">
        <v>18</v>
      </c>
      <c r="L1053">
        <v>210</v>
      </c>
      <c r="M1053">
        <v>240</v>
      </c>
      <c r="N1053">
        <f t="shared" si="71"/>
        <v>7.5</v>
      </c>
      <c r="O1053">
        <v>16500</v>
      </c>
      <c r="P1053">
        <v>2300</v>
      </c>
      <c r="Q1053" t="s">
        <v>15</v>
      </c>
      <c r="R1053">
        <v>6.5</v>
      </c>
      <c r="S1053">
        <v>80</v>
      </c>
      <c r="T1053">
        <v>40</v>
      </c>
      <c r="U1053">
        <v>40</v>
      </c>
      <c r="V1053" t="s">
        <v>17</v>
      </c>
      <c r="W1053">
        <f t="shared" si="72"/>
        <v>41400</v>
      </c>
      <c r="X1053">
        <f t="shared" si="70"/>
        <v>24900</v>
      </c>
      <c r="Y1053">
        <f>(X1053/O1053)*100</f>
        <v>150.90909090909091</v>
      </c>
      <c r="Z1053" t="s">
        <v>51</v>
      </c>
      <c r="AA1053" t="str">
        <f t="shared" si="73"/>
        <v>intermediate_term</v>
      </c>
      <c r="AB1053" s="4" t="s">
        <v>108</v>
      </c>
    </row>
    <row r="1054" spans="1:28">
      <c r="A1054" t="s">
        <v>88</v>
      </c>
      <c r="B1054">
        <v>2020</v>
      </c>
      <c r="C1054" t="s">
        <v>84</v>
      </c>
      <c r="D1054" s="4" t="s">
        <v>139</v>
      </c>
      <c r="E1054" t="s">
        <v>58</v>
      </c>
      <c r="F1054">
        <v>1</v>
      </c>
      <c r="G1054">
        <v>8.4193548390000004</v>
      </c>
      <c r="H1054">
        <v>27.019349999999999</v>
      </c>
      <c r="I1054">
        <v>91.806451609999996</v>
      </c>
      <c r="J1054">
        <v>8.0225806449999997</v>
      </c>
      <c r="K1054">
        <v>43</v>
      </c>
      <c r="L1054">
        <v>65</v>
      </c>
      <c r="M1054">
        <v>75</v>
      </c>
      <c r="N1054">
        <f t="shared" si="71"/>
        <v>2.3333333333333335</v>
      </c>
      <c r="O1054">
        <v>17000</v>
      </c>
      <c r="P1054">
        <v>861</v>
      </c>
      <c r="Q1054" t="s">
        <v>15</v>
      </c>
      <c r="R1054">
        <v>6.75</v>
      </c>
      <c r="S1054">
        <v>80</v>
      </c>
      <c r="T1054">
        <v>40</v>
      </c>
      <c r="U1054">
        <v>40</v>
      </c>
      <c r="V1054" t="s">
        <v>17</v>
      </c>
      <c r="W1054">
        <f t="shared" si="72"/>
        <v>37023</v>
      </c>
      <c r="X1054">
        <f t="shared" si="70"/>
        <v>20023</v>
      </c>
      <c r="Y1054">
        <f>(X1054/O1054)*100</f>
        <v>117.78235294117647</v>
      </c>
      <c r="Z1054" t="s">
        <v>51</v>
      </c>
      <c r="AA1054" t="str">
        <f t="shared" si="73"/>
        <v>short_term</v>
      </c>
      <c r="AB1054" s="4" t="s">
        <v>89</v>
      </c>
    </row>
    <row r="1055" spans="1:28">
      <c r="A1055" t="s">
        <v>88</v>
      </c>
      <c r="B1055">
        <v>2020</v>
      </c>
      <c r="C1055" t="s">
        <v>84</v>
      </c>
      <c r="D1055" s="4" t="s">
        <v>140</v>
      </c>
      <c r="E1055" t="s">
        <v>58</v>
      </c>
      <c r="F1055">
        <v>0</v>
      </c>
      <c r="G1055">
        <v>8.4193548390000004</v>
      </c>
      <c r="H1055">
        <v>27.019349999999999</v>
      </c>
      <c r="I1055">
        <v>91.806451609999996</v>
      </c>
      <c r="J1055">
        <v>8.0225806449999997</v>
      </c>
      <c r="K1055">
        <v>27.79</v>
      </c>
      <c r="L1055">
        <v>70</v>
      </c>
      <c r="M1055">
        <v>90</v>
      </c>
      <c r="N1055">
        <f t="shared" si="71"/>
        <v>2.6666666666666665</v>
      </c>
      <c r="O1055">
        <v>0</v>
      </c>
      <c r="P1055">
        <v>0</v>
      </c>
      <c r="Q1055" t="s">
        <v>13</v>
      </c>
      <c r="R1055">
        <v>0.75</v>
      </c>
      <c r="S1055">
        <v>80</v>
      </c>
      <c r="T1055">
        <v>40</v>
      </c>
      <c r="U1055">
        <v>40</v>
      </c>
      <c r="V1055" t="s">
        <v>18</v>
      </c>
      <c r="W1055">
        <f t="shared" si="72"/>
        <v>0</v>
      </c>
      <c r="X1055">
        <f t="shared" si="70"/>
        <v>0</v>
      </c>
      <c r="Y1055">
        <v>0</v>
      </c>
      <c r="Z1055" t="s">
        <v>51</v>
      </c>
      <c r="AA1055" t="str">
        <f t="shared" si="73"/>
        <v>short_term</v>
      </c>
      <c r="AB1055" s="4" t="s">
        <v>109</v>
      </c>
    </row>
    <row r="1056" spans="1:28">
      <c r="A1056" t="s">
        <v>88</v>
      </c>
      <c r="B1056">
        <v>2020</v>
      </c>
      <c r="C1056" t="s">
        <v>84</v>
      </c>
      <c r="D1056" s="4" t="s">
        <v>141</v>
      </c>
      <c r="E1056" t="s">
        <v>58</v>
      </c>
      <c r="F1056">
        <v>1</v>
      </c>
      <c r="G1056">
        <v>8.4193548390000004</v>
      </c>
      <c r="H1056">
        <v>27.019349999999999</v>
      </c>
      <c r="I1056">
        <v>91.806451609999996</v>
      </c>
      <c r="J1056">
        <v>8.0225806449999997</v>
      </c>
      <c r="K1056">
        <v>13.5</v>
      </c>
      <c r="L1056">
        <v>105</v>
      </c>
      <c r="M1056">
        <v>110</v>
      </c>
      <c r="N1056">
        <f t="shared" si="71"/>
        <v>3.5833333333333335</v>
      </c>
      <c r="O1056">
        <v>25000</v>
      </c>
      <c r="P1056">
        <v>2157</v>
      </c>
      <c r="Q1056" t="s">
        <v>15</v>
      </c>
      <c r="R1056">
        <v>6.5</v>
      </c>
      <c r="S1056">
        <v>60</v>
      </c>
      <c r="T1056">
        <v>30</v>
      </c>
      <c r="U1056">
        <v>30</v>
      </c>
      <c r="V1056" t="s">
        <v>17</v>
      </c>
      <c r="W1056">
        <f t="shared" si="72"/>
        <v>29119.5</v>
      </c>
      <c r="X1056">
        <f t="shared" si="70"/>
        <v>4119.5</v>
      </c>
      <c r="Y1056">
        <f>(X1056/O1056)*100</f>
        <v>16.478000000000002</v>
      </c>
      <c r="Z1056" t="s">
        <v>51</v>
      </c>
      <c r="AA1056" t="str">
        <f t="shared" si="73"/>
        <v>short_term</v>
      </c>
      <c r="AB1056" s="4" t="s">
        <v>110</v>
      </c>
    </row>
    <row r="1057" spans="1:28">
      <c r="A1057" t="s">
        <v>88</v>
      </c>
      <c r="B1057">
        <v>2020</v>
      </c>
      <c r="C1057" t="s">
        <v>84</v>
      </c>
      <c r="D1057" s="4" t="s">
        <v>142</v>
      </c>
      <c r="E1057" t="s">
        <v>58</v>
      </c>
      <c r="F1057">
        <v>0</v>
      </c>
      <c r="G1057">
        <v>8.4193548390000004</v>
      </c>
      <c r="H1057">
        <v>27.019349999999999</v>
      </c>
      <c r="I1057">
        <v>91.806451609999996</v>
      </c>
      <c r="J1057">
        <v>8.0225806449999997</v>
      </c>
      <c r="K1057">
        <v>33.56</v>
      </c>
      <c r="L1057">
        <v>120</v>
      </c>
      <c r="M1057">
        <v>135</v>
      </c>
      <c r="N1057">
        <f t="shared" si="71"/>
        <v>4.25</v>
      </c>
      <c r="O1057">
        <v>0</v>
      </c>
      <c r="P1057">
        <v>0</v>
      </c>
      <c r="Q1057" t="s">
        <v>65</v>
      </c>
      <c r="R1057">
        <v>6</v>
      </c>
      <c r="S1057">
        <v>40</v>
      </c>
      <c r="T1057">
        <v>20</v>
      </c>
      <c r="U1057">
        <v>20</v>
      </c>
      <c r="V1057" t="s">
        <v>18</v>
      </c>
      <c r="W1057">
        <f t="shared" si="72"/>
        <v>0</v>
      </c>
      <c r="X1057">
        <f t="shared" si="70"/>
        <v>0</v>
      </c>
      <c r="Y1057">
        <v>0</v>
      </c>
      <c r="Z1057" t="s">
        <v>51</v>
      </c>
      <c r="AA1057" t="str">
        <f t="shared" si="73"/>
        <v>intermediate_term</v>
      </c>
      <c r="AB1057" s="4" t="s">
        <v>111</v>
      </c>
    </row>
    <row r="1058" spans="1:28">
      <c r="A1058" t="s">
        <v>88</v>
      </c>
      <c r="B1058">
        <v>2020</v>
      </c>
      <c r="C1058" t="s">
        <v>84</v>
      </c>
      <c r="D1058" s="4" t="s">
        <v>143</v>
      </c>
      <c r="E1058" t="s">
        <v>58</v>
      </c>
      <c r="F1058">
        <v>1</v>
      </c>
      <c r="G1058">
        <v>8.4193548390000004</v>
      </c>
      <c r="H1058">
        <v>27.019349999999999</v>
      </c>
      <c r="I1058">
        <v>91.806451609999996</v>
      </c>
      <c r="J1058">
        <v>8.0225806449999997</v>
      </c>
      <c r="K1058">
        <v>51</v>
      </c>
      <c r="L1058">
        <v>100</v>
      </c>
      <c r="M1058">
        <v>120</v>
      </c>
      <c r="N1058">
        <f t="shared" si="71"/>
        <v>3.6666666666666665</v>
      </c>
      <c r="O1058">
        <v>17500</v>
      </c>
      <c r="P1058">
        <v>800</v>
      </c>
      <c r="Q1058" t="s">
        <v>66</v>
      </c>
      <c r="R1058">
        <v>5.25</v>
      </c>
      <c r="S1058">
        <v>10</v>
      </c>
      <c r="T1058">
        <v>20</v>
      </c>
      <c r="U1058">
        <v>12</v>
      </c>
      <c r="V1058" t="s">
        <v>17</v>
      </c>
      <c r="W1058">
        <f t="shared" si="72"/>
        <v>40800</v>
      </c>
      <c r="X1058">
        <f t="shared" si="70"/>
        <v>23300</v>
      </c>
      <c r="Y1058">
        <f>(X1058/O1058)*100</f>
        <v>133.14285714285714</v>
      </c>
      <c r="Z1058" t="s">
        <v>51</v>
      </c>
      <c r="AA1058" t="str">
        <f t="shared" si="73"/>
        <v>short_term</v>
      </c>
      <c r="AB1058" s="4" t="s">
        <v>112</v>
      </c>
    </row>
    <row r="1059" spans="1:28">
      <c r="A1059" t="s">
        <v>88</v>
      </c>
      <c r="B1059">
        <v>2020</v>
      </c>
      <c r="C1059" t="s">
        <v>84</v>
      </c>
      <c r="D1059" s="4" t="s">
        <v>144</v>
      </c>
      <c r="E1059" t="s">
        <v>58</v>
      </c>
      <c r="F1059">
        <v>1</v>
      </c>
      <c r="G1059">
        <v>8.4193548390000004</v>
      </c>
      <c r="H1059">
        <v>27.019349999999999</v>
      </c>
      <c r="I1059">
        <v>91.806451609999996</v>
      </c>
      <c r="J1059">
        <v>8.0225806449999997</v>
      </c>
      <c r="K1059">
        <v>46.35</v>
      </c>
      <c r="L1059">
        <v>60</v>
      </c>
      <c r="M1059">
        <v>65</v>
      </c>
      <c r="N1059">
        <f t="shared" si="71"/>
        <v>2.0833333333333335</v>
      </c>
      <c r="O1059">
        <v>15000</v>
      </c>
      <c r="P1059">
        <v>384</v>
      </c>
      <c r="Q1059" t="s">
        <v>13</v>
      </c>
      <c r="R1059">
        <v>6.75</v>
      </c>
      <c r="S1059">
        <v>20</v>
      </c>
      <c r="T1059">
        <v>40</v>
      </c>
      <c r="U1059">
        <v>0</v>
      </c>
      <c r="V1059" t="s">
        <v>18</v>
      </c>
      <c r="W1059">
        <f t="shared" si="72"/>
        <v>17798.400000000001</v>
      </c>
      <c r="X1059">
        <f t="shared" si="70"/>
        <v>2798.4000000000015</v>
      </c>
      <c r="Y1059">
        <f>(X1059/O1059)*100</f>
        <v>18.656000000000009</v>
      </c>
      <c r="Z1059" t="s">
        <v>51</v>
      </c>
      <c r="AA1059" t="str">
        <f t="shared" si="73"/>
        <v>short_term</v>
      </c>
      <c r="AB1059" s="4" t="s">
        <v>113</v>
      </c>
    </row>
    <row r="1060" spans="1:28">
      <c r="A1060" t="s">
        <v>88</v>
      </c>
      <c r="B1060">
        <v>2020</v>
      </c>
      <c r="C1060" t="s">
        <v>84</v>
      </c>
      <c r="D1060" s="4" t="s">
        <v>145</v>
      </c>
      <c r="E1060" t="s">
        <v>58</v>
      </c>
      <c r="F1060">
        <v>0</v>
      </c>
      <c r="G1060">
        <v>8.4193548390000004</v>
      </c>
      <c r="H1060">
        <v>27.019349999999999</v>
      </c>
      <c r="I1060">
        <v>91.806451609999996</v>
      </c>
      <c r="J1060">
        <v>8.0225806449999997</v>
      </c>
      <c r="K1060">
        <v>70.11</v>
      </c>
      <c r="L1060">
        <v>70</v>
      </c>
      <c r="M1060">
        <v>85</v>
      </c>
      <c r="N1060">
        <f t="shared" si="71"/>
        <v>2.5833333333333335</v>
      </c>
      <c r="O1060">
        <v>0</v>
      </c>
      <c r="P1060">
        <v>0</v>
      </c>
      <c r="Q1060" t="s">
        <v>67</v>
      </c>
      <c r="R1060">
        <v>7.15</v>
      </c>
      <c r="S1060">
        <v>20</v>
      </c>
      <c r="T1060">
        <v>40</v>
      </c>
      <c r="U1060">
        <v>40</v>
      </c>
      <c r="V1060" t="s">
        <v>18</v>
      </c>
      <c r="W1060">
        <f t="shared" si="72"/>
        <v>0</v>
      </c>
      <c r="X1060">
        <f t="shared" si="70"/>
        <v>0</v>
      </c>
      <c r="Y1060">
        <v>0</v>
      </c>
      <c r="Z1060" t="s">
        <v>51</v>
      </c>
      <c r="AA1060" t="str">
        <f t="shared" si="73"/>
        <v>short_term</v>
      </c>
      <c r="AB1060" s="4" t="s">
        <v>114</v>
      </c>
    </row>
    <row r="1061" spans="1:28">
      <c r="A1061" t="s">
        <v>88</v>
      </c>
      <c r="B1061">
        <v>2020</v>
      </c>
      <c r="C1061" t="s">
        <v>84</v>
      </c>
      <c r="D1061" s="4" t="s">
        <v>146</v>
      </c>
      <c r="E1061" t="s">
        <v>58</v>
      </c>
      <c r="F1061">
        <v>1</v>
      </c>
      <c r="G1061">
        <v>8.4193548390000004</v>
      </c>
      <c r="H1061">
        <v>27.019349999999999</v>
      </c>
      <c r="I1061">
        <v>91.806451609999996</v>
      </c>
      <c r="J1061">
        <v>8.0225806449999997</v>
      </c>
      <c r="K1061">
        <v>51</v>
      </c>
      <c r="L1061">
        <v>90</v>
      </c>
      <c r="M1061">
        <v>135</v>
      </c>
      <c r="N1061">
        <f t="shared" si="71"/>
        <v>3.75</v>
      </c>
      <c r="O1061">
        <v>15500</v>
      </c>
      <c r="P1061">
        <v>355</v>
      </c>
      <c r="Q1061" t="s">
        <v>66</v>
      </c>
      <c r="R1061">
        <v>6.5</v>
      </c>
      <c r="S1061">
        <v>12.5</v>
      </c>
      <c r="T1061">
        <v>25</v>
      </c>
      <c r="U1061">
        <v>12.5</v>
      </c>
      <c r="V1061" t="s">
        <v>18</v>
      </c>
      <c r="W1061">
        <f t="shared" si="72"/>
        <v>18105</v>
      </c>
      <c r="X1061">
        <f t="shared" si="70"/>
        <v>2605</v>
      </c>
      <c r="Y1061">
        <f>(X1061/O1061)*100</f>
        <v>16.806451612903224</v>
      </c>
      <c r="Z1061" t="s">
        <v>51</v>
      </c>
      <c r="AA1061" t="str">
        <f t="shared" si="73"/>
        <v>short_term</v>
      </c>
      <c r="AB1061" s="4" t="s">
        <v>115</v>
      </c>
    </row>
    <row r="1062" spans="1:28">
      <c r="A1062" t="s">
        <v>88</v>
      </c>
      <c r="B1062">
        <v>2020</v>
      </c>
      <c r="C1062" t="s">
        <v>84</v>
      </c>
      <c r="D1062" s="4" t="s">
        <v>147</v>
      </c>
      <c r="E1062" t="s">
        <v>58</v>
      </c>
      <c r="F1062">
        <v>1</v>
      </c>
      <c r="G1062">
        <v>8.4193548390000004</v>
      </c>
      <c r="H1062">
        <v>27.019349999999999</v>
      </c>
      <c r="I1062">
        <v>91.806451609999996</v>
      </c>
      <c r="J1062">
        <v>8.0225806449999997</v>
      </c>
      <c r="K1062">
        <v>42</v>
      </c>
      <c r="L1062">
        <v>160</v>
      </c>
      <c r="M1062">
        <v>170</v>
      </c>
      <c r="N1062">
        <f t="shared" si="71"/>
        <v>5.5</v>
      </c>
      <c r="O1062">
        <v>21000</v>
      </c>
      <c r="P1062">
        <v>620</v>
      </c>
      <c r="Q1062" t="s">
        <v>13</v>
      </c>
      <c r="R1062">
        <v>6.25</v>
      </c>
      <c r="S1062">
        <v>10</v>
      </c>
      <c r="T1062">
        <v>40</v>
      </c>
      <c r="U1062">
        <v>20</v>
      </c>
      <c r="V1062" t="s">
        <v>17</v>
      </c>
      <c r="W1062">
        <f t="shared" si="72"/>
        <v>26040</v>
      </c>
      <c r="X1062">
        <f t="shared" si="70"/>
        <v>5040</v>
      </c>
      <c r="Y1062">
        <f>(X1062/O1062)*100</f>
        <v>24</v>
      </c>
      <c r="Z1062" t="s">
        <v>51</v>
      </c>
      <c r="AA1062" t="str">
        <f t="shared" si="73"/>
        <v>intermediate_term</v>
      </c>
      <c r="AB1062" s="4" t="s">
        <v>116</v>
      </c>
    </row>
    <row r="1063" spans="1:28">
      <c r="A1063" t="s">
        <v>88</v>
      </c>
      <c r="B1063">
        <v>2020</v>
      </c>
      <c r="C1063" t="s">
        <v>84</v>
      </c>
      <c r="D1063" s="4" t="s">
        <v>10</v>
      </c>
      <c r="E1063" t="s">
        <v>58</v>
      </c>
      <c r="F1063">
        <v>0</v>
      </c>
      <c r="G1063">
        <v>8.4193548390000004</v>
      </c>
      <c r="H1063">
        <v>27.019349999999999</v>
      </c>
      <c r="I1063">
        <v>91.806451609999996</v>
      </c>
      <c r="J1063">
        <v>8.0225806449999997</v>
      </c>
      <c r="K1063">
        <v>56.73</v>
      </c>
      <c r="L1063">
        <v>90</v>
      </c>
      <c r="M1063">
        <v>125</v>
      </c>
      <c r="N1063">
        <f t="shared" si="71"/>
        <v>3.5833333333333335</v>
      </c>
      <c r="O1063">
        <v>0</v>
      </c>
      <c r="P1063">
        <v>0</v>
      </c>
      <c r="Q1063" t="s">
        <v>67</v>
      </c>
      <c r="R1063">
        <v>7.1</v>
      </c>
      <c r="S1063">
        <v>135</v>
      </c>
      <c r="T1063">
        <v>31</v>
      </c>
      <c r="U1063">
        <v>250</v>
      </c>
      <c r="V1063" t="s">
        <v>17</v>
      </c>
      <c r="W1063">
        <f t="shared" si="72"/>
        <v>0</v>
      </c>
      <c r="X1063">
        <f t="shared" si="70"/>
        <v>0</v>
      </c>
      <c r="Y1063">
        <v>0</v>
      </c>
      <c r="Z1063" t="s">
        <v>51</v>
      </c>
      <c r="AA1063" t="str">
        <f t="shared" si="73"/>
        <v>short_term</v>
      </c>
      <c r="AB1063" s="4" t="s">
        <v>113</v>
      </c>
    </row>
    <row r="1064" spans="1:28">
      <c r="A1064" t="s">
        <v>88</v>
      </c>
      <c r="B1064">
        <v>2020</v>
      </c>
      <c r="C1064" t="s">
        <v>84</v>
      </c>
      <c r="D1064" s="4" t="s">
        <v>148</v>
      </c>
      <c r="E1064" t="s">
        <v>61</v>
      </c>
      <c r="F1064">
        <v>1</v>
      </c>
      <c r="G1064">
        <v>8.4193548390000004</v>
      </c>
      <c r="H1064">
        <v>27.019349999999999</v>
      </c>
      <c r="I1064">
        <v>91.806451609999996</v>
      </c>
      <c r="J1064">
        <v>8.0225806449999997</v>
      </c>
      <c r="K1064">
        <v>35.6</v>
      </c>
      <c r="L1064">
        <v>110</v>
      </c>
      <c r="M1064">
        <v>120</v>
      </c>
      <c r="N1064">
        <f t="shared" si="71"/>
        <v>3.8333333333333335</v>
      </c>
      <c r="O1064">
        <v>22500</v>
      </c>
      <c r="P1064">
        <v>1189</v>
      </c>
      <c r="Q1064" t="s">
        <v>13</v>
      </c>
      <c r="R1064">
        <v>6.25</v>
      </c>
      <c r="S1064">
        <v>60</v>
      </c>
      <c r="T1064">
        <v>45</v>
      </c>
      <c r="U1064">
        <v>48</v>
      </c>
      <c r="V1064" t="s">
        <v>17</v>
      </c>
      <c r="W1064">
        <f t="shared" si="72"/>
        <v>42328.4</v>
      </c>
      <c r="X1064">
        <f t="shared" si="70"/>
        <v>19828.400000000001</v>
      </c>
      <c r="Y1064">
        <f>(X1064/O1064)*100</f>
        <v>88.126222222222225</v>
      </c>
      <c r="Z1064" t="s">
        <v>51</v>
      </c>
      <c r="AA1064" t="str">
        <f t="shared" si="73"/>
        <v>short_term</v>
      </c>
      <c r="AB1064" s="4" t="s">
        <v>117</v>
      </c>
    </row>
    <row r="1065" spans="1:28">
      <c r="A1065" t="s">
        <v>88</v>
      </c>
      <c r="B1065">
        <v>2020</v>
      </c>
      <c r="C1065" t="s">
        <v>84</v>
      </c>
      <c r="D1065" s="4" t="s">
        <v>149</v>
      </c>
      <c r="E1065" s="1" t="s">
        <v>58</v>
      </c>
      <c r="F1065">
        <v>0</v>
      </c>
      <c r="G1065">
        <v>8.4193548390000004</v>
      </c>
      <c r="H1065">
        <v>27.019349999999999</v>
      </c>
      <c r="I1065">
        <v>91.806451609999996</v>
      </c>
      <c r="J1065">
        <v>8.0225806449999997</v>
      </c>
      <c r="K1065">
        <v>38.99</v>
      </c>
      <c r="L1065">
        <v>90</v>
      </c>
      <c r="M1065">
        <v>130</v>
      </c>
      <c r="N1065">
        <f t="shared" si="71"/>
        <v>3.6666666666666665</v>
      </c>
      <c r="O1065">
        <v>0</v>
      </c>
      <c r="P1065">
        <v>0</v>
      </c>
      <c r="Q1065" t="s">
        <v>68</v>
      </c>
      <c r="R1065">
        <v>6.75</v>
      </c>
      <c r="S1065">
        <v>17</v>
      </c>
      <c r="T1065">
        <v>13</v>
      </c>
      <c r="U1065">
        <v>13</v>
      </c>
      <c r="V1065" t="s">
        <v>17</v>
      </c>
      <c r="W1065">
        <f t="shared" si="72"/>
        <v>0</v>
      </c>
      <c r="X1065">
        <f t="shared" si="70"/>
        <v>0</v>
      </c>
      <c r="Y1065">
        <v>0</v>
      </c>
      <c r="Z1065" t="s">
        <v>51</v>
      </c>
      <c r="AA1065" t="str">
        <f t="shared" si="73"/>
        <v>short_term</v>
      </c>
      <c r="AB1065" s="4" t="s">
        <v>118</v>
      </c>
    </row>
    <row r="1066" spans="1:28">
      <c r="A1066" t="s">
        <v>88</v>
      </c>
      <c r="B1066">
        <v>2020</v>
      </c>
      <c r="C1066" t="s">
        <v>84</v>
      </c>
      <c r="D1066" s="4" t="s">
        <v>150</v>
      </c>
      <c r="E1066" s="1" t="s">
        <v>59</v>
      </c>
      <c r="F1066">
        <v>0</v>
      </c>
      <c r="G1066">
        <v>8.4193548390000004</v>
      </c>
      <c r="H1066">
        <v>27.019349999999999</v>
      </c>
      <c r="I1066">
        <v>91.806451609999996</v>
      </c>
      <c r="J1066">
        <v>8.0225806449999997</v>
      </c>
      <c r="K1066">
        <v>35</v>
      </c>
      <c r="L1066">
        <v>90</v>
      </c>
      <c r="M1066">
        <v>100</v>
      </c>
      <c r="N1066">
        <f t="shared" si="71"/>
        <v>3.1666666666666665</v>
      </c>
      <c r="O1066">
        <v>0</v>
      </c>
      <c r="P1066">
        <v>0</v>
      </c>
      <c r="Q1066" t="s">
        <v>13</v>
      </c>
      <c r="R1066">
        <v>6.4</v>
      </c>
      <c r="S1066">
        <v>150</v>
      </c>
      <c r="T1066">
        <v>75</v>
      </c>
      <c r="U1066">
        <v>50</v>
      </c>
      <c r="V1066" t="s">
        <v>17</v>
      </c>
      <c r="W1066">
        <f t="shared" si="72"/>
        <v>0</v>
      </c>
      <c r="X1066">
        <f t="shared" si="70"/>
        <v>0</v>
      </c>
      <c r="Y1066">
        <v>0</v>
      </c>
      <c r="Z1066" t="s">
        <v>51</v>
      </c>
      <c r="AA1066" t="str">
        <f t="shared" si="73"/>
        <v>short_term</v>
      </c>
      <c r="AB1066" s="4" t="s">
        <v>119</v>
      </c>
    </row>
    <row r="1067" spans="1:28">
      <c r="A1067" t="s">
        <v>88</v>
      </c>
      <c r="B1067">
        <v>2020</v>
      </c>
      <c r="C1067" t="s">
        <v>84</v>
      </c>
      <c r="D1067" s="4" t="s">
        <v>11</v>
      </c>
      <c r="E1067" s="1" t="s">
        <v>59</v>
      </c>
      <c r="F1067">
        <v>1</v>
      </c>
      <c r="G1067">
        <v>8.4193548390000004</v>
      </c>
      <c r="H1067">
        <v>27.019349999999999</v>
      </c>
      <c r="I1067">
        <v>91.806451609999996</v>
      </c>
      <c r="J1067">
        <v>8.0225806449999997</v>
      </c>
      <c r="K1067">
        <v>34.270000000000003</v>
      </c>
      <c r="L1067">
        <v>120</v>
      </c>
      <c r="M1067">
        <v>150</v>
      </c>
      <c r="N1067">
        <f t="shared" si="71"/>
        <v>4.5</v>
      </c>
      <c r="O1067">
        <v>14000</v>
      </c>
      <c r="P1067">
        <v>448</v>
      </c>
      <c r="Q1067" t="s">
        <v>13</v>
      </c>
      <c r="R1067">
        <v>6.5</v>
      </c>
      <c r="S1067">
        <v>24</v>
      </c>
      <c r="T1067">
        <v>108</v>
      </c>
      <c r="U1067">
        <v>48</v>
      </c>
      <c r="V1067" t="s">
        <v>18</v>
      </c>
      <c r="W1067">
        <f t="shared" si="72"/>
        <v>15352.960000000001</v>
      </c>
      <c r="X1067">
        <f t="shared" si="70"/>
        <v>1352.9600000000009</v>
      </c>
      <c r="Y1067">
        <f>(X1067/O1067)*100</f>
        <v>9.6640000000000068</v>
      </c>
      <c r="Z1067" t="s">
        <v>53</v>
      </c>
      <c r="AA1067" t="str">
        <f t="shared" si="73"/>
        <v>intermediate_term</v>
      </c>
      <c r="AB1067" s="4" t="s">
        <v>120</v>
      </c>
    </row>
    <row r="1068" spans="1:28">
      <c r="A1068" t="s">
        <v>88</v>
      </c>
      <c r="B1068">
        <v>2020</v>
      </c>
      <c r="C1068" t="s">
        <v>84</v>
      </c>
      <c r="D1068" s="4" t="s">
        <v>151</v>
      </c>
      <c r="E1068" s="1" t="s">
        <v>60</v>
      </c>
      <c r="F1068">
        <v>0</v>
      </c>
      <c r="G1068">
        <v>8.4193548390000004</v>
      </c>
      <c r="H1068">
        <v>27.019349999999999</v>
      </c>
      <c r="I1068">
        <v>91.806451609999996</v>
      </c>
      <c r="J1068">
        <v>8.0225806449999997</v>
      </c>
      <c r="K1068">
        <v>38.4</v>
      </c>
      <c r="L1068">
        <v>150</v>
      </c>
      <c r="M1068">
        <v>300</v>
      </c>
      <c r="N1068">
        <f t="shared" si="71"/>
        <v>7.5</v>
      </c>
      <c r="O1068">
        <v>0</v>
      </c>
      <c r="P1068">
        <v>0</v>
      </c>
      <c r="Q1068" t="s">
        <v>13</v>
      </c>
      <c r="R1068">
        <v>5.75</v>
      </c>
      <c r="S1068">
        <v>40</v>
      </c>
      <c r="T1068">
        <v>25</v>
      </c>
      <c r="U1068">
        <v>15</v>
      </c>
      <c r="V1068" t="s">
        <v>18</v>
      </c>
      <c r="W1068">
        <f t="shared" si="72"/>
        <v>0</v>
      </c>
      <c r="X1068">
        <f t="shared" si="70"/>
        <v>0</v>
      </c>
      <c r="Y1068">
        <v>0</v>
      </c>
      <c r="Z1068" t="s">
        <v>53</v>
      </c>
      <c r="AA1068" t="str">
        <f t="shared" si="73"/>
        <v>intermediate_term</v>
      </c>
      <c r="AB1068" s="4" t="s">
        <v>121</v>
      </c>
    </row>
    <row r="1069" spans="1:28">
      <c r="A1069" t="s">
        <v>88</v>
      </c>
      <c r="B1069">
        <v>2020</v>
      </c>
      <c r="C1069" t="s">
        <v>84</v>
      </c>
      <c r="D1069" s="4" t="s">
        <v>152</v>
      </c>
      <c r="E1069" s="1" t="s">
        <v>60</v>
      </c>
      <c r="F1069">
        <v>0</v>
      </c>
      <c r="G1069">
        <v>8.4193548390000004</v>
      </c>
      <c r="H1069">
        <v>27.019349999999999</v>
      </c>
      <c r="I1069">
        <v>91.806451609999996</v>
      </c>
      <c r="J1069">
        <v>8.0225806449999997</v>
      </c>
      <c r="K1069">
        <v>26</v>
      </c>
      <c r="L1069">
        <v>50</v>
      </c>
      <c r="M1069">
        <v>145</v>
      </c>
      <c r="N1069">
        <f t="shared" si="71"/>
        <v>3.25</v>
      </c>
      <c r="O1069">
        <v>0</v>
      </c>
      <c r="P1069">
        <v>0</v>
      </c>
      <c r="Q1069" t="s">
        <v>69</v>
      </c>
      <c r="R1069">
        <v>6.75</v>
      </c>
      <c r="S1069">
        <v>20</v>
      </c>
      <c r="T1069">
        <v>40</v>
      </c>
      <c r="U1069">
        <v>20</v>
      </c>
      <c r="V1069" t="s">
        <v>17</v>
      </c>
      <c r="W1069">
        <f t="shared" si="72"/>
        <v>0</v>
      </c>
      <c r="X1069">
        <f t="shared" si="70"/>
        <v>0</v>
      </c>
      <c r="Y1069">
        <v>0</v>
      </c>
      <c r="Z1069" t="s">
        <v>53</v>
      </c>
      <c r="AA1069" t="str">
        <f t="shared" si="73"/>
        <v>short_term</v>
      </c>
      <c r="AB1069" s="4" t="s">
        <v>122</v>
      </c>
    </row>
    <row r="1070" spans="1:28">
      <c r="A1070" t="s">
        <v>88</v>
      </c>
      <c r="B1070">
        <v>2020</v>
      </c>
      <c r="C1070" t="s">
        <v>84</v>
      </c>
      <c r="D1070" s="4" t="s">
        <v>153</v>
      </c>
      <c r="E1070" s="1" t="s">
        <v>63</v>
      </c>
      <c r="F1070">
        <v>0</v>
      </c>
      <c r="G1070">
        <v>8.4193548390000004</v>
      </c>
      <c r="H1070">
        <v>27.019349999999999</v>
      </c>
      <c r="I1070">
        <v>91.806451609999996</v>
      </c>
      <c r="J1070">
        <v>8.0225806449999997</v>
      </c>
      <c r="K1070">
        <v>120</v>
      </c>
      <c r="L1070">
        <v>180</v>
      </c>
      <c r="M1070">
        <v>240</v>
      </c>
      <c r="N1070">
        <f t="shared" si="71"/>
        <v>7</v>
      </c>
      <c r="O1070">
        <v>0</v>
      </c>
      <c r="P1070">
        <v>0</v>
      </c>
      <c r="Q1070" t="s">
        <v>70</v>
      </c>
      <c r="R1070">
        <v>6.9</v>
      </c>
      <c r="S1070">
        <v>80</v>
      </c>
      <c r="T1070">
        <v>40</v>
      </c>
      <c r="U1070">
        <v>40</v>
      </c>
      <c r="V1070" t="s">
        <v>18</v>
      </c>
      <c r="W1070">
        <f t="shared" si="72"/>
        <v>0</v>
      </c>
      <c r="X1070">
        <f t="shared" si="70"/>
        <v>0</v>
      </c>
      <c r="Y1070">
        <v>0</v>
      </c>
      <c r="Z1070" t="s">
        <v>53</v>
      </c>
      <c r="AA1070" t="str">
        <f t="shared" si="73"/>
        <v>intermediate_term</v>
      </c>
      <c r="AB1070" s="4" t="s">
        <v>123</v>
      </c>
    </row>
    <row r="1071" spans="1:28">
      <c r="A1071" t="s">
        <v>88</v>
      </c>
      <c r="B1071">
        <v>2020</v>
      </c>
      <c r="C1071" t="s">
        <v>84</v>
      </c>
      <c r="D1071" s="4" t="s">
        <v>12</v>
      </c>
      <c r="E1071" s="1" t="s">
        <v>62</v>
      </c>
      <c r="F1071">
        <v>1</v>
      </c>
      <c r="G1071">
        <v>8.4193548390000004</v>
      </c>
      <c r="H1071">
        <v>27.019349999999999</v>
      </c>
      <c r="I1071">
        <v>91.806451609999996</v>
      </c>
      <c r="J1071">
        <v>8.0225806449999997</v>
      </c>
      <c r="K1071">
        <v>130</v>
      </c>
      <c r="L1071">
        <v>150</v>
      </c>
      <c r="M1071">
        <v>180</v>
      </c>
      <c r="N1071">
        <f t="shared" si="71"/>
        <v>5.5</v>
      </c>
      <c r="O1071">
        <v>45000</v>
      </c>
      <c r="P1071">
        <v>2750</v>
      </c>
      <c r="Q1071" t="s">
        <v>13</v>
      </c>
      <c r="R1071">
        <v>6.25</v>
      </c>
      <c r="S1071">
        <v>30</v>
      </c>
      <c r="T1071">
        <v>60</v>
      </c>
      <c r="U1071">
        <v>30</v>
      </c>
      <c r="V1071" t="s">
        <v>17</v>
      </c>
      <c r="W1071">
        <f t="shared" si="72"/>
        <v>357500</v>
      </c>
      <c r="X1071">
        <f t="shared" si="70"/>
        <v>312500</v>
      </c>
      <c r="Y1071">
        <f>(X1071/O1071)*100</f>
        <v>694.44444444444446</v>
      </c>
      <c r="Z1071" t="s">
        <v>53</v>
      </c>
      <c r="AA1071" t="str">
        <f t="shared" si="73"/>
        <v>intermediate_term</v>
      </c>
      <c r="AB1071" s="4" t="s">
        <v>124</v>
      </c>
    </row>
    <row r="1072" spans="1:28">
      <c r="A1072" t="s">
        <v>88</v>
      </c>
      <c r="B1072">
        <v>2020</v>
      </c>
      <c r="C1072" t="s">
        <v>84</v>
      </c>
      <c r="D1072" s="4" t="s">
        <v>154</v>
      </c>
      <c r="E1072" s="1" t="s">
        <v>61</v>
      </c>
      <c r="F1072">
        <v>1</v>
      </c>
      <c r="G1072">
        <v>8.4193548390000004</v>
      </c>
      <c r="H1072">
        <v>27.019349999999999</v>
      </c>
      <c r="I1072">
        <v>91.806451609999996</v>
      </c>
      <c r="J1072">
        <v>8.0225806449999997</v>
      </c>
      <c r="K1072">
        <v>4.46</v>
      </c>
      <c r="L1072">
        <v>300</v>
      </c>
      <c r="M1072">
        <v>450</v>
      </c>
      <c r="N1072">
        <f t="shared" si="71"/>
        <v>12.5</v>
      </c>
      <c r="O1072">
        <v>72500</v>
      </c>
      <c r="P1072">
        <v>31337</v>
      </c>
      <c r="Q1072" t="s">
        <v>13</v>
      </c>
      <c r="R1072">
        <v>7</v>
      </c>
      <c r="S1072">
        <v>150</v>
      </c>
      <c r="T1072">
        <v>80</v>
      </c>
      <c r="U1072">
        <v>80</v>
      </c>
      <c r="V1072" t="s">
        <v>17</v>
      </c>
      <c r="W1072">
        <f t="shared" si="72"/>
        <v>139763.01999999999</v>
      </c>
      <c r="X1072">
        <f t="shared" si="70"/>
        <v>67263.01999999999</v>
      </c>
      <c r="Y1072">
        <f>(X1072/O1072)*100</f>
        <v>92.776579310344815</v>
      </c>
      <c r="Z1072" t="s">
        <v>51</v>
      </c>
      <c r="AA1072" t="str">
        <f t="shared" si="73"/>
        <v>long_term</v>
      </c>
      <c r="AB1072" s="4" t="s">
        <v>125</v>
      </c>
    </row>
    <row r="1073" spans="1:28">
      <c r="A1073" t="s">
        <v>88</v>
      </c>
      <c r="B1073">
        <v>2020</v>
      </c>
      <c r="C1073" t="s">
        <v>84</v>
      </c>
      <c r="D1073" s="4" t="s">
        <v>155</v>
      </c>
      <c r="E1073" s="1" t="s">
        <v>62</v>
      </c>
      <c r="F1073">
        <v>1</v>
      </c>
      <c r="G1073">
        <v>8.4193548390000004</v>
      </c>
      <c r="H1073">
        <v>27.019349999999999</v>
      </c>
      <c r="I1073">
        <v>91.806451609999996</v>
      </c>
      <c r="J1073">
        <v>8.0225806449999997</v>
      </c>
      <c r="K1073">
        <v>45</v>
      </c>
      <c r="L1073">
        <v>80</v>
      </c>
      <c r="M1073">
        <v>150</v>
      </c>
      <c r="N1073">
        <f t="shared" si="71"/>
        <v>3.8333333333333335</v>
      </c>
      <c r="O1073">
        <v>37500</v>
      </c>
      <c r="P1073">
        <v>17000</v>
      </c>
      <c r="Q1073" t="s">
        <v>13</v>
      </c>
      <c r="R1073">
        <v>6.5</v>
      </c>
      <c r="S1073">
        <v>40</v>
      </c>
      <c r="T1073">
        <v>20</v>
      </c>
      <c r="U1073">
        <v>40</v>
      </c>
      <c r="V1073" t="s">
        <v>17</v>
      </c>
      <c r="W1073">
        <f t="shared" si="72"/>
        <v>765000</v>
      </c>
      <c r="X1073">
        <f t="shared" si="70"/>
        <v>727500</v>
      </c>
      <c r="Y1073">
        <f>(X1073/O1073)*100</f>
        <v>1939.9999999999998</v>
      </c>
      <c r="Z1073" t="s">
        <v>51</v>
      </c>
      <c r="AA1073" t="str">
        <f t="shared" si="73"/>
        <v>short_term</v>
      </c>
      <c r="AB1073" s="4" t="s">
        <v>126</v>
      </c>
    </row>
    <row r="1074" spans="1:28">
      <c r="A1074" t="s">
        <v>88</v>
      </c>
      <c r="B1074">
        <v>2020</v>
      </c>
      <c r="C1074" t="s">
        <v>84</v>
      </c>
      <c r="D1074" s="4" t="s">
        <v>22</v>
      </c>
      <c r="E1074" s="3" t="s">
        <v>62</v>
      </c>
      <c r="F1074">
        <v>0</v>
      </c>
      <c r="G1074">
        <v>8.4193548390000004</v>
      </c>
      <c r="H1074">
        <v>27.019349999999999</v>
      </c>
      <c r="I1074">
        <v>91.806451609999996</v>
      </c>
      <c r="J1074">
        <v>8.0225806449999997</v>
      </c>
      <c r="K1074">
        <f ca="1">RANDBETWEEN(15,30)</f>
        <v>28</v>
      </c>
      <c r="L1074">
        <v>90</v>
      </c>
      <c r="M1074">
        <v>90</v>
      </c>
      <c r="N1074">
        <f t="shared" si="71"/>
        <v>3</v>
      </c>
      <c r="O1074">
        <v>0</v>
      </c>
      <c r="P1074">
        <v>0</v>
      </c>
      <c r="Q1074" t="s">
        <v>13</v>
      </c>
      <c r="R1074">
        <v>6.5</v>
      </c>
      <c r="S1074">
        <v>200</v>
      </c>
      <c r="T1074">
        <v>250</v>
      </c>
      <c r="U1074">
        <v>250</v>
      </c>
      <c r="V1074" t="s">
        <v>18</v>
      </c>
      <c r="W1074">
        <f t="shared" ca="1" si="72"/>
        <v>0</v>
      </c>
      <c r="X1074">
        <f t="shared" ca="1" si="70"/>
        <v>0</v>
      </c>
      <c r="Y1074">
        <v>0</v>
      </c>
      <c r="Z1074" t="s">
        <v>53</v>
      </c>
      <c r="AA1074" t="str">
        <f t="shared" si="73"/>
        <v>short_term</v>
      </c>
      <c r="AB1074" s="4" t="s">
        <v>90</v>
      </c>
    </row>
    <row r="1075" spans="1:28">
      <c r="A1075" t="s">
        <v>88</v>
      </c>
      <c r="B1075">
        <v>2020</v>
      </c>
      <c r="C1075" t="s">
        <v>84</v>
      </c>
      <c r="D1075" s="4" t="s">
        <v>23</v>
      </c>
      <c r="E1075" s="3" t="s">
        <v>62</v>
      </c>
      <c r="F1075">
        <v>0</v>
      </c>
      <c r="G1075">
        <v>8.4193548390000004</v>
      </c>
      <c r="H1075">
        <v>27.019349999999999</v>
      </c>
      <c r="I1075">
        <v>91.806451609999996</v>
      </c>
      <c r="J1075">
        <v>8.0225806449999997</v>
      </c>
      <c r="K1075">
        <f ca="1">RANDBETWEEN(15,30)</f>
        <v>29</v>
      </c>
      <c r="L1075">
        <v>140</v>
      </c>
      <c r="M1075">
        <v>140</v>
      </c>
      <c r="N1075">
        <f t="shared" si="71"/>
        <v>4.666666666666667</v>
      </c>
      <c r="O1075">
        <v>0</v>
      </c>
      <c r="P1075">
        <v>0</v>
      </c>
      <c r="Q1075" t="s">
        <v>15</v>
      </c>
      <c r="R1075">
        <v>6.05</v>
      </c>
      <c r="S1075">
        <v>200</v>
      </c>
      <c r="T1075">
        <v>75</v>
      </c>
      <c r="U1075">
        <v>75</v>
      </c>
      <c r="V1075" t="s">
        <v>18</v>
      </c>
      <c r="W1075">
        <f t="shared" ca="1" si="72"/>
        <v>0</v>
      </c>
      <c r="X1075">
        <f t="shared" ca="1" si="70"/>
        <v>0</v>
      </c>
      <c r="Y1075">
        <v>0</v>
      </c>
      <c r="Z1075" t="s">
        <v>53</v>
      </c>
      <c r="AA1075" t="str">
        <f t="shared" si="73"/>
        <v>intermediate_term</v>
      </c>
      <c r="AB1075" s="4" t="s">
        <v>127</v>
      </c>
    </row>
    <row r="1076" spans="1:28">
      <c r="A1076" t="s">
        <v>88</v>
      </c>
      <c r="B1076">
        <v>2020</v>
      </c>
      <c r="C1076" t="s">
        <v>84</v>
      </c>
      <c r="D1076" s="4" t="s">
        <v>24</v>
      </c>
      <c r="E1076" s="3" t="s">
        <v>62</v>
      </c>
      <c r="F1076">
        <v>0</v>
      </c>
      <c r="G1076">
        <v>8.4193548390000004</v>
      </c>
      <c r="H1076">
        <v>27.019349999999999</v>
      </c>
      <c r="I1076">
        <v>91.806451609999996</v>
      </c>
      <c r="J1076">
        <v>8.0225806449999997</v>
      </c>
      <c r="K1076">
        <f ca="1">RANDBETWEEN(25,35)</f>
        <v>26</v>
      </c>
      <c r="L1076">
        <v>240</v>
      </c>
      <c r="M1076">
        <v>240</v>
      </c>
      <c r="N1076">
        <f t="shared" si="71"/>
        <v>8</v>
      </c>
      <c r="O1076">
        <v>0</v>
      </c>
      <c r="P1076">
        <v>0</v>
      </c>
      <c r="Q1076" t="s">
        <v>15</v>
      </c>
      <c r="R1076">
        <v>6</v>
      </c>
      <c r="S1076">
        <v>10</v>
      </c>
      <c r="T1076">
        <v>20</v>
      </c>
      <c r="U1076">
        <v>20</v>
      </c>
      <c r="V1076" t="s">
        <v>17</v>
      </c>
      <c r="W1076">
        <f t="shared" ca="1" si="72"/>
        <v>0</v>
      </c>
      <c r="X1076">
        <f t="shared" ca="1" si="70"/>
        <v>0</v>
      </c>
      <c r="Y1076">
        <v>0</v>
      </c>
      <c r="Z1076" t="s">
        <v>51</v>
      </c>
      <c r="AA1076" t="str">
        <f t="shared" si="73"/>
        <v>intermediate_term</v>
      </c>
      <c r="AB1076" s="4" t="s">
        <v>91</v>
      </c>
    </row>
    <row r="1077" spans="1:28">
      <c r="A1077" t="s">
        <v>88</v>
      </c>
      <c r="B1077">
        <v>2020</v>
      </c>
      <c r="C1077" t="s">
        <v>84</v>
      </c>
      <c r="D1077" s="4" t="s">
        <v>25</v>
      </c>
      <c r="E1077" s="3" t="s">
        <v>62</v>
      </c>
      <c r="F1077">
        <v>0</v>
      </c>
      <c r="G1077">
        <v>8.4193548390000004</v>
      </c>
      <c r="H1077">
        <v>27.019349999999999</v>
      </c>
      <c r="I1077">
        <v>91.806451609999996</v>
      </c>
      <c r="J1077">
        <v>8.0225806449999997</v>
      </c>
      <c r="K1077">
        <f ca="1">RANDBETWEEN(20,30)</f>
        <v>21</v>
      </c>
      <c r="L1077">
        <v>75</v>
      </c>
      <c r="M1077">
        <v>75</v>
      </c>
      <c r="N1077">
        <f t="shared" si="71"/>
        <v>2.5</v>
      </c>
      <c r="O1077">
        <v>0</v>
      </c>
      <c r="P1077">
        <v>0</v>
      </c>
      <c r="Q1077" t="s">
        <v>15</v>
      </c>
      <c r="R1077">
        <v>6.25</v>
      </c>
      <c r="S1077">
        <v>5</v>
      </c>
      <c r="T1077">
        <v>10</v>
      </c>
      <c r="U1077">
        <v>10</v>
      </c>
      <c r="V1077" t="s">
        <v>18</v>
      </c>
      <c r="W1077">
        <f t="shared" ca="1" si="72"/>
        <v>0</v>
      </c>
      <c r="X1077">
        <f t="shared" ca="1" si="70"/>
        <v>0</v>
      </c>
      <c r="Y1077">
        <v>0</v>
      </c>
      <c r="Z1077" t="s">
        <v>51</v>
      </c>
      <c r="AA1077" t="str">
        <f t="shared" si="73"/>
        <v>short_term</v>
      </c>
      <c r="AB1077" s="4" t="s">
        <v>92</v>
      </c>
    </row>
    <row r="1078" spans="1:28">
      <c r="A1078" t="s">
        <v>88</v>
      </c>
      <c r="B1078">
        <v>2020</v>
      </c>
      <c r="C1078" t="s">
        <v>84</v>
      </c>
      <c r="D1078" s="4" t="s">
        <v>26</v>
      </c>
      <c r="E1078" s="3" t="s">
        <v>62</v>
      </c>
      <c r="F1078">
        <v>0</v>
      </c>
      <c r="G1078">
        <v>8.4193548390000004</v>
      </c>
      <c r="H1078">
        <v>27.019349999999999</v>
      </c>
      <c r="I1078">
        <v>91.806451609999996</v>
      </c>
      <c r="J1078">
        <v>8.0225806449999997</v>
      </c>
      <c r="K1078">
        <f ca="1">RANDBETWEEN(25,35)</f>
        <v>33</v>
      </c>
      <c r="L1078">
        <v>55</v>
      </c>
      <c r="M1078">
        <v>55</v>
      </c>
      <c r="N1078">
        <f t="shared" si="71"/>
        <v>1.8333333333333333</v>
      </c>
      <c r="O1078">
        <v>0</v>
      </c>
      <c r="P1078">
        <v>0</v>
      </c>
      <c r="Q1078" t="s">
        <v>13</v>
      </c>
      <c r="R1078">
        <v>6.4</v>
      </c>
      <c r="S1078">
        <v>30</v>
      </c>
      <c r="T1078">
        <v>40</v>
      </c>
      <c r="U1078">
        <v>40</v>
      </c>
      <c r="V1078" t="s">
        <v>17</v>
      </c>
      <c r="W1078">
        <f t="shared" ca="1" si="72"/>
        <v>0</v>
      </c>
      <c r="X1078">
        <f t="shared" ca="1" si="70"/>
        <v>0</v>
      </c>
      <c r="Y1078">
        <v>0</v>
      </c>
      <c r="Z1078" t="s">
        <v>53</v>
      </c>
      <c r="AA1078" t="str">
        <f t="shared" si="73"/>
        <v>short_term</v>
      </c>
      <c r="AB1078" s="4" t="s">
        <v>128</v>
      </c>
    </row>
    <row r="1079" spans="1:28">
      <c r="A1079" t="s">
        <v>88</v>
      </c>
      <c r="B1079">
        <v>2020</v>
      </c>
      <c r="C1079" t="s">
        <v>84</v>
      </c>
      <c r="D1079" s="4" t="s">
        <v>27</v>
      </c>
      <c r="E1079" s="3" t="s">
        <v>62</v>
      </c>
      <c r="F1079">
        <v>0</v>
      </c>
      <c r="G1079">
        <v>8.4193548390000004</v>
      </c>
      <c r="H1079">
        <v>27.019349999999999</v>
      </c>
      <c r="I1079">
        <v>91.806451609999996</v>
      </c>
      <c r="J1079">
        <v>8.0225806449999997</v>
      </c>
      <c r="K1079">
        <f ca="1">RANDBETWEEN(15,30)</f>
        <v>26</v>
      </c>
      <c r="L1079">
        <v>90</v>
      </c>
      <c r="M1079">
        <v>90</v>
      </c>
      <c r="N1079">
        <f t="shared" si="71"/>
        <v>3</v>
      </c>
      <c r="O1079">
        <v>0</v>
      </c>
      <c r="P1079">
        <v>0</v>
      </c>
      <c r="Q1079" t="s">
        <v>13</v>
      </c>
      <c r="R1079">
        <v>6.5</v>
      </c>
      <c r="S1079">
        <v>90</v>
      </c>
      <c r="T1079">
        <v>90</v>
      </c>
      <c r="U1079">
        <v>90</v>
      </c>
      <c r="V1079" t="s">
        <v>17</v>
      </c>
      <c r="W1079">
        <f t="shared" ca="1" si="72"/>
        <v>0</v>
      </c>
      <c r="X1079">
        <f t="shared" ca="1" si="70"/>
        <v>0</v>
      </c>
      <c r="Y1079">
        <v>0</v>
      </c>
      <c r="Z1079" t="s">
        <v>51</v>
      </c>
      <c r="AA1079" t="str">
        <f t="shared" si="73"/>
        <v>short_term</v>
      </c>
      <c r="AB1079" s="4" t="s">
        <v>93</v>
      </c>
    </row>
    <row r="1080" spans="1:28">
      <c r="A1080" t="s">
        <v>88</v>
      </c>
      <c r="B1080">
        <v>2020</v>
      </c>
      <c r="C1080" t="s">
        <v>84</v>
      </c>
      <c r="D1080" s="4" t="s">
        <v>28</v>
      </c>
      <c r="E1080" s="3" t="s">
        <v>62</v>
      </c>
      <c r="F1080">
        <v>1</v>
      </c>
      <c r="G1080">
        <v>8.4193548390000004</v>
      </c>
      <c r="H1080">
        <v>27.019349999999999</v>
      </c>
      <c r="I1080">
        <v>91.806451609999996</v>
      </c>
      <c r="J1080">
        <v>8.0225806449999997</v>
      </c>
      <c r="K1080">
        <f ca="1">RANDBETWEEN(25,40)</f>
        <v>31</v>
      </c>
      <c r="L1080">
        <v>180</v>
      </c>
      <c r="M1080">
        <v>180</v>
      </c>
      <c r="N1080">
        <f t="shared" si="71"/>
        <v>6</v>
      </c>
      <c r="O1080">
        <v>38000</v>
      </c>
      <c r="P1080">
        <f ca="1">RANDBETWEEN(14990,15010)</f>
        <v>15006</v>
      </c>
      <c r="Q1080" t="s">
        <v>15</v>
      </c>
      <c r="R1080">
        <v>6.25</v>
      </c>
      <c r="S1080">
        <v>80</v>
      </c>
      <c r="T1080">
        <v>60</v>
      </c>
      <c r="U1080">
        <v>40</v>
      </c>
      <c r="V1080" t="s">
        <v>18</v>
      </c>
      <c r="W1080">
        <f t="shared" ca="1" si="72"/>
        <v>465186</v>
      </c>
      <c r="X1080">
        <f t="shared" ca="1" si="70"/>
        <v>427186</v>
      </c>
      <c r="Y1080">
        <f ca="1">(X1080/O1080)*100</f>
        <v>1124.1736842105263</v>
      </c>
      <c r="Z1080" t="s">
        <v>53</v>
      </c>
      <c r="AA1080" t="str">
        <f t="shared" si="73"/>
        <v>intermediate_term</v>
      </c>
      <c r="AB1080" s="4" t="s">
        <v>94</v>
      </c>
    </row>
    <row r="1081" spans="1:28">
      <c r="A1081" t="s">
        <v>88</v>
      </c>
      <c r="B1081">
        <v>2020</v>
      </c>
      <c r="C1081" t="s">
        <v>84</v>
      </c>
      <c r="D1081" s="4" t="s">
        <v>29</v>
      </c>
      <c r="E1081" s="1" t="s">
        <v>63</v>
      </c>
      <c r="F1081">
        <v>1</v>
      </c>
      <c r="G1081">
        <v>8.4193548390000004</v>
      </c>
      <c r="H1081">
        <v>27.019349999999999</v>
      </c>
      <c r="I1081">
        <v>91.806451609999996</v>
      </c>
      <c r="J1081">
        <v>8.0225806449999997</v>
      </c>
      <c r="K1081">
        <f ca="1">RANDBETWEEN(85,95)</f>
        <v>89</v>
      </c>
      <c r="L1081">
        <v>210</v>
      </c>
      <c r="M1081">
        <v>210</v>
      </c>
      <c r="N1081">
        <f t="shared" si="71"/>
        <v>7</v>
      </c>
      <c r="O1081">
        <v>67000</v>
      </c>
      <c r="P1081">
        <v>1200</v>
      </c>
      <c r="Q1081" t="s">
        <v>36</v>
      </c>
      <c r="R1081">
        <v>6</v>
      </c>
      <c r="S1081">
        <v>120</v>
      </c>
      <c r="T1081">
        <v>50</v>
      </c>
      <c r="U1081">
        <v>80</v>
      </c>
      <c r="V1081" t="s">
        <v>17</v>
      </c>
      <c r="W1081">
        <f t="shared" ca="1" si="72"/>
        <v>106800</v>
      </c>
      <c r="X1081">
        <f t="shared" ca="1" si="70"/>
        <v>39800</v>
      </c>
      <c r="Y1081">
        <f ca="1">(X1081/O1081)*100</f>
        <v>59.402985074626869</v>
      </c>
      <c r="Z1081" t="s">
        <v>51</v>
      </c>
      <c r="AA1081" t="str">
        <f t="shared" si="73"/>
        <v>intermediate_term</v>
      </c>
      <c r="AB1081" s="4" t="s">
        <v>129</v>
      </c>
    </row>
    <row r="1082" spans="1:28">
      <c r="A1082" t="s">
        <v>88</v>
      </c>
      <c r="B1082">
        <v>2020</v>
      </c>
      <c r="C1082" t="s">
        <v>84</v>
      </c>
      <c r="D1082" s="4" t="s">
        <v>30</v>
      </c>
      <c r="E1082" s="2" t="s">
        <v>61</v>
      </c>
      <c r="F1082">
        <v>0</v>
      </c>
      <c r="G1082">
        <v>8.4193548390000004</v>
      </c>
      <c r="H1082">
        <v>27.019349999999999</v>
      </c>
      <c r="I1082">
        <v>91.806451609999996</v>
      </c>
      <c r="J1082">
        <v>8.0225806449999997</v>
      </c>
      <c r="K1082">
        <f ca="1">RANDBETWEEN(25,40)</f>
        <v>34</v>
      </c>
      <c r="L1082">
        <v>360</v>
      </c>
      <c r="M1082">
        <v>360</v>
      </c>
      <c r="N1082">
        <f t="shared" si="71"/>
        <v>12</v>
      </c>
      <c r="O1082">
        <v>0</v>
      </c>
      <c r="P1082">
        <v>0</v>
      </c>
      <c r="Q1082" t="s">
        <v>65</v>
      </c>
      <c r="R1082">
        <v>6.75</v>
      </c>
      <c r="S1082">
        <v>400</v>
      </c>
      <c r="T1082">
        <v>120</v>
      </c>
      <c r="U1082">
        <v>600</v>
      </c>
      <c r="V1082" t="s">
        <v>18</v>
      </c>
      <c r="W1082">
        <f t="shared" ca="1" si="72"/>
        <v>0</v>
      </c>
      <c r="X1082">
        <f t="shared" ca="1" si="70"/>
        <v>0</v>
      </c>
      <c r="Y1082">
        <v>0</v>
      </c>
      <c r="Z1082" t="s">
        <v>53</v>
      </c>
      <c r="AA1082" t="str">
        <f t="shared" si="73"/>
        <v>intermediate_term</v>
      </c>
      <c r="AB1082" s="4" t="s">
        <v>95</v>
      </c>
    </row>
    <row r="1083" spans="1:28">
      <c r="A1083" t="s">
        <v>88</v>
      </c>
      <c r="B1083">
        <v>2020</v>
      </c>
      <c r="C1083" t="s">
        <v>84</v>
      </c>
      <c r="D1083" s="4" t="s">
        <v>31</v>
      </c>
      <c r="E1083" s="3" t="s">
        <v>61</v>
      </c>
      <c r="F1083">
        <v>0</v>
      </c>
      <c r="G1083">
        <v>8.4193548390000004</v>
      </c>
      <c r="H1083">
        <v>27.019349999999999</v>
      </c>
      <c r="I1083">
        <v>91.806451609999996</v>
      </c>
      <c r="J1083">
        <v>8.0225806449999997</v>
      </c>
      <c r="K1083">
        <f ca="1">RANDBETWEEN(290,320)</f>
        <v>301</v>
      </c>
      <c r="L1083">
        <v>1080</v>
      </c>
      <c r="M1083">
        <v>1080</v>
      </c>
      <c r="N1083">
        <f t="shared" si="71"/>
        <v>36</v>
      </c>
      <c r="O1083">
        <v>0</v>
      </c>
      <c r="P1083">
        <v>0</v>
      </c>
      <c r="Q1083" t="s">
        <v>13</v>
      </c>
      <c r="R1083">
        <v>9.5</v>
      </c>
      <c r="S1083">
        <v>32</v>
      </c>
      <c r="T1083">
        <v>32</v>
      </c>
      <c r="U1083">
        <v>32</v>
      </c>
      <c r="V1083" t="s">
        <v>17</v>
      </c>
      <c r="W1083">
        <f t="shared" ca="1" si="72"/>
        <v>0</v>
      </c>
      <c r="X1083">
        <f t="shared" ca="1" si="70"/>
        <v>0</v>
      </c>
      <c r="Y1083">
        <v>0</v>
      </c>
      <c r="Z1083" t="s">
        <v>54</v>
      </c>
      <c r="AA1083" t="str">
        <f t="shared" si="73"/>
        <v>long_term</v>
      </c>
      <c r="AB1083" s="4" t="s">
        <v>130</v>
      </c>
    </row>
    <row r="1084" spans="1:28">
      <c r="A1084" t="s">
        <v>88</v>
      </c>
      <c r="B1084">
        <v>2020</v>
      </c>
      <c r="C1084" t="s">
        <v>84</v>
      </c>
      <c r="D1084" s="4" t="s">
        <v>32</v>
      </c>
      <c r="E1084" s="3" t="s">
        <v>61</v>
      </c>
      <c r="F1084">
        <v>0</v>
      </c>
      <c r="G1084">
        <v>8.4193548390000004</v>
      </c>
      <c r="H1084">
        <v>27.019349999999999</v>
      </c>
      <c r="I1084">
        <v>91.806451609999996</v>
      </c>
      <c r="J1084">
        <v>8.0225806449999997</v>
      </c>
      <c r="K1084">
        <f ca="1">RANDBETWEEN(100,130)</f>
        <v>115</v>
      </c>
      <c r="L1084">
        <v>1980</v>
      </c>
      <c r="M1084">
        <v>1980</v>
      </c>
      <c r="N1084">
        <f t="shared" si="71"/>
        <v>66</v>
      </c>
      <c r="O1084">
        <v>0</v>
      </c>
      <c r="P1084">
        <v>0</v>
      </c>
      <c r="Q1084" t="s">
        <v>15</v>
      </c>
      <c r="R1084">
        <v>7.25</v>
      </c>
      <c r="S1084">
        <v>56</v>
      </c>
      <c r="T1084">
        <v>20</v>
      </c>
      <c r="U1084">
        <v>20</v>
      </c>
      <c r="V1084" t="s">
        <v>18</v>
      </c>
      <c r="W1084">
        <f t="shared" ca="1" si="72"/>
        <v>0</v>
      </c>
      <c r="X1084">
        <f t="shared" ca="1" si="70"/>
        <v>0</v>
      </c>
      <c r="Y1084">
        <v>0</v>
      </c>
      <c r="Z1084" t="s">
        <v>54</v>
      </c>
      <c r="AA1084" t="str">
        <f t="shared" si="73"/>
        <v>long_term</v>
      </c>
      <c r="AB1084" s="4" t="s">
        <v>131</v>
      </c>
    </row>
    <row r="1085" spans="1:28">
      <c r="A1085" t="s">
        <v>88</v>
      </c>
      <c r="B1085">
        <v>2020</v>
      </c>
      <c r="C1085" t="s">
        <v>84</v>
      </c>
      <c r="D1085" s="4" t="s">
        <v>33</v>
      </c>
      <c r="E1085" s="2" t="s">
        <v>61</v>
      </c>
      <c r="F1085">
        <v>0</v>
      </c>
      <c r="G1085">
        <v>8.4193548390000004</v>
      </c>
      <c r="H1085">
        <v>27.019349999999999</v>
      </c>
      <c r="I1085">
        <v>91.806451609999996</v>
      </c>
      <c r="J1085">
        <v>8.0225806449999997</v>
      </c>
      <c r="K1085">
        <f ca="1">RANDBETWEEN(50,65)</f>
        <v>63</v>
      </c>
      <c r="L1085">
        <v>1080</v>
      </c>
      <c r="M1085">
        <v>1080</v>
      </c>
      <c r="N1085">
        <f t="shared" si="71"/>
        <v>36</v>
      </c>
      <c r="O1085">
        <v>0</v>
      </c>
      <c r="P1085">
        <v>0</v>
      </c>
      <c r="Q1085" t="s">
        <v>71</v>
      </c>
      <c r="R1085">
        <v>6</v>
      </c>
      <c r="S1085">
        <v>25</v>
      </c>
      <c r="T1085">
        <v>12</v>
      </c>
      <c r="U1085">
        <v>12</v>
      </c>
      <c r="V1085" t="s">
        <v>18</v>
      </c>
      <c r="W1085">
        <f t="shared" ca="1" si="72"/>
        <v>0</v>
      </c>
      <c r="X1085">
        <f t="shared" ca="1" si="70"/>
        <v>0</v>
      </c>
      <c r="Y1085">
        <v>0</v>
      </c>
      <c r="Z1085" t="s">
        <v>54</v>
      </c>
      <c r="AA1085" t="str">
        <f t="shared" si="73"/>
        <v>long_term</v>
      </c>
      <c r="AB1085" s="4" t="s">
        <v>96</v>
      </c>
    </row>
    <row r="1086" spans="1:28">
      <c r="A1086" t="s">
        <v>88</v>
      </c>
      <c r="B1086">
        <v>2020</v>
      </c>
      <c r="C1086" t="s">
        <v>84</v>
      </c>
      <c r="D1086" s="4" t="s">
        <v>34</v>
      </c>
      <c r="E1086" s="2" t="s">
        <v>61</v>
      </c>
      <c r="F1086">
        <v>0</v>
      </c>
      <c r="G1086">
        <v>8.4193548390000004</v>
      </c>
      <c r="H1086">
        <v>27.019349999999999</v>
      </c>
      <c r="I1086">
        <v>91.806451609999996</v>
      </c>
      <c r="J1086">
        <v>8.0225806449999997</v>
      </c>
      <c r="K1086">
        <f ca="1">RANDBETWEEN(90,120)</f>
        <v>115</v>
      </c>
      <c r="L1086">
        <v>900</v>
      </c>
      <c r="M1086">
        <v>900</v>
      </c>
      <c r="N1086">
        <f t="shared" si="71"/>
        <v>30</v>
      </c>
      <c r="O1086">
        <v>0</v>
      </c>
      <c r="P1086">
        <v>0</v>
      </c>
      <c r="Q1086" t="s">
        <v>13</v>
      </c>
      <c r="R1086">
        <v>7.25</v>
      </c>
      <c r="S1086">
        <v>215</v>
      </c>
      <c r="T1086">
        <v>75</v>
      </c>
      <c r="U1086">
        <v>100</v>
      </c>
      <c r="V1086" t="s">
        <v>17</v>
      </c>
      <c r="W1086">
        <f t="shared" ca="1" si="72"/>
        <v>0</v>
      </c>
      <c r="X1086">
        <f t="shared" ca="1" si="70"/>
        <v>0</v>
      </c>
      <c r="Y1086">
        <v>0</v>
      </c>
      <c r="Z1086" t="s">
        <v>54</v>
      </c>
      <c r="AA1086" t="str">
        <f t="shared" si="73"/>
        <v>long_term</v>
      </c>
      <c r="AB1086" s="4" t="s">
        <v>97</v>
      </c>
    </row>
    <row r="1087" spans="1:28">
      <c r="A1087" t="s">
        <v>88</v>
      </c>
      <c r="B1087">
        <v>2020</v>
      </c>
      <c r="C1087" t="s">
        <v>84</v>
      </c>
      <c r="D1087" s="4" t="s">
        <v>35</v>
      </c>
      <c r="E1087" s="2" t="s">
        <v>61</v>
      </c>
      <c r="F1087">
        <v>0</v>
      </c>
      <c r="G1087">
        <v>8.4193548390000004</v>
      </c>
      <c r="H1087">
        <v>27.019349999999999</v>
      </c>
      <c r="I1087">
        <v>91.806451609999996</v>
      </c>
      <c r="J1087">
        <v>8.0225806449999997</v>
      </c>
      <c r="K1087">
        <f ca="1">RANDBETWEEN(30,50)</f>
        <v>34</v>
      </c>
      <c r="L1087">
        <v>210</v>
      </c>
      <c r="M1087">
        <v>210</v>
      </c>
      <c r="N1087">
        <f t="shared" si="71"/>
        <v>7</v>
      </c>
      <c r="O1087">
        <v>0</v>
      </c>
      <c r="P1087">
        <v>0</v>
      </c>
      <c r="Q1087" t="s">
        <v>13</v>
      </c>
      <c r="R1087">
        <v>6.75</v>
      </c>
      <c r="S1087">
        <v>1088</v>
      </c>
      <c r="T1087">
        <v>72</v>
      </c>
      <c r="U1087">
        <v>527</v>
      </c>
      <c r="V1087" t="s">
        <v>17</v>
      </c>
      <c r="W1087">
        <f t="shared" ca="1" si="72"/>
        <v>0</v>
      </c>
      <c r="X1087">
        <f t="shared" ca="1" si="70"/>
        <v>0</v>
      </c>
      <c r="Y1087">
        <v>0</v>
      </c>
      <c r="Z1087" t="s">
        <v>54</v>
      </c>
      <c r="AA1087" t="str">
        <f t="shared" si="73"/>
        <v>intermediate_term</v>
      </c>
      <c r="AB1087" s="4" t="s">
        <v>98</v>
      </c>
    </row>
    <row r="1088" spans="1:28">
      <c r="A1088" t="s">
        <v>88</v>
      </c>
      <c r="B1088">
        <v>2020</v>
      </c>
      <c r="C1088" t="s">
        <v>84</v>
      </c>
      <c r="D1088" s="4" t="s">
        <v>37</v>
      </c>
      <c r="E1088" s="2" t="s">
        <v>61</v>
      </c>
      <c r="F1088">
        <v>0</v>
      </c>
      <c r="G1088">
        <v>8.4193548390000004</v>
      </c>
      <c r="H1088">
        <v>27.019349999999999</v>
      </c>
      <c r="I1088">
        <v>91.806451609999996</v>
      </c>
      <c r="J1088">
        <v>8.0225806449999997</v>
      </c>
      <c r="K1088">
        <f ca="1">RANDBETWEEN(50,100)</f>
        <v>58</v>
      </c>
      <c r="L1088">
        <v>1800</v>
      </c>
      <c r="M1088">
        <v>2880</v>
      </c>
      <c r="N1088">
        <f t="shared" si="71"/>
        <v>78</v>
      </c>
      <c r="O1088">
        <v>0</v>
      </c>
      <c r="P1088">
        <v>0</v>
      </c>
      <c r="Q1088" t="s">
        <v>13</v>
      </c>
      <c r="R1088">
        <v>6.5</v>
      </c>
      <c r="S1088">
        <v>400</v>
      </c>
      <c r="T1088">
        <v>400</v>
      </c>
      <c r="U1088">
        <v>600</v>
      </c>
      <c r="V1088" t="s">
        <v>18</v>
      </c>
      <c r="W1088">
        <f t="shared" ca="1" si="72"/>
        <v>0</v>
      </c>
      <c r="X1088">
        <f t="shared" ca="1" si="70"/>
        <v>0</v>
      </c>
      <c r="Y1088">
        <v>0</v>
      </c>
      <c r="Z1088" t="s">
        <v>54</v>
      </c>
      <c r="AA1088" t="str">
        <f t="shared" si="73"/>
        <v>long_term</v>
      </c>
      <c r="AB1088" s="4" t="s">
        <v>99</v>
      </c>
    </row>
    <row r="1089" spans="1:28">
      <c r="A1089" t="s">
        <v>88</v>
      </c>
      <c r="B1089">
        <v>2020</v>
      </c>
      <c r="C1089" t="s">
        <v>84</v>
      </c>
      <c r="D1089" s="4" t="s">
        <v>156</v>
      </c>
      <c r="E1089" s="2" t="s">
        <v>61</v>
      </c>
      <c r="F1089">
        <v>1</v>
      </c>
      <c r="G1089">
        <v>8.4193548390000004</v>
      </c>
      <c r="H1089">
        <v>27.019349999999999</v>
      </c>
      <c r="I1089">
        <v>91.806451609999996</v>
      </c>
      <c r="J1089">
        <v>8.0225806449999997</v>
      </c>
      <c r="K1089">
        <f ca="1">RANDBETWEEN(100,150)</f>
        <v>150</v>
      </c>
      <c r="L1089">
        <v>240</v>
      </c>
      <c r="M1089">
        <v>720</v>
      </c>
      <c r="N1089">
        <f t="shared" si="71"/>
        <v>16</v>
      </c>
      <c r="O1089">
        <v>400000</v>
      </c>
      <c r="P1089">
        <v>10000</v>
      </c>
      <c r="Q1089" t="s">
        <v>67</v>
      </c>
      <c r="R1089">
        <v>6</v>
      </c>
      <c r="S1089">
        <v>170</v>
      </c>
      <c r="T1089">
        <v>170</v>
      </c>
      <c r="U1089">
        <v>170</v>
      </c>
      <c r="V1089" t="s">
        <v>18</v>
      </c>
      <c r="W1089">
        <f t="shared" ca="1" si="72"/>
        <v>1500000</v>
      </c>
      <c r="X1089">
        <f t="shared" ca="1" si="70"/>
        <v>1100000</v>
      </c>
      <c r="Y1089">
        <f ca="1">(X1089/O1089)*100</f>
        <v>275</v>
      </c>
      <c r="Z1089" t="s">
        <v>54</v>
      </c>
      <c r="AA1089" t="str">
        <f t="shared" si="73"/>
        <v>long_term</v>
      </c>
      <c r="AB1089" s="4" t="s">
        <v>100</v>
      </c>
    </row>
    <row r="1090" spans="1:28">
      <c r="A1090" t="s">
        <v>88</v>
      </c>
      <c r="B1090">
        <v>2020</v>
      </c>
      <c r="C1090" t="s">
        <v>84</v>
      </c>
      <c r="D1090" s="4" t="s">
        <v>38</v>
      </c>
      <c r="E1090" s="3" t="s">
        <v>59</v>
      </c>
      <c r="F1090">
        <v>1</v>
      </c>
      <c r="G1090">
        <v>8.4193548390000004</v>
      </c>
      <c r="H1090">
        <v>27.019349999999999</v>
      </c>
      <c r="I1090">
        <v>91.806451609999996</v>
      </c>
      <c r="J1090">
        <v>8.0225806449999997</v>
      </c>
      <c r="K1090">
        <f ca="1">RANDBETWEEN(120,300)</f>
        <v>172</v>
      </c>
      <c r="L1090">
        <v>45</v>
      </c>
      <c r="M1090">
        <v>50</v>
      </c>
      <c r="N1090">
        <f t="shared" si="71"/>
        <v>1.5833333333333333</v>
      </c>
      <c r="O1090">
        <v>47000</v>
      </c>
      <c r="P1090">
        <v>800</v>
      </c>
      <c r="Q1090" t="s">
        <v>15</v>
      </c>
      <c r="R1090">
        <v>6.25</v>
      </c>
      <c r="S1090">
        <v>200</v>
      </c>
      <c r="T1090">
        <v>75</v>
      </c>
      <c r="U1090">
        <v>125</v>
      </c>
      <c r="V1090" t="s">
        <v>17</v>
      </c>
      <c r="W1090">
        <f t="shared" ca="1" si="72"/>
        <v>137600</v>
      </c>
      <c r="X1090">
        <f t="shared" ref="X1090:X1153" ca="1" si="74">(K1090*P1090*F1090)-(O1090*F1090)</f>
        <v>90600</v>
      </c>
      <c r="Y1090">
        <f ca="1">(X1090/O1090)*100</f>
        <v>192.7659574468085</v>
      </c>
      <c r="Z1090" t="s">
        <v>54</v>
      </c>
      <c r="AA1090" t="str">
        <f t="shared" si="73"/>
        <v>short_term</v>
      </c>
      <c r="AB1090" s="4" t="s">
        <v>101</v>
      </c>
    </row>
    <row r="1091" spans="1:28">
      <c r="A1091" t="s">
        <v>88</v>
      </c>
      <c r="B1091">
        <v>2020</v>
      </c>
      <c r="C1091" t="s">
        <v>84</v>
      </c>
      <c r="D1091" s="4" t="s">
        <v>39</v>
      </c>
      <c r="E1091" s="3" t="s">
        <v>59</v>
      </c>
      <c r="F1091">
        <v>0</v>
      </c>
      <c r="G1091">
        <v>8.4193548390000004</v>
      </c>
      <c r="H1091">
        <v>27.019349999999999</v>
      </c>
      <c r="I1091">
        <v>91.806451609999996</v>
      </c>
      <c r="J1091">
        <v>8.0225806449999997</v>
      </c>
      <c r="K1091">
        <f ca="1">RANDBETWEEN(60,90)</f>
        <v>70</v>
      </c>
      <c r="L1091">
        <v>56</v>
      </c>
      <c r="M1091">
        <v>60</v>
      </c>
      <c r="N1091">
        <f t="shared" ref="N1091:N1154" si="75">SUM(L1091+M1091)/(2*30)</f>
        <v>1.9333333333333333</v>
      </c>
      <c r="O1091">
        <v>0</v>
      </c>
      <c r="P1091">
        <v>0</v>
      </c>
      <c r="Q1091" t="s">
        <v>13</v>
      </c>
      <c r="R1091">
        <v>7.25</v>
      </c>
      <c r="S1091">
        <v>45</v>
      </c>
      <c r="T1091">
        <v>90</v>
      </c>
      <c r="U1091">
        <v>75</v>
      </c>
      <c r="V1091" t="s">
        <v>18</v>
      </c>
      <c r="W1091">
        <f t="shared" ref="W1091:W1154" ca="1" si="76">(P1091*K1091*F1091)</f>
        <v>0</v>
      </c>
      <c r="X1091">
        <f t="shared" ca="1" si="74"/>
        <v>0</v>
      </c>
      <c r="Y1091">
        <v>0</v>
      </c>
      <c r="Z1091" t="s">
        <v>53</v>
      </c>
      <c r="AA1091" t="str">
        <f t="shared" ref="AA1091:AA1154" si="77">IF(N1091&gt;12,"long_term",IF(N1091&lt;4,"short_term","intermediate_term"))</f>
        <v>short_term</v>
      </c>
      <c r="AB1091" s="4" t="s">
        <v>102</v>
      </c>
    </row>
    <row r="1092" spans="1:28">
      <c r="A1092" t="s">
        <v>88</v>
      </c>
      <c r="B1092">
        <v>2020</v>
      </c>
      <c r="C1092" t="s">
        <v>84</v>
      </c>
      <c r="D1092" s="4" t="s">
        <v>40</v>
      </c>
      <c r="E1092" s="2" t="s">
        <v>62</v>
      </c>
      <c r="F1092">
        <v>1</v>
      </c>
      <c r="G1092">
        <v>8.4193548390000004</v>
      </c>
      <c r="H1092">
        <v>27.019349999999999</v>
      </c>
      <c r="I1092">
        <v>91.806451609999996</v>
      </c>
      <c r="J1092">
        <v>8.0225806449999997</v>
      </c>
      <c r="K1092">
        <f ca="1">RANDBETWEEN(15,25)</f>
        <v>23</v>
      </c>
      <c r="L1092">
        <v>55</v>
      </c>
      <c r="M1092">
        <v>90</v>
      </c>
      <c r="N1092">
        <f t="shared" si="75"/>
        <v>2.4166666666666665</v>
      </c>
      <c r="O1092">
        <v>42000</v>
      </c>
      <c r="P1092">
        <f ca="1">RANDBETWEEN(39990,40010)</f>
        <v>39992</v>
      </c>
      <c r="Q1092" t="s">
        <v>72</v>
      </c>
      <c r="R1092">
        <v>6.5</v>
      </c>
      <c r="S1092">
        <v>40</v>
      </c>
      <c r="T1092">
        <v>60</v>
      </c>
      <c r="U1092">
        <v>30</v>
      </c>
      <c r="V1092" t="s">
        <v>17</v>
      </c>
      <c r="W1092">
        <f t="shared" ca="1" si="76"/>
        <v>919816</v>
      </c>
      <c r="X1092">
        <f t="shared" ca="1" si="74"/>
        <v>877816</v>
      </c>
      <c r="Y1092">
        <f ca="1">(X1092/O1092)*100</f>
        <v>2090.0380952380951</v>
      </c>
      <c r="Z1092" t="s">
        <v>53</v>
      </c>
      <c r="AA1092" t="str">
        <f t="shared" si="77"/>
        <v>short_term</v>
      </c>
      <c r="AB1092" s="4" t="s">
        <v>132</v>
      </c>
    </row>
    <row r="1093" spans="1:28">
      <c r="A1093" t="s">
        <v>88</v>
      </c>
      <c r="B1093">
        <v>2020</v>
      </c>
      <c r="C1093" t="s">
        <v>84</v>
      </c>
      <c r="D1093" s="4" t="s">
        <v>41</v>
      </c>
      <c r="E1093" s="2" t="s">
        <v>62</v>
      </c>
      <c r="F1093">
        <v>0</v>
      </c>
      <c r="G1093">
        <v>8.4193548390000004</v>
      </c>
      <c r="H1093">
        <v>27.019349999999999</v>
      </c>
      <c r="I1093">
        <v>91.806451609999996</v>
      </c>
      <c r="J1093">
        <v>8.0225806449999997</v>
      </c>
      <c r="K1093">
        <f ca="1">RANDBETWEEN(20,35)</f>
        <v>35</v>
      </c>
      <c r="L1093">
        <v>90</v>
      </c>
      <c r="M1093">
        <v>120</v>
      </c>
      <c r="N1093">
        <f t="shared" si="75"/>
        <v>3.5</v>
      </c>
      <c r="O1093">
        <v>0</v>
      </c>
      <c r="P1093">
        <v>0</v>
      </c>
      <c r="Q1093" t="s">
        <v>15</v>
      </c>
      <c r="R1093">
        <v>6.5</v>
      </c>
      <c r="S1093">
        <v>120</v>
      </c>
      <c r="T1093">
        <v>80</v>
      </c>
      <c r="U1093">
        <v>80</v>
      </c>
      <c r="V1093" t="s">
        <v>17</v>
      </c>
      <c r="W1093">
        <f t="shared" ca="1" si="76"/>
        <v>0</v>
      </c>
      <c r="X1093">
        <f t="shared" ca="1" si="74"/>
        <v>0</v>
      </c>
      <c r="Y1093">
        <v>0</v>
      </c>
      <c r="Z1093" t="s">
        <v>51</v>
      </c>
      <c r="AA1093" t="str">
        <f t="shared" si="77"/>
        <v>short_term</v>
      </c>
      <c r="AB1093" s="4" t="s">
        <v>133</v>
      </c>
    </row>
    <row r="1094" spans="1:28">
      <c r="A1094" t="s">
        <v>88</v>
      </c>
      <c r="B1094">
        <v>2020</v>
      </c>
      <c r="C1094" t="s">
        <v>84</v>
      </c>
      <c r="D1094" s="4" t="s">
        <v>157</v>
      </c>
      <c r="E1094" s="2" t="s">
        <v>62</v>
      </c>
      <c r="F1094">
        <v>0</v>
      </c>
      <c r="G1094">
        <v>8.4193548390000004</v>
      </c>
      <c r="H1094">
        <v>27.019349999999999</v>
      </c>
      <c r="I1094">
        <v>91.806451609999996</v>
      </c>
      <c r="J1094">
        <v>8.0225806449999997</v>
      </c>
      <c r="K1094">
        <f ca="1">RANDBETWEEN(25,40)</f>
        <v>25</v>
      </c>
      <c r="L1094">
        <v>55</v>
      </c>
      <c r="M1094">
        <v>60</v>
      </c>
      <c r="N1094">
        <f t="shared" si="75"/>
        <v>1.9166666666666667</v>
      </c>
      <c r="O1094">
        <v>0</v>
      </c>
      <c r="P1094">
        <v>0</v>
      </c>
      <c r="Q1094" t="s">
        <v>13</v>
      </c>
      <c r="R1094">
        <v>6.5</v>
      </c>
      <c r="S1094">
        <v>120</v>
      </c>
      <c r="T1094">
        <v>40</v>
      </c>
      <c r="U1094">
        <v>80</v>
      </c>
      <c r="V1094" t="s">
        <v>18</v>
      </c>
      <c r="W1094">
        <f t="shared" ca="1" si="76"/>
        <v>0</v>
      </c>
      <c r="X1094">
        <f t="shared" ca="1" si="74"/>
        <v>0</v>
      </c>
      <c r="Y1094">
        <v>0</v>
      </c>
      <c r="Z1094" t="s">
        <v>53</v>
      </c>
      <c r="AA1094" t="str">
        <f t="shared" si="77"/>
        <v>short_term</v>
      </c>
      <c r="AB1094" s="4" t="s">
        <v>103</v>
      </c>
    </row>
    <row r="1095" spans="1:28">
      <c r="A1095" t="s">
        <v>88</v>
      </c>
      <c r="B1095">
        <v>2020</v>
      </c>
      <c r="C1095" t="s">
        <v>84</v>
      </c>
      <c r="D1095" s="4" t="s">
        <v>158</v>
      </c>
      <c r="E1095" s="2" t="s">
        <v>62</v>
      </c>
      <c r="F1095">
        <v>0</v>
      </c>
      <c r="G1095">
        <v>8.4193548390000004</v>
      </c>
      <c r="H1095">
        <v>27.019349999999999</v>
      </c>
      <c r="I1095">
        <v>91.806451609999996</v>
      </c>
      <c r="J1095">
        <v>8.0225806449999997</v>
      </c>
      <c r="K1095">
        <f ca="1">RANDBETWEEN(15,25)</f>
        <v>17</v>
      </c>
      <c r="L1095">
        <v>110</v>
      </c>
      <c r="M1095">
        <v>120</v>
      </c>
      <c r="N1095">
        <f t="shared" si="75"/>
        <v>3.8333333333333335</v>
      </c>
      <c r="O1095">
        <v>0</v>
      </c>
      <c r="P1095">
        <v>0</v>
      </c>
      <c r="Q1095" t="s">
        <v>13</v>
      </c>
      <c r="R1095">
        <v>7</v>
      </c>
      <c r="S1095">
        <v>120</v>
      </c>
      <c r="T1095">
        <v>40</v>
      </c>
      <c r="U1095">
        <v>80</v>
      </c>
      <c r="V1095" t="s">
        <v>17</v>
      </c>
      <c r="W1095">
        <f t="shared" ca="1" si="76"/>
        <v>0</v>
      </c>
      <c r="X1095">
        <f t="shared" ca="1" si="74"/>
        <v>0</v>
      </c>
      <c r="Y1095">
        <v>0</v>
      </c>
      <c r="Z1095" t="s">
        <v>53</v>
      </c>
      <c r="AA1095" t="str">
        <f t="shared" si="77"/>
        <v>short_term</v>
      </c>
      <c r="AB1095" s="4" t="s">
        <v>103</v>
      </c>
    </row>
    <row r="1096" spans="1:28">
      <c r="A1096" t="s">
        <v>88</v>
      </c>
      <c r="B1096">
        <v>2020</v>
      </c>
      <c r="C1096" t="s">
        <v>84</v>
      </c>
      <c r="D1096" s="4" t="s">
        <v>42</v>
      </c>
      <c r="E1096" s="2" t="s">
        <v>61</v>
      </c>
      <c r="F1096">
        <v>1</v>
      </c>
      <c r="G1096">
        <v>8.4193548390000004</v>
      </c>
      <c r="H1096">
        <v>27.019349999999999</v>
      </c>
      <c r="I1096">
        <v>91.806451609999996</v>
      </c>
      <c r="J1096">
        <v>8.0225806449999997</v>
      </c>
      <c r="K1096">
        <f ca="1">RANDBETWEEN(600,700)</f>
        <v>626</v>
      </c>
      <c r="L1096">
        <v>720</v>
      </c>
      <c r="M1096">
        <v>1080</v>
      </c>
      <c r="N1096">
        <f t="shared" si="75"/>
        <v>30</v>
      </c>
      <c r="O1096">
        <v>31000</v>
      </c>
      <c r="P1096">
        <f ca="1">RANDBETWEEN(1290,1310)</f>
        <v>1294</v>
      </c>
      <c r="Q1096" t="s">
        <v>70</v>
      </c>
      <c r="R1096">
        <v>5.75</v>
      </c>
      <c r="S1096">
        <v>890</v>
      </c>
      <c r="T1096">
        <v>445</v>
      </c>
      <c r="U1096">
        <v>445</v>
      </c>
      <c r="V1096" t="s">
        <v>18</v>
      </c>
      <c r="W1096">
        <f t="shared" ca="1" si="76"/>
        <v>810044</v>
      </c>
      <c r="X1096">
        <f t="shared" ca="1" si="74"/>
        <v>779044</v>
      </c>
      <c r="Y1096">
        <f ca="1">(X1096/O1096)*100</f>
        <v>2513.0451612903225</v>
      </c>
      <c r="Z1096" t="s">
        <v>54</v>
      </c>
      <c r="AA1096" t="str">
        <f t="shared" si="77"/>
        <v>long_term</v>
      </c>
      <c r="AB1096" s="4" t="s">
        <v>134</v>
      </c>
    </row>
    <row r="1097" spans="1:28">
      <c r="A1097" t="s">
        <v>88</v>
      </c>
      <c r="B1097">
        <v>2020</v>
      </c>
      <c r="C1097" t="s">
        <v>84</v>
      </c>
      <c r="D1097" s="4" t="s">
        <v>43</v>
      </c>
      <c r="E1097" s="3" t="s">
        <v>61</v>
      </c>
      <c r="F1097">
        <v>0</v>
      </c>
      <c r="G1097">
        <v>8.4193548390000004</v>
      </c>
      <c r="H1097">
        <v>27.019349999999999</v>
      </c>
      <c r="I1097">
        <v>91.806451609999996</v>
      </c>
      <c r="J1097">
        <v>8.0225806449999997</v>
      </c>
      <c r="K1097">
        <f ca="1">RANDBETWEEN(140,170)</f>
        <v>161</v>
      </c>
      <c r="L1097">
        <v>150</v>
      </c>
      <c r="M1097">
        <v>180</v>
      </c>
      <c r="N1097">
        <f t="shared" si="75"/>
        <v>5.5</v>
      </c>
      <c r="O1097">
        <v>0</v>
      </c>
      <c r="P1097">
        <v>0</v>
      </c>
      <c r="Q1097" t="s">
        <v>15</v>
      </c>
      <c r="R1097">
        <v>6.5</v>
      </c>
      <c r="S1097">
        <v>350</v>
      </c>
      <c r="T1097">
        <v>140</v>
      </c>
      <c r="U1097">
        <v>140</v>
      </c>
      <c r="V1097" t="s">
        <v>17</v>
      </c>
      <c r="W1097">
        <f t="shared" ca="1" si="76"/>
        <v>0</v>
      </c>
      <c r="X1097">
        <f t="shared" ca="1" si="74"/>
        <v>0</v>
      </c>
      <c r="Y1097">
        <v>0</v>
      </c>
      <c r="Z1097" t="s">
        <v>54</v>
      </c>
      <c r="AA1097" t="str">
        <f t="shared" si="77"/>
        <v>intermediate_term</v>
      </c>
      <c r="AB1097" s="4" t="s">
        <v>135</v>
      </c>
    </row>
    <row r="1098" spans="1:28">
      <c r="A1098" t="s">
        <v>88</v>
      </c>
      <c r="B1098">
        <v>2020</v>
      </c>
      <c r="C1098" t="s">
        <v>84</v>
      </c>
      <c r="D1098" s="4" t="s">
        <v>44</v>
      </c>
      <c r="E1098" s="2" t="s">
        <v>61</v>
      </c>
      <c r="F1098">
        <v>0</v>
      </c>
      <c r="G1098">
        <v>8.4193548390000004</v>
      </c>
      <c r="H1098">
        <v>27.019349999999999</v>
      </c>
      <c r="I1098">
        <v>91.806451609999996</v>
      </c>
      <c r="J1098">
        <v>8.0225806449999997</v>
      </c>
      <c r="K1098">
        <f ca="1">RANDBETWEEN(110,125)</f>
        <v>111</v>
      </c>
      <c r="L1098">
        <v>2160</v>
      </c>
      <c r="M1098">
        <v>3600</v>
      </c>
      <c r="N1098">
        <f t="shared" si="75"/>
        <v>96</v>
      </c>
      <c r="O1098">
        <v>0</v>
      </c>
      <c r="P1098">
        <v>0</v>
      </c>
      <c r="Q1098" t="s">
        <v>70</v>
      </c>
      <c r="R1098">
        <v>6.6</v>
      </c>
      <c r="S1098">
        <v>800</v>
      </c>
      <c r="T1098">
        <v>40</v>
      </c>
      <c r="U1098">
        <v>160</v>
      </c>
      <c r="V1098" t="s">
        <v>18</v>
      </c>
      <c r="W1098">
        <f t="shared" ca="1" si="76"/>
        <v>0</v>
      </c>
      <c r="X1098">
        <f t="shared" ca="1" si="74"/>
        <v>0</v>
      </c>
      <c r="Y1098">
        <v>0</v>
      </c>
      <c r="Z1098" t="s">
        <v>54</v>
      </c>
      <c r="AA1098" t="str">
        <f t="shared" si="77"/>
        <v>long_term</v>
      </c>
      <c r="AB1098" s="4" t="s">
        <v>136</v>
      </c>
    </row>
    <row r="1099" spans="1:28">
      <c r="A1099" t="s">
        <v>88</v>
      </c>
      <c r="B1099">
        <v>2020</v>
      </c>
      <c r="C1099" t="s">
        <v>84</v>
      </c>
      <c r="D1099" s="4" t="s">
        <v>45</v>
      </c>
      <c r="E1099" s="3" t="s">
        <v>59</v>
      </c>
      <c r="F1099">
        <v>1</v>
      </c>
      <c r="G1099">
        <v>8.4193548390000004</v>
      </c>
      <c r="H1099">
        <v>27.019349999999999</v>
      </c>
      <c r="I1099">
        <v>91.806451609999996</v>
      </c>
      <c r="J1099">
        <v>8.0225806449999997</v>
      </c>
      <c r="K1099">
        <f ca="1">RANDBETWEEN(800,1000)</f>
        <v>927</v>
      </c>
      <c r="L1099">
        <v>240</v>
      </c>
      <c r="M1099">
        <v>270</v>
      </c>
      <c r="N1099">
        <f t="shared" si="75"/>
        <v>8.5</v>
      </c>
      <c r="O1099">
        <v>33500</v>
      </c>
      <c r="P1099">
        <v>800</v>
      </c>
      <c r="Q1099" t="s">
        <v>65</v>
      </c>
      <c r="R1099">
        <v>7</v>
      </c>
      <c r="S1099">
        <v>50</v>
      </c>
      <c r="T1099">
        <v>100</v>
      </c>
      <c r="U1099">
        <v>100</v>
      </c>
      <c r="V1099" t="s">
        <v>18</v>
      </c>
      <c r="W1099">
        <f t="shared" ca="1" si="76"/>
        <v>741600</v>
      </c>
      <c r="X1099">
        <f t="shared" ca="1" si="74"/>
        <v>708100</v>
      </c>
      <c r="Y1099">
        <f ca="1">(X1099/O1099)*100</f>
        <v>2113.7313432835822</v>
      </c>
      <c r="Z1099" t="s">
        <v>53</v>
      </c>
      <c r="AA1099" t="str">
        <f t="shared" si="77"/>
        <v>intermediate_term</v>
      </c>
      <c r="AB1099" s="4" t="s">
        <v>104</v>
      </c>
    </row>
    <row r="1100" spans="1:28">
      <c r="A1100" t="s">
        <v>88</v>
      </c>
      <c r="B1100">
        <v>2020</v>
      </c>
      <c r="C1100" t="s">
        <v>84</v>
      </c>
      <c r="D1100" s="4" t="s">
        <v>46</v>
      </c>
      <c r="E1100" s="2" t="s">
        <v>59</v>
      </c>
      <c r="F1100">
        <v>0</v>
      </c>
      <c r="G1100">
        <v>8.4193548390000004</v>
      </c>
      <c r="H1100">
        <v>27.019349999999999</v>
      </c>
      <c r="I1100">
        <v>91.806451609999996</v>
      </c>
      <c r="J1100">
        <v>8.0225806449999997</v>
      </c>
      <c r="K1100">
        <f ca="1">RANDBETWEEN(80,100)</f>
        <v>82</v>
      </c>
      <c r="L1100">
        <v>75</v>
      </c>
      <c r="M1100">
        <v>90</v>
      </c>
      <c r="N1100">
        <f t="shared" si="75"/>
        <v>2.75</v>
      </c>
      <c r="O1100">
        <v>0</v>
      </c>
      <c r="P1100">
        <v>0</v>
      </c>
      <c r="Q1100" t="s">
        <v>13</v>
      </c>
      <c r="R1100">
        <v>6.75</v>
      </c>
      <c r="S1100">
        <v>125</v>
      </c>
      <c r="T1100">
        <v>120</v>
      </c>
      <c r="U1100">
        <v>25</v>
      </c>
      <c r="V1100" t="s">
        <v>17</v>
      </c>
      <c r="W1100">
        <f t="shared" ca="1" si="76"/>
        <v>0</v>
      </c>
      <c r="X1100">
        <f t="shared" ca="1" si="74"/>
        <v>0</v>
      </c>
      <c r="Y1100">
        <v>0</v>
      </c>
      <c r="Z1100" t="s">
        <v>53</v>
      </c>
      <c r="AA1100" t="str">
        <f t="shared" si="77"/>
        <v>short_term</v>
      </c>
      <c r="AB1100" s="4" t="s">
        <v>105</v>
      </c>
    </row>
    <row r="1101" spans="1:28">
      <c r="A1101" t="s">
        <v>88</v>
      </c>
      <c r="B1101">
        <v>2020</v>
      </c>
      <c r="C1101" t="s">
        <v>84</v>
      </c>
      <c r="D1101" t="s">
        <v>159</v>
      </c>
      <c r="E1101" s="2" t="s">
        <v>61</v>
      </c>
      <c r="F1101">
        <v>0</v>
      </c>
      <c r="G1101">
        <v>8.4193548390000004</v>
      </c>
      <c r="H1101">
        <v>27.019349999999999</v>
      </c>
      <c r="I1101">
        <v>91.806451609999996</v>
      </c>
      <c r="J1101">
        <v>8.0225806449999997</v>
      </c>
      <c r="K1101">
        <f ca="1">RANDBETWEEN(190,210)</f>
        <v>198</v>
      </c>
      <c r="L1101">
        <v>1095</v>
      </c>
      <c r="M1101">
        <v>1460</v>
      </c>
      <c r="N1101">
        <f t="shared" si="75"/>
        <v>42.583333333333336</v>
      </c>
      <c r="O1101">
        <v>0</v>
      </c>
      <c r="P1101">
        <v>0</v>
      </c>
      <c r="Q1101" t="s">
        <v>13</v>
      </c>
      <c r="R1101">
        <v>6</v>
      </c>
      <c r="S1101">
        <v>50</v>
      </c>
      <c r="T1101">
        <v>25</v>
      </c>
      <c r="U1101">
        <v>25</v>
      </c>
      <c r="V1101" t="s">
        <v>17</v>
      </c>
      <c r="W1101">
        <f t="shared" ca="1" si="76"/>
        <v>0</v>
      </c>
      <c r="X1101">
        <f t="shared" ca="1" si="74"/>
        <v>0</v>
      </c>
      <c r="Y1101">
        <v>0</v>
      </c>
      <c r="Z1101" t="s">
        <v>54</v>
      </c>
      <c r="AA1101" t="str">
        <f t="shared" si="77"/>
        <v>long_term</v>
      </c>
      <c r="AB1101" s="4" t="s">
        <v>106</v>
      </c>
    </row>
    <row r="1102" spans="1:28">
      <c r="A1102" t="s">
        <v>88</v>
      </c>
      <c r="B1102">
        <v>2020</v>
      </c>
      <c r="C1102" t="s">
        <v>85</v>
      </c>
      <c r="D1102" s="4" t="s">
        <v>138</v>
      </c>
      <c r="E1102" t="s">
        <v>58</v>
      </c>
      <c r="F1102">
        <v>0</v>
      </c>
      <c r="G1102">
        <v>7.5035999999999996</v>
      </c>
      <c r="H1102">
        <v>25.83</v>
      </c>
      <c r="I1102">
        <v>87.858333329999994</v>
      </c>
      <c r="J1102">
        <v>7.44</v>
      </c>
      <c r="K1102">
        <v>18.68</v>
      </c>
      <c r="L1102">
        <v>90</v>
      </c>
      <c r="M1102">
        <v>110</v>
      </c>
      <c r="N1102">
        <f t="shared" si="75"/>
        <v>3.3333333333333335</v>
      </c>
      <c r="O1102">
        <v>0</v>
      </c>
      <c r="P1102">
        <v>0</v>
      </c>
      <c r="Q1102" t="s">
        <v>15</v>
      </c>
      <c r="R1102">
        <v>5.75</v>
      </c>
      <c r="S1102">
        <v>150</v>
      </c>
      <c r="T1102">
        <v>60</v>
      </c>
      <c r="U1102">
        <v>60</v>
      </c>
      <c r="V1102" t="s">
        <v>17</v>
      </c>
      <c r="W1102">
        <f t="shared" si="76"/>
        <v>0</v>
      </c>
      <c r="X1102">
        <f t="shared" si="74"/>
        <v>0</v>
      </c>
      <c r="Y1102">
        <v>0</v>
      </c>
      <c r="Z1102" t="s">
        <v>51</v>
      </c>
      <c r="AA1102" t="str">
        <f t="shared" si="77"/>
        <v>short_term</v>
      </c>
      <c r="AB1102" s="4" t="s">
        <v>107</v>
      </c>
    </row>
    <row r="1103" spans="1:28">
      <c r="A1103" t="s">
        <v>88</v>
      </c>
      <c r="B1103">
        <v>2020</v>
      </c>
      <c r="C1103" t="s">
        <v>85</v>
      </c>
      <c r="D1103" s="4" t="s">
        <v>9</v>
      </c>
      <c r="E1103" t="s">
        <v>58</v>
      </c>
      <c r="F1103">
        <v>1</v>
      </c>
      <c r="G1103">
        <v>7.5035999999999996</v>
      </c>
      <c r="H1103">
        <v>25.83</v>
      </c>
      <c r="I1103">
        <v>87.858333329999994</v>
      </c>
      <c r="J1103">
        <v>7.44</v>
      </c>
      <c r="K1103">
        <v>20</v>
      </c>
      <c r="L1103">
        <v>210</v>
      </c>
      <c r="M1103">
        <v>240</v>
      </c>
      <c r="N1103">
        <f t="shared" si="75"/>
        <v>7.5</v>
      </c>
      <c r="O1103">
        <v>16500</v>
      </c>
      <c r="P1103">
        <v>2300</v>
      </c>
      <c r="Q1103" t="s">
        <v>15</v>
      </c>
      <c r="R1103">
        <v>6.5</v>
      </c>
      <c r="S1103">
        <v>80</v>
      </c>
      <c r="T1103">
        <v>40</v>
      </c>
      <c r="U1103">
        <v>40</v>
      </c>
      <c r="V1103" t="s">
        <v>17</v>
      </c>
      <c r="W1103">
        <f t="shared" si="76"/>
        <v>46000</v>
      </c>
      <c r="X1103">
        <f t="shared" si="74"/>
        <v>29500</v>
      </c>
      <c r="Y1103">
        <f>(X1103/O1103)*100</f>
        <v>178.78787878787878</v>
      </c>
      <c r="Z1103" t="s">
        <v>51</v>
      </c>
      <c r="AA1103" t="str">
        <f t="shared" si="77"/>
        <v>intermediate_term</v>
      </c>
      <c r="AB1103" s="4" t="s">
        <v>108</v>
      </c>
    </row>
    <row r="1104" spans="1:28">
      <c r="A1104" t="s">
        <v>88</v>
      </c>
      <c r="B1104">
        <v>2020</v>
      </c>
      <c r="C1104" t="s">
        <v>85</v>
      </c>
      <c r="D1104" s="4" t="s">
        <v>139</v>
      </c>
      <c r="E1104" t="s">
        <v>58</v>
      </c>
      <c r="F1104">
        <v>1</v>
      </c>
      <c r="G1104">
        <v>7.5035999999999996</v>
      </c>
      <c r="H1104">
        <v>25.83</v>
      </c>
      <c r="I1104">
        <v>87.858333329999994</v>
      </c>
      <c r="J1104">
        <v>7.44</v>
      </c>
      <c r="K1104">
        <v>42</v>
      </c>
      <c r="L1104">
        <v>65</v>
      </c>
      <c r="M1104">
        <v>75</v>
      </c>
      <c r="N1104">
        <f t="shared" si="75"/>
        <v>2.3333333333333335</v>
      </c>
      <c r="O1104">
        <v>17000</v>
      </c>
      <c r="P1104">
        <v>861</v>
      </c>
      <c r="Q1104" t="s">
        <v>15</v>
      </c>
      <c r="R1104">
        <v>6.75</v>
      </c>
      <c r="S1104">
        <v>80</v>
      </c>
      <c r="T1104">
        <v>40</v>
      </c>
      <c r="U1104">
        <v>40</v>
      </c>
      <c r="V1104" t="s">
        <v>17</v>
      </c>
      <c r="W1104">
        <f t="shared" si="76"/>
        <v>36162</v>
      </c>
      <c r="X1104">
        <f t="shared" si="74"/>
        <v>19162</v>
      </c>
      <c r="Y1104">
        <f>(X1104/O1104)*100</f>
        <v>112.71764705882352</v>
      </c>
      <c r="Z1104" t="s">
        <v>51</v>
      </c>
      <c r="AA1104" t="str">
        <f t="shared" si="77"/>
        <v>short_term</v>
      </c>
      <c r="AB1104" s="4" t="s">
        <v>89</v>
      </c>
    </row>
    <row r="1105" spans="1:28">
      <c r="A1105" t="s">
        <v>88</v>
      </c>
      <c r="B1105">
        <v>2020</v>
      </c>
      <c r="C1105" t="s">
        <v>85</v>
      </c>
      <c r="D1105" s="4" t="s">
        <v>140</v>
      </c>
      <c r="E1105" t="s">
        <v>58</v>
      </c>
      <c r="F1105">
        <v>0</v>
      </c>
      <c r="G1105">
        <v>7.5035999999999996</v>
      </c>
      <c r="H1105">
        <v>25.83</v>
      </c>
      <c r="I1105">
        <v>87.858333329999994</v>
      </c>
      <c r="J1105">
        <v>7.44</v>
      </c>
      <c r="K1105">
        <v>28</v>
      </c>
      <c r="L1105">
        <v>70</v>
      </c>
      <c r="M1105">
        <v>90</v>
      </c>
      <c r="N1105">
        <f t="shared" si="75"/>
        <v>2.6666666666666665</v>
      </c>
      <c r="O1105">
        <v>0</v>
      </c>
      <c r="P1105">
        <v>0</v>
      </c>
      <c r="Q1105" t="s">
        <v>13</v>
      </c>
      <c r="R1105">
        <v>0.75</v>
      </c>
      <c r="S1105">
        <v>80</v>
      </c>
      <c r="T1105">
        <v>40</v>
      </c>
      <c r="U1105">
        <v>40</v>
      </c>
      <c r="V1105" t="s">
        <v>18</v>
      </c>
      <c r="W1105">
        <f t="shared" si="76"/>
        <v>0</v>
      </c>
      <c r="X1105">
        <f t="shared" si="74"/>
        <v>0</v>
      </c>
      <c r="Y1105">
        <v>0</v>
      </c>
      <c r="Z1105" t="s">
        <v>51</v>
      </c>
      <c r="AA1105" t="str">
        <f t="shared" si="77"/>
        <v>short_term</v>
      </c>
      <c r="AB1105" s="4" t="s">
        <v>109</v>
      </c>
    </row>
    <row r="1106" spans="1:28">
      <c r="A1106" t="s">
        <v>88</v>
      </c>
      <c r="B1106">
        <v>2020</v>
      </c>
      <c r="C1106" t="s">
        <v>85</v>
      </c>
      <c r="D1106" s="4" t="s">
        <v>141</v>
      </c>
      <c r="E1106" t="s">
        <v>58</v>
      </c>
      <c r="F1106">
        <v>1</v>
      </c>
      <c r="G1106">
        <v>7.5035999999999996</v>
      </c>
      <c r="H1106">
        <v>25.83</v>
      </c>
      <c r="I1106">
        <v>87.858333329999994</v>
      </c>
      <c r="J1106">
        <v>7.44</v>
      </c>
      <c r="K1106">
        <v>13.98</v>
      </c>
      <c r="L1106">
        <v>105</v>
      </c>
      <c r="M1106">
        <v>110</v>
      </c>
      <c r="N1106">
        <f t="shared" si="75"/>
        <v>3.5833333333333335</v>
      </c>
      <c r="O1106">
        <v>25000</v>
      </c>
      <c r="P1106">
        <v>2157</v>
      </c>
      <c r="Q1106" t="s">
        <v>15</v>
      </c>
      <c r="R1106">
        <v>6.5</v>
      </c>
      <c r="S1106">
        <v>60</v>
      </c>
      <c r="T1106">
        <v>30</v>
      </c>
      <c r="U1106">
        <v>30</v>
      </c>
      <c r="V1106" t="s">
        <v>17</v>
      </c>
      <c r="W1106">
        <f t="shared" si="76"/>
        <v>30154.86</v>
      </c>
      <c r="X1106">
        <f t="shared" si="74"/>
        <v>5154.8600000000006</v>
      </c>
      <c r="Y1106">
        <f>(X1106/O1106)*100</f>
        <v>20.619440000000004</v>
      </c>
      <c r="Z1106" t="s">
        <v>51</v>
      </c>
      <c r="AA1106" t="str">
        <f t="shared" si="77"/>
        <v>short_term</v>
      </c>
      <c r="AB1106" s="4" t="s">
        <v>110</v>
      </c>
    </row>
    <row r="1107" spans="1:28">
      <c r="A1107" t="s">
        <v>88</v>
      </c>
      <c r="B1107">
        <v>2020</v>
      </c>
      <c r="C1107" t="s">
        <v>85</v>
      </c>
      <c r="D1107" s="4" t="s">
        <v>142</v>
      </c>
      <c r="E1107" t="s">
        <v>58</v>
      </c>
      <c r="F1107">
        <v>1</v>
      </c>
      <c r="G1107">
        <v>7.5035999999999996</v>
      </c>
      <c r="H1107">
        <v>25.83</v>
      </c>
      <c r="I1107">
        <v>87.858333329999994</v>
      </c>
      <c r="J1107">
        <v>7.44</v>
      </c>
      <c r="K1107">
        <v>29.34</v>
      </c>
      <c r="L1107">
        <v>120</v>
      </c>
      <c r="M1107">
        <v>135</v>
      </c>
      <c r="N1107">
        <f t="shared" si="75"/>
        <v>4.25</v>
      </c>
      <c r="O1107">
        <v>13000</v>
      </c>
      <c r="P1107">
        <v>648</v>
      </c>
      <c r="Q1107" t="s">
        <v>65</v>
      </c>
      <c r="R1107">
        <v>6</v>
      </c>
      <c r="S1107">
        <v>40</v>
      </c>
      <c r="T1107">
        <v>20</v>
      </c>
      <c r="U1107">
        <v>20</v>
      </c>
      <c r="V1107" t="s">
        <v>18</v>
      </c>
      <c r="W1107">
        <f t="shared" si="76"/>
        <v>19012.32</v>
      </c>
      <c r="X1107">
        <f t="shared" si="74"/>
        <v>6012.32</v>
      </c>
      <c r="Y1107">
        <f>(X1107/O1107)*100</f>
        <v>46.248615384615384</v>
      </c>
      <c r="Z1107" t="s">
        <v>51</v>
      </c>
      <c r="AA1107" t="str">
        <f t="shared" si="77"/>
        <v>intermediate_term</v>
      </c>
      <c r="AB1107" s="4" t="s">
        <v>111</v>
      </c>
    </row>
    <row r="1108" spans="1:28">
      <c r="A1108" t="s">
        <v>88</v>
      </c>
      <c r="B1108">
        <v>2020</v>
      </c>
      <c r="C1108" t="s">
        <v>85</v>
      </c>
      <c r="D1108" s="4" t="s">
        <v>143</v>
      </c>
      <c r="E1108" t="s">
        <v>58</v>
      </c>
      <c r="F1108">
        <v>0</v>
      </c>
      <c r="G1108">
        <v>7.5035999999999996</v>
      </c>
      <c r="H1108">
        <v>25.83</v>
      </c>
      <c r="I1108">
        <v>87.858333329999994</v>
      </c>
      <c r="J1108">
        <v>7.44</v>
      </c>
      <c r="K1108">
        <v>52</v>
      </c>
      <c r="L1108">
        <v>100</v>
      </c>
      <c r="M1108">
        <v>120</v>
      </c>
      <c r="N1108">
        <f t="shared" si="75"/>
        <v>3.6666666666666665</v>
      </c>
      <c r="O1108">
        <v>0</v>
      </c>
      <c r="P1108">
        <v>0</v>
      </c>
      <c r="Q1108" t="s">
        <v>66</v>
      </c>
      <c r="R1108">
        <v>5.25</v>
      </c>
      <c r="S1108">
        <v>10</v>
      </c>
      <c r="T1108">
        <v>20</v>
      </c>
      <c r="U1108">
        <v>12</v>
      </c>
      <c r="V1108" t="s">
        <v>17</v>
      </c>
      <c r="W1108">
        <f t="shared" si="76"/>
        <v>0</v>
      </c>
      <c r="X1108">
        <f t="shared" si="74"/>
        <v>0</v>
      </c>
      <c r="Y1108">
        <v>0</v>
      </c>
      <c r="Z1108" t="s">
        <v>51</v>
      </c>
      <c r="AA1108" t="str">
        <f t="shared" si="77"/>
        <v>short_term</v>
      </c>
      <c r="AB1108" s="4" t="s">
        <v>112</v>
      </c>
    </row>
    <row r="1109" spans="1:28">
      <c r="A1109" t="s">
        <v>88</v>
      </c>
      <c r="B1109">
        <v>2020</v>
      </c>
      <c r="C1109" t="s">
        <v>85</v>
      </c>
      <c r="D1109" s="4" t="s">
        <v>144</v>
      </c>
      <c r="E1109" t="s">
        <v>58</v>
      </c>
      <c r="F1109">
        <v>0</v>
      </c>
      <c r="G1109">
        <v>7.5035999999999996</v>
      </c>
      <c r="H1109">
        <v>25.83</v>
      </c>
      <c r="I1109">
        <v>87.858333329999994</v>
      </c>
      <c r="J1109">
        <v>7.44</v>
      </c>
      <c r="K1109">
        <v>54.09</v>
      </c>
      <c r="L1109">
        <v>60</v>
      </c>
      <c r="M1109">
        <v>65</v>
      </c>
      <c r="N1109">
        <f t="shared" si="75"/>
        <v>2.0833333333333335</v>
      </c>
      <c r="O1109">
        <v>0</v>
      </c>
      <c r="P1109">
        <v>0</v>
      </c>
      <c r="Q1109" t="s">
        <v>13</v>
      </c>
      <c r="R1109">
        <v>6.75</v>
      </c>
      <c r="S1109">
        <v>20</v>
      </c>
      <c r="T1109">
        <v>40</v>
      </c>
      <c r="U1109">
        <v>0</v>
      </c>
      <c r="V1109" t="s">
        <v>18</v>
      </c>
      <c r="W1109">
        <f t="shared" si="76"/>
        <v>0</v>
      </c>
      <c r="X1109">
        <f t="shared" si="74"/>
        <v>0</v>
      </c>
      <c r="Y1109">
        <v>0</v>
      </c>
      <c r="Z1109" t="s">
        <v>51</v>
      </c>
      <c r="AA1109" t="str">
        <f t="shared" si="77"/>
        <v>short_term</v>
      </c>
      <c r="AB1109" s="4" t="s">
        <v>113</v>
      </c>
    </row>
    <row r="1110" spans="1:28">
      <c r="A1110" t="s">
        <v>88</v>
      </c>
      <c r="B1110">
        <v>2020</v>
      </c>
      <c r="C1110" t="s">
        <v>85</v>
      </c>
      <c r="D1110" s="4" t="s">
        <v>145</v>
      </c>
      <c r="E1110" t="s">
        <v>58</v>
      </c>
      <c r="F1110">
        <v>0</v>
      </c>
      <c r="G1110">
        <v>7.5035999999999996</v>
      </c>
      <c r="H1110">
        <v>25.83</v>
      </c>
      <c r="I1110">
        <v>87.858333329999994</v>
      </c>
      <c r="J1110">
        <v>7.44</v>
      </c>
      <c r="K1110">
        <v>75.760000000000005</v>
      </c>
      <c r="L1110">
        <v>70</v>
      </c>
      <c r="M1110">
        <v>85</v>
      </c>
      <c r="N1110">
        <f t="shared" si="75"/>
        <v>2.5833333333333335</v>
      </c>
      <c r="O1110">
        <v>0</v>
      </c>
      <c r="P1110">
        <v>0</v>
      </c>
      <c r="Q1110" t="s">
        <v>67</v>
      </c>
      <c r="R1110">
        <v>7.15</v>
      </c>
      <c r="S1110">
        <v>20</v>
      </c>
      <c r="T1110">
        <v>40</v>
      </c>
      <c r="U1110">
        <v>40</v>
      </c>
      <c r="V1110" t="s">
        <v>18</v>
      </c>
      <c r="W1110">
        <f t="shared" si="76"/>
        <v>0</v>
      </c>
      <c r="X1110">
        <f t="shared" si="74"/>
        <v>0</v>
      </c>
      <c r="Y1110">
        <v>0</v>
      </c>
      <c r="Z1110" t="s">
        <v>51</v>
      </c>
      <c r="AA1110" t="str">
        <f t="shared" si="77"/>
        <v>short_term</v>
      </c>
      <c r="AB1110" s="4" t="s">
        <v>114</v>
      </c>
    </row>
    <row r="1111" spans="1:28">
      <c r="A1111" t="s">
        <v>88</v>
      </c>
      <c r="B1111">
        <v>2020</v>
      </c>
      <c r="C1111" t="s">
        <v>85</v>
      </c>
      <c r="D1111" s="4" t="s">
        <v>146</v>
      </c>
      <c r="E1111" t="s">
        <v>58</v>
      </c>
      <c r="F1111">
        <v>1</v>
      </c>
      <c r="G1111">
        <v>7.5035999999999996</v>
      </c>
      <c r="H1111">
        <v>25.83</v>
      </c>
      <c r="I1111">
        <v>87.858333329999994</v>
      </c>
      <c r="J1111">
        <v>7.44</v>
      </c>
      <c r="K1111">
        <v>53.48</v>
      </c>
      <c r="L1111">
        <v>90</v>
      </c>
      <c r="M1111">
        <v>135</v>
      </c>
      <c r="N1111">
        <f t="shared" si="75"/>
        <v>3.75</v>
      </c>
      <c r="O1111">
        <v>15500</v>
      </c>
      <c r="P1111">
        <v>355</v>
      </c>
      <c r="Q1111" t="s">
        <v>66</v>
      </c>
      <c r="R1111">
        <v>6.5</v>
      </c>
      <c r="S1111">
        <v>12.5</v>
      </c>
      <c r="T1111">
        <v>25</v>
      </c>
      <c r="U1111">
        <v>12.5</v>
      </c>
      <c r="V1111" t="s">
        <v>18</v>
      </c>
      <c r="W1111">
        <f t="shared" si="76"/>
        <v>18985.399999999998</v>
      </c>
      <c r="X1111">
        <f t="shared" si="74"/>
        <v>3485.3999999999978</v>
      </c>
      <c r="Y1111">
        <f>(X1111/O1111)*100</f>
        <v>22.48645161290321</v>
      </c>
      <c r="Z1111" t="s">
        <v>51</v>
      </c>
      <c r="AA1111" t="str">
        <f t="shared" si="77"/>
        <v>short_term</v>
      </c>
      <c r="AB1111" s="4" t="s">
        <v>115</v>
      </c>
    </row>
    <row r="1112" spans="1:28">
      <c r="A1112" t="s">
        <v>88</v>
      </c>
      <c r="B1112">
        <v>2020</v>
      </c>
      <c r="C1112" t="s">
        <v>85</v>
      </c>
      <c r="D1112" s="4" t="s">
        <v>147</v>
      </c>
      <c r="E1112" t="s">
        <v>58</v>
      </c>
      <c r="F1112">
        <v>1</v>
      </c>
      <c r="G1112">
        <v>7.5035999999999996</v>
      </c>
      <c r="H1112">
        <v>25.83</v>
      </c>
      <c r="I1112">
        <v>87.858333329999994</v>
      </c>
      <c r="J1112">
        <v>7.44</v>
      </c>
      <c r="K1112">
        <v>41.45</v>
      </c>
      <c r="L1112">
        <v>160</v>
      </c>
      <c r="M1112">
        <v>170</v>
      </c>
      <c r="N1112">
        <f t="shared" si="75"/>
        <v>5.5</v>
      </c>
      <c r="O1112">
        <v>21000</v>
      </c>
      <c r="P1112">
        <v>620</v>
      </c>
      <c r="Q1112" t="s">
        <v>13</v>
      </c>
      <c r="R1112">
        <v>6.25</v>
      </c>
      <c r="S1112">
        <v>10</v>
      </c>
      <c r="T1112">
        <v>40</v>
      </c>
      <c r="U1112">
        <v>20</v>
      </c>
      <c r="V1112" t="s">
        <v>17</v>
      </c>
      <c r="W1112">
        <f t="shared" si="76"/>
        <v>25699</v>
      </c>
      <c r="X1112">
        <f t="shared" si="74"/>
        <v>4699</v>
      </c>
      <c r="Y1112">
        <f>(X1112/O1112)*100</f>
        <v>22.376190476190477</v>
      </c>
      <c r="Z1112" t="s">
        <v>51</v>
      </c>
      <c r="AA1112" t="str">
        <f t="shared" si="77"/>
        <v>intermediate_term</v>
      </c>
      <c r="AB1112" s="4" t="s">
        <v>116</v>
      </c>
    </row>
    <row r="1113" spans="1:28">
      <c r="A1113" t="s">
        <v>88</v>
      </c>
      <c r="B1113">
        <v>2020</v>
      </c>
      <c r="C1113" t="s">
        <v>85</v>
      </c>
      <c r="D1113" s="4" t="s">
        <v>10</v>
      </c>
      <c r="E1113" t="s">
        <v>58</v>
      </c>
      <c r="F1113">
        <v>0</v>
      </c>
      <c r="G1113">
        <v>7.5035999999999996</v>
      </c>
      <c r="H1113">
        <v>25.83</v>
      </c>
      <c r="I1113">
        <v>87.858333329999994</v>
      </c>
      <c r="J1113">
        <v>7.44</v>
      </c>
      <c r="K1113">
        <v>42.75</v>
      </c>
      <c r="L1113">
        <v>90</v>
      </c>
      <c r="M1113">
        <v>125</v>
      </c>
      <c r="N1113">
        <f t="shared" si="75"/>
        <v>3.5833333333333335</v>
      </c>
      <c r="O1113">
        <v>0</v>
      </c>
      <c r="P1113">
        <v>0</v>
      </c>
      <c r="Q1113" t="s">
        <v>67</v>
      </c>
      <c r="R1113">
        <v>7.1</v>
      </c>
      <c r="S1113">
        <v>135</v>
      </c>
      <c r="T1113">
        <v>31</v>
      </c>
      <c r="U1113">
        <v>250</v>
      </c>
      <c r="V1113" t="s">
        <v>17</v>
      </c>
      <c r="W1113">
        <f t="shared" si="76"/>
        <v>0</v>
      </c>
      <c r="X1113">
        <f t="shared" si="74"/>
        <v>0</v>
      </c>
      <c r="Y1113">
        <v>0</v>
      </c>
      <c r="Z1113" t="s">
        <v>51</v>
      </c>
      <c r="AA1113" t="str">
        <f t="shared" si="77"/>
        <v>short_term</v>
      </c>
      <c r="AB1113" s="4" t="s">
        <v>113</v>
      </c>
    </row>
    <row r="1114" spans="1:28">
      <c r="A1114" t="s">
        <v>88</v>
      </c>
      <c r="B1114">
        <v>2020</v>
      </c>
      <c r="C1114" t="s">
        <v>85</v>
      </c>
      <c r="D1114" s="4" t="s">
        <v>148</v>
      </c>
      <c r="E1114" t="s">
        <v>61</v>
      </c>
      <c r="F1114">
        <v>1</v>
      </c>
      <c r="G1114">
        <v>7.5035999999999996</v>
      </c>
      <c r="H1114">
        <v>25.83</v>
      </c>
      <c r="I1114">
        <v>87.858333329999994</v>
      </c>
      <c r="J1114">
        <v>7.44</v>
      </c>
      <c r="K1114">
        <v>25.6</v>
      </c>
      <c r="L1114">
        <v>110</v>
      </c>
      <c r="M1114">
        <v>120</v>
      </c>
      <c r="N1114">
        <f t="shared" si="75"/>
        <v>3.8333333333333335</v>
      </c>
      <c r="O1114">
        <v>22500</v>
      </c>
      <c r="P1114">
        <v>1189</v>
      </c>
      <c r="Q1114" t="s">
        <v>13</v>
      </c>
      <c r="R1114">
        <v>6.25</v>
      </c>
      <c r="S1114">
        <v>60</v>
      </c>
      <c r="T1114">
        <v>45</v>
      </c>
      <c r="U1114">
        <v>48</v>
      </c>
      <c r="V1114" t="s">
        <v>17</v>
      </c>
      <c r="W1114">
        <f t="shared" si="76"/>
        <v>30438.400000000001</v>
      </c>
      <c r="X1114">
        <f t="shared" si="74"/>
        <v>7938.4000000000015</v>
      </c>
      <c r="Y1114">
        <f>(X1114/O1114)*100</f>
        <v>35.281777777777783</v>
      </c>
      <c r="Z1114" t="s">
        <v>51</v>
      </c>
      <c r="AA1114" t="str">
        <f t="shared" si="77"/>
        <v>short_term</v>
      </c>
      <c r="AB1114" s="4" t="s">
        <v>117</v>
      </c>
    </row>
    <row r="1115" spans="1:28">
      <c r="A1115" t="s">
        <v>88</v>
      </c>
      <c r="B1115">
        <v>2020</v>
      </c>
      <c r="C1115" t="s">
        <v>85</v>
      </c>
      <c r="D1115" s="4" t="s">
        <v>149</v>
      </c>
      <c r="E1115" s="1" t="s">
        <v>58</v>
      </c>
      <c r="F1115">
        <v>0</v>
      </c>
      <c r="G1115">
        <v>7.5035999999999996</v>
      </c>
      <c r="H1115">
        <v>25.83</v>
      </c>
      <c r="I1115">
        <v>87.858333329999994</v>
      </c>
      <c r="J1115">
        <v>7.44</v>
      </c>
      <c r="K1115">
        <v>42</v>
      </c>
      <c r="L1115">
        <v>90</v>
      </c>
      <c r="M1115">
        <v>130</v>
      </c>
      <c r="N1115">
        <f t="shared" si="75"/>
        <v>3.6666666666666665</v>
      </c>
      <c r="O1115">
        <v>0</v>
      </c>
      <c r="P1115">
        <v>0</v>
      </c>
      <c r="Q1115" t="s">
        <v>68</v>
      </c>
      <c r="R1115">
        <v>6.75</v>
      </c>
      <c r="S1115">
        <v>17</v>
      </c>
      <c r="T1115">
        <v>13</v>
      </c>
      <c r="U1115">
        <v>13</v>
      </c>
      <c r="V1115" t="s">
        <v>17</v>
      </c>
      <c r="W1115">
        <f t="shared" si="76"/>
        <v>0</v>
      </c>
      <c r="X1115">
        <f t="shared" si="74"/>
        <v>0</v>
      </c>
      <c r="Y1115">
        <v>0</v>
      </c>
      <c r="Z1115" t="s">
        <v>51</v>
      </c>
      <c r="AA1115" t="str">
        <f t="shared" si="77"/>
        <v>short_term</v>
      </c>
      <c r="AB1115" s="4" t="s">
        <v>118</v>
      </c>
    </row>
    <row r="1116" spans="1:28">
      <c r="A1116" t="s">
        <v>88</v>
      </c>
      <c r="B1116">
        <v>2020</v>
      </c>
      <c r="C1116" t="s">
        <v>85</v>
      </c>
      <c r="D1116" s="4" t="s">
        <v>150</v>
      </c>
      <c r="E1116" s="1" t="s">
        <v>59</v>
      </c>
      <c r="F1116">
        <v>0</v>
      </c>
      <c r="G1116">
        <v>7.5035999999999996</v>
      </c>
      <c r="H1116">
        <v>25.83</v>
      </c>
      <c r="I1116">
        <v>87.858333329999994</v>
      </c>
      <c r="J1116">
        <v>7.44</v>
      </c>
      <c r="K1116">
        <v>29</v>
      </c>
      <c r="L1116">
        <v>90</v>
      </c>
      <c r="M1116">
        <v>100</v>
      </c>
      <c r="N1116">
        <f t="shared" si="75"/>
        <v>3.1666666666666665</v>
      </c>
      <c r="O1116">
        <v>0</v>
      </c>
      <c r="P1116">
        <v>0</v>
      </c>
      <c r="Q1116" t="s">
        <v>13</v>
      </c>
      <c r="R1116">
        <v>6.4</v>
      </c>
      <c r="S1116">
        <v>150</v>
      </c>
      <c r="T1116">
        <v>75</v>
      </c>
      <c r="U1116">
        <v>50</v>
      </c>
      <c r="V1116" t="s">
        <v>17</v>
      </c>
      <c r="W1116">
        <f t="shared" si="76"/>
        <v>0</v>
      </c>
      <c r="X1116">
        <f t="shared" si="74"/>
        <v>0</v>
      </c>
      <c r="Y1116">
        <v>0</v>
      </c>
      <c r="Z1116" t="s">
        <v>51</v>
      </c>
      <c r="AA1116" t="str">
        <f t="shared" si="77"/>
        <v>short_term</v>
      </c>
      <c r="AB1116" s="4" t="s">
        <v>119</v>
      </c>
    </row>
    <row r="1117" spans="1:28">
      <c r="A1117" t="s">
        <v>88</v>
      </c>
      <c r="B1117">
        <v>2020</v>
      </c>
      <c r="C1117" t="s">
        <v>85</v>
      </c>
      <c r="D1117" s="4" t="s">
        <v>11</v>
      </c>
      <c r="E1117" s="1" t="s">
        <v>59</v>
      </c>
      <c r="F1117">
        <v>1</v>
      </c>
      <c r="G1117">
        <v>7.5035999999999996</v>
      </c>
      <c r="H1117">
        <v>25.83</v>
      </c>
      <c r="I1117">
        <v>87.858333329999994</v>
      </c>
      <c r="J1117">
        <v>7.44</v>
      </c>
      <c r="K1117">
        <v>40.15</v>
      </c>
      <c r="L1117">
        <v>120</v>
      </c>
      <c r="M1117">
        <v>150</v>
      </c>
      <c r="N1117">
        <f t="shared" si="75"/>
        <v>4.5</v>
      </c>
      <c r="O1117">
        <v>14000</v>
      </c>
      <c r="P1117">
        <v>448</v>
      </c>
      <c r="Q1117" t="s">
        <v>13</v>
      </c>
      <c r="R1117">
        <v>6.5</v>
      </c>
      <c r="S1117">
        <v>24</v>
      </c>
      <c r="T1117">
        <v>108</v>
      </c>
      <c r="U1117">
        <v>48</v>
      </c>
      <c r="V1117" t="s">
        <v>18</v>
      </c>
      <c r="W1117">
        <f t="shared" si="76"/>
        <v>17987.2</v>
      </c>
      <c r="X1117">
        <f t="shared" si="74"/>
        <v>3987.2000000000007</v>
      </c>
      <c r="Y1117">
        <f>(X1117/O1117)*100</f>
        <v>28.480000000000004</v>
      </c>
      <c r="Z1117" t="s">
        <v>53</v>
      </c>
      <c r="AA1117" t="str">
        <f t="shared" si="77"/>
        <v>intermediate_term</v>
      </c>
      <c r="AB1117" s="4" t="s">
        <v>120</v>
      </c>
    </row>
    <row r="1118" spans="1:28">
      <c r="A1118" t="s">
        <v>88</v>
      </c>
      <c r="B1118">
        <v>2020</v>
      </c>
      <c r="C1118" t="s">
        <v>85</v>
      </c>
      <c r="D1118" s="4" t="s">
        <v>151</v>
      </c>
      <c r="E1118" s="1" t="s">
        <v>60</v>
      </c>
      <c r="F1118">
        <v>0</v>
      </c>
      <c r="G1118">
        <v>7.5035999999999996</v>
      </c>
      <c r="H1118">
        <v>25.83</v>
      </c>
      <c r="I1118">
        <v>87.858333329999994</v>
      </c>
      <c r="J1118">
        <v>7.44</v>
      </c>
      <c r="K1118">
        <v>38.6</v>
      </c>
      <c r="L1118">
        <v>150</v>
      </c>
      <c r="M1118">
        <v>300</v>
      </c>
      <c r="N1118">
        <f t="shared" si="75"/>
        <v>7.5</v>
      </c>
      <c r="O1118">
        <v>0</v>
      </c>
      <c r="P1118">
        <v>0</v>
      </c>
      <c r="Q1118" t="s">
        <v>13</v>
      </c>
      <c r="R1118">
        <v>5.75</v>
      </c>
      <c r="S1118">
        <v>40</v>
      </c>
      <c r="T1118">
        <v>25</v>
      </c>
      <c r="U1118">
        <v>15</v>
      </c>
      <c r="V1118" t="s">
        <v>18</v>
      </c>
      <c r="W1118">
        <f t="shared" si="76"/>
        <v>0</v>
      </c>
      <c r="X1118">
        <f t="shared" si="74"/>
        <v>0</v>
      </c>
      <c r="Y1118">
        <v>0</v>
      </c>
      <c r="Z1118" t="s">
        <v>53</v>
      </c>
      <c r="AA1118" t="str">
        <f t="shared" si="77"/>
        <v>intermediate_term</v>
      </c>
      <c r="AB1118" s="4" t="s">
        <v>121</v>
      </c>
    </row>
    <row r="1119" spans="1:28">
      <c r="A1119" t="s">
        <v>88</v>
      </c>
      <c r="B1119">
        <v>2020</v>
      </c>
      <c r="C1119" t="s">
        <v>85</v>
      </c>
      <c r="D1119" s="4" t="s">
        <v>152</v>
      </c>
      <c r="E1119" s="1" t="s">
        <v>60</v>
      </c>
      <c r="F1119">
        <v>0</v>
      </c>
      <c r="G1119">
        <v>7.5035999999999996</v>
      </c>
      <c r="H1119">
        <v>25.83</v>
      </c>
      <c r="I1119">
        <v>87.858333329999994</v>
      </c>
      <c r="J1119">
        <v>7.44</v>
      </c>
      <c r="K1119">
        <v>32</v>
      </c>
      <c r="L1119">
        <v>50</v>
      </c>
      <c r="M1119">
        <v>145</v>
      </c>
      <c r="N1119">
        <f t="shared" si="75"/>
        <v>3.25</v>
      </c>
      <c r="O1119">
        <v>0</v>
      </c>
      <c r="P1119">
        <v>0</v>
      </c>
      <c r="Q1119" t="s">
        <v>69</v>
      </c>
      <c r="R1119">
        <v>6.75</v>
      </c>
      <c r="S1119">
        <v>20</v>
      </c>
      <c r="T1119">
        <v>40</v>
      </c>
      <c r="U1119">
        <v>20</v>
      </c>
      <c r="V1119" t="s">
        <v>17</v>
      </c>
      <c r="W1119">
        <f t="shared" si="76"/>
        <v>0</v>
      </c>
      <c r="X1119">
        <f t="shared" si="74"/>
        <v>0</v>
      </c>
      <c r="Y1119">
        <v>0</v>
      </c>
      <c r="Z1119" t="s">
        <v>53</v>
      </c>
      <c r="AA1119" t="str">
        <f t="shared" si="77"/>
        <v>short_term</v>
      </c>
      <c r="AB1119" s="4" t="s">
        <v>122</v>
      </c>
    </row>
    <row r="1120" spans="1:28">
      <c r="A1120" t="s">
        <v>88</v>
      </c>
      <c r="B1120">
        <v>2020</v>
      </c>
      <c r="C1120" t="s">
        <v>85</v>
      </c>
      <c r="D1120" s="4" t="s">
        <v>153</v>
      </c>
      <c r="E1120" s="1" t="s">
        <v>63</v>
      </c>
      <c r="F1120">
        <v>0</v>
      </c>
      <c r="G1120">
        <v>7.5035999999999996</v>
      </c>
      <c r="H1120">
        <v>25.83</v>
      </c>
      <c r="I1120">
        <v>87.858333329999994</v>
      </c>
      <c r="J1120">
        <v>7.44</v>
      </c>
      <c r="K1120">
        <v>136</v>
      </c>
      <c r="L1120">
        <v>180</v>
      </c>
      <c r="M1120">
        <v>240</v>
      </c>
      <c r="N1120">
        <f t="shared" si="75"/>
        <v>7</v>
      </c>
      <c r="O1120">
        <v>0</v>
      </c>
      <c r="P1120">
        <v>0</v>
      </c>
      <c r="Q1120" t="s">
        <v>70</v>
      </c>
      <c r="R1120">
        <v>6.9</v>
      </c>
      <c r="S1120">
        <v>80</v>
      </c>
      <c r="T1120">
        <v>40</v>
      </c>
      <c r="U1120">
        <v>40</v>
      </c>
      <c r="V1120" t="s">
        <v>18</v>
      </c>
      <c r="W1120">
        <f t="shared" si="76"/>
        <v>0</v>
      </c>
      <c r="X1120">
        <f t="shared" si="74"/>
        <v>0</v>
      </c>
      <c r="Y1120">
        <v>0</v>
      </c>
      <c r="Z1120" t="s">
        <v>53</v>
      </c>
      <c r="AA1120" t="str">
        <f t="shared" si="77"/>
        <v>intermediate_term</v>
      </c>
      <c r="AB1120" s="4" t="s">
        <v>123</v>
      </c>
    </row>
    <row r="1121" spans="1:28">
      <c r="A1121" t="s">
        <v>88</v>
      </c>
      <c r="B1121">
        <v>2020</v>
      </c>
      <c r="C1121" t="s">
        <v>85</v>
      </c>
      <c r="D1121" s="4" t="s">
        <v>12</v>
      </c>
      <c r="E1121" s="1" t="s">
        <v>62</v>
      </c>
      <c r="F1121">
        <v>0</v>
      </c>
      <c r="G1121">
        <v>7.5035999999999996</v>
      </c>
      <c r="H1121">
        <v>25.83</v>
      </c>
      <c r="I1121">
        <v>87.858333329999994</v>
      </c>
      <c r="J1121">
        <v>7.44</v>
      </c>
      <c r="K1121">
        <v>140</v>
      </c>
      <c r="L1121">
        <v>150</v>
      </c>
      <c r="M1121">
        <v>180</v>
      </c>
      <c r="N1121">
        <f t="shared" si="75"/>
        <v>5.5</v>
      </c>
      <c r="O1121">
        <v>0</v>
      </c>
      <c r="P1121">
        <v>0</v>
      </c>
      <c r="Q1121" t="s">
        <v>13</v>
      </c>
      <c r="R1121">
        <v>6.25</v>
      </c>
      <c r="S1121">
        <v>30</v>
      </c>
      <c r="T1121">
        <v>60</v>
      </c>
      <c r="U1121">
        <v>30</v>
      </c>
      <c r="V1121" t="s">
        <v>17</v>
      </c>
      <c r="W1121">
        <f t="shared" si="76"/>
        <v>0</v>
      </c>
      <c r="X1121">
        <f t="shared" si="74"/>
        <v>0</v>
      </c>
      <c r="Y1121">
        <v>0</v>
      </c>
      <c r="Z1121" t="s">
        <v>53</v>
      </c>
      <c r="AA1121" t="str">
        <f t="shared" si="77"/>
        <v>intermediate_term</v>
      </c>
      <c r="AB1121" s="4" t="s">
        <v>124</v>
      </c>
    </row>
    <row r="1122" spans="1:28">
      <c r="A1122" t="s">
        <v>88</v>
      </c>
      <c r="B1122">
        <v>2020</v>
      </c>
      <c r="C1122" t="s">
        <v>85</v>
      </c>
      <c r="D1122" s="4" t="s">
        <v>154</v>
      </c>
      <c r="E1122" s="1" t="s">
        <v>61</v>
      </c>
      <c r="F1122">
        <v>0</v>
      </c>
      <c r="G1122">
        <v>7.5035999999999996</v>
      </c>
      <c r="H1122">
        <v>25.83</v>
      </c>
      <c r="I1122">
        <v>87.858333329999994</v>
      </c>
      <c r="J1122">
        <v>7.44</v>
      </c>
      <c r="K1122">
        <v>4.21</v>
      </c>
      <c r="L1122">
        <v>300</v>
      </c>
      <c r="M1122">
        <v>450</v>
      </c>
      <c r="N1122">
        <f t="shared" si="75"/>
        <v>12.5</v>
      </c>
      <c r="O1122">
        <v>0</v>
      </c>
      <c r="P1122">
        <v>0</v>
      </c>
      <c r="Q1122" t="s">
        <v>13</v>
      </c>
      <c r="R1122">
        <v>7</v>
      </c>
      <c r="S1122">
        <v>150</v>
      </c>
      <c r="T1122">
        <v>80</v>
      </c>
      <c r="U1122">
        <v>80</v>
      </c>
      <c r="V1122" t="s">
        <v>17</v>
      </c>
      <c r="W1122">
        <f t="shared" si="76"/>
        <v>0</v>
      </c>
      <c r="X1122">
        <f t="shared" si="74"/>
        <v>0</v>
      </c>
      <c r="Y1122">
        <v>0</v>
      </c>
      <c r="Z1122" t="s">
        <v>51</v>
      </c>
      <c r="AA1122" t="str">
        <f t="shared" si="77"/>
        <v>long_term</v>
      </c>
      <c r="AB1122" s="4" t="s">
        <v>125</v>
      </c>
    </row>
    <row r="1123" spans="1:28">
      <c r="A1123" t="s">
        <v>88</v>
      </c>
      <c r="B1123">
        <v>2020</v>
      </c>
      <c r="C1123" t="s">
        <v>85</v>
      </c>
      <c r="D1123" s="4" t="s">
        <v>155</v>
      </c>
      <c r="E1123" s="1" t="s">
        <v>62</v>
      </c>
      <c r="F1123">
        <v>1</v>
      </c>
      <c r="G1123">
        <v>7.5035999999999996</v>
      </c>
      <c r="H1123">
        <v>25.83</v>
      </c>
      <c r="I1123">
        <v>87.858333329999994</v>
      </c>
      <c r="J1123">
        <v>7.44</v>
      </c>
      <c r="K1123">
        <v>46</v>
      </c>
      <c r="L1123">
        <v>80</v>
      </c>
      <c r="M1123">
        <v>150</v>
      </c>
      <c r="N1123">
        <f t="shared" si="75"/>
        <v>3.8333333333333335</v>
      </c>
      <c r="O1123">
        <v>37500</v>
      </c>
      <c r="P1123">
        <v>17000</v>
      </c>
      <c r="Q1123" t="s">
        <v>13</v>
      </c>
      <c r="R1123">
        <v>6.5</v>
      </c>
      <c r="S1123">
        <v>40</v>
      </c>
      <c r="T1123">
        <v>20</v>
      </c>
      <c r="U1123">
        <v>40</v>
      </c>
      <c r="V1123" t="s">
        <v>17</v>
      </c>
      <c r="W1123">
        <f t="shared" si="76"/>
        <v>782000</v>
      </c>
      <c r="X1123">
        <f t="shared" si="74"/>
        <v>744500</v>
      </c>
      <c r="Y1123">
        <f>(X1123/O1123)*100</f>
        <v>1985.3333333333333</v>
      </c>
      <c r="Z1123" t="s">
        <v>51</v>
      </c>
      <c r="AA1123" t="str">
        <f t="shared" si="77"/>
        <v>short_term</v>
      </c>
      <c r="AB1123" s="4" t="s">
        <v>126</v>
      </c>
    </row>
    <row r="1124" spans="1:28">
      <c r="A1124" t="s">
        <v>88</v>
      </c>
      <c r="B1124">
        <v>2020</v>
      </c>
      <c r="C1124" t="s">
        <v>85</v>
      </c>
      <c r="D1124" s="4" t="s">
        <v>22</v>
      </c>
      <c r="E1124" s="3" t="s">
        <v>62</v>
      </c>
      <c r="F1124">
        <v>1</v>
      </c>
      <c r="G1124">
        <v>7.5035999999999996</v>
      </c>
      <c r="H1124">
        <v>25.83</v>
      </c>
      <c r="I1124">
        <v>87.858333329999994</v>
      </c>
      <c r="J1124">
        <v>7.44</v>
      </c>
      <c r="K1124">
        <f ca="1">RANDBETWEEN(15,30)</f>
        <v>16</v>
      </c>
      <c r="L1124">
        <v>90</v>
      </c>
      <c r="M1124">
        <v>90</v>
      </c>
      <c r="N1124">
        <f t="shared" si="75"/>
        <v>3</v>
      </c>
      <c r="O1124">
        <v>45000</v>
      </c>
      <c r="P1124">
        <v>16187.4</v>
      </c>
      <c r="Q1124" t="s">
        <v>13</v>
      </c>
      <c r="R1124">
        <v>6.5</v>
      </c>
      <c r="S1124">
        <v>200</v>
      </c>
      <c r="T1124">
        <v>250</v>
      </c>
      <c r="U1124">
        <v>250</v>
      </c>
      <c r="V1124" t="s">
        <v>18</v>
      </c>
      <c r="W1124">
        <f t="shared" ca="1" si="76"/>
        <v>258998.39999999999</v>
      </c>
      <c r="X1124">
        <f t="shared" ca="1" si="74"/>
        <v>213998.4</v>
      </c>
      <c r="Y1124">
        <f ca="1">(X1124/O1124)*100</f>
        <v>475.55199999999996</v>
      </c>
      <c r="Z1124" t="s">
        <v>53</v>
      </c>
      <c r="AA1124" t="str">
        <f t="shared" si="77"/>
        <v>short_term</v>
      </c>
      <c r="AB1124" s="4" t="s">
        <v>90</v>
      </c>
    </row>
    <row r="1125" spans="1:28">
      <c r="A1125" t="s">
        <v>88</v>
      </c>
      <c r="B1125">
        <v>2020</v>
      </c>
      <c r="C1125" t="s">
        <v>85</v>
      </c>
      <c r="D1125" s="4" t="s">
        <v>23</v>
      </c>
      <c r="E1125" s="3" t="s">
        <v>62</v>
      </c>
      <c r="F1125">
        <v>0</v>
      </c>
      <c r="G1125">
        <v>7.5035999999999996</v>
      </c>
      <c r="H1125">
        <v>25.83</v>
      </c>
      <c r="I1125">
        <v>87.858333329999994</v>
      </c>
      <c r="J1125">
        <v>7.44</v>
      </c>
      <c r="K1125">
        <f ca="1">RANDBETWEEN(15,30)</f>
        <v>28</v>
      </c>
      <c r="L1125">
        <v>140</v>
      </c>
      <c r="M1125">
        <v>140</v>
      </c>
      <c r="N1125">
        <f t="shared" si="75"/>
        <v>4.666666666666667</v>
      </c>
      <c r="O1125">
        <v>0</v>
      </c>
      <c r="P1125">
        <v>0</v>
      </c>
      <c r="Q1125" t="s">
        <v>15</v>
      </c>
      <c r="R1125">
        <v>6.05</v>
      </c>
      <c r="S1125">
        <v>200</v>
      </c>
      <c r="T1125">
        <v>75</v>
      </c>
      <c r="U1125">
        <v>75</v>
      </c>
      <c r="V1125" t="s">
        <v>18</v>
      </c>
      <c r="W1125">
        <f t="shared" ca="1" si="76"/>
        <v>0</v>
      </c>
      <c r="X1125">
        <f t="shared" ca="1" si="74"/>
        <v>0</v>
      </c>
      <c r="Y1125">
        <v>0</v>
      </c>
      <c r="Z1125" t="s">
        <v>53</v>
      </c>
      <c r="AA1125" t="str">
        <f t="shared" si="77"/>
        <v>intermediate_term</v>
      </c>
      <c r="AB1125" s="4" t="s">
        <v>127</v>
      </c>
    </row>
    <row r="1126" spans="1:28">
      <c r="A1126" t="s">
        <v>88</v>
      </c>
      <c r="B1126">
        <v>2020</v>
      </c>
      <c r="C1126" t="s">
        <v>85</v>
      </c>
      <c r="D1126" s="4" t="s">
        <v>24</v>
      </c>
      <c r="E1126" s="3" t="s">
        <v>62</v>
      </c>
      <c r="F1126">
        <v>0</v>
      </c>
      <c r="G1126">
        <v>7.5035999999999996</v>
      </c>
      <c r="H1126">
        <v>25.83</v>
      </c>
      <c r="I1126">
        <v>87.858333329999994</v>
      </c>
      <c r="J1126">
        <v>7.44</v>
      </c>
      <c r="K1126">
        <f ca="1">RANDBETWEEN(25,35)</f>
        <v>30</v>
      </c>
      <c r="L1126">
        <v>240</v>
      </c>
      <c r="M1126">
        <v>240</v>
      </c>
      <c r="N1126">
        <f t="shared" si="75"/>
        <v>8</v>
      </c>
      <c r="O1126">
        <v>0</v>
      </c>
      <c r="P1126">
        <v>0</v>
      </c>
      <c r="Q1126" t="s">
        <v>15</v>
      </c>
      <c r="R1126">
        <v>6</v>
      </c>
      <c r="S1126">
        <v>10</v>
      </c>
      <c r="T1126">
        <v>20</v>
      </c>
      <c r="U1126">
        <v>20</v>
      </c>
      <c r="V1126" t="s">
        <v>17</v>
      </c>
      <c r="W1126">
        <f t="shared" ca="1" si="76"/>
        <v>0</v>
      </c>
      <c r="X1126">
        <f t="shared" ca="1" si="74"/>
        <v>0</v>
      </c>
      <c r="Y1126">
        <v>0</v>
      </c>
      <c r="Z1126" t="s">
        <v>51</v>
      </c>
      <c r="AA1126" t="str">
        <f t="shared" si="77"/>
        <v>intermediate_term</v>
      </c>
      <c r="AB1126" s="4" t="s">
        <v>91</v>
      </c>
    </row>
    <row r="1127" spans="1:28">
      <c r="A1127" t="s">
        <v>88</v>
      </c>
      <c r="B1127">
        <v>2020</v>
      </c>
      <c r="C1127" t="s">
        <v>85</v>
      </c>
      <c r="D1127" s="4" t="s">
        <v>25</v>
      </c>
      <c r="E1127" s="3" t="s">
        <v>62</v>
      </c>
      <c r="F1127">
        <v>0</v>
      </c>
      <c r="G1127">
        <v>7.5035999999999996</v>
      </c>
      <c r="H1127">
        <v>25.83</v>
      </c>
      <c r="I1127">
        <v>87.858333329999994</v>
      </c>
      <c r="J1127">
        <v>7.44</v>
      </c>
      <c r="K1127">
        <f ca="1">RANDBETWEEN(20,30)</f>
        <v>21</v>
      </c>
      <c r="L1127">
        <v>75</v>
      </c>
      <c r="M1127">
        <v>75</v>
      </c>
      <c r="N1127">
        <f t="shared" si="75"/>
        <v>2.5</v>
      </c>
      <c r="O1127">
        <v>0</v>
      </c>
      <c r="P1127">
        <v>0</v>
      </c>
      <c r="Q1127" t="s">
        <v>15</v>
      </c>
      <c r="R1127">
        <v>6.25</v>
      </c>
      <c r="S1127">
        <v>5</v>
      </c>
      <c r="T1127">
        <v>10</v>
      </c>
      <c r="U1127">
        <v>10</v>
      </c>
      <c r="V1127" t="s">
        <v>18</v>
      </c>
      <c r="W1127">
        <f t="shared" ca="1" si="76"/>
        <v>0</v>
      </c>
      <c r="X1127">
        <f t="shared" ca="1" si="74"/>
        <v>0</v>
      </c>
      <c r="Y1127">
        <v>0</v>
      </c>
      <c r="Z1127" t="s">
        <v>51</v>
      </c>
      <c r="AA1127" t="str">
        <f t="shared" si="77"/>
        <v>short_term</v>
      </c>
      <c r="AB1127" s="4" t="s">
        <v>92</v>
      </c>
    </row>
    <row r="1128" spans="1:28">
      <c r="A1128" t="s">
        <v>88</v>
      </c>
      <c r="B1128">
        <v>2020</v>
      </c>
      <c r="C1128" t="s">
        <v>85</v>
      </c>
      <c r="D1128" s="4" t="s">
        <v>26</v>
      </c>
      <c r="E1128" s="3" t="s">
        <v>62</v>
      </c>
      <c r="F1128">
        <v>0</v>
      </c>
      <c r="G1128">
        <v>7.5035999999999996</v>
      </c>
      <c r="H1128">
        <v>25.83</v>
      </c>
      <c r="I1128">
        <v>87.858333329999994</v>
      </c>
      <c r="J1128">
        <v>7.44</v>
      </c>
      <c r="K1128">
        <f ca="1">RANDBETWEEN(25,35)</f>
        <v>28</v>
      </c>
      <c r="L1128">
        <v>55</v>
      </c>
      <c r="M1128">
        <v>55</v>
      </c>
      <c r="N1128">
        <f t="shared" si="75"/>
        <v>1.8333333333333333</v>
      </c>
      <c r="O1128">
        <v>0</v>
      </c>
      <c r="P1128">
        <v>0</v>
      </c>
      <c r="Q1128" t="s">
        <v>13</v>
      </c>
      <c r="R1128">
        <v>6.4</v>
      </c>
      <c r="S1128">
        <v>30</v>
      </c>
      <c r="T1128">
        <v>40</v>
      </c>
      <c r="U1128">
        <v>40</v>
      </c>
      <c r="V1128" t="s">
        <v>17</v>
      </c>
      <c r="W1128">
        <f t="shared" ca="1" si="76"/>
        <v>0</v>
      </c>
      <c r="X1128">
        <f t="shared" ca="1" si="74"/>
        <v>0</v>
      </c>
      <c r="Y1128">
        <v>0</v>
      </c>
      <c r="Z1128" t="s">
        <v>53</v>
      </c>
      <c r="AA1128" t="str">
        <f t="shared" si="77"/>
        <v>short_term</v>
      </c>
      <c r="AB1128" s="4" t="s">
        <v>128</v>
      </c>
    </row>
    <row r="1129" spans="1:28">
      <c r="A1129" t="s">
        <v>88</v>
      </c>
      <c r="B1129">
        <v>2020</v>
      </c>
      <c r="C1129" t="s">
        <v>85</v>
      </c>
      <c r="D1129" s="4" t="s">
        <v>27</v>
      </c>
      <c r="E1129" s="3" t="s">
        <v>62</v>
      </c>
      <c r="F1129">
        <v>1</v>
      </c>
      <c r="G1129">
        <v>7.5035999999999996</v>
      </c>
      <c r="H1129">
        <v>25.83</v>
      </c>
      <c r="I1129">
        <v>87.858333329999994</v>
      </c>
      <c r="J1129">
        <v>7.44</v>
      </c>
      <c r="K1129">
        <f ca="1">RANDBETWEEN(15,30)</f>
        <v>21</v>
      </c>
      <c r="L1129">
        <v>90</v>
      </c>
      <c r="M1129">
        <v>90</v>
      </c>
      <c r="N1129">
        <f t="shared" si="75"/>
        <v>3</v>
      </c>
      <c r="O1129">
        <v>28500</v>
      </c>
      <c r="P1129">
        <f ca="1">RANDBETWEEN(8090,8105)</f>
        <v>8101</v>
      </c>
      <c r="Q1129" t="s">
        <v>13</v>
      </c>
      <c r="R1129">
        <v>6.5</v>
      </c>
      <c r="S1129">
        <v>90</v>
      </c>
      <c r="T1129">
        <v>90</v>
      </c>
      <c r="U1129">
        <v>90</v>
      </c>
      <c r="V1129" t="s">
        <v>17</v>
      </c>
      <c r="W1129">
        <f t="shared" ca="1" si="76"/>
        <v>170121</v>
      </c>
      <c r="X1129">
        <f t="shared" ca="1" si="74"/>
        <v>141621</v>
      </c>
      <c r="Y1129">
        <f ca="1">(X1129/O1129)*100</f>
        <v>496.91578947368419</v>
      </c>
      <c r="Z1129" t="s">
        <v>51</v>
      </c>
      <c r="AA1129" t="str">
        <f t="shared" si="77"/>
        <v>short_term</v>
      </c>
      <c r="AB1129" s="4" t="s">
        <v>93</v>
      </c>
    </row>
    <row r="1130" spans="1:28">
      <c r="A1130" t="s">
        <v>88</v>
      </c>
      <c r="B1130">
        <v>2020</v>
      </c>
      <c r="C1130" t="s">
        <v>85</v>
      </c>
      <c r="D1130" s="4" t="s">
        <v>28</v>
      </c>
      <c r="E1130" s="3" t="s">
        <v>62</v>
      </c>
      <c r="F1130">
        <v>1</v>
      </c>
      <c r="G1130">
        <v>7.5035999999999996</v>
      </c>
      <c r="H1130">
        <v>25.83</v>
      </c>
      <c r="I1130">
        <v>87.858333329999994</v>
      </c>
      <c r="J1130">
        <v>7.44</v>
      </c>
      <c r="K1130">
        <f ca="1">RANDBETWEEN(25,40)</f>
        <v>26</v>
      </c>
      <c r="L1130">
        <v>180</v>
      </c>
      <c r="M1130">
        <v>180</v>
      </c>
      <c r="N1130">
        <f t="shared" si="75"/>
        <v>6</v>
      </c>
      <c r="O1130">
        <v>38000</v>
      </c>
      <c r="P1130">
        <f ca="1">RANDBETWEEN(14990,15010)</f>
        <v>15002</v>
      </c>
      <c r="Q1130" t="s">
        <v>15</v>
      </c>
      <c r="R1130">
        <v>6.25</v>
      </c>
      <c r="S1130">
        <v>80</v>
      </c>
      <c r="T1130">
        <v>60</v>
      </c>
      <c r="U1130">
        <v>40</v>
      </c>
      <c r="V1130" t="s">
        <v>18</v>
      </c>
      <c r="W1130">
        <f t="shared" ca="1" si="76"/>
        <v>390052</v>
      </c>
      <c r="X1130">
        <f t="shared" ca="1" si="74"/>
        <v>352052</v>
      </c>
      <c r="Y1130">
        <f ca="1">(X1130/O1130)*100</f>
        <v>926.45263157894726</v>
      </c>
      <c r="Z1130" t="s">
        <v>53</v>
      </c>
      <c r="AA1130" t="str">
        <f t="shared" si="77"/>
        <v>intermediate_term</v>
      </c>
      <c r="AB1130" s="4" t="s">
        <v>94</v>
      </c>
    </row>
    <row r="1131" spans="1:28">
      <c r="A1131" t="s">
        <v>88</v>
      </c>
      <c r="B1131">
        <v>2020</v>
      </c>
      <c r="C1131" t="s">
        <v>85</v>
      </c>
      <c r="D1131" s="4" t="s">
        <v>29</v>
      </c>
      <c r="E1131" s="1" t="s">
        <v>63</v>
      </c>
      <c r="F1131">
        <v>0</v>
      </c>
      <c r="G1131">
        <v>7.5035999999999996</v>
      </c>
      <c r="H1131">
        <v>25.83</v>
      </c>
      <c r="I1131">
        <v>87.858333329999994</v>
      </c>
      <c r="J1131">
        <v>7.44</v>
      </c>
      <c r="K1131">
        <f ca="1">RANDBETWEEN(85,95)</f>
        <v>86</v>
      </c>
      <c r="L1131">
        <v>210</v>
      </c>
      <c r="M1131">
        <v>210</v>
      </c>
      <c r="N1131">
        <f t="shared" si="75"/>
        <v>7</v>
      </c>
      <c r="O1131">
        <v>0</v>
      </c>
      <c r="P1131">
        <v>0</v>
      </c>
      <c r="Q1131" t="s">
        <v>36</v>
      </c>
      <c r="R1131">
        <v>6</v>
      </c>
      <c r="S1131">
        <v>120</v>
      </c>
      <c r="T1131">
        <v>50</v>
      </c>
      <c r="U1131">
        <v>80</v>
      </c>
      <c r="V1131" t="s">
        <v>17</v>
      </c>
      <c r="W1131">
        <f t="shared" ca="1" si="76"/>
        <v>0</v>
      </c>
      <c r="X1131">
        <f t="shared" ca="1" si="74"/>
        <v>0</v>
      </c>
      <c r="Y1131">
        <v>0</v>
      </c>
      <c r="Z1131" t="s">
        <v>51</v>
      </c>
      <c r="AA1131" t="str">
        <f t="shared" si="77"/>
        <v>intermediate_term</v>
      </c>
      <c r="AB1131" s="4" t="s">
        <v>129</v>
      </c>
    </row>
    <row r="1132" spans="1:28">
      <c r="A1132" t="s">
        <v>88</v>
      </c>
      <c r="B1132">
        <v>2020</v>
      </c>
      <c r="C1132" t="s">
        <v>85</v>
      </c>
      <c r="D1132" s="4" t="s">
        <v>30</v>
      </c>
      <c r="E1132" s="2" t="s">
        <v>61</v>
      </c>
      <c r="F1132">
        <v>1</v>
      </c>
      <c r="G1132">
        <v>7.5035999999999996</v>
      </c>
      <c r="H1132">
        <v>25.83</v>
      </c>
      <c r="I1132">
        <v>87.858333329999994</v>
      </c>
      <c r="J1132">
        <v>7.44</v>
      </c>
      <c r="K1132">
        <f ca="1">RANDBETWEEN(25,40)</f>
        <v>36</v>
      </c>
      <c r="L1132">
        <v>360</v>
      </c>
      <c r="M1132">
        <v>360</v>
      </c>
      <c r="N1132">
        <f t="shared" si="75"/>
        <v>12</v>
      </c>
      <c r="O1132">
        <v>90000</v>
      </c>
      <c r="P1132">
        <f ca="1">RANDBETWEEN(16180,16190)</f>
        <v>16188</v>
      </c>
      <c r="Q1132" t="s">
        <v>65</v>
      </c>
      <c r="R1132">
        <v>6.75</v>
      </c>
      <c r="S1132">
        <v>400</v>
      </c>
      <c r="T1132">
        <v>120</v>
      </c>
      <c r="U1132">
        <v>600</v>
      </c>
      <c r="V1132" t="s">
        <v>18</v>
      </c>
      <c r="W1132">
        <f t="shared" ca="1" si="76"/>
        <v>582768</v>
      </c>
      <c r="X1132">
        <f t="shared" ca="1" si="74"/>
        <v>492768</v>
      </c>
      <c r="Y1132">
        <f ca="1">(X1132/O1132)*100</f>
        <v>547.52</v>
      </c>
      <c r="Z1132" t="s">
        <v>53</v>
      </c>
      <c r="AA1132" t="str">
        <f t="shared" si="77"/>
        <v>intermediate_term</v>
      </c>
      <c r="AB1132" s="4" t="s">
        <v>95</v>
      </c>
    </row>
    <row r="1133" spans="1:28">
      <c r="A1133" t="s">
        <v>88</v>
      </c>
      <c r="B1133">
        <v>2020</v>
      </c>
      <c r="C1133" t="s">
        <v>85</v>
      </c>
      <c r="D1133" s="4" t="s">
        <v>31</v>
      </c>
      <c r="E1133" s="3" t="s">
        <v>61</v>
      </c>
      <c r="F1133">
        <v>0</v>
      </c>
      <c r="G1133">
        <v>7.5035999999999996</v>
      </c>
      <c r="H1133">
        <v>25.83</v>
      </c>
      <c r="I1133">
        <v>87.858333329999994</v>
      </c>
      <c r="J1133">
        <v>7.44</v>
      </c>
      <c r="K1133">
        <f ca="1">RANDBETWEEN(290,320)</f>
        <v>305</v>
      </c>
      <c r="L1133">
        <v>1080</v>
      </c>
      <c r="M1133">
        <v>1080</v>
      </c>
      <c r="N1133">
        <f t="shared" si="75"/>
        <v>36</v>
      </c>
      <c r="O1133">
        <v>0</v>
      </c>
      <c r="P1133">
        <v>0</v>
      </c>
      <c r="Q1133" t="s">
        <v>13</v>
      </c>
      <c r="R1133">
        <v>9.5</v>
      </c>
      <c r="S1133">
        <v>32</v>
      </c>
      <c r="T1133">
        <v>32</v>
      </c>
      <c r="U1133">
        <v>32</v>
      </c>
      <c r="V1133" t="s">
        <v>17</v>
      </c>
      <c r="W1133">
        <f t="shared" ca="1" si="76"/>
        <v>0</v>
      </c>
      <c r="X1133">
        <f t="shared" ca="1" si="74"/>
        <v>0</v>
      </c>
      <c r="Y1133">
        <v>0</v>
      </c>
      <c r="Z1133" t="s">
        <v>54</v>
      </c>
      <c r="AA1133" t="str">
        <f t="shared" si="77"/>
        <v>long_term</v>
      </c>
      <c r="AB1133" s="4" t="s">
        <v>130</v>
      </c>
    </row>
    <row r="1134" spans="1:28">
      <c r="A1134" t="s">
        <v>88</v>
      </c>
      <c r="B1134">
        <v>2020</v>
      </c>
      <c r="C1134" t="s">
        <v>85</v>
      </c>
      <c r="D1134" s="4" t="s">
        <v>32</v>
      </c>
      <c r="E1134" s="3" t="s">
        <v>61</v>
      </c>
      <c r="F1134">
        <v>0</v>
      </c>
      <c r="G1134">
        <v>7.5035999999999996</v>
      </c>
      <c r="H1134">
        <v>25.83</v>
      </c>
      <c r="I1134">
        <v>87.858333329999994</v>
      </c>
      <c r="J1134">
        <v>7.44</v>
      </c>
      <c r="K1134">
        <f ca="1">RANDBETWEEN(100,130)</f>
        <v>100</v>
      </c>
      <c r="L1134">
        <v>1980</v>
      </c>
      <c r="M1134">
        <v>1980</v>
      </c>
      <c r="N1134">
        <f t="shared" si="75"/>
        <v>66</v>
      </c>
      <c r="O1134">
        <v>0</v>
      </c>
      <c r="P1134">
        <v>0</v>
      </c>
      <c r="Q1134" t="s">
        <v>15</v>
      </c>
      <c r="R1134">
        <v>7.25</v>
      </c>
      <c r="S1134">
        <v>56</v>
      </c>
      <c r="T1134">
        <v>20</v>
      </c>
      <c r="U1134">
        <v>20</v>
      </c>
      <c r="V1134" t="s">
        <v>18</v>
      </c>
      <c r="W1134">
        <f t="shared" ca="1" si="76"/>
        <v>0</v>
      </c>
      <c r="X1134">
        <f t="shared" ca="1" si="74"/>
        <v>0</v>
      </c>
      <c r="Y1134">
        <v>0</v>
      </c>
      <c r="Z1134" t="s">
        <v>54</v>
      </c>
      <c r="AA1134" t="str">
        <f t="shared" si="77"/>
        <v>long_term</v>
      </c>
      <c r="AB1134" s="4" t="s">
        <v>131</v>
      </c>
    </row>
    <row r="1135" spans="1:28">
      <c r="A1135" t="s">
        <v>88</v>
      </c>
      <c r="B1135">
        <v>2020</v>
      </c>
      <c r="C1135" t="s">
        <v>85</v>
      </c>
      <c r="D1135" s="4" t="s">
        <v>33</v>
      </c>
      <c r="E1135" s="2" t="s">
        <v>61</v>
      </c>
      <c r="F1135">
        <v>0</v>
      </c>
      <c r="G1135">
        <v>7.5035999999999996</v>
      </c>
      <c r="H1135">
        <v>25.83</v>
      </c>
      <c r="I1135">
        <v>87.858333329999994</v>
      </c>
      <c r="J1135">
        <v>7.44</v>
      </c>
      <c r="K1135">
        <f ca="1">RANDBETWEEN(50,65)</f>
        <v>59</v>
      </c>
      <c r="L1135">
        <v>1080</v>
      </c>
      <c r="M1135">
        <v>1080</v>
      </c>
      <c r="N1135">
        <f t="shared" si="75"/>
        <v>36</v>
      </c>
      <c r="O1135">
        <v>0</v>
      </c>
      <c r="P1135">
        <v>0</v>
      </c>
      <c r="Q1135" t="s">
        <v>71</v>
      </c>
      <c r="R1135">
        <v>6</v>
      </c>
      <c r="S1135">
        <v>25</v>
      </c>
      <c r="T1135">
        <v>12</v>
      </c>
      <c r="U1135">
        <v>12</v>
      </c>
      <c r="V1135" t="s">
        <v>18</v>
      </c>
      <c r="W1135">
        <f t="shared" ca="1" si="76"/>
        <v>0</v>
      </c>
      <c r="X1135">
        <f t="shared" ca="1" si="74"/>
        <v>0</v>
      </c>
      <c r="Y1135">
        <v>0</v>
      </c>
      <c r="Z1135" t="s">
        <v>54</v>
      </c>
      <c r="AA1135" t="str">
        <f t="shared" si="77"/>
        <v>long_term</v>
      </c>
      <c r="AB1135" s="4" t="s">
        <v>96</v>
      </c>
    </row>
    <row r="1136" spans="1:28">
      <c r="A1136" t="s">
        <v>88</v>
      </c>
      <c r="B1136">
        <v>2020</v>
      </c>
      <c r="C1136" t="s">
        <v>85</v>
      </c>
      <c r="D1136" s="4" t="s">
        <v>34</v>
      </c>
      <c r="E1136" s="2" t="s">
        <v>61</v>
      </c>
      <c r="F1136">
        <v>0</v>
      </c>
      <c r="G1136">
        <v>7.5035999999999996</v>
      </c>
      <c r="H1136">
        <v>25.83</v>
      </c>
      <c r="I1136">
        <v>87.858333329999994</v>
      </c>
      <c r="J1136">
        <v>7.44</v>
      </c>
      <c r="K1136">
        <f ca="1">RANDBETWEEN(90,120)</f>
        <v>115</v>
      </c>
      <c r="L1136">
        <v>900</v>
      </c>
      <c r="M1136">
        <v>900</v>
      </c>
      <c r="N1136">
        <f t="shared" si="75"/>
        <v>30</v>
      </c>
      <c r="O1136">
        <v>0</v>
      </c>
      <c r="P1136">
        <v>0</v>
      </c>
      <c r="Q1136" t="s">
        <v>13</v>
      </c>
      <c r="R1136">
        <v>7.25</v>
      </c>
      <c r="S1136">
        <v>215</v>
      </c>
      <c r="T1136">
        <v>75</v>
      </c>
      <c r="U1136">
        <v>100</v>
      </c>
      <c r="V1136" t="s">
        <v>17</v>
      </c>
      <c r="W1136">
        <f t="shared" ca="1" si="76"/>
        <v>0</v>
      </c>
      <c r="X1136">
        <f t="shared" ca="1" si="74"/>
        <v>0</v>
      </c>
      <c r="Y1136">
        <v>0</v>
      </c>
      <c r="Z1136" t="s">
        <v>54</v>
      </c>
      <c r="AA1136" t="str">
        <f t="shared" si="77"/>
        <v>long_term</v>
      </c>
      <c r="AB1136" s="4" t="s">
        <v>97</v>
      </c>
    </row>
    <row r="1137" spans="1:28">
      <c r="A1137" t="s">
        <v>88</v>
      </c>
      <c r="B1137">
        <v>2020</v>
      </c>
      <c r="C1137" t="s">
        <v>85</v>
      </c>
      <c r="D1137" s="4" t="s">
        <v>35</v>
      </c>
      <c r="E1137" s="2" t="s">
        <v>61</v>
      </c>
      <c r="F1137">
        <v>1</v>
      </c>
      <c r="G1137">
        <v>7.5035999999999996</v>
      </c>
      <c r="H1137">
        <v>25.83</v>
      </c>
      <c r="I1137">
        <v>87.858333329999994</v>
      </c>
      <c r="J1137">
        <v>7.44</v>
      </c>
      <c r="K1137">
        <f ca="1">RANDBETWEEN(30,50)</f>
        <v>46</v>
      </c>
      <c r="L1137">
        <v>210</v>
      </c>
      <c r="M1137">
        <v>210</v>
      </c>
      <c r="N1137">
        <f t="shared" si="75"/>
        <v>7</v>
      </c>
      <c r="O1137">
        <v>72000</v>
      </c>
      <c r="P1137">
        <v>30000</v>
      </c>
      <c r="Q1137" t="s">
        <v>13</v>
      </c>
      <c r="R1137">
        <v>6.75</v>
      </c>
      <c r="S1137">
        <v>1088</v>
      </c>
      <c r="T1137">
        <v>72</v>
      </c>
      <c r="U1137">
        <v>527</v>
      </c>
      <c r="V1137" t="s">
        <v>17</v>
      </c>
      <c r="W1137">
        <f t="shared" ca="1" si="76"/>
        <v>1380000</v>
      </c>
      <c r="X1137">
        <f t="shared" ca="1" si="74"/>
        <v>1308000</v>
      </c>
      <c r="Y1137">
        <f ca="1">(X1137/O1137)*100</f>
        <v>1816.6666666666667</v>
      </c>
      <c r="Z1137" t="s">
        <v>54</v>
      </c>
      <c r="AA1137" t="str">
        <f t="shared" si="77"/>
        <v>intermediate_term</v>
      </c>
      <c r="AB1137" s="4" t="s">
        <v>98</v>
      </c>
    </row>
    <row r="1138" spans="1:28">
      <c r="A1138" t="s">
        <v>88</v>
      </c>
      <c r="B1138">
        <v>2020</v>
      </c>
      <c r="C1138" t="s">
        <v>85</v>
      </c>
      <c r="D1138" s="4" t="s">
        <v>37</v>
      </c>
      <c r="E1138" s="2" t="s">
        <v>61</v>
      </c>
      <c r="F1138">
        <v>0</v>
      </c>
      <c r="G1138">
        <v>7.5035999999999996</v>
      </c>
      <c r="H1138">
        <v>25.83</v>
      </c>
      <c r="I1138">
        <v>87.858333329999994</v>
      </c>
      <c r="J1138">
        <v>7.44</v>
      </c>
      <c r="K1138">
        <f ca="1">RANDBETWEEN(50,100)</f>
        <v>73</v>
      </c>
      <c r="L1138">
        <v>1800</v>
      </c>
      <c r="M1138">
        <v>2880</v>
      </c>
      <c r="N1138">
        <f t="shared" si="75"/>
        <v>78</v>
      </c>
      <c r="O1138">
        <v>0</v>
      </c>
      <c r="P1138">
        <v>0</v>
      </c>
      <c r="Q1138" t="s">
        <v>13</v>
      </c>
      <c r="R1138">
        <v>6.5</v>
      </c>
      <c r="S1138">
        <v>400</v>
      </c>
      <c r="T1138">
        <v>400</v>
      </c>
      <c r="U1138">
        <v>600</v>
      </c>
      <c r="V1138" t="s">
        <v>18</v>
      </c>
      <c r="W1138">
        <f t="shared" ca="1" si="76"/>
        <v>0</v>
      </c>
      <c r="X1138">
        <f t="shared" ca="1" si="74"/>
        <v>0</v>
      </c>
      <c r="Y1138">
        <v>0</v>
      </c>
      <c r="Z1138" t="s">
        <v>54</v>
      </c>
      <c r="AA1138" t="str">
        <f t="shared" si="77"/>
        <v>long_term</v>
      </c>
      <c r="AB1138" s="4" t="s">
        <v>99</v>
      </c>
    </row>
    <row r="1139" spans="1:28">
      <c r="A1139" t="s">
        <v>88</v>
      </c>
      <c r="B1139">
        <v>2020</v>
      </c>
      <c r="C1139" t="s">
        <v>85</v>
      </c>
      <c r="D1139" s="4" t="s">
        <v>156</v>
      </c>
      <c r="E1139" s="2" t="s">
        <v>61</v>
      </c>
      <c r="F1139">
        <v>1</v>
      </c>
      <c r="G1139">
        <v>7.5035999999999996</v>
      </c>
      <c r="H1139">
        <v>25.83</v>
      </c>
      <c r="I1139">
        <v>87.858333329999994</v>
      </c>
      <c r="J1139">
        <v>7.44</v>
      </c>
      <c r="K1139">
        <f ca="1">RANDBETWEEN(100,150)</f>
        <v>131</v>
      </c>
      <c r="L1139">
        <v>240</v>
      </c>
      <c r="M1139">
        <v>720</v>
      </c>
      <c r="N1139">
        <f t="shared" si="75"/>
        <v>16</v>
      </c>
      <c r="O1139">
        <v>400000</v>
      </c>
      <c r="P1139">
        <v>10000</v>
      </c>
      <c r="Q1139" t="s">
        <v>67</v>
      </c>
      <c r="R1139">
        <v>6</v>
      </c>
      <c r="S1139">
        <v>170</v>
      </c>
      <c r="T1139">
        <v>170</v>
      </c>
      <c r="U1139">
        <v>170</v>
      </c>
      <c r="V1139" t="s">
        <v>18</v>
      </c>
      <c r="W1139">
        <f t="shared" ca="1" si="76"/>
        <v>1310000</v>
      </c>
      <c r="X1139">
        <f t="shared" ca="1" si="74"/>
        <v>910000</v>
      </c>
      <c r="Y1139">
        <f ca="1">(X1139/O1139)*100</f>
        <v>227.5</v>
      </c>
      <c r="Z1139" t="s">
        <v>54</v>
      </c>
      <c r="AA1139" t="str">
        <f t="shared" si="77"/>
        <v>long_term</v>
      </c>
      <c r="AB1139" s="4" t="s">
        <v>100</v>
      </c>
    </row>
    <row r="1140" spans="1:28">
      <c r="A1140" t="s">
        <v>88</v>
      </c>
      <c r="B1140">
        <v>2020</v>
      </c>
      <c r="C1140" t="s">
        <v>85</v>
      </c>
      <c r="D1140" s="4" t="s">
        <v>38</v>
      </c>
      <c r="E1140" s="3" t="s">
        <v>59</v>
      </c>
      <c r="F1140">
        <v>1</v>
      </c>
      <c r="G1140">
        <v>7.5035999999999996</v>
      </c>
      <c r="H1140">
        <v>25.83</v>
      </c>
      <c r="I1140">
        <v>87.858333329999994</v>
      </c>
      <c r="J1140">
        <v>7.44</v>
      </c>
      <c r="K1140">
        <f ca="1">RANDBETWEEN(120,300)</f>
        <v>204</v>
      </c>
      <c r="L1140">
        <v>45</v>
      </c>
      <c r="M1140">
        <v>50</v>
      </c>
      <c r="N1140">
        <f t="shared" si="75"/>
        <v>1.5833333333333333</v>
      </c>
      <c r="O1140">
        <v>47000</v>
      </c>
      <c r="P1140">
        <v>800</v>
      </c>
      <c r="Q1140" t="s">
        <v>15</v>
      </c>
      <c r="R1140">
        <v>6.25</v>
      </c>
      <c r="S1140">
        <v>200</v>
      </c>
      <c r="T1140">
        <v>75</v>
      </c>
      <c r="U1140">
        <v>125</v>
      </c>
      <c r="V1140" t="s">
        <v>17</v>
      </c>
      <c r="W1140">
        <f t="shared" ca="1" si="76"/>
        <v>163200</v>
      </c>
      <c r="X1140">
        <f t="shared" ca="1" si="74"/>
        <v>116200</v>
      </c>
      <c r="Y1140">
        <f ca="1">(X1140/O1140)*100</f>
        <v>247.2340425531915</v>
      </c>
      <c r="Z1140" t="s">
        <v>54</v>
      </c>
      <c r="AA1140" t="str">
        <f t="shared" si="77"/>
        <v>short_term</v>
      </c>
      <c r="AB1140" s="4" t="s">
        <v>101</v>
      </c>
    </row>
    <row r="1141" spans="1:28">
      <c r="A1141" t="s">
        <v>88</v>
      </c>
      <c r="B1141">
        <v>2020</v>
      </c>
      <c r="C1141" t="s">
        <v>85</v>
      </c>
      <c r="D1141" s="4" t="s">
        <v>39</v>
      </c>
      <c r="E1141" s="3" t="s">
        <v>59</v>
      </c>
      <c r="F1141">
        <v>0</v>
      </c>
      <c r="G1141">
        <v>7.5035999999999996</v>
      </c>
      <c r="H1141">
        <v>25.83</v>
      </c>
      <c r="I1141">
        <v>87.858333329999994</v>
      </c>
      <c r="J1141">
        <v>7.44</v>
      </c>
      <c r="K1141">
        <f ca="1">RANDBETWEEN(60,90)</f>
        <v>70</v>
      </c>
      <c r="L1141">
        <v>56</v>
      </c>
      <c r="M1141">
        <v>60</v>
      </c>
      <c r="N1141">
        <f t="shared" si="75"/>
        <v>1.9333333333333333</v>
      </c>
      <c r="O1141">
        <v>0</v>
      </c>
      <c r="P1141">
        <v>0</v>
      </c>
      <c r="Q1141" t="s">
        <v>13</v>
      </c>
      <c r="R1141">
        <v>7.25</v>
      </c>
      <c r="S1141">
        <v>45</v>
      </c>
      <c r="T1141">
        <v>90</v>
      </c>
      <c r="U1141">
        <v>75</v>
      </c>
      <c r="V1141" t="s">
        <v>18</v>
      </c>
      <c r="W1141">
        <f t="shared" ca="1" si="76"/>
        <v>0</v>
      </c>
      <c r="X1141">
        <f t="shared" ca="1" si="74"/>
        <v>0</v>
      </c>
      <c r="Y1141">
        <v>0</v>
      </c>
      <c r="Z1141" t="s">
        <v>53</v>
      </c>
      <c r="AA1141" t="str">
        <f t="shared" si="77"/>
        <v>short_term</v>
      </c>
      <c r="AB1141" s="4" t="s">
        <v>102</v>
      </c>
    </row>
    <row r="1142" spans="1:28">
      <c r="A1142" t="s">
        <v>88</v>
      </c>
      <c r="B1142">
        <v>2020</v>
      </c>
      <c r="C1142" t="s">
        <v>85</v>
      </c>
      <c r="D1142" s="4" t="s">
        <v>40</v>
      </c>
      <c r="E1142" s="2" t="s">
        <v>62</v>
      </c>
      <c r="F1142">
        <v>1</v>
      </c>
      <c r="G1142">
        <v>7.5035999999999996</v>
      </c>
      <c r="H1142">
        <v>25.83</v>
      </c>
      <c r="I1142">
        <v>87.858333329999994</v>
      </c>
      <c r="J1142">
        <v>7.44</v>
      </c>
      <c r="K1142">
        <f ca="1">RANDBETWEEN(15,25)</f>
        <v>17</v>
      </c>
      <c r="L1142">
        <v>55</v>
      </c>
      <c r="M1142">
        <v>90</v>
      </c>
      <c r="N1142">
        <f t="shared" si="75"/>
        <v>2.4166666666666665</v>
      </c>
      <c r="O1142">
        <v>42000</v>
      </c>
      <c r="P1142">
        <f ca="1">RANDBETWEEN(39990,40010)</f>
        <v>39992</v>
      </c>
      <c r="Q1142" t="s">
        <v>72</v>
      </c>
      <c r="R1142">
        <v>6.5</v>
      </c>
      <c r="S1142">
        <v>40</v>
      </c>
      <c r="T1142">
        <v>60</v>
      </c>
      <c r="U1142">
        <v>30</v>
      </c>
      <c r="V1142" t="s">
        <v>17</v>
      </c>
      <c r="W1142">
        <f t="shared" ca="1" si="76"/>
        <v>679864</v>
      </c>
      <c r="X1142">
        <f t="shared" ca="1" si="74"/>
        <v>637864</v>
      </c>
      <c r="Y1142">
        <f ca="1">(X1142/O1142)*100</f>
        <v>1518.7238095238095</v>
      </c>
      <c r="Z1142" t="s">
        <v>53</v>
      </c>
      <c r="AA1142" t="str">
        <f t="shared" si="77"/>
        <v>short_term</v>
      </c>
      <c r="AB1142" s="4" t="s">
        <v>132</v>
      </c>
    </row>
    <row r="1143" spans="1:28">
      <c r="A1143" t="s">
        <v>88</v>
      </c>
      <c r="B1143">
        <v>2020</v>
      </c>
      <c r="C1143" t="s">
        <v>85</v>
      </c>
      <c r="D1143" s="4" t="s">
        <v>41</v>
      </c>
      <c r="E1143" s="2" t="s">
        <v>62</v>
      </c>
      <c r="F1143">
        <v>0</v>
      </c>
      <c r="G1143">
        <v>7.5035999999999996</v>
      </c>
      <c r="H1143">
        <v>25.83</v>
      </c>
      <c r="I1143">
        <v>87.858333329999994</v>
      </c>
      <c r="J1143">
        <v>7.44</v>
      </c>
      <c r="K1143">
        <f ca="1">RANDBETWEEN(20,35)</f>
        <v>24</v>
      </c>
      <c r="L1143">
        <v>90</v>
      </c>
      <c r="M1143">
        <v>120</v>
      </c>
      <c r="N1143">
        <f t="shared" si="75"/>
        <v>3.5</v>
      </c>
      <c r="O1143">
        <v>0</v>
      </c>
      <c r="P1143">
        <v>0</v>
      </c>
      <c r="Q1143" t="s">
        <v>15</v>
      </c>
      <c r="R1143">
        <v>6.5</v>
      </c>
      <c r="S1143">
        <v>120</v>
      </c>
      <c r="T1143">
        <v>80</v>
      </c>
      <c r="U1143">
        <v>80</v>
      </c>
      <c r="V1143" t="s">
        <v>17</v>
      </c>
      <c r="W1143">
        <f t="shared" ca="1" si="76"/>
        <v>0</v>
      </c>
      <c r="X1143">
        <f t="shared" ca="1" si="74"/>
        <v>0</v>
      </c>
      <c r="Y1143">
        <v>0</v>
      </c>
      <c r="Z1143" t="s">
        <v>51</v>
      </c>
      <c r="AA1143" t="str">
        <f t="shared" si="77"/>
        <v>short_term</v>
      </c>
      <c r="AB1143" s="4" t="s">
        <v>133</v>
      </c>
    </row>
    <row r="1144" spans="1:28">
      <c r="A1144" t="s">
        <v>88</v>
      </c>
      <c r="B1144">
        <v>2020</v>
      </c>
      <c r="C1144" t="s">
        <v>85</v>
      </c>
      <c r="D1144" s="4" t="s">
        <v>157</v>
      </c>
      <c r="E1144" s="2" t="s">
        <v>62</v>
      </c>
      <c r="F1144">
        <v>0</v>
      </c>
      <c r="G1144">
        <v>7.5035999999999996</v>
      </c>
      <c r="H1144">
        <v>25.83</v>
      </c>
      <c r="I1144">
        <v>87.858333329999994</v>
      </c>
      <c r="J1144">
        <v>7.44</v>
      </c>
      <c r="K1144">
        <f ca="1">RANDBETWEEN(25,40)</f>
        <v>27</v>
      </c>
      <c r="L1144">
        <v>55</v>
      </c>
      <c r="M1144">
        <v>60</v>
      </c>
      <c r="N1144">
        <f t="shared" si="75"/>
        <v>1.9166666666666667</v>
      </c>
      <c r="O1144">
        <v>0</v>
      </c>
      <c r="P1144">
        <v>0</v>
      </c>
      <c r="Q1144" t="s">
        <v>13</v>
      </c>
      <c r="R1144">
        <v>6.5</v>
      </c>
      <c r="S1144">
        <v>120</v>
      </c>
      <c r="T1144">
        <v>40</v>
      </c>
      <c r="U1144">
        <v>80</v>
      </c>
      <c r="V1144" t="s">
        <v>18</v>
      </c>
      <c r="W1144">
        <f t="shared" ca="1" si="76"/>
        <v>0</v>
      </c>
      <c r="X1144">
        <f t="shared" ca="1" si="74"/>
        <v>0</v>
      </c>
      <c r="Y1144">
        <v>0</v>
      </c>
      <c r="Z1144" t="s">
        <v>53</v>
      </c>
      <c r="AA1144" t="str">
        <f t="shared" si="77"/>
        <v>short_term</v>
      </c>
      <c r="AB1144" s="4" t="s">
        <v>103</v>
      </c>
    </row>
    <row r="1145" spans="1:28">
      <c r="A1145" t="s">
        <v>88</v>
      </c>
      <c r="B1145">
        <v>2020</v>
      </c>
      <c r="C1145" t="s">
        <v>85</v>
      </c>
      <c r="D1145" s="4" t="s">
        <v>158</v>
      </c>
      <c r="E1145" s="2" t="s">
        <v>62</v>
      </c>
      <c r="F1145">
        <v>0</v>
      </c>
      <c r="G1145">
        <v>7.5035999999999996</v>
      </c>
      <c r="H1145">
        <v>25.83</v>
      </c>
      <c r="I1145">
        <v>87.858333329999994</v>
      </c>
      <c r="J1145">
        <v>7.44</v>
      </c>
      <c r="K1145">
        <f ca="1">RANDBETWEEN(15,25)</f>
        <v>22</v>
      </c>
      <c r="L1145">
        <v>110</v>
      </c>
      <c r="M1145">
        <v>120</v>
      </c>
      <c r="N1145">
        <f t="shared" si="75"/>
        <v>3.8333333333333335</v>
      </c>
      <c r="O1145">
        <v>0</v>
      </c>
      <c r="P1145">
        <v>0</v>
      </c>
      <c r="Q1145" t="s">
        <v>13</v>
      </c>
      <c r="R1145">
        <v>7</v>
      </c>
      <c r="S1145">
        <v>120</v>
      </c>
      <c r="T1145">
        <v>40</v>
      </c>
      <c r="U1145">
        <v>80</v>
      </c>
      <c r="V1145" t="s">
        <v>17</v>
      </c>
      <c r="W1145">
        <f t="shared" ca="1" si="76"/>
        <v>0</v>
      </c>
      <c r="X1145">
        <f t="shared" ca="1" si="74"/>
        <v>0</v>
      </c>
      <c r="Y1145">
        <v>0</v>
      </c>
      <c r="Z1145" t="s">
        <v>53</v>
      </c>
      <c r="AA1145" t="str">
        <f t="shared" si="77"/>
        <v>short_term</v>
      </c>
      <c r="AB1145" s="4" t="s">
        <v>103</v>
      </c>
    </row>
    <row r="1146" spans="1:28">
      <c r="A1146" t="s">
        <v>88</v>
      </c>
      <c r="B1146">
        <v>2020</v>
      </c>
      <c r="C1146" t="s">
        <v>85</v>
      </c>
      <c r="D1146" s="4" t="s">
        <v>42</v>
      </c>
      <c r="E1146" s="2" t="s">
        <v>61</v>
      </c>
      <c r="F1146">
        <v>1</v>
      </c>
      <c r="G1146">
        <v>7.5035999999999996</v>
      </c>
      <c r="H1146">
        <v>25.83</v>
      </c>
      <c r="I1146">
        <v>87.858333329999994</v>
      </c>
      <c r="J1146">
        <v>7.44</v>
      </c>
      <c r="K1146">
        <f ca="1">RANDBETWEEN(600,700)</f>
        <v>674</v>
      </c>
      <c r="L1146">
        <v>720</v>
      </c>
      <c r="M1146">
        <v>1080</v>
      </c>
      <c r="N1146">
        <f t="shared" si="75"/>
        <v>30</v>
      </c>
      <c r="O1146">
        <v>31000</v>
      </c>
      <c r="P1146">
        <f ca="1">RANDBETWEEN(1290,1310)</f>
        <v>1290</v>
      </c>
      <c r="Q1146" t="s">
        <v>70</v>
      </c>
      <c r="R1146">
        <v>5.75</v>
      </c>
      <c r="S1146">
        <v>890</v>
      </c>
      <c r="T1146">
        <v>445</v>
      </c>
      <c r="U1146">
        <v>445</v>
      </c>
      <c r="V1146" t="s">
        <v>18</v>
      </c>
      <c r="W1146">
        <f t="shared" ca="1" si="76"/>
        <v>869460</v>
      </c>
      <c r="X1146">
        <f t="shared" ca="1" si="74"/>
        <v>838460</v>
      </c>
      <c r="Y1146">
        <f ca="1">(X1146/O1146)*100</f>
        <v>2704.7096774193546</v>
      </c>
      <c r="Z1146" t="s">
        <v>54</v>
      </c>
      <c r="AA1146" t="str">
        <f t="shared" si="77"/>
        <v>long_term</v>
      </c>
      <c r="AB1146" s="4" t="s">
        <v>134</v>
      </c>
    </row>
    <row r="1147" spans="1:28">
      <c r="A1147" t="s">
        <v>88</v>
      </c>
      <c r="B1147">
        <v>2020</v>
      </c>
      <c r="C1147" t="s">
        <v>85</v>
      </c>
      <c r="D1147" s="4" t="s">
        <v>43</v>
      </c>
      <c r="E1147" s="3" t="s">
        <v>61</v>
      </c>
      <c r="F1147">
        <v>0</v>
      </c>
      <c r="G1147">
        <v>7.5035999999999996</v>
      </c>
      <c r="H1147">
        <v>25.83</v>
      </c>
      <c r="I1147">
        <v>87.858333329999994</v>
      </c>
      <c r="J1147">
        <v>7.44</v>
      </c>
      <c r="K1147">
        <f ca="1">RANDBETWEEN(140,170)</f>
        <v>144</v>
      </c>
      <c r="L1147">
        <v>150</v>
      </c>
      <c r="M1147">
        <v>180</v>
      </c>
      <c r="N1147">
        <f t="shared" si="75"/>
        <v>5.5</v>
      </c>
      <c r="O1147">
        <v>0</v>
      </c>
      <c r="P1147">
        <v>0</v>
      </c>
      <c r="Q1147" t="s">
        <v>15</v>
      </c>
      <c r="R1147">
        <v>6.5</v>
      </c>
      <c r="S1147">
        <v>350</v>
      </c>
      <c r="T1147">
        <v>140</v>
      </c>
      <c r="U1147">
        <v>140</v>
      </c>
      <c r="V1147" t="s">
        <v>17</v>
      </c>
      <c r="W1147">
        <f t="shared" ca="1" si="76"/>
        <v>0</v>
      </c>
      <c r="X1147">
        <f t="shared" ca="1" si="74"/>
        <v>0</v>
      </c>
      <c r="Y1147">
        <v>0</v>
      </c>
      <c r="Z1147" t="s">
        <v>54</v>
      </c>
      <c r="AA1147" t="str">
        <f t="shared" si="77"/>
        <v>intermediate_term</v>
      </c>
      <c r="AB1147" s="4" t="s">
        <v>135</v>
      </c>
    </row>
    <row r="1148" spans="1:28">
      <c r="A1148" t="s">
        <v>88</v>
      </c>
      <c r="B1148">
        <v>2020</v>
      </c>
      <c r="C1148" t="s">
        <v>85</v>
      </c>
      <c r="D1148" s="4" t="s">
        <v>44</v>
      </c>
      <c r="E1148" s="2" t="s">
        <v>61</v>
      </c>
      <c r="F1148">
        <v>0</v>
      </c>
      <c r="G1148">
        <v>7.5035999999999996</v>
      </c>
      <c r="H1148">
        <v>25.83</v>
      </c>
      <c r="I1148">
        <v>87.858333329999994</v>
      </c>
      <c r="J1148">
        <v>7.44</v>
      </c>
      <c r="K1148">
        <f ca="1">RANDBETWEEN(110,125)</f>
        <v>119</v>
      </c>
      <c r="L1148">
        <v>2160</v>
      </c>
      <c r="M1148">
        <v>3600</v>
      </c>
      <c r="N1148">
        <f t="shared" si="75"/>
        <v>96</v>
      </c>
      <c r="O1148">
        <v>0</v>
      </c>
      <c r="P1148">
        <v>0</v>
      </c>
      <c r="Q1148" t="s">
        <v>70</v>
      </c>
      <c r="R1148">
        <v>6.6</v>
      </c>
      <c r="S1148">
        <v>800</v>
      </c>
      <c r="T1148">
        <v>40</v>
      </c>
      <c r="U1148">
        <v>160</v>
      </c>
      <c r="V1148" t="s">
        <v>18</v>
      </c>
      <c r="W1148">
        <f t="shared" ca="1" si="76"/>
        <v>0</v>
      </c>
      <c r="X1148">
        <f t="shared" ca="1" si="74"/>
        <v>0</v>
      </c>
      <c r="Y1148">
        <v>0</v>
      </c>
      <c r="Z1148" t="s">
        <v>54</v>
      </c>
      <c r="AA1148" t="str">
        <f t="shared" si="77"/>
        <v>long_term</v>
      </c>
      <c r="AB1148" s="4" t="s">
        <v>136</v>
      </c>
    </row>
    <row r="1149" spans="1:28">
      <c r="A1149" t="s">
        <v>88</v>
      </c>
      <c r="B1149">
        <v>2020</v>
      </c>
      <c r="C1149" t="s">
        <v>85</v>
      </c>
      <c r="D1149" s="4" t="s">
        <v>45</v>
      </c>
      <c r="E1149" s="3" t="s">
        <v>59</v>
      </c>
      <c r="F1149">
        <v>1</v>
      </c>
      <c r="G1149">
        <v>7.5035999999999996</v>
      </c>
      <c r="H1149">
        <v>25.83</v>
      </c>
      <c r="I1149">
        <v>87.858333329999994</v>
      </c>
      <c r="J1149">
        <v>7.44</v>
      </c>
      <c r="K1149">
        <f ca="1">RANDBETWEEN(800,1000)</f>
        <v>868</v>
      </c>
      <c r="L1149">
        <v>240</v>
      </c>
      <c r="M1149">
        <v>270</v>
      </c>
      <c r="N1149">
        <f t="shared" si="75"/>
        <v>8.5</v>
      </c>
      <c r="O1149">
        <v>33500</v>
      </c>
      <c r="P1149">
        <v>800</v>
      </c>
      <c r="Q1149" t="s">
        <v>65</v>
      </c>
      <c r="R1149">
        <v>7</v>
      </c>
      <c r="S1149">
        <v>50</v>
      </c>
      <c r="T1149">
        <v>100</v>
      </c>
      <c r="U1149">
        <v>100</v>
      </c>
      <c r="V1149" t="s">
        <v>18</v>
      </c>
      <c r="W1149">
        <f t="shared" ca="1" si="76"/>
        <v>694400</v>
      </c>
      <c r="X1149">
        <f t="shared" ca="1" si="74"/>
        <v>660900</v>
      </c>
      <c r="Y1149">
        <f ca="1">(X1149/O1149)*100</f>
        <v>1972.8358208955224</v>
      </c>
      <c r="Z1149" t="s">
        <v>53</v>
      </c>
      <c r="AA1149" t="str">
        <f t="shared" si="77"/>
        <v>intermediate_term</v>
      </c>
      <c r="AB1149" s="4" t="s">
        <v>104</v>
      </c>
    </row>
    <row r="1150" spans="1:28">
      <c r="A1150" t="s">
        <v>88</v>
      </c>
      <c r="B1150">
        <v>2020</v>
      </c>
      <c r="C1150" t="s">
        <v>85</v>
      </c>
      <c r="D1150" s="4" t="s">
        <v>46</v>
      </c>
      <c r="E1150" s="2" t="s">
        <v>59</v>
      </c>
      <c r="F1150">
        <v>0</v>
      </c>
      <c r="G1150">
        <v>7.5035999999999996</v>
      </c>
      <c r="H1150">
        <v>25.83</v>
      </c>
      <c r="I1150">
        <v>87.858333329999994</v>
      </c>
      <c r="J1150">
        <v>7.44</v>
      </c>
      <c r="K1150">
        <f ca="1">RANDBETWEEN(80,100)</f>
        <v>83</v>
      </c>
      <c r="L1150">
        <v>75</v>
      </c>
      <c r="M1150">
        <v>90</v>
      </c>
      <c r="N1150">
        <f t="shared" si="75"/>
        <v>2.75</v>
      </c>
      <c r="O1150">
        <v>0</v>
      </c>
      <c r="P1150">
        <v>0</v>
      </c>
      <c r="Q1150" t="s">
        <v>13</v>
      </c>
      <c r="R1150">
        <v>6.75</v>
      </c>
      <c r="S1150">
        <v>125</v>
      </c>
      <c r="T1150">
        <v>120</v>
      </c>
      <c r="U1150">
        <v>25</v>
      </c>
      <c r="V1150" t="s">
        <v>17</v>
      </c>
      <c r="W1150">
        <f t="shared" ca="1" si="76"/>
        <v>0</v>
      </c>
      <c r="X1150">
        <f t="shared" ca="1" si="74"/>
        <v>0</v>
      </c>
      <c r="Y1150">
        <v>0</v>
      </c>
      <c r="Z1150" t="s">
        <v>53</v>
      </c>
      <c r="AA1150" t="str">
        <f t="shared" si="77"/>
        <v>short_term</v>
      </c>
      <c r="AB1150" s="4" t="s">
        <v>105</v>
      </c>
    </row>
    <row r="1151" spans="1:28">
      <c r="A1151" t="s">
        <v>88</v>
      </c>
      <c r="B1151">
        <v>2020</v>
      </c>
      <c r="C1151" t="s">
        <v>85</v>
      </c>
      <c r="D1151" t="s">
        <v>159</v>
      </c>
      <c r="E1151" s="2" t="s">
        <v>61</v>
      </c>
      <c r="F1151">
        <v>0</v>
      </c>
      <c r="G1151">
        <v>7.5035999999999996</v>
      </c>
      <c r="H1151">
        <v>25.83</v>
      </c>
      <c r="I1151">
        <v>87.858333329999994</v>
      </c>
      <c r="J1151">
        <v>7.44</v>
      </c>
      <c r="K1151">
        <f ca="1">RANDBETWEEN(190,210)</f>
        <v>203</v>
      </c>
      <c r="L1151">
        <v>1095</v>
      </c>
      <c r="M1151">
        <v>1460</v>
      </c>
      <c r="N1151">
        <f t="shared" si="75"/>
        <v>42.583333333333336</v>
      </c>
      <c r="O1151">
        <v>0</v>
      </c>
      <c r="P1151">
        <v>0</v>
      </c>
      <c r="Q1151" t="s">
        <v>13</v>
      </c>
      <c r="R1151">
        <v>6</v>
      </c>
      <c r="S1151">
        <v>50</v>
      </c>
      <c r="T1151">
        <v>25</v>
      </c>
      <c r="U1151">
        <v>25</v>
      </c>
      <c r="V1151" t="s">
        <v>17</v>
      </c>
      <c r="W1151">
        <f t="shared" ca="1" si="76"/>
        <v>0</v>
      </c>
      <c r="X1151">
        <f t="shared" ca="1" si="74"/>
        <v>0</v>
      </c>
      <c r="Y1151">
        <v>0</v>
      </c>
      <c r="Z1151" t="s">
        <v>54</v>
      </c>
      <c r="AA1151" t="str">
        <f t="shared" si="77"/>
        <v>long_term</v>
      </c>
      <c r="AB1151" s="4" t="s">
        <v>106</v>
      </c>
    </row>
    <row r="1152" spans="1:28">
      <c r="A1152" t="s">
        <v>88</v>
      </c>
      <c r="B1152">
        <v>2020</v>
      </c>
      <c r="C1152" t="s">
        <v>86</v>
      </c>
      <c r="D1152" s="4" t="s">
        <v>138</v>
      </c>
      <c r="E1152" t="s">
        <v>58</v>
      </c>
      <c r="F1152">
        <v>0</v>
      </c>
      <c r="G1152">
        <v>6.1</v>
      </c>
      <c r="H1152">
        <v>27.001609999999999</v>
      </c>
      <c r="I1152">
        <v>86.053225810000001</v>
      </c>
      <c r="J1152">
        <v>3.5080645160000001</v>
      </c>
      <c r="K1152">
        <v>18.88</v>
      </c>
      <c r="L1152">
        <v>90</v>
      </c>
      <c r="M1152">
        <v>110</v>
      </c>
      <c r="N1152">
        <f t="shared" si="75"/>
        <v>3.3333333333333335</v>
      </c>
      <c r="O1152">
        <v>0</v>
      </c>
      <c r="P1152">
        <v>0</v>
      </c>
      <c r="Q1152" t="s">
        <v>15</v>
      </c>
      <c r="R1152">
        <v>5.75</v>
      </c>
      <c r="S1152">
        <v>150</v>
      </c>
      <c r="T1152">
        <v>60</v>
      </c>
      <c r="U1152">
        <v>60</v>
      </c>
      <c r="V1152" t="s">
        <v>17</v>
      </c>
      <c r="W1152">
        <f t="shared" si="76"/>
        <v>0</v>
      </c>
      <c r="X1152">
        <f t="shared" si="74"/>
        <v>0</v>
      </c>
      <c r="Y1152">
        <v>0</v>
      </c>
      <c r="Z1152" t="s">
        <v>51</v>
      </c>
      <c r="AA1152" t="str">
        <f t="shared" si="77"/>
        <v>short_term</v>
      </c>
      <c r="AB1152" s="4" t="s">
        <v>107</v>
      </c>
    </row>
    <row r="1153" spans="1:28">
      <c r="A1153" t="s">
        <v>88</v>
      </c>
      <c r="B1153">
        <v>2020</v>
      </c>
      <c r="C1153" t="s">
        <v>86</v>
      </c>
      <c r="D1153" s="4" t="s">
        <v>9</v>
      </c>
      <c r="E1153" t="s">
        <v>58</v>
      </c>
      <c r="F1153">
        <v>1</v>
      </c>
      <c r="G1153">
        <v>6.1</v>
      </c>
      <c r="H1153">
        <v>27.001609999999999</v>
      </c>
      <c r="I1153">
        <v>86.053225810000001</v>
      </c>
      <c r="J1153">
        <v>3.5080645160000001</v>
      </c>
      <c r="K1153">
        <v>21</v>
      </c>
      <c r="L1153">
        <v>210</v>
      </c>
      <c r="M1153">
        <v>240</v>
      </c>
      <c r="N1153">
        <f t="shared" si="75"/>
        <v>7.5</v>
      </c>
      <c r="O1153">
        <v>16500</v>
      </c>
      <c r="P1153">
        <v>2300</v>
      </c>
      <c r="Q1153" t="s">
        <v>15</v>
      </c>
      <c r="R1153">
        <v>6.5</v>
      </c>
      <c r="S1153">
        <v>80</v>
      </c>
      <c r="T1153">
        <v>40</v>
      </c>
      <c r="U1153">
        <v>40</v>
      </c>
      <c r="V1153" t="s">
        <v>17</v>
      </c>
      <c r="W1153">
        <f t="shared" si="76"/>
        <v>48300</v>
      </c>
      <c r="X1153">
        <f t="shared" si="74"/>
        <v>31800</v>
      </c>
      <c r="Y1153">
        <f>(X1153/O1153)*100</f>
        <v>192.72727272727272</v>
      </c>
      <c r="Z1153" t="s">
        <v>51</v>
      </c>
      <c r="AA1153" t="str">
        <f t="shared" si="77"/>
        <v>intermediate_term</v>
      </c>
      <c r="AB1153" s="4" t="s">
        <v>108</v>
      </c>
    </row>
    <row r="1154" spans="1:28">
      <c r="A1154" t="s">
        <v>88</v>
      </c>
      <c r="B1154">
        <v>2020</v>
      </c>
      <c r="C1154" t="s">
        <v>86</v>
      </c>
      <c r="D1154" s="4" t="s">
        <v>139</v>
      </c>
      <c r="E1154" t="s">
        <v>58</v>
      </c>
      <c r="F1154">
        <v>0</v>
      </c>
      <c r="G1154">
        <v>6.1</v>
      </c>
      <c r="H1154">
        <v>27.001609999999999</v>
      </c>
      <c r="I1154">
        <v>86.053225810000001</v>
      </c>
      <c r="J1154">
        <v>3.5080645160000001</v>
      </c>
      <c r="K1154">
        <v>43.85</v>
      </c>
      <c r="L1154">
        <v>65</v>
      </c>
      <c r="M1154">
        <v>75</v>
      </c>
      <c r="N1154">
        <f t="shared" si="75"/>
        <v>2.3333333333333335</v>
      </c>
      <c r="O1154">
        <v>0</v>
      </c>
      <c r="P1154">
        <v>0</v>
      </c>
      <c r="Q1154" t="s">
        <v>15</v>
      </c>
      <c r="R1154">
        <v>6.75</v>
      </c>
      <c r="S1154">
        <v>80</v>
      </c>
      <c r="T1154">
        <v>40</v>
      </c>
      <c r="U1154">
        <v>40</v>
      </c>
      <c r="V1154" t="s">
        <v>17</v>
      </c>
      <c r="W1154">
        <f t="shared" si="76"/>
        <v>0</v>
      </c>
      <c r="X1154">
        <f t="shared" ref="X1154:X1217" si="78">(K1154*P1154*F1154)-(O1154*F1154)</f>
        <v>0</v>
      </c>
      <c r="Y1154">
        <v>0</v>
      </c>
      <c r="Z1154" t="s">
        <v>51</v>
      </c>
      <c r="AA1154" t="str">
        <f t="shared" si="77"/>
        <v>short_term</v>
      </c>
      <c r="AB1154" s="4" t="s">
        <v>89</v>
      </c>
    </row>
    <row r="1155" spans="1:28">
      <c r="A1155" t="s">
        <v>88</v>
      </c>
      <c r="B1155">
        <v>2020</v>
      </c>
      <c r="C1155" t="s">
        <v>86</v>
      </c>
      <c r="D1155" s="4" t="s">
        <v>140</v>
      </c>
      <c r="E1155" t="s">
        <v>58</v>
      </c>
      <c r="F1155">
        <v>0</v>
      </c>
      <c r="G1155">
        <v>6.1</v>
      </c>
      <c r="H1155">
        <v>27.001609999999999</v>
      </c>
      <c r="I1155">
        <v>86.053225810000001</v>
      </c>
      <c r="J1155">
        <v>3.5080645160000001</v>
      </c>
      <c r="K1155">
        <v>30</v>
      </c>
      <c r="L1155">
        <v>70</v>
      </c>
      <c r="M1155">
        <v>90</v>
      </c>
      <c r="N1155">
        <f t="shared" ref="N1155:N1218" si="79">SUM(L1155+M1155)/(2*30)</f>
        <v>2.6666666666666665</v>
      </c>
      <c r="O1155">
        <v>0</v>
      </c>
      <c r="P1155">
        <v>0</v>
      </c>
      <c r="Q1155" t="s">
        <v>13</v>
      </c>
      <c r="R1155">
        <v>0.75</v>
      </c>
      <c r="S1155">
        <v>80</v>
      </c>
      <c r="T1155">
        <v>40</v>
      </c>
      <c r="U1155">
        <v>40</v>
      </c>
      <c r="V1155" t="s">
        <v>18</v>
      </c>
      <c r="W1155">
        <f t="shared" ref="W1155:W1218" si="80">(P1155*K1155*F1155)</f>
        <v>0</v>
      </c>
      <c r="X1155">
        <f t="shared" si="78"/>
        <v>0</v>
      </c>
      <c r="Y1155">
        <v>0</v>
      </c>
      <c r="Z1155" t="s">
        <v>51</v>
      </c>
      <c r="AA1155" t="str">
        <f t="shared" ref="AA1155:AA1218" si="81">IF(N1155&gt;12,"long_term",IF(N1155&lt;4,"short_term","intermediate_term"))</f>
        <v>short_term</v>
      </c>
      <c r="AB1155" s="4" t="s">
        <v>109</v>
      </c>
    </row>
    <row r="1156" spans="1:28">
      <c r="A1156" t="s">
        <v>88</v>
      </c>
      <c r="B1156">
        <v>2020</v>
      </c>
      <c r="C1156" t="s">
        <v>86</v>
      </c>
      <c r="D1156" s="4" t="s">
        <v>141</v>
      </c>
      <c r="E1156" t="s">
        <v>58</v>
      </c>
      <c r="F1156">
        <v>0</v>
      </c>
      <c r="G1156">
        <v>6.1</v>
      </c>
      <c r="H1156">
        <v>27.001609999999999</v>
      </c>
      <c r="I1156">
        <v>86.053225810000001</v>
      </c>
      <c r="J1156">
        <v>3.5080645160000001</v>
      </c>
      <c r="K1156">
        <v>15.06</v>
      </c>
      <c r="L1156">
        <v>105</v>
      </c>
      <c r="M1156">
        <v>110</v>
      </c>
      <c r="N1156">
        <f t="shared" si="79"/>
        <v>3.5833333333333335</v>
      </c>
      <c r="O1156">
        <v>0</v>
      </c>
      <c r="P1156">
        <v>0</v>
      </c>
      <c r="Q1156" t="s">
        <v>15</v>
      </c>
      <c r="R1156">
        <v>6.5</v>
      </c>
      <c r="S1156">
        <v>60</v>
      </c>
      <c r="T1156">
        <v>30</v>
      </c>
      <c r="U1156">
        <v>30</v>
      </c>
      <c r="V1156" t="s">
        <v>17</v>
      </c>
      <c r="W1156">
        <f t="shared" si="80"/>
        <v>0</v>
      </c>
      <c r="X1156">
        <f t="shared" si="78"/>
        <v>0</v>
      </c>
      <c r="Y1156">
        <v>0</v>
      </c>
      <c r="Z1156" t="s">
        <v>51</v>
      </c>
      <c r="AA1156" t="str">
        <f t="shared" si="81"/>
        <v>short_term</v>
      </c>
      <c r="AB1156" s="4" t="s">
        <v>110</v>
      </c>
    </row>
    <row r="1157" spans="1:28">
      <c r="A1157" t="s">
        <v>88</v>
      </c>
      <c r="B1157">
        <v>2020</v>
      </c>
      <c r="C1157" t="s">
        <v>86</v>
      </c>
      <c r="D1157" s="4" t="s">
        <v>142</v>
      </c>
      <c r="E1157" t="s">
        <v>58</v>
      </c>
      <c r="F1157">
        <v>1</v>
      </c>
      <c r="G1157">
        <v>6.1</v>
      </c>
      <c r="H1157">
        <v>27.001609999999999</v>
      </c>
      <c r="I1157">
        <v>86.053225810000001</v>
      </c>
      <c r="J1157">
        <v>3.5080645160000001</v>
      </c>
      <c r="K1157">
        <v>26.89</v>
      </c>
      <c r="L1157">
        <v>120</v>
      </c>
      <c r="M1157">
        <v>135</v>
      </c>
      <c r="N1157">
        <f t="shared" si="79"/>
        <v>4.25</v>
      </c>
      <c r="O1157">
        <v>13000</v>
      </c>
      <c r="P1157">
        <v>648</v>
      </c>
      <c r="Q1157" t="s">
        <v>65</v>
      </c>
      <c r="R1157">
        <v>6</v>
      </c>
      <c r="S1157">
        <v>40</v>
      </c>
      <c r="T1157">
        <v>20</v>
      </c>
      <c r="U1157">
        <v>20</v>
      </c>
      <c r="V1157" t="s">
        <v>18</v>
      </c>
      <c r="W1157">
        <f t="shared" si="80"/>
        <v>17424.72</v>
      </c>
      <c r="X1157">
        <f t="shared" si="78"/>
        <v>4424.7200000000012</v>
      </c>
      <c r="Y1157">
        <f>(X1157/O1157)*100</f>
        <v>34.036307692307702</v>
      </c>
      <c r="Z1157" t="s">
        <v>51</v>
      </c>
      <c r="AA1157" t="str">
        <f t="shared" si="81"/>
        <v>intermediate_term</v>
      </c>
      <c r="AB1157" s="4" t="s">
        <v>111</v>
      </c>
    </row>
    <row r="1158" spans="1:28">
      <c r="A1158" t="s">
        <v>88</v>
      </c>
      <c r="B1158">
        <v>2020</v>
      </c>
      <c r="C1158" t="s">
        <v>86</v>
      </c>
      <c r="D1158" s="4" t="s">
        <v>143</v>
      </c>
      <c r="E1158" t="s">
        <v>58</v>
      </c>
      <c r="F1158">
        <v>0</v>
      </c>
      <c r="G1158">
        <v>6.1</v>
      </c>
      <c r="H1158">
        <v>27.001609999999999</v>
      </c>
      <c r="I1158">
        <v>86.053225810000001</v>
      </c>
      <c r="J1158">
        <v>3.5080645160000001</v>
      </c>
      <c r="K1158">
        <v>54.09</v>
      </c>
      <c r="L1158">
        <v>100</v>
      </c>
      <c r="M1158">
        <v>120</v>
      </c>
      <c r="N1158">
        <f t="shared" si="79"/>
        <v>3.6666666666666665</v>
      </c>
      <c r="O1158">
        <v>0</v>
      </c>
      <c r="P1158">
        <v>0</v>
      </c>
      <c r="Q1158" t="s">
        <v>66</v>
      </c>
      <c r="R1158">
        <v>5.25</v>
      </c>
      <c r="S1158">
        <v>10</v>
      </c>
      <c r="T1158">
        <v>20</v>
      </c>
      <c r="U1158">
        <v>12</v>
      </c>
      <c r="V1158" t="s">
        <v>17</v>
      </c>
      <c r="W1158">
        <f t="shared" si="80"/>
        <v>0</v>
      </c>
      <c r="X1158">
        <f t="shared" si="78"/>
        <v>0</v>
      </c>
      <c r="Y1158">
        <v>0</v>
      </c>
      <c r="Z1158" t="s">
        <v>51</v>
      </c>
      <c r="AA1158" t="str">
        <f t="shared" si="81"/>
        <v>short_term</v>
      </c>
      <c r="AB1158" s="4" t="s">
        <v>112</v>
      </c>
    </row>
    <row r="1159" spans="1:28">
      <c r="A1159" t="s">
        <v>88</v>
      </c>
      <c r="B1159">
        <v>2020</v>
      </c>
      <c r="C1159" t="s">
        <v>86</v>
      </c>
      <c r="D1159" s="4" t="s">
        <v>144</v>
      </c>
      <c r="E1159" t="s">
        <v>58</v>
      </c>
      <c r="F1159">
        <v>0</v>
      </c>
      <c r="G1159">
        <v>6.1</v>
      </c>
      <c r="H1159">
        <v>27.001609999999999</v>
      </c>
      <c r="I1159">
        <v>86.053225810000001</v>
      </c>
      <c r="J1159">
        <v>3.5080645160000001</v>
      </c>
      <c r="K1159">
        <v>53.01</v>
      </c>
      <c r="L1159">
        <v>60</v>
      </c>
      <c r="M1159">
        <v>65</v>
      </c>
      <c r="N1159">
        <f t="shared" si="79"/>
        <v>2.0833333333333335</v>
      </c>
      <c r="O1159">
        <v>0</v>
      </c>
      <c r="P1159">
        <v>0</v>
      </c>
      <c r="Q1159" t="s">
        <v>13</v>
      </c>
      <c r="R1159">
        <v>6.75</v>
      </c>
      <c r="S1159">
        <v>20</v>
      </c>
      <c r="T1159">
        <v>40</v>
      </c>
      <c r="U1159">
        <v>0</v>
      </c>
      <c r="V1159" t="s">
        <v>18</v>
      </c>
      <c r="W1159">
        <f t="shared" si="80"/>
        <v>0</v>
      </c>
      <c r="X1159">
        <f t="shared" si="78"/>
        <v>0</v>
      </c>
      <c r="Y1159">
        <v>0</v>
      </c>
      <c r="Z1159" t="s">
        <v>51</v>
      </c>
      <c r="AA1159" t="str">
        <f t="shared" si="81"/>
        <v>short_term</v>
      </c>
      <c r="AB1159" s="4" t="s">
        <v>113</v>
      </c>
    </row>
    <row r="1160" spans="1:28">
      <c r="A1160" t="s">
        <v>88</v>
      </c>
      <c r="B1160">
        <v>2020</v>
      </c>
      <c r="C1160" t="s">
        <v>86</v>
      </c>
      <c r="D1160" s="4" t="s">
        <v>145</v>
      </c>
      <c r="E1160" t="s">
        <v>58</v>
      </c>
      <c r="F1160">
        <v>0</v>
      </c>
      <c r="G1160">
        <v>6.1</v>
      </c>
      <c r="H1160">
        <v>27.001609999999999</v>
      </c>
      <c r="I1160">
        <v>86.053225810000001</v>
      </c>
      <c r="J1160">
        <v>3.5080645160000001</v>
      </c>
      <c r="K1160">
        <v>62</v>
      </c>
      <c r="L1160">
        <v>70</v>
      </c>
      <c r="M1160">
        <v>85</v>
      </c>
      <c r="N1160">
        <f t="shared" si="79"/>
        <v>2.5833333333333335</v>
      </c>
      <c r="O1160">
        <v>0</v>
      </c>
      <c r="P1160">
        <v>0</v>
      </c>
      <c r="Q1160" t="s">
        <v>67</v>
      </c>
      <c r="R1160">
        <v>7.15</v>
      </c>
      <c r="S1160">
        <v>20</v>
      </c>
      <c r="T1160">
        <v>40</v>
      </c>
      <c r="U1160">
        <v>40</v>
      </c>
      <c r="V1160" t="s">
        <v>18</v>
      </c>
      <c r="W1160">
        <f t="shared" si="80"/>
        <v>0</v>
      </c>
      <c r="X1160">
        <f t="shared" si="78"/>
        <v>0</v>
      </c>
      <c r="Y1160">
        <v>0</v>
      </c>
      <c r="Z1160" t="s">
        <v>51</v>
      </c>
      <c r="AA1160" t="str">
        <f t="shared" si="81"/>
        <v>short_term</v>
      </c>
      <c r="AB1160" s="4" t="s">
        <v>114</v>
      </c>
    </row>
    <row r="1161" spans="1:28">
      <c r="A1161" t="s">
        <v>88</v>
      </c>
      <c r="B1161">
        <v>2020</v>
      </c>
      <c r="C1161" t="s">
        <v>86</v>
      </c>
      <c r="D1161" s="4" t="s">
        <v>146</v>
      </c>
      <c r="E1161" t="s">
        <v>58</v>
      </c>
      <c r="F1161">
        <v>0</v>
      </c>
      <c r="G1161">
        <v>6.1</v>
      </c>
      <c r="H1161">
        <v>27.001609999999999</v>
      </c>
      <c r="I1161">
        <v>86.053225810000001</v>
      </c>
      <c r="J1161">
        <v>3.5080645160000001</v>
      </c>
      <c r="K1161">
        <v>52.67</v>
      </c>
      <c r="L1161">
        <v>90</v>
      </c>
      <c r="M1161">
        <v>135</v>
      </c>
      <c r="N1161">
        <f t="shared" si="79"/>
        <v>3.75</v>
      </c>
      <c r="O1161">
        <v>0</v>
      </c>
      <c r="P1161">
        <v>0</v>
      </c>
      <c r="Q1161" t="s">
        <v>66</v>
      </c>
      <c r="R1161">
        <v>6.5</v>
      </c>
      <c r="S1161">
        <v>12.5</v>
      </c>
      <c r="T1161">
        <v>25</v>
      </c>
      <c r="U1161">
        <v>12.5</v>
      </c>
      <c r="V1161" t="s">
        <v>18</v>
      </c>
      <c r="W1161">
        <f t="shared" si="80"/>
        <v>0</v>
      </c>
      <c r="X1161">
        <f t="shared" si="78"/>
        <v>0</v>
      </c>
      <c r="Y1161">
        <v>0</v>
      </c>
      <c r="Z1161" t="s">
        <v>51</v>
      </c>
      <c r="AA1161" t="str">
        <f t="shared" si="81"/>
        <v>short_term</v>
      </c>
      <c r="AB1161" s="4" t="s">
        <v>115</v>
      </c>
    </row>
    <row r="1162" spans="1:28">
      <c r="A1162" t="s">
        <v>88</v>
      </c>
      <c r="B1162">
        <v>2020</v>
      </c>
      <c r="C1162" t="s">
        <v>86</v>
      </c>
      <c r="D1162" s="4" t="s">
        <v>147</v>
      </c>
      <c r="E1162" t="s">
        <v>58</v>
      </c>
      <c r="F1162">
        <v>1</v>
      </c>
      <c r="G1162">
        <v>6.1</v>
      </c>
      <c r="H1162">
        <v>27.001609999999999</v>
      </c>
      <c r="I1162">
        <v>86.053225810000001</v>
      </c>
      <c r="J1162">
        <v>3.5080645160000001</v>
      </c>
      <c r="K1162">
        <v>43.876899999999999</v>
      </c>
      <c r="L1162">
        <v>160</v>
      </c>
      <c r="M1162">
        <v>170</v>
      </c>
      <c r="N1162">
        <f t="shared" si="79"/>
        <v>5.5</v>
      </c>
      <c r="O1162">
        <v>21000</v>
      </c>
      <c r="P1162">
        <v>620</v>
      </c>
      <c r="Q1162" t="s">
        <v>13</v>
      </c>
      <c r="R1162">
        <v>6.25</v>
      </c>
      <c r="S1162">
        <v>10</v>
      </c>
      <c r="T1162">
        <v>40</v>
      </c>
      <c r="U1162">
        <v>20</v>
      </c>
      <c r="V1162" t="s">
        <v>17</v>
      </c>
      <c r="W1162">
        <f t="shared" si="80"/>
        <v>27203.678</v>
      </c>
      <c r="X1162">
        <f t="shared" si="78"/>
        <v>6203.6779999999999</v>
      </c>
      <c r="Y1162">
        <f>(X1162/O1162)*100</f>
        <v>29.541323809523806</v>
      </c>
      <c r="Z1162" t="s">
        <v>51</v>
      </c>
      <c r="AA1162" t="str">
        <f t="shared" si="81"/>
        <v>intermediate_term</v>
      </c>
      <c r="AB1162" s="4" t="s">
        <v>116</v>
      </c>
    </row>
    <row r="1163" spans="1:28">
      <c r="A1163" t="s">
        <v>88</v>
      </c>
      <c r="B1163">
        <v>2020</v>
      </c>
      <c r="C1163" t="s">
        <v>86</v>
      </c>
      <c r="D1163" s="4" t="s">
        <v>10</v>
      </c>
      <c r="E1163" t="s">
        <v>58</v>
      </c>
      <c r="F1163">
        <v>0</v>
      </c>
      <c r="G1163">
        <v>6.1</v>
      </c>
      <c r="H1163">
        <v>27.001609999999999</v>
      </c>
      <c r="I1163">
        <v>86.053225810000001</v>
      </c>
      <c r="J1163">
        <v>3.5080645160000001</v>
      </c>
      <c r="K1163">
        <v>45</v>
      </c>
      <c r="L1163">
        <v>90</v>
      </c>
      <c r="M1163">
        <v>125</v>
      </c>
      <c r="N1163">
        <f t="shared" si="79"/>
        <v>3.5833333333333335</v>
      </c>
      <c r="O1163">
        <v>0</v>
      </c>
      <c r="P1163">
        <v>0</v>
      </c>
      <c r="Q1163" t="s">
        <v>67</v>
      </c>
      <c r="R1163">
        <v>7.1</v>
      </c>
      <c r="S1163">
        <v>135</v>
      </c>
      <c r="T1163">
        <v>31</v>
      </c>
      <c r="U1163">
        <v>250</v>
      </c>
      <c r="V1163" t="s">
        <v>17</v>
      </c>
      <c r="W1163">
        <f t="shared" si="80"/>
        <v>0</v>
      </c>
      <c r="X1163">
        <f t="shared" si="78"/>
        <v>0</v>
      </c>
      <c r="Y1163">
        <v>0</v>
      </c>
      <c r="Z1163" t="s">
        <v>51</v>
      </c>
      <c r="AA1163" t="str">
        <f t="shared" si="81"/>
        <v>short_term</v>
      </c>
      <c r="AB1163" s="4" t="s">
        <v>113</v>
      </c>
    </row>
    <row r="1164" spans="1:28">
      <c r="A1164" t="s">
        <v>88</v>
      </c>
      <c r="B1164">
        <v>2020</v>
      </c>
      <c r="C1164" t="s">
        <v>86</v>
      </c>
      <c r="D1164" s="4" t="s">
        <v>148</v>
      </c>
      <c r="E1164" t="s">
        <v>61</v>
      </c>
      <c r="F1164">
        <v>1</v>
      </c>
      <c r="G1164">
        <v>6.1</v>
      </c>
      <c r="H1164">
        <v>27.001609999999999</v>
      </c>
      <c r="I1164">
        <v>86.053225810000001</v>
      </c>
      <c r="J1164">
        <v>3.5080645160000001</v>
      </c>
      <c r="K1164">
        <v>25</v>
      </c>
      <c r="L1164">
        <v>110</v>
      </c>
      <c r="M1164">
        <v>120</v>
      </c>
      <c r="N1164">
        <f t="shared" si="79"/>
        <v>3.8333333333333335</v>
      </c>
      <c r="O1164">
        <v>22500</v>
      </c>
      <c r="P1164">
        <v>1189</v>
      </c>
      <c r="Q1164" t="s">
        <v>13</v>
      </c>
      <c r="R1164">
        <v>6.25</v>
      </c>
      <c r="S1164">
        <v>60</v>
      </c>
      <c r="T1164">
        <v>45</v>
      </c>
      <c r="U1164">
        <v>48</v>
      </c>
      <c r="V1164" t="s">
        <v>17</v>
      </c>
      <c r="W1164">
        <f t="shared" si="80"/>
        <v>29725</v>
      </c>
      <c r="X1164">
        <f t="shared" si="78"/>
        <v>7225</v>
      </c>
      <c r="Y1164">
        <f>(X1164/O1164)*100</f>
        <v>32.111111111111114</v>
      </c>
      <c r="Z1164" t="s">
        <v>51</v>
      </c>
      <c r="AA1164" t="str">
        <f t="shared" si="81"/>
        <v>short_term</v>
      </c>
      <c r="AB1164" s="4" t="s">
        <v>117</v>
      </c>
    </row>
    <row r="1165" spans="1:28">
      <c r="A1165" t="s">
        <v>88</v>
      </c>
      <c r="B1165">
        <v>2020</v>
      </c>
      <c r="C1165" t="s">
        <v>86</v>
      </c>
      <c r="D1165" s="4" t="s">
        <v>149</v>
      </c>
      <c r="E1165" s="1" t="s">
        <v>58</v>
      </c>
      <c r="F1165">
        <v>0</v>
      </c>
      <c r="G1165">
        <v>6.1</v>
      </c>
      <c r="H1165">
        <v>27.001609999999999</v>
      </c>
      <c r="I1165">
        <v>86.053225810000001</v>
      </c>
      <c r="J1165">
        <v>3.5080645160000001</v>
      </c>
      <c r="K1165">
        <v>46.06</v>
      </c>
      <c r="L1165">
        <v>90</v>
      </c>
      <c r="M1165">
        <v>130</v>
      </c>
      <c r="N1165">
        <f t="shared" si="79"/>
        <v>3.6666666666666665</v>
      </c>
      <c r="O1165">
        <v>0</v>
      </c>
      <c r="P1165">
        <v>0</v>
      </c>
      <c r="Q1165" t="s">
        <v>68</v>
      </c>
      <c r="R1165">
        <v>6.75</v>
      </c>
      <c r="S1165">
        <v>17</v>
      </c>
      <c r="T1165">
        <v>13</v>
      </c>
      <c r="U1165">
        <v>13</v>
      </c>
      <c r="V1165" t="s">
        <v>17</v>
      </c>
      <c r="W1165">
        <f t="shared" si="80"/>
        <v>0</v>
      </c>
      <c r="X1165">
        <f t="shared" si="78"/>
        <v>0</v>
      </c>
      <c r="Y1165">
        <v>0</v>
      </c>
      <c r="Z1165" t="s">
        <v>51</v>
      </c>
      <c r="AA1165" t="str">
        <f t="shared" si="81"/>
        <v>short_term</v>
      </c>
      <c r="AB1165" s="4" t="s">
        <v>118</v>
      </c>
    </row>
    <row r="1166" spans="1:28">
      <c r="A1166" t="s">
        <v>88</v>
      </c>
      <c r="B1166">
        <v>2020</v>
      </c>
      <c r="C1166" t="s">
        <v>86</v>
      </c>
      <c r="D1166" s="4" t="s">
        <v>150</v>
      </c>
      <c r="E1166" s="1" t="s">
        <v>59</v>
      </c>
      <c r="F1166">
        <v>0</v>
      </c>
      <c r="G1166">
        <v>6.1</v>
      </c>
      <c r="H1166">
        <v>27.001609999999999</v>
      </c>
      <c r="I1166">
        <v>86.053225810000001</v>
      </c>
      <c r="J1166">
        <v>3.5080645160000001</v>
      </c>
      <c r="K1166">
        <v>39.090000000000003</v>
      </c>
      <c r="L1166">
        <v>90</v>
      </c>
      <c r="M1166">
        <v>100</v>
      </c>
      <c r="N1166">
        <f t="shared" si="79"/>
        <v>3.1666666666666665</v>
      </c>
      <c r="O1166">
        <v>0</v>
      </c>
      <c r="P1166">
        <v>0</v>
      </c>
      <c r="Q1166" t="s">
        <v>13</v>
      </c>
      <c r="R1166">
        <v>6.4</v>
      </c>
      <c r="S1166">
        <v>150</v>
      </c>
      <c r="T1166">
        <v>75</v>
      </c>
      <c r="U1166">
        <v>50</v>
      </c>
      <c r="V1166" t="s">
        <v>17</v>
      </c>
      <c r="W1166">
        <f t="shared" si="80"/>
        <v>0</v>
      </c>
      <c r="X1166">
        <f t="shared" si="78"/>
        <v>0</v>
      </c>
      <c r="Y1166">
        <v>0</v>
      </c>
      <c r="Z1166" t="s">
        <v>51</v>
      </c>
      <c r="AA1166" t="str">
        <f t="shared" si="81"/>
        <v>short_term</v>
      </c>
      <c r="AB1166" s="4" t="s">
        <v>119</v>
      </c>
    </row>
    <row r="1167" spans="1:28">
      <c r="A1167" t="s">
        <v>88</v>
      </c>
      <c r="B1167">
        <v>2020</v>
      </c>
      <c r="C1167" t="s">
        <v>86</v>
      </c>
      <c r="D1167" s="4" t="s">
        <v>11</v>
      </c>
      <c r="E1167" s="1" t="s">
        <v>59</v>
      </c>
      <c r="F1167">
        <v>0</v>
      </c>
      <c r="G1167">
        <v>6.1</v>
      </c>
      <c r="H1167">
        <v>27.001609999999999</v>
      </c>
      <c r="I1167">
        <v>86.053225810000001</v>
      </c>
      <c r="J1167">
        <v>3.5080645160000001</v>
      </c>
      <c r="K1167">
        <v>39.450000000000003</v>
      </c>
      <c r="L1167">
        <v>120</v>
      </c>
      <c r="M1167">
        <v>150</v>
      </c>
      <c r="N1167">
        <f t="shared" si="79"/>
        <v>4.5</v>
      </c>
      <c r="O1167">
        <v>0</v>
      </c>
      <c r="P1167">
        <v>0</v>
      </c>
      <c r="Q1167" t="s">
        <v>13</v>
      </c>
      <c r="R1167">
        <v>6.5</v>
      </c>
      <c r="S1167">
        <v>24</v>
      </c>
      <c r="T1167">
        <v>108</v>
      </c>
      <c r="U1167">
        <v>48</v>
      </c>
      <c r="V1167" t="s">
        <v>18</v>
      </c>
      <c r="W1167">
        <f t="shared" si="80"/>
        <v>0</v>
      </c>
      <c r="X1167">
        <f t="shared" si="78"/>
        <v>0</v>
      </c>
      <c r="Y1167">
        <v>0</v>
      </c>
      <c r="Z1167" t="s">
        <v>53</v>
      </c>
      <c r="AA1167" t="str">
        <f t="shared" si="81"/>
        <v>intermediate_term</v>
      </c>
      <c r="AB1167" s="4" t="s">
        <v>120</v>
      </c>
    </row>
    <row r="1168" spans="1:28">
      <c r="A1168" t="s">
        <v>88</v>
      </c>
      <c r="B1168">
        <v>2020</v>
      </c>
      <c r="C1168" t="s">
        <v>86</v>
      </c>
      <c r="D1168" s="4" t="s">
        <v>151</v>
      </c>
      <c r="E1168" s="1" t="s">
        <v>60</v>
      </c>
      <c r="F1168">
        <v>0</v>
      </c>
      <c r="G1168">
        <v>6.1</v>
      </c>
      <c r="H1168">
        <v>27.001609999999999</v>
      </c>
      <c r="I1168">
        <v>86.053225810000001</v>
      </c>
      <c r="J1168">
        <v>3.5080645160000001</v>
      </c>
      <c r="K1168">
        <v>39.950000000000003</v>
      </c>
      <c r="L1168">
        <v>150</v>
      </c>
      <c r="M1168">
        <v>300</v>
      </c>
      <c r="N1168">
        <f t="shared" si="79"/>
        <v>7.5</v>
      </c>
      <c r="O1168">
        <v>0</v>
      </c>
      <c r="P1168">
        <v>0</v>
      </c>
      <c r="Q1168" t="s">
        <v>13</v>
      </c>
      <c r="R1168">
        <v>5.75</v>
      </c>
      <c r="S1168">
        <v>40</v>
      </c>
      <c r="T1168">
        <v>25</v>
      </c>
      <c r="U1168">
        <v>15</v>
      </c>
      <c r="V1168" t="s">
        <v>18</v>
      </c>
      <c r="W1168">
        <f t="shared" si="80"/>
        <v>0</v>
      </c>
      <c r="X1168">
        <f t="shared" si="78"/>
        <v>0</v>
      </c>
      <c r="Y1168">
        <v>0</v>
      </c>
      <c r="Z1168" t="s">
        <v>53</v>
      </c>
      <c r="AA1168" t="str">
        <f t="shared" si="81"/>
        <v>intermediate_term</v>
      </c>
      <c r="AB1168" s="4" t="s">
        <v>121</v>
      </c>
    </row>
    <row r="1169" spans="1:28">
      <c r="A1169" t="s">
        <v>88</v>
      </c>
      <c r="B1169">
        <v>2020</v>
      </c>
      <c r="C1169" t="s">
        <v>86</v>
      </c>
      <c r="D1169" s="4" t="s">
        <v>152</v>
      </c>
      <c r="E1169" s="1" t="s">
        <v>60</v>
      </c>
      <c r="F1169">
        <v>0</v>
      </c>
      <c r="G1169">
        <v>6.1</v>
      </c>
      <c r="H1169">
        <v>27.001609999999999</v>
      </c>
      <c r="I1169">
        <v>86.053225810000001</v>
      </c>
      <c r="J1169">
        <v>3.5080645160000001</v>
      </c>
      <c r="K1169">
        <v>31.69</v>
      </c>
      <c r="L1169">
        <v>50</v>
      </c>
      <c r="M1169">
        <v>145</v>
      </c>
      <c r="N1169">
        <f t="shared" si="79"/>
        <v>3.25</v>
      </c>
      <c r="O1169">
        <v>0</v>
      </c>
      <c r="P1169">
        <v>0</v>
      </c>
      <c r="Q1169" t="s">
        <v>69</v>
      </c>
      <c r="R1169">
        <v>6.75</v>
      </c>
      <c r="S1169">
        <v>20</v>
      </c>
      <c r="T1169">
        <v>40</v>
      </c>
      <c r="U1169">
        <v>20</v>
      </c>
      <c r="V1169" t="s">
        <v>17</v>
      </c>
      <c r="W1169">
        <f t="shared" si="80"/>
        <v>0</v>
      </c>
      <c r="X1169">
        <f t="shared" si="78"/>
        <v>0</v>
      </c>
      <c r="Y1169">
        <v>0</v>
      </c>
      <c r="Z1169" t="s">
        <v>53</v>
      </c>
      <c r="AA1169" t="str">
        <f t="shared" si="81"/>
        <v>short_term</v>
      </c>
      <c r="AB1169" s="4" t="s">
        <v>122</v>
      </c>
    </row>
    <row r="1170" spans="1:28">
      <c r="A1170" t="s">
        <v>88</v>
      </c>
      <c r="B1170">
        <v>2020</v>
      </c>
      <c r="C1170" t="s">
        <v>86</v>
      </c>
      <c r="D1170" s="4" t="s">
        <v>153</v>
      </c>
      <c r="E1170" s="1" t="s">
        <v>63</v>
      </c>
      <c r="F1170">
        <v>0</v>
      </c>
      <c r="G1170">
        <v>6.1</v>
      </c>
      <c r="H1170">
        <v>27.001609999999999</v>
      </c>
      <c r="I1170">
        <v>86.053225810000001</v>
      </c>
      <c r="J1170">
        <v>3.5080645160000001</v>
      </c>
      <c r="K1170">
        <v>145</v>
      </c>
      <c r="L1170">
        <v>180</v>
      </c>
      <c r="M1170">
        <v>240</v>
      </c>
      <c r="N1170">
        <f t="shared" si="79"/>
        <v>7</v>
      </c>
      <c r="O1170">
        <v>0</v>
      </c>
      <c r="P1170">
        <v>0</v>
      </c>
      <c r="Q1170" t="s">
        <v>70</v>
      </c>
      <c r="R1170">
        <v>6.9</v>
      </c>
      <c r="S1170">
        <v>80</v>
      </c>
      <c r="T1170">
        <v>40</v>
      </c>
      <c r="U1170">
        <v>40</v>
      </c>
      <c r="V1170" t="s">
        <v>18</v>
      </c>
      <c r="W1170">
        <f t="shared" si="80"/>
        <v>0</v>
      </c>
      <c r="X1170">
        <f t="shared" si="78"/>
        <v>0</v>
      </c>
      <c r="Y1170">
        <v>0</v>
      </c>
      <c r="Z1170" t="s">
        <v>53</v>
      </c>
      <c r="AA1170" t="str">
        <f t="shared" si="81"/>
        <v>intermediate_term</v>
      </c>
      <c r="AB1170" s="4" t="s">
        <v>123</v>
      </c>
    </row>
    <row r="1171" spans="1:28">
      <c r="A1171" t="s">
        <v>88</v>
      </c>
      <c r="B1171">
        <v>2020</v>
      </c>
      <c r="C1171" t="s">
        <v>86</v>
      </c>
      <c r="D1171" s="4" t="s">
        <v>12</v>
      </c>
      <c r="E1171" s="1" t="s">
        <v>62</v>
      </c>
      <c r="F1171">
        <v>0</v>
      </c>
      <c r="G1171">
        <v>6.1</v>
      </c>
      <c r="H1171">
        <v>27.001609999999999</v>
      </c>
      <c r="I1171">
        <v>86.053225810000001</v>
      </c>
      <c r="J1171">
        <v>3.5080645160000001</v>
      </c>
      <c r="K1171">
        <v>120</v>
      </c>
      <c r="L1171">
        <v>150</v>
      </c>
      <c r="M1171">
        <v>180</v>
      </c>
      <c r="N1171">
        <f t="shared" si="79"/>
        <v>5.5</v>
      </c>
      <c r="O1171">
        <v>0</v>
      </c>
      <c r="P1171">
        <v>0</v>
      </c>
      <c r="Q1171" t="s">
        <v>13</v>
      </c>
      <c r="R1171">
        <v>6.25</v>
      </c>
      <c r="S1171">
        <v>30</v>
      </c>
      <c r="T1171">
        <v>60</v>
      </c>
      <c r="U1171">
        <v>30</v>
      </c>
      <c r="V1171" t="s">
        <v>17</v>
      </c>
      <c r="W1171">
        <f t="shared" si="80"/>
        <v>0</v>
      </c>
      <c r="X1171">
        <f t="shared" si="78"/>
        <v>0</v>
      </c>
      <c r="Y1171">
        <v>0</v>
      </c>
      <c r="Z1171" t="s">
        <v>53</v>
      </c>
      <c r="AA1171" t="str">
        <f t="shared" si="81"/>
        <v>intermediate_term</v>
      </c>
      <c r="AB1171" s="4" t="s">
        <v>124</v>
      </c>
    </row>
    <row r="1172" spans="1:28">
      <c r="A1172" t="s">
        <v>88</v>
      </c>
      <c r="B1172">
        <v>2020</v>
      </c>
      <c r="C1172" t="s">
        <v>86</v>
      </c>
      <c r="D1172" s="4" t="s">
        <v>154</v>
      </c>
      <c r="E1172" s="1" t="s">
        <v>61</v>
      </c>
      <c r="F1172">
        <v>0</v>
      </c>
      <c r="G1172">
        <v>6.1</v>
      </c>
      <c r="H1172">
        <v>27.001609999999999</v>
      </c>
      <c r="I1172">
        <v>86.053225810000001</v>
      </c>
      <c r="J1172">
        <v>3.5080645160000001</v>
      </c>
      <c r="K1172">
        <v>3.8</v>
      </c>
      <c r="L1172">
        <v>300</v>
      </c>
      <c r="M1172">
        <v>450</v>
      </c>
      <c r="N1172">
        <f t="shared" si="79"/>
        <v>12.5</v>
      </c>
      <c r="O1172">
        <v>0</v>
      </c>
      <c r="P1172">
        <v>0</v>
      </c>
      <c r="Q1172" t="s">
        <v>13</v>
      </c>
      <c r="R1172">
        <v>7</v>
      </c>
      <c r="S1172">
        <v>150</v>
      </c>
      <c r="T1172">
        <v>80</v>
      </c>
      <c r="U1172">
        <v>80</v>
      </c>
      <c r="V1172" t="s">
        <v>17</v>
      </c>
      <c r="W1172">
        <f t="shared" si="80"/>
        <v>0</v>
      </c>
      <c r="X1172">
        <f t="shared" si="78"/>
        <v>0</v>
      </c>
      <c r="Y1172">
        <v>0</v>
      </c>
      <c r="Z1172" t="s">
        <v>51</v>
      </c>
      <c r="AA1172" t="str">
        <f t="shared" si="81"/>
        <v>long_term</v>
      </c>
      <c r="AB1172" s="4" t="s">
        <v>125</v>
      </c>
    </row>
    <row r="1173" spans="1:28">
      <c r="A1173" t="s">
        <v>88</v>
      </c>
      <c r="B1173">
        <v>2020</v>
      </c>
      <c r="C1173" t="s">
        <v>86</v>
      </c>
      <c r="D1173" s="4" t="s">
        <v>155</v>
      </c>
      <c r="E1173" s="1" t="s">
        <v>62</v>
      </c>
      <c r="F1173">
        <v>1</v>
      </c>
      <c r="G1173">
        <v>6.1</v>
      </c>
      <c r="H1173">
        <v>27.001609999999999</v>
      </c>
      <c r="I1173">
        <v>86.053225810000001</v>
      </c>
      <c r="J1173">
        <v>3.5080645160000001</v>
      </c>
      <c r="K1173">
        <v>48.88</v>
      </c>
      <c r="L1173">
        <v>80</v>
      </c>
      <c r="M1173">
        <v>150</v>
      </c>
      <c r="N1173">
        <f t="shared" si="79"/>
        <v>3.8333333333333335</v>
      </c>
      <c r="O1173">
        <v>37500</v>
      </c>
      <c r="P1173">
        <v>17000</v>
      </c>
      <c r="Q1173" t="s">
        <v>13</v>
      </c>
      <c r="R1173">
        <v>6.5</v>
      </c>
      <c r="S1173">
        <v>40</v>
      </c>
      <c r="T1173">
        <v>20</v>
      </c>
      <c r="U1173">
        <v>40</v>
      </c>
      <c r="V1173" t="s">
        <v>17</v>
      </c>
      <c r="W1173">
        <f t="shared" si="80"/>
        <v>830960</v>
      </c>
      <c r="X1173">
        <f t="shared" si="78"/>
        <v>793460</v>
      </c>
      <c r="Y1173">
        <f>(X1173/O1173)*100</f>
        <v>2115.8933333333334</v>
      </c>
      <c r="Z1173" t="s">
        <v>51</v>
      </c>
      <c r="AA1173" t="str">
        <f t="shared" si="81"/>
        <v>short_term</v>
      </c>
      <c r="AB1173" s="4" t="s">
        <v>126</v>
      </c>
    </row>
    <row r="1174" spans="1:28">
      <c r="A1174" t="s">
        <v>88</v>
      </c>
      <c r="B1174">
        <v>2020</v>
      </c>
      <c r="C1174" t="s">
        <v>86</v>
      </c>
      <c r="D1174" s="4" t="s">
        <v>22</v>
      </c>
      <c r="E1174" s="3" t="s">
        <v>62</v>
      </c>
      <c r="F1174">
        <v>0</v>
      </c>
      <c r="G1174">
        <v>6.1</v>
      </c>
      <c r="H1174">
        <v>27.001609999999999</v>
      </c>
      <c r="I1174">
        <v>86.053225810000001</v>
      </c>
      <c r="J1174">
        <v>3.5080645160000001</v>
      </c>
      <c r="K1174">
        <f ca="1">RANDBETWEEN(15,30)</f>
        <v>30</v>
      </c>
      <c r="L1174">
        <v>90</v>
      </c>
      <c r="M1174">
        <v>90</v>
      </c>
      <c r="N1174">
        <f t="shared" si="79"/>
        <v>3</v>
      </c>
      <c r="O1174">
        <v>0</v>
      </c>
      <c r="P1174">
        <v>0</v>
      </c>
      <c r="Q1174" t="s">
        <v>13</v>
      </c>
      <c r="R1174">
        <v>6.5</v>
      </c>
      <c r="S1174">
        <v>200</v>
      </c>
      <c r="T1174">
        <v>250</v>
      </c>
      <c r="U1174">
        <v>250</v>
      </c>
      <c r="V1174" t="s">
        <v>18</v>
      </c>
      <c r="W1174">
        <f t="shared" ca="1" si="80"/>
        <v>0</v>
      </c>
      <c r="X1174">
        <f t="shared" ca="1" si="78"/>
        <v>0</v>
      </c>
      <c r="Y1174">
        <v>0</v>
      </c>
      <c r="Z1174" t="s">
        <v>53</v>
      </c>
      <c r="AA1174" t="str">
        <f t="shared" si="81"/>
        <v>short_term</v>
      </c>
      <c r="AB1174" s="4" t="s">
        <v>90</v>
      </c>
    </row>
    <row r="1175" spans="1:28">
      <c r="A1175" t="s">
        <v>88</v>
      </c>
      <c r="B1175">
        <v>2020</v>
      </c>
      <c r="C1175" t="s">
        <v>86</v>
      </c>
      <c r="D1175" s="4" t="s">
        <v>23</v>
      </c>
      <c r="E1175" s="3" t="s">
        <v>62</v>
      </c>
      <c r="F1175">
        <v>1</v>
      </c>
      <c r="G1175">
        <v>6.1</v>
      </c>
      <c r="H1175">
        <v>27.001609999999999</v>
      </c>
      <c r="I1175">
        <v>86.053225810000001</v>
      </c>
      <c r="J1175">
        <v>3.5080645160000001</v>
      </c>
      <c r="K1175">
        <f ca="1">RANDBETWEEN(15,30)</f>
        <v>27</v>
      </c>
      <c r="L1175">
        <v>140</v>
      </c>
      <c r="M1175">
        <v>140</v>
      </c>
      <c r="N1175">
        <f t="shared" si="79"/>
        <v>4.666666666666667</v>
      </c>
      <c r="O1175">
        <v>27500</v>
      </c>
      <c r="P1175">
        <f ca="1">RANDBETWEEN(16180,16195)</f>
        <v>16182</v>
      </c>
      <c r="Q1175" t="s">
        <v>15</v>
      </c>
      <c r="R1175">
        <v>6.05</v>
      </c>
      <c r="S1175">
        <v>200</v>
      </c>
      <c r="T1175">
        <v>75</v>
      </c>
      <c r="U1175">
        <v>75</v>
      </c>
      <c r="V1175" t="s">
        <v>18</v>
      </c>
      <c r="W1175">
        <f t="shared" ca="1" si="80"/>
        <v>436914</v>
      </c>
      <c r="X1175">
        <f t="shared" ca="1" si="78"/>
        <v>409414</v>
      </c>
      <c r="Y1175">
        <f ca="1">(X1175/O1175)*100</f>
        <v>1488.7781818181818</v>
      </c>
      <c r="Z1175" t="s">
        <v>53</v>
      </c>
      <c r="AA1175" t="str">
        <f t="shared" si="81"/>
        <v>intermediate_term</v>
      </c>
      <c r="AB1175" s="4" t="s">
        <v>127</v>
      </c>
    </row>
    <row r="1176" spans="1:28">
      <c r="A1176" t="s">
        <v>88</v>
      </c>
      <c r="B1176">
        <v>2020</v>
      </c>
      <c r="C1176" t="s">
        <v>86</v>
      </c>
      <c r="D1176" s="4" t="s">
        <v>24</v>
      </c>
      <c r="E1176" s="3" t="s">
        <v>62</v>
      </c>
      <c r="F1176">
        <v>0</v>
      </c>
      <c r="G1176">
        <v>6.1</v>
      </c>
      <c r="H1176">
        <v>27.001609999999999</v>
      </c>
      <c r="I1176">
        <v>86.053225810000001</v>
      </c>
      <c r="J1176">
        <v>3.5080645160000001</v>
      </c>
      <c r="K1176">
        <f ca="1">RANDBETWEEN(25,35)</f>
        <v>35</v>
      </c>
      <c r="L1176">
        <v>240</v>
      </c>
      <c r="M1176">
        <v>240</v>
      </c>
      <c r="N1176">
        <f t="shared" si="79"/>
        <v>8</v>
      </c>
      <c r="O1176">
        <v>0</v>
      </c>
      <c r="P1176">
        <v>0</v>
      </c>
      <c r="Q1176" t="s">
        <v>15</v>
      </c>
      <c r="R1176">
        <v>6</v>
      </c>
      <c r="S1176">
        <v>10</v>
      </c>
      <c r="T1176">
        <v>20</v>
      </c>
      <c r="U1176">
        <v>20</v>
      </c>
      <c r="V1176" t="s">
        <v>17</v>
      </c>
      <c r="W1176">
        <f t="shared" ca="1" si="80"/>
        <v>0</v>
      </c>
      <c r="X1176">
        <f t="shared" ca="1" si="78"/>
        <v>0</v>
      </c>
      <c r="Y1176">
        <v>0</v>
      </c>
      <c r="Z1176" t="s">
        <v>51</v>
      </c>
      <c r="AA1176" t="str">
        <f t="shared" si="81"/>
        <v>intermediate_term</v>
      </c>
      <c r="AB1176" s="4" t="s">
        <v>91</v>
      </c>
    </row>
    <row r="1177" spans="1:28">
      <c r="A1177" t="s">
        <v>88</v>
      </c>
      <c r="B1177">
        <v>2020</v>
      </c>
      <c r="C1177" t="s">
        <v>86</v>
      </c>
      <c r="D1177" s="4" t="s">
        <v>25</v>
      </c>
      <c r="E1177" s="3" t="s">
        <v>62</v>
      </c>
      <c r="F1177">
        <v>0</v>
      </c>
      <c r="G1177">
        <v>6.1</v>
      </c>
      <c r="H1177">
        <v>27.001609999999999</v>
      </c>
      <c r="I1177">
        <v>86.053225810000001</v>
      </c>
      <c r="J1177">
        <v>3.5080645160000001</v>
      </c>
      <c r="K1177">
        <f ca="1">RANDBETWEEN(20,30)</f>
        <v>27</v>
      </c>
      <c r="L1177">
        <v>75</v>
      </c>
      <c r="M1177">
        <v>75</v>
      </c>
      <c r="N1177">
        <f t="shared" si="79"/>
        <v>2.5</v>
      </c>
      <c r="O1177">
        <v>0</v>
      </c>
      <c r="P1177">
        <v>0</v>
      </c>
      <c r="Q1177" t="s">
        <v>15</v>
      </c>
      <c r="R1177">
        <v>6.25</v>
      </c>
      <c r="S1177">
        <v>5</v>
      </c>
      <c r="T1177">
        <v>10</v>
      </c>
      <c r="U1177">
        <v>10</v>
      </c>
      <c r="V1177" t="s">
        <v>18</v>
      </c>
      <c r="W1177">
        <f t="shared" ca="1" si="80"/>
        <v>0</v>
      </c>
      <c r="X1177">
        <f t="shared" ca="1" si="78"/>
        <v>0</v>
      </c>
      <c r="Y1177">
        <v>0</v>
      </c>
      <c r="Z1177" t="s">
        <v>51</v>
      </c>
      <c r="AA1177" t="str">
        <f t="shared" si="81"/>
        <v>short_term</v>
      </c>
      <c r="AB1177" s="4" t="s">
        <v>92</v>
      </c>
    </row>
    <row r="1178" spans="1:28">
      <c r="A1178" t="s">
        <v>88</v>
      </c>
      <c r="B1178">
        <v>2020</v>
      </c>
      <c r="C1178" t="s">
        <v>86</v>
      </c>
      <c r="D1178" s="4" t="s">
        <v>26</v>
      </c>
      <c r="E1178" s="3" t="s">
        <v>62</v>
      </c>
      <c r="F1178">
        <v>0</v>
      </c>
      <c r="G1178">
        <v>6.1</v>
      </c>
      <c r="H1178">
        <v>27.001609999999999</v>
      </c>
      <c r="I1178">
        <v>86.053225810000001</v>
      </c>
      <c r="J1178">
        <v>3.5080645160000001</v>
      </c>
      <c r="K1178">
        <f ca="1">RANDBETWEEN(25,35)</f>
        <v>31</v>
      </c>
      <c r="L1178">
        <v>55</v>
      </c>
      <c r="M1178">
        <v>55</v>
      </c>
      <c r="N1178">
        <f t="shared" si="79"/>
        <v>1.8333333333333333</v>
      </c>
      <c r="O1178">
        <v>0</v>
      </c>
      <c r="P1178">
        <v>0</v>
      </c>
      <c r="Q1178" t="s">
        <v>13</v>
      </c>
      <c r="R1178">
        <v>6.4</v>
      </c>
      <c r="S1178">
        <v>30</v>
      </c>
      <c r="T1178">
        <v>40</v>
      </c>
      <c r="U1178">
        <v>40</v>
      </c>
      <c r="V1178" t="s">
        <v>17</v>
      </c>
      <c r="W1178">
        <f t="shared" ca="1" si="80"/>
        <v>0</v>
      </c>
      <c r="X1178">
        <f t="shared" ca="1" si="78"/>
        <v>0</v>
      </c>
      <c r="Y1178">
        <v>0</v>
      </c>
      <c r="Z1178" t="s">
        <v>53</v>
      </c>
      <c r="AA1178" t="str">
        <f t="shared" si="81"/>
        <v>short_term</v>
      </c>
      <c r="AB1178" s="4" t="s">
        <v>128</v>
      </c>
    </row>
    <row r="1179" spans="1:28">
      <c r="A1179" t="s">
        <v>88</v>
      </c>
      <c r="B1179">
        <v>2020</v>
      </c>
      <c r="C1179" t="s">
        <v>86</v>
      </c>
      <c r="D1179" s="4" t="s">
        <v>27</v>
      </c>
      <c r="E1179" s="3" t="s">
        <v>62</v>
      </c>
      <c r="F1179">
        <v>1</v>
      </c>
      <c r="G1179">
        <v>6.1</v>
      </c>
      <c r="H1179">
        <v>27.001609999999999</v>
      </c>
      <c r="I1179">
        <v>86.053225810000001</v>
      </c>
      <c r="J1179">
        <v>3.5080645160000001</v>
      </c>
      <c r="K1179">
        <f ca="1">RANDBETWEEN(15,30)</f>
        <v>18</v>
      </c>
      <c r="L1179">
        <v>90</v>
      </c>
      <c r="M1179">
        <v>90</v>
      </c>
      <c r="N1179">
        <f t="shared" si="79"/>
        <v>3</v>
      </c>
      <c r="O1179">
        <v>28500</v>
      </c>
      <c r="P1179">
        <f ca="1">RANDBETWEEN(8090,8105)</f>
        <v>8101</v>
      </c>
      <c r="Q1179" t="s">
        <v>13</v>
      </c>
      <c r="R1179">
        <v>6.5</v>
      </c>
      <c r="S1179">
        <v>90</v>
      </c>
      <c r="T1179">
        <v>90</v>
      </c>
      <c r="U1179">
        <v>90</v>
      </c>
      <c r="V1179" t="s">
        <v>17</v>
      </c>
      <c r="W1179">
        <f t="shared" ca="1" si="80"/>
        <v>145818</v>
      </c>
      <c r="X1179">
        <f t="shared" ca="1" si="78"/>
        <v>117318</v>
      </c>
      <c r="Y1179">
        <f ca="1">(X1179/O1179)*100</f>
        <v>411.64210526315787</v>
      </c>
      <c r="Z1179" t="s">
        <v>51</v>
      </c>
      <c r="AA1179" t="str">
        <f t="shared" si="81"/>
        <v>short_term</v>
      </c>
      <c r="AB1179" s="4" t="s">
        <v>93</v>
      </c>
    </row>
    <row r="1180" spans="1:28">
      <c r="A1180" t="s">
        <v>88</v>
      </c>
      <c r="B1180">
        <v>2020</v>
      </c>
      <c r="C1180" t="s">
        <v>86</v>
      </c>
      <c r="D1180" s="4" t="s">
        <v>28</v>
      </c>
      <c r="E1180" s="3" t="s">
        <v>62</v>
      </c>
      <c r="F1180">
        <v>0</v>
      </c>
      <c r="G1180">
        <v>6.1</v>
      </c>
      <c r="H1180">
        <v>27.001609999999999</v>
      </c>
      <c r="I1180">
        <v>86.053225810000001</v>
      </c>
      <c r="J1180">
        <v>3.5080645160000001</v>
      </c>
      <c r="K1180">
        <f ca="1">RANDBETWEEN(25,40)</f>
        <v>40</v>
      </c>
      <c r="L1180">
        <v>180</v>
      </c>
      <c r="M1180">
        <v>180</v>
      </c>
      <c r="N1180">
        <f t="shared" si="79"/>
        <v>6</v>
      </c>
      <c r="O1180">
        <v>0</v>
      </c>
      <c r="P1180">
        <v>0</v>
      </c>
      <c r="Q1180" t="s">
        <v>15</v>
      </c>
      <c r="R1180">
        <v>6.25</v>
      </c>
      <c r="S1180">
        <v>80</v>
      </c>
      <c r="T1180">
        <v>60</v>
      </c>
      <c r="U1180">
        <v>40</v>
      </c>
      <c r="V1180" t="s">
        <v>18</v>
      </c>
      <c r="W1180">
        <f t="shared" ca="1" si="80"/>
        <v>0</v>
      </c>
      <c r="X1180">
        <f t="shared" ca="1" si="78"/>
        <v>0</v>
      </c>
      <c r="Y1180">
        <v>0</v>
      </c>
      <c r="Z1180" t="s">
        <v>53</v>
      </c>
      <c r="AA1180" t="str">
        <f t="shared" si="81"/>
        <v>intermediate_term</v>
      </c>
      <c r="AB1180" s="4" t="s">
        <v>94</v>
      </c>
    </row>
    <row r="1181" spans="1:28">
      <c r="A1181" t="s">
        <v>88</v>
      </c>
      <c r="B1181">
        <v>2020</v>
      </c>
      <c r="C1181" t="s">
        <v>86</v>
      </c>
      <c r="D1181" s="4" t="s">
        <v>29</v>
      </c>
      <c r="E1181" s="1" t="s">
        <v>63</v>
      </c>
      <c r="F1181">
        <v>0</v>
      </c>
      <c r="G1181">
        <v>6.1</v>
      </c>
      <c r="H1181">
        <v>27.001609999999999</v>
      </c>
      <c r="I1181">
        <v>86.053225810000001</v>
      </c>
      <c r="J1181">
        <v>3.5080645160000001</v>
      </c>
      <c r="K1181">
        <f ca="1">RANDBETWEEN(85,95)</f>
        <v>94</v>
      </c>
      <c r="L1181">
        <v>210</v>
      </c>
      <c r="M1181">
        <v>210</v>
      </c>
      <c r="N1181">
        <f t="shared" si="79"/>
        <v>7</v>
      </c>
      <c r="O1181">
        <v>0</v>
      </c>
      <c r="P1181">
        <v>0</v>
      </c>
      <c r="Q1181" t="s">
        <v>36</v>
      </c>
      <c r="R1181">
        <v>6</v>
      </c>
      <c r="S1181">
        <v>120</v>
      </c>
      <c r="T1181">
        <v>50</v>
      </c>
      <c r="U1181">
        <v>80</v>
      </c>
      <c r="V1181" t="s">
        <v>17</v>
      </c>
      <c r="W1181">
        <f t="shared" ca="1" si="80"/>
        <v>0</v>
      </c>
      <c r="X1181">
        <f t="shared" ca="1" si="78"/>
        <v>0</v>
      </c>
      <c r="Y1181">
        <v>0</v>
      </c>
      <c r="Z1181" t="s">
        <v>51</v>
      </c>
      <c r="AA1181" t="str">
        <f t="shared" si="81"/>
        <v>intermediate_term</v>
      </c>
      <c r="AB1181" s="4" t="s">
        <v>129</v>
      </c>
    </row>
    <row r="1182" spans="1:28">
      <c r="A1182" t="s">
        <v>88</v>
      </c>
      <c r="B1182">
        <v>2020</v>
      </c>
      <c r="C1182" t="s">
        <v>86</v>
      </c>
      <c r="D1182" s="4" t="s">
        <v>30</v>
      </c>
      <c r="E1182" s="2" t="s">
        <v>61</v>
      </c>
      <c r="F1182">
        <v>1</v>
      </c>
      <c r="G1182">
        <v>6.1</v>
      </c>
      <c r="H1182">
        <v>27.001609999999999</v>
      </c>
      <c r="I1182">
        <v>86.053225810000001</v>
      </c>
      <c r="J1182">
        <v>3.5080645160000001</v>
      </c>
      <c r="K1182">
        <f ca="1">RANDBETWEEN(25,40)</f>
        <v>38</v>
      </c>
      <c r="L1182">
        <v>360</v>
      </c>
      <c r="M1182">
        <v>360</v>
      </c>
      <c r="N1182">
        <f t="shared" si="79"/>
        <v>12</v>
      </c>
      <c r="O1182">
        <v>90000</v>
      </c>
      <c r="P1182">
        <f ca="1">RANDBETWEEN(16180,16190)</f>
        <v>16188</v>
      </c>
      <c r="Q1182" t="s">
        <v>65</v>
      </c>
      <c r="R1182">
        <v>6.75</v>
      </c>
      <c r="S1182">
        <v>400</v>
      </c>
      <c r="T1182">
        <v>120</v>
      </c>
      <c r="U1182">
        <v>600</v>
      </c>
      <c r="V1182" t="s">
        <v>18</v>
      </c>
      <c r="W1182">
        <f t="shared" ca="1" si="80"/>
        <v>615144</v>
      </c>
      <c r="X1182">
        <f t="shared" ca="1" si="78"/>
        <v>525144</v>
      </c>
      <c r="Y1182">
        <f ca="1">(X1182/O1182)*100</f>
        <v>583.49333333333334</v>
      </c>
      <c r="Z1182" t="s">
        <v>53</v>
      </c>
      <c r="AA1182" t="str">
        <f t="shared" si="81"/>
        <v>intermediate_term</v>
      </c>
      <c r="AB1182" s="4" t="s">
        <v>95</v>
      </c>
    </row>
    <row r="1183" spans="1:28">
      <c r="A1183" t="s">
        <v>88</v>
      </c>
      <c r="B1183">
        <v>2020</v>
      </c>
      <c r="C1183" t="s">
        <v>86</v>
      </c>
      <c r="D1183" s="4" t="s">
        <v>31</v>
      </c>
      <c r="E1183" s="3" t="s">
        <v>61</v>
      </c>
      <c r="F1183">
        <v>0</v>
      </c>
      <c r="G1183">
        <v>6.1</v>
      </c>
      <c r="H1183">
        <v>27.001609999999999</v>
      </c>
      <c r="I1183">
        <v>86.053225810000001</v>
      </c>
      <c r="J1183">
        <v>3.5080645160000001</v>
      </c>
      <c r="K1183">
        <f ca="1">RANDBETWEEN(290,320)</f>
        <v>311</v>
      </c>
      <c r="L1183">
        <v>1080</v>
      </c>
      <c r="M1183">
        <v>1080</v>
      </c>
      <c r="N1183">
        <f t="shared" si="79"/>
        <v>36</v>
      </c>
      <c r="O1183">
        <v>0</v>
      </c>
      <c r="P1183">
        <v>0</v>
      </c>
      <c r="Q1183" t="s">
        <v>13</v>
      </c>
      <c r="R1183">
        <v>9.5</v>
      </c>
      <c r="S1183">
        <v>32</v>
      </c>
      <c r="T1183">
        <v>32</v>
      </c>
      <c r="U1183">
        <v>32</v>
      </c>
      <c r="V1183" t="s">
        <v>17</v>
      </c>
      <c r="W1183">
        <f t="shared" ca="1" si="80"/>
        <v>0</v>
      </c>
      <c r="X1183">
        <f t="shared" ca="1" si="78"/>
        <v>0</v>
      </c>
      <c r="Y1183">
        <v>0</v>
      </c>
      <c r="Z1183" t="s">
        <v>54</v>
      </c>
      <c r="AA1183" t="str">
        <f t="shared" si="81"/>
        <v>long_term</v>
      </c>
      <c r="AB1183" s="4" t="s">
        <v>130</v>
      </c>
    </row>
    <row r="1184" spans="1:28">
      <c r="A1184" t="s">
        <v>88</v>
      </c>
      <c r="B1184">
        <v>2020</v>
      </c>
      <c r="C1184" t="s">
        <v>86</v>
      </c>
      <c r="D1184" s="4" t="s">
        <v>32</v>
      </c>
      <c r="E1184" s="3" t="s">
        <v>61</v>
      </c>
      <c r="F1184">
        <v>0</v>
      </c>
      <c r="G1184">
        <v>6.1</v>
      </c>
      <c r="H1184">
        <v>27.001609999999999</v>
      </c>
      <c r="I1184">
        <v>86.053225810000001</v>
      </c>
      <c r="J1184">
        <v>3.5080645160000001</v>
      </c>
      <c r="K1184">
        <f ca="1">RANDBETWEEN(100,130)</f>
        <v>105</v>
      </c>
      <c r="L1184">
        <v>1980</v>
      </c>
      <c r="M1184">
        <v>1980</v>
      </c>
      <c r="N1184">
        <f t="shared" si="79"/>
        <v>66</v>
      </c>
      <c r="O1184">
        <v>0</v>
      </c>
      <c r="P1184">
        <v>0</v>
      </c>
      <c r="Q1184" t="s">
        <v>15</v>
      </c>
      <c r="R1184">
        <v>7.25</v>
      </c>
      <c r="S1184">
        <v>56</v>
      </c>
      <c r="T1184">
        <v>20</v>
      </c>
      <c r="U1184">
        <v>20</v>
      </c>
      <c r="V1184" t="s">
        <v>18</v>
      </c>
      <c r="W1184">
        <f t="shared" ca="1" si="80"/>
        <v>0</v>
      </c>
      <c r="X1184">
        <f t="shared" ca="1" si="78"/>
        <v>0</v>
      </c>
      <c r="Y1184">
        <v>0</v>
      </c>
      <c r="Z1184" t="s">
        <v>54</v>
      </c>
      <c r="AA1184" t="str">
        <f t="shared" si="81"/>
        <v>long_term</v>
      </c>
      <c r="AB1184" s="4" t="s">
        <v>131</v>
      </c>
    </row>
    <row r="1185" spans="1:28">
      <c r="A1185" t="s">
        <v>88</v>
      </c>
      <c r="B1185">
        <v>2020</v>
      </c>
      <c r="C1185" t="s">
        <v>86</v>
      </c>
      <c r="D1185" s="4" t="s">
        <v>33</v>
      </c>
      <c r="E1185" s="2" t="s">
        <v>61</v>
      </c>
      <c r="F1185">
        <v>0</v>
      </c>
      <c r="G1185">
        <v>6.1</v>
      </c>
      <c r="H1185">
        <v>27.001609999999999</v>
      </c>
      <c r="I1185">
        <v>86.053225810000001</v>
      </c>
      <c r="J1185">
        <v>3.5080645160000001</v>
      </c>
      <c r="K1185">
        <f ca="1">RANDBETWEEN(50,65)</f>
        <v>62</v>
      </c>
      <c r="L1185">
        <v>1080</v>
      </c>
      <c r="M1185">
        <v>1080</v>
      </c>
      <c r="N1185">
        <f t="shared" si="79"/>
        <v>36</v>
      </c>
      <c r="O1185">
        <v>0</v>
      </c>
      <c r="P1185">
        <v>0</v>
      </c>
      <c r="Q1185" t="s">
        <v>71</v>
      </c>
      <c r="R1185">
        <v>6</v>
      </c>
      <c r="S1185">
        <v>25</v>
      </c>
      <c r="T1185">
        <v>12</v>
      </c>
      <c r="U1185">
        <v>12</v>
      </c>
      <c r="V1185" t="s">
        <v>18</v>
      </c>
      <c r="W1185">
        <f t="shared" ca="1" si="80"/>
        <v>0</v>
      </c>
      <c r="X1185">
        <f t="shared" ca="1" si="78"/>
        <v>0</v>
      </c>
      <c r="Y1185">
        <v>0</v>
      </c>
      <c r="Z1185" t="s">
        <v>54</v>
      </c>
      <c r="AA1185" t="str">
        <f t="shared" si="81"/>
        <v>long_term</v>
      </c>
      <c r="AB1185" s="4" t="s">
        <v>96</v>
      </c>
    </row>
    <row r="1186" spans="1:28">
      <c r="A1186" t="s">
        <v>88</v>
      </c>
      <c r="B1186">
        <v>2020</v>
      </c>
      <c r="C1186" t="s">
        <v>86</v>
      </c>
      <c r="D1186" s="4" t="s">
        <v>34</v>
      </c>
      <c r="E1186" s="2" t="s">
        <v>61</v>
      </c>
      <c r="F1186">
        <v>1</v>
      </c>
      <c r="G1186">
        <v>6.1</v>
      </c>
      <c r="H1186">
        <v>27.001609999999999</v>
      </c>
      <c r="I1186">
        <v>86.053225810000001</v>
      </c>
      <c r="J1186">
        <v>3.5080645160000001</v>
      </c>
      <c r="K1186">
        <f ca="1">RANDBETWEEN(90,120)</f>
        <v>108</v>
      </c>
      <c r="L1186">
        <v>900</v>
      </c>
      <c r="M1186">
        <v>900</v>
      </c>
      <c r="N1186">
        <f t="shared" si="79"/>
        <v>30</v>
      </c>
      <c r="O1186">
        <v>92000</v>
      </c>
      <c r="P1186">
        <v>20235.28</v>
      </c>
      <c r="Q1186" t="s">
        <v>13</v>
      </c>
      <c r="R1186">
        <v>7.25</v>
      </c>
      <c r="S1186">
        <v>215</v>
      </c>
      <c r="T1186">
        <v>75</v>
      </c>
      <c r="U1186">
        <v>100</v>
      </c>
      <c r="V1186" t="s">
        <v>17</v>
      </c>
      <c r="W1186">
        <f t="shared" ca="1" si="80"/>
        <v>2185410.2399999998</v>
      </c>
      <c r="X1186">
        <f t="shared" ca="1" si="78"/>
        <v>2093410.2399999998</v>
      </c>
      <c r="Y1186">
        <f ca="1">(X1186/O1186)*100</f>
        <v>2275.445913043478</v>
      </c>
      <c r="Z1186" t="s">
        <v>54</v>
      </c>
      <c r="AA1186" t="str">
        <f t="shared" si="81"/>
        <v>long_term</v>
      </c>
      <c r="AB1186" s="4" t="s">
        <v>97</v>
      </c>
    </row>
    <row r="1187" spans="1:28">
      <c r="A1187" t="s">
        <v>88</v>
      </c>
      <c r="B1187">
        <v>2020</v>
      </c>
      <c r="C1187" t="s">
        <v>86</v>
      </c>
      <c r="D1187" s="4" t="s">
        <v>35</v>
      </c>
      <c r="E1187" s="2" t="s">
        <v>61</v>
      </c>
      <c r="F1187">
        <v>0</v>
      </c>
      <c r="G1187">
        <v>6.1</v>
      </c>
      <c r="H1187">
        <v>27.001609999999999</v>
      </c>
      <c r="I1187">
        <v>86.053225810000001</v>
      </c>
      <c r="J1187">
        <v>3.5080645160000001</v>
      </c>
      <c r="K1187">
        <f ca="1">RANDBETWEEN(30,50)</f>
        <v>50</v>
      </c>
      <c r="L1187">
        <v>210</v>
      </c>
      <c r="M1187">
        <v>210</v>
      </c>
      <c r="N1187">
        <f t="shared" si="79"/>
        <v>7</v>
      </c>
      <c r="O1187">
        <v>0</v>
      </c>
      <c r="P1187">
        <v>0</v>
      </c>
      <c r="Q1187" t="s">
        <v>13</v>
      </c>
      <c r="R1187">
        <v>6.75</v>
      </c>
      <c r="S1187">
        <v>1088</v>
      </c>
      <c r="T1187">
        <v>72</v>
      </c>
      <c r="U1187">
        <v>527</v>
      </c>
      <c r="V1187" t="s">
        <v>17</v>
      </c>
      <c r="W1187">
        <f t="shared" ca="1" si="80"/>
        <v>0</v>
      </c>
      <c r="X1187">
        <f t="shared" ca="1" si="78"/>
        <v>0</v>
      </c>
      <c r="Y1187">
        <v>0</v>
      </c>
      <c r="Z1187" t="s">
        <v>54</v>
      </c>
      <c r="AA1187" t="str">
        <f t="shared" si="81"/>
        <v>intermediate_term</v>
      </c>
      <c r="AB1187" s="4" t="s">
        <v>98</v>
      </c>
    </row>
    <row r="1188" spans="1:28">
      <c r="A1188" t="s">
        <v>88</v>
      </c>
      <c r="B1188">
        <v>2020</v>
      </c>
      <c r="C1188" t="s">
        <v>86</v>
      </c>
      <c r="D1188" s="4" t="s">
        <v>37</v>
      </c>
      <c r="E1188" s="2" t="s">
        <v>61</v>
      </c>
      <c r="F1188">
        <v>0</v>
      </c>
      <c r="G1188">
        <v>6.1</v>
      </c>
      <c r="H1188">
        <v>27.001609999999999</v>
      </c>
      <c r="I1188">
        <v>86.053225810000001</v>
      </c>
      <c r="J1188">
        <v>3.5080645160000001</v>
      </c>
      <c r="K1188">
        <f ca="1">RANDBETWEEN(50,100)</f>
        <v>100</v>
      </c>
      <c r="L1188">
        <v>1800</v>
      </c>
      <c r="M1188">
        <v>2880</v>
      </c>
      <c r="N1188">
        <f t="shared" si="79"/>
        <v>78</v>
      </c>
      <c r="O1188">
        <v>0</v>
      </c>
      <c r="P1188">
        <v>0</v>
      </c>
      <c r="Q1188" t="s">
        <v>13</v>
      </c>
      <c r="R1188">
        <v>6.5</v>
      </c>
      <c r="S1188">
        <v>400</v>
      </c>
      <c r="T1188">
        <v>400</v>
      </c>
      <c r="U1188">
        <v>600</v>
      </c>
      <c r="V1188" t="s">
        <v>18</v>
      </c>
      <c r="W1188">
        <f t="shared" ca="1" si="80"/>
        <v>0</v>
      </c>
      <c r="X1188">
        <f t="shared" ca="1" si="78"/>
        <v>0</v>
      </c>
      <c r="Y1188">
        <v>0</v>
      </c>
      <c r="Z1188" t="s">
        <v>54</v>
      </c>
      <c r="AA1188" t="str">
        <f t="shared" si="81"/>
        <v>long_term</v>
      </c>
      <c r="AB1188" s="4" t="s">
        <v>99</v>
      </c>
    </row>
    <row r="1189" spans="1:28">
      <c r="A1189" t="s">
        <v>88</v>
      </c>
      <c r="B1189">
        <v>2020</v>
      </c>
      <c r="C1189" t="s">
        <v>86</v>
      </c>
      <c r="D1189" s="4" t="s">
        <v>156</v>
      </c>
      <c r="E1189" s="2" t="s">
        <v>61</v>
      </c>
      <c r="F1189">
        <v>0</v>
      </c>
      <c r="G1189">
        <v>6.1</v>
      </c>
      <c r="H1189">
        <v>27.001609999999999</v>
      </c>
      <c r="I1189">
        <v>86.053225810000001</v>
      </c>
      <c r="J1189">
        <v>3.5080645160000001</v>
      </c>
      <c r="K1189">
        <f ca="1">RANDBETWEEN(100,150)</f>
        <v>109</v>
      </c>
      <c r="L1189">
        <v>240</v>
      </c>
      <c r="M1189">
        <v>720</v>
      </c>
      <c r="N1189">
        <f t="shared" si="79"/>
        <v>16</v>
      </c>
      <c r="O1189">
        <v>0</v>
      </c>
      <c r="P1189">
        <v>0</v>
      </c>
      <c r="Q1189" t="s">
        <v>67</v>
      </c>
      <c r="R1189">
        <v>6</v>
      </c>
      <c r="S1189">
        <v>170</v>
      </c>
      <c r="T1189">
        <v>170</v>
      </c>
      <c r="U1189">
        <v>170</v>
      </c>
      <c r="V1189" t="s">
        <v>18</v>
      </c>
      <c r="W1189">
        <f t="shared" ca="1" si="80"/>
        <v>0</v>
      </c>
      <c r="X1189">
        <f t="shared" ca="1" si="78"/>
        <v>0</v>
      </c>
      <c r="Y1189">
        <v>0</v>
      </c>
      <c r="Z1189" t="s">
        <v>54</v>
      </c>
      <c r="AA1189" t="str">
        <f t="shared" si="81"/>
        <v>long_term</v>
      </c>
      <c r="AB1189" s="4" t="s">
        <v>100</v>
      </c>
    </row>
    <row r="1190" spans="1:28">
      <c r="A1190" t="s">
        <v>88</v>
      </c>
      <c r="B1190">
        <v>2020</v>
      </c>
      <c r="C1190" t="s">
        <v>86</v>
      </c>
      <c r="D1190" s="4" t="s">
        <v>38</v>
      </c>
      <c r="E1190" s="3" t="s">
        <v>59</v>
      </c>
      <c r="F1190">
        <v>0</v>
      </c>
      <c r="G1190">
        <v>6.1</v>
      </c>
      <c r="H1190">
        <v>27.001609999999999</v>
      </c>
      <c r="I1190">
        <v>86.053225810000001</v>
      </c>
      <c r="J1190">
        <v>3.5080645160000001</v>
      </c>
      <c r="K1190">
        <f ca="1">RANDBETWEEN(120,300)</f>
        <v>262</v>
      </c>
      <c r="L1190">
        <v>45</v>
      </c>
      <c r="M1190">
        <v>50</v>
      </c>
      <c r="N1190">
        <f t="shared" si="79"/>
        <v>1.5833333333333333</v>
      </c>
      <c r="O1190">
        <v>0</v>
      </c>
      <c r="P1190">
        <v>0</v>
      </c>
      <c r="Q1190" t="s">
        <v>15</v>
      </c>
      <c r="R1190">
        <v>6.25</v>
      </c>
      <c r="S1190">
        <v>200</v>
      </c>
      <c r="T1190">
        <v>75</v>
      </c>
      <c r="U1190">
        <v>125</v>
      </c>
      <c r="V1190" t="s">
        <v>17</v>
      </c>
      <c r="W1190">
        <f t="shared" ca="1" si="80"/>
        <v>0</v>
      </c>
      <c r="X1190">
        <f t="shared" ca="1" si="78"/>
        <v>0</v>
      </c>
      <c r="Y1190">
        <v>0</v>
      </c>
      <c r="Z1190" t="s">
        <v>54</v>
      </c>
      <c r="AA1190" t="str">
        <f t="shared" si="81"/>
        <v>short_term</v>
      </c>
      <c r="AB1190" s="4" t="s">
        <v>101</v>
      </c>
    </row>
    <row r="1191" spans="1:28">
      <c r="A1191" t="s">
        <v>88</v>
      </c>
      <c r="B1191">
        <v>2020</v>
      </c>
      <c r="C1191" t="s">
        <v>86</v>
      </c>
      <c r="D1191" s="4" t="s">
        <v>39</v>
      </c>
      <c r="E1191" s="3" t="s">
        <v>59</v>
      </c>
      <c r="F1191">
        <v>0</v>
      </c>
      <c r="G1191">
        <v>6.1</v>
      </c>
      <c r="H1191">
        <v>27.001609999999999</v>
      </c>
      <c r="I1191">
        <v>86.053225810000001</v>
      </c>
      <c r="J1191">
        <v>3.5080645160000001</v>
      </c>
      <c r="K1191">
        <f ca="1">RANDBETWEEN(60,90)</f>
        <v>79</v>
      </c>
      <c r="L1191">
        <v>56</v>
      </c>
      <c r="M1191">
        <v>60</v>
      </c>
      <c r="N1191">
        <f t="shared" si="79"/>
        <v>1.9333333333333333</v>
      </c>
      <c r="O1191">
        <v>0</v>
      </c>
      <c r="P1191">
        <v>0</v>
      </c>
      <c r="Q1191" t="s">
        <v>13</v>
      </c>
      <c r="R1191">
        <v>7.25</v>
      </c>
      <c r="S1191">
        <v>45</v>
      </c>
      <c r="T1191">
        <v>90</v>
      </c>
      <c r="U1191">
        <v>75</v>
      </c>
      <c r="V1191" t="s">
        <v>18</v>
      </c>
      <c r="W1191">
        <f t="shared" ca="1" si="80"/>
        <v>0</v>
      </c>
      <c r="X1191">
        <f t="shared" ca="1" si="78"/>
        <v>0</v>
      </c>
      <c r="Y1191">
        <v>0</v>
      </c>
      <c r="Z1191" t="s">
        <v>53</v>
      </c>
      <c r="AA1191" t="str">
        <f t="shared" si="81"/>
        <v>short_term</v>
      </c>
      <c r="AB1191" s="4" t="s">
        <v>102</v>
      </c>
    </row>
    <row r="1192" spans="1:28">
      <c r="A1192" t="s">
        <v>88</v>
      </c>
      <c r="B1192">
        <v>2020</v>
      </c>
      <c r="C1192" t="s">
        <v>86</v>
      </c>
      <c r="D1192" s="4" t="s">
        <v>40</v>
      </c>
      <c r="E1192" s="2" t="s">
        <v>62</v>
      </c>
      <c r="F1192">
        <v>0</v>
      </c>
      <c r="G1192">
        <v>6.1</v>
      </c>
      <c r="H1192">
        <v>27.001609999999999</v>
      </c>
      <c r="I1192">
        <v>86.053225810000001</v>
      </c>
      <c r="J1192">
        <v>3.5080645160000001</v>
      </c>
      <c r="K1192">
        <f ca="1">RANDBETWEEN(15,25)</f>
        <v>19</v>
      </c>
      <c r="L1192">
        <v>55</v>
      </c>
      <c r="M1192">
        <v>90</v>
      </c>
      <c r="N1192">
        <f t="shared" si="79"/>
        <v>2.4166666666666665</v>
      </c>
      <c r="O1192">
        <v>0</v>
      </c>
      <c r="P1192">
        <v>0</v>
      </c>
      <c r="Q1192" t="s">
        <v>72</v>
      </c>
      <c r="R1192">
        <v>6.5</v>
      </c>
      <c r="S1192">
        <v>40</v>
      </c>
      <c r="T1192">
        <v>60</v>
      </c>
      <c r="U1192">
        <v>30</v>
      </c>
      <c r="V1192" t="s">
        <v>17</v>
      </c>
      <c r="W1192">
        <f t="shared" ca="1" si="80"/>
        <v>0</v>
      </c>
      <c r="X1192">
        <f t="shared" ca="1" si="78"/>
        <v>0</v>
      </c>
      <c r="Y1192">
        <v>0</v>
      </c>
      <c r="Z1192" t="s">
        <v>53</v>
      </c>
      <c r="AA1192" t="str">
        <f t="shared" si="81"/>
        <v>short_term</v>
      </c>
      <c r="AB1192" s="4" t="s">
        <v>132</v>
      </c>
    </row>
    <row r="1193" spans="1:28">
      <c r="A1193" t="s">
        <v>88</v>
      </c>
      <c r="B1193">
        <v>2020</v>
      </c>
      <c r="C1193" t="s">
        <v>86</v>
      </c>
      <c r="D1193" s="4" t="s">
        <v>41</v>
      </c>
      <c r="E1193" s="2" t="s">
        <v>62</v>
      </c>
      <c r="F1193">
        <v>0</v>
      </c>
      <c r="G1193">
        <v>6.1</v>
      </c>
      <c r="H1193">
        <v>27.001609999999999</v>
      </c>
      <c r="I1193">
        <v>86.053225810000001</v>
      </c>
      <c r="J1193">
        <v>3.5080645160000001</v>
      </c>
      <c r="K1193">
        <f ca="1">RANDBETWEEN(20,35)</f>
        <v>28</v>
      </c>
      <c r="L1193">
        <v>90</v>
      </c>
      <c r="M1193">
        <v>120</v>
      </c>
      <c r="N1193">
        <f t="shared" si="79"/>
        <v>3.5</v>
      </c>
      <c r="O1193">
        <v>0</v>
      </c>
      <c r="P1193">
        <v>0</v>
      </c>
      <c r="Q1193" t="s">
        <v>15</v>
      </c>
      <c r="R1193">
        <v>6.5</v>
      </c>
      <c r="S1193">
        <v>120</v>
      </c>
      <c r="T1193">
        <v>80</v>
      </c>
      <c r="U1193">
        <v>80</v>
      </c>
      <c r="V1193" t="s">
        <v>17</v>
      </c>
      <c r="W1193">
        <f t="shared" ca="1" si="80"/>
        <v>0</v>
      </c>
      <c r="X1193">
        <f t="shared" ca="1" si="78"/>
        <v>0</v>
      </c>
      <c r="Y1193">
        <v>0</v>
      </c>
      <c r="Z1193" t="s">
        <v>51</v>
      </c>
      <c r="AA1193" t="str">
        <f t="shared" si="81"/>
        <v>short_term</v>
      </c>
      <c r="AB1193" s="4" t="s">
        <v>133</v>
      </c>
    </row>
    <row r="1194" spans="1:28">
      <c r="A1194" t="s">
        <v>88</v>
      </c>
      <c r="B1194">
        <v>2020</v>
      </c>
      <c r="C1194" t="s">
        <v>86</v>
      </c>
      <c r="D1194" s="4" t="s">
        <v>157</v>
      </c>
      <c r="E1194" s="2" t="s">
        <v>62</v>
      </c>
      <c r="F1194">
        <v>1</v>
      </c>
      <c r="G1194">
        <v>6.1</v>
      </c>
      <c r="H1194">
        <v>27.001609999999999</v>
      </c>
      <c r="I1194">
        <v>86.053225810000001</v>
      </c>
      <c r="J1194">
        <v>3.5080645160000001</v>
      </c>
      <c r="K1194">
        <f ca="1">RANDBETWEEN(25,40)</f>
        <v>33</v>
      </c>
      <c r="L1194">
        <v>55</v>
      </c>
      <c r="M1194">
        <v>60</v>
      </c>
      <c r="N1194">
        <f t="shared" si="79"/>
        <v>1.9166666666666667</v>
      </c>
      <c r="O1194">
        <v>22000</v>
      </c>
      <c r="P1194">
        <f ca="1">RANDBETWEEN(6060,6075)</f>
        <v>6071</v>
      </c>
      <c r="Q1194" t="s">
        <v>13</v>
      </c>
      <c r="R1194">
        <v>6.5</v>
      </c>
      <c r="S1194">
        <v>120</v>
      </c>
      <c r="T1194">
        <v>40</v>
      </c>
      <c r="U1194">
        <v>80</v>
      </c>
      <c r="V1194" t="s">
        <v>18</v>
      </c>
      <c r="W1194">
        <f t="shared" ca="1" si="80"/>
        <v>200343</v>
      </c>
      <c r="X1194">
        <f t="shared" ca="1" si="78"/>
        <v>178343</v>
      </c>
      <c r="Y1194">
        <f ca="1">(X1194/O1194)*100</f>
        <v>810.65000000000009</v>
      </c>
      <c r="Z1194" t="s">
        <v>53</v>
      </c>
      <c r="AA1194" t="str">
        <f t="shared" si="81"/>
        <v>short_term</v>
      </c>
      <c r="AB1194" s="4" t="s">
        <v>103</v>
      </c>
    </row>
    <row r="1195" spans="1:28">
      <c r="A1195" t="s">
        <v>88</v>
      </c>
      <c r="B1195">
        <v>2020</v>
      </c>
      <c r="C1195" t="s">
        <v>86</v>
      </c>
      <c r="D1195" s="4" t="s">
        <v>158</v>
      </c>
      <c r="E1195" s="2" t="s">
        <v>62</v>
      </c>
      <c r="F1195">
        <v>1</v>
      </c>
      <c r="G1195">
        <v>6.1</v>
      </c>
      <c r="H1195">
        <v>27.001609999999999</v>
      </c>
      <c r="I1195">
        <v>86.053225810000001</v>
      </c>
      <c r="J1195">
        <v>3.5080645160000001</v>
      </c>
      <c r="K1195">
        <f ca="1">RANDBETWEEN(15,25)</f>
        <v>20</v>
      </c>
      <c r="L1195">
        <v>110</v>
      </c>
      <c r="M1195">
        <v>120</v>
      </c>
      <c r="N1195">
        <f t="shared" si="79"/>
        <v>3.8333333333333335</v>
      </c>
      <c r="O1195">
        <v>22000</v>
      </c>
      <c r="P1195">
        <f ca="1">RANDBETWEEN(15990,16010)</f>
        <v>16007</v>
      </c>
      <c r="Q1195" t="s">
        <v>13</v>
      </c>
      <c r="R1195">
        <v>7</v>
      </c>
      <c r="S1195">
        <v>120</v>
      </c>
      <c r="T1195">
        <v>40</v>
      </c>
      <c r="U1195">
        <v>80</v>
      </c>
      <c r="V1195" t="s">
        <v>17</v>
      </c>
      <c r="W1195">
        <f t="shared" ca="1" si="80"/>
        <v>320140</v>
      </c>
      <c r="X1195">
        <f t="shared" ca="1" si="78"/>
        <v>298140</v>
      </c>
      <c r="Y1195">
        <f ca="1">(X1195/O1195)*100</f>
        <v>1355.1818181818182</v>
      </c>
      <c r="Z1195" t="s">
        <v>53</v>
      </c>
      <c r="AA1195" t="str">
        <f t="shared" si="81"/>
        <v>short_term</v>
      </c>
      <c r="AB1195" s="4" t="s">
        <v>103</v>
      </c>
    </row>
    <row r="1196" spans="1:28">
      <c r="A1196" t="s">
        <v>88</v>
      </c>
      <c r="B1196">
        <v>2020</v>
      </c>
      <c r="C1196" t="s">
        <v>86</v>
      </c>
      <c r="D1196" s="4" t="s">
        <v>42</v>
      </c>
      <c r="E1196" s="2" t="s">
        <v>61</v>
      </c>
      <c r="F1196">
        <v>1</v>
      </c>
      <c r="G1196">
        <v>6.1</v>
      </c>
      <c r="H1196">
        <v>27.001609999999999</v>
      </c>
      <c r="I1196">
        <v>86.053225810000001</v>
      </c>
      <c r="J1196">
        <v>3.5080645160000001</v>
      </c>
      <c r="K1196">
        <f ca="1">RANDBETWEEN(600,700)</f>
        <v>613</v>
      </c>
      <c r="L1196">
        <v>720</v>
      </c>
      <c r="M1196">
        <v>1080</v>
      </c>
      <c r="N1196">
        <f t="shared" si="79"/>
        <v>30</v>
      </c>
      <c r="O1196">
        <v>31000</v>
      </c>
      <c r="P1196">
        <f ca="1">RANDBETWEEN(1290,1310)</f>
        <v>1309</v>
      </c>
      <c r="Q1196" t="s">
        <v>70</v>
      </c>
      <c r="R1196">
        <v>5.75</v>
      </c>
      <c r="S1196">
        <v>890</v>
      </c>
      <c r="T1196">
        <v>445</v>
      </c>
      <c r="U1196">
        <v>445</v>
      </c>
      <c r="V1196" t="s">
        <v>18</v>
      </c>
      <c r="W1196">
        <f t="shared" ca="1" si="80"/>
        <v>802417</v>
      </c>
      <c r="X1196">
        <f t="shared" ca="1" si="78"/>
        <v>771417</v>
      </c>
      <c r="Y1196">
        <f ca="1">(X1196/O1196)*100</f>
        <v>2488.441935483871</v>
      </c>
      <c r="Z1196" t="s">
        <v>54</v>
      </c>
      <c r="AA1196" t="str">
        <f t="shared" si="81"/>
        <v>long_term</v>
      </c>
      <c r="AB1196" s="4" t="s">
        <v>134</v>
      </c>
    </row>
    <row r="1197" spans="1:28">
      <c r="A1197" t="s">
        <v>88</v>
      </c>
      <c r="B1197">
        <v>2020</v>
      </c>
      <c r="C1197" t="s">
        <v>86</v>
      </c>
      <c r="D1197" s="4" t="s">
        <v>43</v>
      </c>
      <c r="E1197" s="3" t="s">
        <v>61</v>
      </c>
      <c r="F1197">
        <v>0</v>
      </c>
      <c r="G1197">
        <v>6.1</v>
      </c>
      <c r="H1197">
        <v>27.001609999999999</v>
      </c>
      <c r="I1197">
        <v>86.053225810000001</v>
      </c>
      <c r="J1197">
        <v>3.5080645160000001</v>
      </c>
      <c r="K1197">
        <f ca="1">RANDBETWEEN(140,170)</f>
        <v>142</v>
      </c>
      <c r="L1197">
        <v>150</v>
      </c>
      <c r="M1197">
        <v>180</v>
      </c>
      <c r="N1197">
        <f t="shared" si="79"/>
        <v>5.5</v>
      </c>
      <c r="O1197">
        <v>0</v>
      </c>
      <c r="P1197">
        <v>0</v>
      </c>
      <c r="Q1197" t="s">
        <v>15</v>
      </c>
      <c r="R1197">
        <v>6.5</v>
      </c>
      <c r="S1197">
        <v>350</v>
      </c>
      <c r="T1197">
        <v>140</v>
      </c>
      <c r="U1197">
        <v>140</v>
      </c>
      <c r="V1197" t="s">
        <v>17</v>
      </c>
      <c r="W1197">
        <f t="shared" ca="1" si="80"/>
        <v>0</v>
      </c>
      <c r="X1197">
        <f t="shared" ca="1" si="78"/>
        <v>0</v>
      </c>
      <c r="Y1197">
        <v>0</v>
      </c>
      <c r="Z1197" t="s">
        <v>54</v>
      </c>
      <c r="AA1197" t="str">
        <f t="shared" si="81"/>
        <v>intermediate_term</v>
      </c>
      <c r="AB1197" s="4" t="s">
        <v>135</v>
      </c>
    </row>
    <row r="1198" spans="1:28">
      <c r="A1198" t="s">
        <v>88</v>
      </c>
      <c r="B1198">
        <v>2020</v>
      </c>
      <c r="C1198" t="s">
        <v>86</v>
      </c>
      <c r="D1198" s="4" t="s">
        <v>44</v>
      </c>
      <c r="E1198" s="2" t="s">
        <v>61</v>
      </c>
      <c r="F1198">
        <v>0</v>
      </c>
      <c r="G1198">
        <v>6.1</v>
      </c>
      <c r="H1198">
        <v>27.001609999999999</v>
      </c>
      <c r="I1198">
        <v>86.053225810000001</v>
      </c>
      <c r="J1198">
        <v>3.5080645160000001</v>
      </c>
      <c r="K1198">
        <f ca="1">RANDBETWEEN(110,125)</f>
        <v>124</v>
      </c>
      <c r="L1198">
        <v>2160</v>
      </c>
      <c r="M1198">
        <v>3600</v>
      </c>
      <c r="N1198">
        <f t="shared" si="79"/>
        <v>96</v>
      </c>
      <c r="O1198">
        <v>0</v>
      </c>
      <c r="P1198">
        <v>0</v>
      </c>
      <c r="Q1198" t="s">
        <v>70</v>
      </c>
      <c r="R1198">
        <v>6.6</v>
      </c>
      <c r="S1198">
        <v>800</v>
      </c>
      <c r="T1198">
        <v>40</v>
      </c>
      <c r="U1198">
        <v>160</v>
      </c>
      <c r="V1198" t="s">
        <v>18</v>
      </c>
      <c r="W1198">
        <f t="shared" ca="1" si="80"/>
        <v>0</v>
      </c>
      <c r="X1198">
        <f t="shared" ca="1" si="78"/>
        <v>0</v>
      </c>
      <c r="Y1198">
        <v>0</v>
      </c>
      <c r="Z1198" t="s">
        <v>54</v>
      </c>
      <c r="AA1198" t="str">
        <f t="shared" si="81"/>
        <v>long_term</v>
      </c>
      <c r="AB1198" s="4" t="s">
        <v>136</v>
      </c>
    </row>
    <row r="1199" spans="1:28">
      <c r="A1199" t="s">
        <v>88</v>
      </c>
      <c r="B1199">
        <v>2020</v>
      </c>
      <c r="C1199" t="s">
        <v>86</v>
      </c>
      <c r="D1199" s="4" t="s">
        <v>45</v>
      </c>
      <c r="E1199" s="3" t="s">
        <v>59</v>
      </c>
      <c r="F1199">
        <v>1</v>
      </c>
      <c r="G1199">
        <v>6.1</v>
      </c>
      <c r="H1199">
        <v>27.001609999999999</v>
      </c>
      <c r="I1199">
        <v>86.053225810000001</v>
      </c>
      <c r="J1199">
        <v>3.5080645160000001</v>
      </c>
      <c r="K1199">
        <f ca="1">RANDBETWEEN(800,1000)</f>
        <v>931</v>
      </c>
      <c r="L1199">
        <v>240</v>
      </c>
      <c r="M1199">
        <v>270</v>
      </c>
      <c r="N1199">
        <f t="shared" si="79"/>
        <v>8.5</v>
      </c>
      <c r="O1199">
        <v>33500</v>
      </c>
      <c r="P1199">
        <v>800</v>
      </c>
      <c r="Q1199" t="s">
        <v>65</v>
      </c>
      <c r="R1199">
        <v>7</v>
      </c>
      <c r="S1199">
        <v>50</v>
      </c>
      <c r="T1199">
        <v>100</v>
      </c>
      <c r="U1199">
        <v>100</v>
      </c>
      <c r="V1199" t="s">
        <v>18</v>
      </c>
      <c r="W1199">
        <f t="shared" ca="1" si="80"/>
        <v>744800</v>
      </c>
      <c r="X1199">
        <f t="shared" ca="1" si="78"/>
        <v>711300</v>
      </c>
      <c r="Y1199">
        <f ca="1">(X1199/O1199)*100</f>
        <v>2123.2835820895525</v>
      </c>
      <c r="Z1199" t="s">
        <v>53</v>
      </c>
      <c r="AA1199" t="str">
        <f t="shared" si="81"/>
        <v>intermediate_term</v>
      </c>
      <c r="AB1199" s="4" t="s">
        <v>104</v>
      </c>
    </row>
    <row r="1200" spans="1:28">
      <c r="A1200" t="s">
        <v>88</v>
      </c>
      <c r="B1200">
        <v>2020</v>
      </c>
      <c r="C1200" t="s">
        <v>86</v>
      </c>
      <c r="D1200" s="4" t="s">
        <v>46</v>
      </c>
      <c r="E1200" s="2" t="s">
        <v>59</v>
      </c>
      <c r="F1200">
        <v>0</v>
      </c>
      <c r="G1200">
        <v>6.1</v>
      </c>
      <c r="H1200">
        <v>27.001609999999999</v>
      </c>
      <c r="I1200">
        <v>86.053225810000001</v>
      </c>
      <c r="J1200">
        <v>3.5080645160000001</v>
      </c>
      <c r="K1200">
        <f ca="1">RANDBETWEEN(80,100)</f>
        <v>88</v>
      </c>
      <c r="L1200">
        <v>75</v>
      </c>
      <c r="M1200">
        <v>90</v>
      </c>
      <c r="N1200">
        <f t="shared" si="79"/>
        <v>2.75</v>
      </c>
      <c r="O1200">
        <v>0</v>
      </c>
      <c r="P1200">
        <v>0</v>
      </c>
      <c r="Q1200" t="s">
        <v>13</v>
      </c>
      <c r="R1200">
        <v>6.75</v>
      </c>
      <c r="S1200">
        <v>125</v>
      </c>
      <c r="T1200">
        <v>120</v>
      </c>
      <c r="U1200">
        <v>25</v>
      </c>
      <c r="V1200" t="s">
        <v>17</v>
      </c>
      <c r="W1200">
        <f t="shared" ca="1" si="80"/>
        <v>0</v>
      </c>
      <c r="X1200">
        <f t="shared" ca="1" si="78"/>
        <v>0</v>
      </c>
      <c r="Y1200">
        <v>0</v>
      </c>
      <c r="Z1200" t="s">
        <v>53</v>
      </c>
      <c r="AA1200" t="str">
        <f t="shared" si="81"/>
        <v>short_term</v>
      </c>
      <c r="AB1200" s="4" t="s">
        <v>105</v>
      </c>
    </row>
    <row r="1201" spans="1:28">
      <c r="A1201" t="s">
        <v>88</v>
      </c>
      <c r="B1201">
        <v>2020</v>
      </c>
      <c r="C1201" t="s">
        <v>86</v>
      </c>
      <c r="D1201" t="s">
        <v>159</v>
      </c>
      <c r="E1201" s="2" t="s">
        <v>61</v>
      </c>
      <c r="F1201">
        <v>0</v>
      </c>
      <c r="G1201">
        <v>6.1</v>
      </c>
      <c r="H1201">
        <v>27.001609999999999</v>
      </c>
      <c r="I1201">
        <v>86.053225810000001</v>
      </c>
      <c r="J1201">
        <v>3.5080645160000001</v>
      </c>
      <c r="K1201">
        <f ca="1">RANDBETWEEN(190,210)</f>
        <v>204</v>
      </c>
      <c r="L1201">
        <v>1095</v>
      </c>
      <c r="M1201">
        <v>1460</v>
      </c>
      <c r="N1201">
        <f t="shared" si="79"/>
        <v>42.583333333333336</v>
      </c>
      <c r="O1201">
        <v>0</v>
      </c>
      <c r="P1201">
        <v>0</v>
      </c>
      <c r="Q1201" t="s">
        <v>13</v>
      </c>
      <c r="R1201">
        <v>6</v>
      </c>
      <c r="S1201">
        <v>50</v>
      </c>
      <c r="T1201">
        <v>25</v>
      </c>
      <c r="U1201">
        <v>25</v>
      </c>
      <c r="V1201" t="s">
        <v>17</v>
      </c>
      <c r="W1201">
        <f t="shared" ca="1" si="80"/>
        <v>0</v>
      </c>
      <c r="X1201">
        <f t="shared" ca="1" si="78"/>
        <v>0</v>
      </c>
      <c r="Y1201">
        <v>0</v>
      </c>
      <c r="Z1201" t="s">
        <v>54</v>
      </c>
      <c r="AA1201" t="str">
        <f t="shared" si="81"/>
        <v>long_term</v>
      </c>
      <c r="AB1201" s="4" t="s">
        <v>106</v>
      </c>
    </row>
    <row r="1202" spans="1:28">
      <c r="A1202" t="s">
        <v>88</v>
      </c>
      <c r="B1202">
        <v>2021</v>
      </c>
      <c r="C1202" t="s">
        <v>75</v>
      </c>
      <c r="D1202" s="4" t="s">
        <v>138</v>
      </c>
      <c r="E1202" t="s">
        <v>58</v>
      </c>
      <c r="F1202">
        <v>0</v>
      </c>
      <c r="G1202">
        <v>0</v>
      </c>
      <c r="H1202">
        <v>24.777419999999999</v>
      </c>
      <c r="I1202">
        <v>68.556451609999996</v>
      </c>
      <c r="J1202">
        <v>1.0032258060000001</v>
      </c>
      <c r="K1202">
        <v>18</v>
      </c>
      <c r="L1202">
        <v>90</v>
      </c>
      <c r="M1202">
        <v>110</v>
      </c>
      <c r="N1202">
        <f t="shared" si="79"/>
        <v>3.3333333333333335</v>
      </c>
      <c r="O1202">
        <v>0</v>
      </c>
      <c r="P1202">
        <v>0</v>
      </c>
      <c r="Q1202" t="s">
        <v>15</v>
      </c>
      <c r="R1202">
        <v>5.75</v>
      </c>
      <c r="S1202">
        <v>150</v>
      </c>
      <c r="T1202">
        <v>60</v>
      </c>
      <c r="U1202">
        <v>60</v>
      </c>
      <c r="V1202" t="s">
        <v>17</v>
      </c>
      <c r="W1202">
        <f t="shared" si="80"/>
        <v>0</v>
      </c>
      <c r="X1202">
        <f t="shared" si="78"/>
        <v>0</v>
      </c>
      <c r="Y1202">
        <v>0</v>
      </c>
      <c r="Z1202" t="s">
        <v>51</v>
      </c>
      <c r="AA1202" t="str">
        <f t="shared" si="81"/>
        <v>short_term</v>
      </c>
      <c r="AB1202" s="4" t="s">
        <v>107</v>
      </c>
    </row>
    <row r="1203" spans="1:28">
      <c r="A1203" t="s">
        <v>88</v>
      </c>
      <c r="B1203">
        <v>2021</v>
      </c>
      <c r="C1203" t="s">
        <v>75</v>
      </c>
      <c r="D1203" s="4" t="s">
        <v>9</v>
      </c>
      <c r="E1203" t="s">
        <v>58</v>
      </c>
      <c r="F1203">
        <v>0</v>
      </c>
      <c r="G1203">
        <v>0</v>
      </c>
      <c r="H1203">
        <v>24.777419999999999</v>
      </c>
      <c r="I1203">
        <v>68.556451609999996</v>
      </c>
      <c r="J1203">
        <v>1.0032258060000001</v>
      </c>
      <c r="K1203">
        <v>11.07</v>
      </c>
      <c r="L1203">
        <v>210</v>
      </c>
      <c r="M1203">
        <v>240</v>
      </c>
      <c r="N1203">
        <f t="shared" si="79"/>
        <v>7.5</v>
      </c>
      <c r="O1203">
        <v>0</v>
      </c>
      <c r="P1203">
        <v>0</v>
      </c>
      <c r="Q1203" t="s">
        <v>15</v>
      </c>
      <c r="R1203">
        <v>6.5</v>
      </c>
      <c r="S1203">
        <v>80</v>
      </c>
      <c r="T1203">
        <v>40</v>
      </c>
      <c r="U1203">
        <v>40</v>
      </c>
      <c r="V1203" t="s">
        <v>17</v>
      </c>
      <c r="W1203">
        <f t="shared" si="80"/>
        <v>0</v>
      </c>
      <c r="X1203">
        <f t="shared" si="78"/>
        <v>0</v>
      </c>
      <c r="Y1203">
        <v>0</v>
      </c>
      <c r="Z1203" t="s">
        <v>51</v>
      </c>
      <c r="AA1203" t="str">
        <f t="shared" si="81"/>
        <v>intermediate_term</v>
      </c>
      <c r="AB1203" s="4" t="s">
        <v>108</v>
      </c>
    </row>
    <row r="1204" spans="1:28">
      <c r="A1204" t="s">
        <v>88</v>
      </c>
      <c r="B1204">
        <v>2021</v>
      </c>
      <c r="C1204" t="s">
        <v>75</v>
      </c>
      <c r="D1204" s="4" t="s">
        <v>139</v>
      </c>
      <c r="E1204" t="s">
        <v>58</v>
      </c>
      <c r="F1204">
        <v>0</v>
      </c>
      <c r="G1204">
        <v>0</v>
      </c>
      <c r="H1204">
        <v>24.777419999999999</v>
      </c>
      <c r="I1204">
        <v>68.556451609999996</v>
      </c>
      <c r="J1204">
        <v>1.0032258060000001</v>
      </c>
      <c r="K1204">
        <v>25</v>
      </c>
      <c r="L1204">
        <v>65</v>
      </c>
      <c r="M1204">
        <v>75</v>
      </c>
      <c r="N1204">
        <f t="shared" si="79"/>
        <v>2.3333333333333335</v>
      </c>
      <c r="O1204">
        <v>0</v>
      </c>
      <c r="P1204">
        <v>0</v>
      </c>
      <c r="Q1204" t="s">
        <v>15</v>
      </c>
      <c r="R1204">
        <v>6.75</v>
      </c>
      <c r="S1204">
        <v>80</v>
      </c>
      <c r="T1204">
        <v>40</v>
      </c>
      <c r="U1204">
        <v>40</v>
      </c>
      <c r="V1204" t="s">
        <v>17</v>
      </c>
      <c r="W1204">
        <f t="shared" si="80"/>
        <v>0</v>
      </c>
      <c r="X1204">
        <f t="shared" si="78"/>
        <v>0</v>
      </c>
      <c r="Y1204">
        <v>0</v>
      </c>
      <c r="Z1204" t="s">
        <v>51</v>
      </c>
      <c r="AA1204" t="str">
        <f t="shared" si="81"/>
        <v>short_term</v>
      </c>
      <c r="AB1204" s="4" t="s">
        <v>89</v>
      </c>
    </row>
    <row r="1205" spans="1:28">
      <c r="A1205" t="s">
        <v>88</v>
      </c>
      <c r="B1205">
        <v>2021</v>
      </c>
      <c r="C1205" t="s">
        <v>75</v>
      </c>
      <c r="D1205" s="4" t="s">
        <v>140</v>
      </c>
      <c r="E1205" t="s">
        <v>58</v>
      </c>
      <c r="F1205">
        <v>0</v>
      </c>
      <c r="G1205">
        <v>0</v>
      </c>
      <c r="H1205">
        <v>24.777419999999999</v>
      </c>
      <c r="I1205">
        <v>68.556451609999996</v>
      </c>
      <c r="J1205">
        <v>1.0032258060000001</v>
      </c>
      <c r="K1205">
        <v>13.75</v>
      </c>
      <c r="L1205">
        <v>70</v>
      </c>
      <c r="M1205">
        <v>90</v>
      </c>
      <c r="N1205">
        <f t="shared" si="79"/>
        <v>2.6666666666666665</v>
      </c>
      <c r="O1205">
        <v>0</v>
      </c>
      <c r="P1205">
        <v>0</v>
      </c>
      <c r="Q1205" t="s">
        <v>13</v>
      </c>
      <c r="R1205">
        <v>0.75</v>
      </c>
      <c r="S1205">
        <v>80</v>
      </c>
      <c r="T1205">
        <v>40</v>
      </c>
      <c r="U1205">
        <v>40</v>
      </c>
      <c r="V1205" t="s">
        <v>18</v>
      </c>
      <c r="W1205">
        <f t="shared" si="80"/>
        <v>0</v>
      </c>
      <c r="X1205">
        <f t="shared" si="78"/>
        <v>0</v>
      </c>
      <c r="Y1205">
        <v>0</v>
      </c>
      <c r="Z1205" t="s">
        <v>51</v>
      </c>
      <c r="AA1205" t="str">
        <f t="shared" si="81"/>
        <v>short_term</v>
      </c>
      <c r="AB1205" s="4" t="s">
        <v>109</v>
      </c>
    </row>
    <row r="1206" spans="1:28">
      <c r="A1206" t="s">
        <v>88</v>
      </c>
      <c r="B1206">
        <v>2021</v>
      </c>
      <c r="C1206" t="s">
        <v>75</v>
      </c>
      <c r="D1206" s="4" t="s">
        <v>141</v>
      </c>
      <c r="E1206" t="s">
        <v>58</v>
      </c>
      <c r="F1206">
        <v>0</v>
      </c>
      <c r="G1206">
        <v>0</v>
      </c>
      <c r="H1206">
        <v>24.777419999999999</v>
      </c>
      <c r="I1206">
        <v>68.556451609999996</v>
      </c>
      <c r="J1206">
        <v>1.0032258060000001</v>
      </c>
      <c r="K1206">
        <v>22.5</v>
      </c>
      <c r="L1206">
        <v>105</v>
      </c>
      <c r="M1206">
        <v>110</v>
      </c>
      <c r="N1206">
        <f t="shared" si="79"/>
        <v>3.5833333333333335</v>
      </c>
      <c r="O1206">
        <v>0</v>
      </c>
      <c r="P1206">
        <v>0</v>
      </c>
      <c r="Q1206" t="s">
        <v>15</v>
      </c>
      <c r="R1206">
        <v>6.5</v>
      </c>
      <c r="S1206">
        <v>60</v>
      </c>
      <c r="T1206">
        <v>30</v>
      </c>
      <c r="U1206">
        <v>30</v>
      </c>
      <c r="V1206" t="s">
        <v>17</v>
      </c>
      <c r="W1206">
        <f t="shared" si="80"/>
        <v>0</v>
      </c>
      <c r="X1206">
        <f t="shared" si="78"/>
        <v>0</v>
      </c>
      <c r="Y1206">
        <v>0</v>
      </c>
      <c r="Z1206" t="s">
        <v>51</v>
      </c>
      <c r="AA1206" t="str">
        <f t="shared" si="81"/>
        <v>short_term</v>
      </c>
      <c r="AB1206" s="4" t="s">
        <v>110</v>
      </c>
    </row>
    <row r="1207" spans="1:28">
      <c r="A1207" t="s">
        <v>88</v>
      </c>
      <c r="B1207">
        <v>2021</v>
      </c>
      <c r="C1207" t="s">
        <v>75</v>
      </c>
      <c r="D1207" s="4" t="s">
        <v>142</v>
      </c>
      <c r="E1207" t="s">
        <v>58</v>
      </c>
      <c r="F1207">
        <v>0</v>
      </c>
      <c r="G1207">
        <v>0</v>
      </c>
      <c r="H1207">
        <v>24.777419999999999</v>
      </c>
      <c r="I1207">
        <v>68.556451609999996</v>
      </c>
      <c r="J1207">
        <v>1.0032258060000001</v>
      </c>
      <c r="K1207">
        <v>60.87</v>
      </c>
      <c r="L1207">
        <v>120</v>
      </c>
      <c r="M1207">
        <v>135</v>
      </c>
      <c r="N1207">
        <f t="shared" si="79"/>
        <v>4.25</v>
      </c>
      <c r="O1207">
        <v>0</v>
      </c>
      <c r="P1207">
        <v>0</v>
      </c>
      <c r="Q1207" t="s">
        <v>65</v>
      </c>
      <c r="R1207">
        <v>6</v>
      </c>
      <c r="S1207">
        <v>40</v>
      </c>
      <c r="T1207">
        <v>20</v>
      </c>
      <c r="U1207">
        <v>20</v>
      </c>
      <c r="V1207" t="s">
        <v>18</v>
      </c>
      <c r="W1207">
        <f t="shared" si="80"/>
        <v>0</v>
      </c>
      <c r="X1207">
        <f t="shared" si="78"/>
        <v>0</v>
      </c>
      <c r="Y1207">
        <v>0</v>
      </c>
      <c r="Z1207" t="s">
        <v>51</v>
      </c>
      <c r="AA1207" t="str">
        <f t="shared" si="81"/>
        <v>intermediate_term</v>
      </c>
      <c r="AB1207" s="4" t="s">
        <v>111</v>
      </c>
    </row>
    <row r="1208" spans="1:28">
      <c r="A1208" t="s">
        <v>88</v>
      </c>
      <c r="B1208">
        <v>2021</v>
      </c>
      <c r="C1208" t="s">
        <v>75</v>
      </c>
      <c r="D1208" s="4" t="s">
        <v>143</v>
      </c>
      <c r="E1208" t="s">
        <v>58</v>
      </c>
      <c r="F1208">
        <v>0</v>
      </c>
      <c r="G1208">
        <v>0</v>
      </c>
      <c r="H1208">
        <v>24.777419999999999</v>
      </c>
      <c r="I1208">
        <v>68.556451609999996</v>
      </c>
      <c r="J1208">
        <v>1.0032258060000001</v>
      </c>
      <c r="K1208">
        <v>58.15</v>
      </c>
      <c r="L1208">
        <v>100</v>
      </c>
      <c r="M1208">
        <v>120</v>
      </c>
      <c r="N1208">
        <f t="shared" si="79"/>
        <v>3.6666666666666665</v>
      </c>
      <c r="O1208">
        <v>0</v>
      </c>
      <c r="P1208">
        <v>0</v>
      </c>
      <c r="Q1208" t="s">
        <v>66</v>
      </c>
      <c r="R1208">
        <v>5.25</v>
      </c>
      <c r="S1208">
        <v>10</v>
      </c>
      <c r="T1208">
        <v>20</v>
      </c>
      <c r="U1208">
        <v>12</v>
      </c>
      <c r="V1208" t="s">
        <v>17</v>
      </c>
      <c r="W1208">
        <f t="shared" si="80"/>
        <v>0</v>
      </c>
      <c r="X1208">
        <f t="shared" si="78"/>
        <v>0</v>
      </c>
      <c r="Y1208">
        <v>0</v>
      </c>
      <c r="Z1208" t="s">
        <v>51</v>
      </c>
      <c r="AA1208" t="str">
        <f t="shared" si="81"/>
        <v>short_term</v>
      </c>
      <c r="AB1208" s="4" t="s">
        <v>112</v>
      </c>
    </row>
    <row r="1209" spans="1:28">
      <c r="A1209" t="s">
        <v>88</v>
      </c>
      <c r="B1209">
        <v>2021</v>
      </c>
      <c r="C1209" t="s">
        <v>75</v>
      </c>
      <c r="D1209" s="4" t="s">
        <v>144</v>
      </c>
      <c r="E1209" t="s">
        <v>58</v>
      </c>
      <c r="F1209">
        <v>0</v>
      </c>
      <c r="G1209">
        <v>0</v>
      </c>
      <c r="H1209">
        <v>24.777419999999999</v>
      </c>
      <c r="I1209">
        <v>68.556451609999996</v>
      </c>
      <c r="J1209">
        <v>1.0032258060000001</v>
      </c>
      <c r="K1209">
        <v>65</v>
      </c>
      <c r="L1209">
        <v>60</v>
      </c>
      <c r="M1209">
        <v>65</v>
      </c>
      <c r="N1209">
        <f t="shared" si="79"/>
        <v>2.0833333333333335</v>
      </c>
      <c r="O1209">
        <v>0</v>
      </c>
      <c r="P1209">
        <v>0</v>
      </c>
      <c r="Q1209" t="s">
        <v>13</v>
      </c>
      <c r="R1209">
        <v>6.75</v>
      </c>
      <c r="S1209">
        <v>20</v>
      </c>
      <c r="T1209">
        <v>40</v>
      </c>
      <c r="U1209">
        <v>0</v>
      </c>
      <c r="V1209" t="s">
        <v>18</v>
      </c>
      <c r="W1209">
        <f t="shared" si="80"/>
        <v>0</v>
      </c>
      <c r="X1209">
        <f t="shared" si="78"/>
        <v>0</v>
      </c>
      <c r="Y1209">
        <v>0</v>
      </c>
      <c r="Z1209" t="s">
        <v>51</v>
      </c>
      <c r="AA1209" t="str">
        <f t="shared" si="81"/>
        <v>short_term</v>
      </c>
      <c r="AB1209" s="4" t="s">
        <v>113</v>
      </c>
    </row>
    <row r="1210" spans="1:28">
      <c r="A1210" t="s">
        <v>88</v>
      </c>
      <c r="B1210">
        <v>2021</v>
      </c>
      <c r="C1210" t="s">
        <v>75</v>
      </c>
      <c r="D1210" s="4" t="s">
        <v>145</v>
      </c>
      <c r="E1210" t="s">
        <v>58</v>
      </c>
      <c r="F1210">
        <v>0</v>
      </c>
      <c r="G1210">
        <v>0</v>
      </c>
      <c r="H1210">
        <v>24.777419999999999</v>
      </c>
      <c r="I1210">
        <v>68.556451609999996</v>
      </c>
      <c r="J1210">
        <v>1.0032258060000001</v>
      </c>
      <c r="K1210">
        <v>57.52</v>
      </c>
      <c r="L1210">
        <v>70</v>
      </c>
      <c r="M1210">
        <v>85</v>
      </c>
      <c r="N1210">
        <f t="shared" si="79"/>
        <v>2.5833333333333335</v>
      </c>
      <c r="O1210">
        <v>0</v>
      </c>
      <c r="P1210">
        <v>0</v>
      </c>
      <c r="Q1210" t="s">
        <v>67</v>
      </c>
      <c r="R1210">
        <v>7.15</v>
      </c>
      <c r="S1210">
        <v>20</v>
      </c>
      <c r="T1210">
        <v>40</v>
      </c>
      <c r="U1210">
        <v>40</v>
      </c>
      <c r="V1210" t="s">
        <v>18</v>
      </c>
      <c r="W1210">
        <f t="shared" si="80"/>
        <v>0</v>
      </c>
      <c r="X1210">
        <f t="shared" si="78"/>
        <v>0</v>
      </c>
      <c r="Y1210">
        <v>0</v>
      </c>
      <c r="Z1210" t="s">
        <v>51</v>
      </c>
      <c r="AA1210" t="str">
        <f t="shared" si="81"/>
        <v>short_term</v>
      </c>
      <c r="AB1210" s="4" t="s">
        <v>114</v>
      </c>
    </row>
    <row r="1211" spans="1:28">
      <c r="A1211" t="s">
        <v>88</v>
      </c>
      <c r="B1211">
        <v>2021</v>
      </c>
      <c r="C1211" t="s">
        <v>75</v>
      </c>
      <c r="D1211" s="4" t="s">
        <v>146</v>
      </c>
      <c r="E1211" t="s">
        <v>58</v>
      </c>
      <c r="F1211">
        <v>0</v>
      </c>
      <c r="G1211">
        <v>0</v>
      </c>
      <c r="H1211">
        <v>24.777419999999999</v>
      </c>
      <c r="I1211">
        <v>68.556451609999996</v>
      </c>
      <c r="J1211">
        <v>1.0032258060000001</v>
      </c>
      <c r="K1211">
        <v>58.19</v>
      </c>
      <c r="L1211">
        <v>90</v>
      </c>
      <c r="M1211">
        <v>135</v>
      </c>
      <c r="N1211">
        <f t="shared" si="79"/>
        <v>3.75</v>
      </c>
      <c r="O1211">
        <v>0</v>
      </c>
      <c r="P1211">
        <v>0</v>
      </c>
      <c r="Q1211" t="s">
        <v>66</v>
      </c>
      <c r="R1211">
        <v>6.5</v>
      </c>
      <c r="S1211">
        <v>12.5</v>
      </c>
      <c r="T1211">
        <v>25</v>
      </c>
      <c r="U1211">
        <v>12.5</v>
      </c>
      <c r="V1211" t="s">
        <v>18</v>
      </c>
      <c r="W1211">
        <f t="shared" si="80"/>
        <v>0</v>
      </c>
      <c r="X1211">
        <f t="shared" si="78"/>
        <v>0</v>
      </c>
      <c r="Y1211">
        <v>0</v>
      </c>
      <c r="Z1211" t="s">
        <v>51</v>
      </c>
      <c r="AA1211" t="str">
        <f t="shared" si="81"/>
        <v>short_term</v>
      </c>
      <c r="AB1211" s="4" t="s">
        <v>115</v>
      </c>
    </row>
    <row r="1212" spans="1:28">
      <c r="A1212" t="s">
        <v>88</v>
      </c>
      <c r="B1212">
        <v>2021</v>
      </c>
      <c r="C1212" t="s">
        <v>75</v>
      </c>
      <c r="D1212" s="4" t="s">
        <v>147</v>
      </c>
      <c r="E1212" t="s">
        <v>58</v>
      </c>
      <c r="F1212">
        <v>0</v>
      </c>
      <c r="G1212">
        <v>0</v>
      </c>
      <c r="H1212">
        <v>24.777419999999999</v>
      </c>
      <c r="I1212">
        <v>68.556451609999996</v>
      </c>
      <c r="J1212">
        <v>1.0032258060000001</v>
      </c>
      <c r="K1212">
        <v>65</v>
      </c>
      <c r="L1212">
        <v>160</v>
      </c>
      <c r="M1212">
        <v>170</v>
      </c>
      <c r="N1212">
        <f t="shared" si="79"/>
        <v>5.5</v>
      </c>
      <c r="O1212">
        <v>0</v>
      </c>
      <c r="P1212">
        <v>0</v>
      </c>
      <c r="Q1212" t="s">
        <v>13</v>
      </c>
      <c r="R1212">
        <v>6.25</v>
      </c>
      <c r="S1212">
        <v>10</v>
      </c>
      <c r="T1212">
        <v>40</v>
      </c>
      <c r="U1212">
        <v>20</v>
      </c>
      <c r="V1212" t="s">
        <v>17</v>
      </c>
      <c r="W1212">
        <f t="shared" si="80"/>
        <v>0</v>
      </c>
      <c r="X1212">
        <f t="shared" si="78"/>
        <v>0</v>
      </c>
      <c r="Y1212">
        <v>0</v>
      </c>
      <c r="Z1212" t="s">
        <v>51</v>
      </c>
      <c r="AA1212" t="str">
        <f t="shared" si="81"/>
        <v>intermediate_term</v>
      </c>
      <c r="AB1212" s="4" t="s">
        <v>116</v>
      </c>
    </row>
    <row r="1213" spans="1:28">
      <c r="A1213" t="s">
        <v>88</v>
      </c>
      <c r="B1213">
        <v>2021</v>
      </c>
      <c r="C1213" t="s">
        <v>75</v>
      </c>
      <c r="D1213" s="4" t="s">
        <v>10</v>
      </c>
      <c r="E1213" t="s">
        <v>58</v>
      </c>
      <c r="F1213">
        <v>0</v>
      </c>
      <c r="G1213">
        <v>0</v>
      </c>
      <c r="H1213">
        <v>24.777419999999999</v>
      </c>
      <c r="I1213">
        <v>68.556451609999996</v>
      </c>
      <c r="J1213">
        <v>1.0032258060000001</v>
      </c>
      <c r="K1213">
        <v>57.52</v>
      </c>
      <c r="L1213">
        <v>90</v>
      </c>
      <c r="M1213">
        <v>125</v>
      </c>
      <c r="N1213">
        <f t="shared" si="79"/>
        <v>3.5833333333333335</v>
      </c>
      <c r="O1213">
        <v>0</v>
      </c>
      <c r="P1213">
        <v>0</v>
      </c>
      <c r="Q1213" t="s">
        <v>67</v>
      </c>
      <c r="R1213">
        <v>7.1</v>
      </c>
      <c r="S1213">
        <v>135</v>
      </c>
      <c r="T1213">
        <v>31</v>
      </c>
      <c r="U1213">
        <v>250</v>
      </c>
      <c r="V1213" t="s">
        <v>17</v>
      </c>
      <c r="W1213">
        <f t="shared" si="80"/>
        <v>0</v>
      </c>
      <c r="X1213">
        <f t="shared" si="78"/>
        <v>0</v>
      </c>
      <c r="Y1213">
        <v>0</v>
      </c>
      <c r="Z1213" t="s">
        <v>51</v>
      </c>
      <c r="AA1213" t="str">
        <f t="shared" si="81"/>
        <v>short_term</v>
      </c>
      <c r="AB1213" s="4" t="s">
        <v>113</v>
      </c>
    </row>
    <row r="1214" spans="1:28">
      <c r="A1214" t="s">
        <v>88</v>
      </c>
      <c r="B1214">
        <v>2021</v>
      </c>
      <c r="C1214" t="s">
        <v>75</v>
      </c>
      <c r="D1214" s="4" t="s">
        <v>148</v>
      </c>
      <c r="E1214" t="s">
        <v>61</v>
      </c>
      <c r="F1214">
        <v>1</v>
      </c>
      <c r="G1214">
        <v>0</v>
      </c>
      <c r="H1214">
        <v>24.777419999999999</v>
      </c>
      <c r="I1214">
        <v>68.556451609999996</v>
      </c>
      <c r="J1214">
        <v>1.0032258060000001</v>
      </c>
      <c r="K1214">
        <v>59.19</v>
      </c>
      <c r="L1214">
        <v>110</v>
      </c>
      <c r="M1214">
        <v>120</v>
      </c>
      <c r="N1214">
        <f t="shared" si="79"/>
        <v>3.8333333333333335</v>
      </c>
      <c r="O1214">
        <v>22500</v>
      </c>
      <c r="P1214">
        <v>1189</v>
      </c>
      <c r="Q1214" t="s">
        <v>13</v>
      </c>
      <c r="R1214">
        <v>6.25</v>
      </c>
      <c r="S1214">
        <v>60</v>
      </c>
      <c r="T1214">
        <v>45</v>
      </c>
      <c r="U1214">
        <v>48</v>
      </c>
      <c r="V1214" t="s">
        <v>17</v>
      </c>
      <c r="W1214">
        <f t="shared" si="80"/>
        <v>70376.91</v>
      </c>
      <c r="X1214">
        <f t="shared" si="78"/>
        <v>47876.91</v>
      </c>
      <c r="Y1214">
        <f>(X1214/O1214)*100</f>
        <v>212.78626666666668</v>
      </c>
      <c r="Z1214" t="s">
        <v>51</v>
      </c>
      <c r="AA1214" t="str">
        <f t="shared" si="81"/>
        <v>short_term</v>
      </c>
      <c r="AB1214" s="4" t="s">
        <v>117</v>
      </c>
    </row>
    <row r="1215" spans="1:28">
      <c r="A1215" t="s">
        <v>88</v>
      </c>
      <c r="B1215">
        <v>2021</v>
      </c>
      <c r="C1215" t="s">
        <v>75</v>
      </c>
      <c r="D1215" s="4" t="s">
        <v>149</v>
      </c>
      <c r="E1215" s="1" t="s">
        <v>58</v>
      </c>
      <c r="F1215">
        <v>1</v>
      </c>
      <c r="G1215">
        <v>0</v>
      </c>
      <c r="H1215">
        <v>24.777419999999999</v>
      </c>
      <c r="I1215">
        <v>68.556451609999996</v>
      </c>
      <c r="J1215">
        <v>1.0032258060000001</v>
      </c>
      <c r="K1215">
        <v>40.590000000000003</v>
      </c>
      <c r="L1215">
        <v>90</v>
      </c>
      <c r="M1215">
        <v>130</v>
      </c>
      <c r="N1215">
        <f t="shared" si="79"/>
        <v>3.6666666666666665</v>
      </c>
      <c r="O1215">
        <v>13500</v>
      </c>
      <c r="P1215">
        <v>350</v>
      </c>
      <c r="Q1215" t="s">
        <v>68</v>
      </c>
      <c r="R1215">
        <v>6.75</v>
      </c>
      <c r="S1215">
        <v>17</v>
      </c>
      <c r="T1215">
        <v>13</v>
      </c>
      <c r="U1215">
        <v>13</v>
      </c>
      <c r="V1215" t="s">
        <v>17</v>
      </c>
      <c r="W1215">
        <f t="shared" si="80"/>
        <v>14206.500000000002</v>
      </c>
      <c r="X1215">
        <f t="shared" si="78"/>
        <v>706.50000000000182</v>
      </c>
      <c r="Y1215">
        <f>(X1215/O1215)*100</f>
        <v>5.2333333333333467</v>
      </c>
      <c r="Z1215" t="s">
        <v>51</v>
      </c>
      <c r="AA1215" t="str">
        <f t="shared" si="81"/>
        <v>short_term</v>
      </c>
      <c r="AB1215" s="4" t="s">
        <v>118</v>
      </c>
    </row>
    <row r="1216" spans="1:28">
      <c r="A1216" t="s">
        <v>88</v>
      </c>
      <c r="B1216">
        <v>2021</v>
      </c>
      <c r="C1216" t="s">
        <v>75</v>
      </c>
      <c r="D1216" s="4" t="s">
        <v>150</v>
      </c>
      <c r="E1216" s="1" t="s">
        <v>59</v>
      </c>
      <c r="F1216">
        <v>1</v>
      </c>
      <c r="G1216">
        <v>0</v>
      </c>
      <c r="H1216">
        <v>24.777419999999999</v>
      </c>
      <c r="I1216">
        <v>68.556451609999996</v>
      </c>
      <c r="J1216">
        <v>1.0032258060000001</v>
      </c>
      <c r="K1216">
        <v>30</v>
      </c>
      <c r="L1216">
        <v>90</v>
      </c>
      <c r="M1216">
        <v>100</v>
      </c>
      <c r="N1216">
        <f t="shared" si="79"/>
        <v>3.1666666666666665</v>
      </c>
      <c r="O1216">
        <v>20500</v>
      </c>
      <c r="P1216">
        <v>904</v>
      </c>
      <c r="Q1216" t="s">
        <v>13</v>
      </c>
      <c r="R1216">
        <v>6.4</v>
      </c>
      <c r="S1216">
        <v>150</v>
      </c>
      <c r="T1216">
        <v>75</v>
      </c>
      <c r="U1216">
        <v>50</v>
      </c>
      <c r="V1216" t="s">
        <v>17</v>
      </c>
      <c r="W1216">
        <f t="shared" si="80"/>
        <v>27120</v>
      </c>
      <c r="X1216">
        <f t="shared" si="78"/>
        <v>6620</v>
      </c>
      <c r="Y1216">
        <f>(X1216/O1216)*100</f>
        <v>32.292682926829272</v>
      </c>
      <c r="Z1216" t="s">
        <v>51</v>
      </c>
      <c r="AA1216" t="str">
        <f t="shared" si="81"/>
        <v>short_term</v>
      </c>
      <c r="AB1216" s="4" t="s">
        <v>119</v>
      </c>
    </row>
    <row r="1217" spans="1:28">
      <c r="A1217" t="s">
        <v>88</v>
      </c>
      <c r="B1217">
        <v>2021</v>
      </c>
      <c r="C1217" t="s">
        <v>75</v>
      </c>
      <c r="D1217" s="4" t="s">
        <v>11</v>
      </c>
      <c r="E1217" s="1" t="s">
        <v>59</v>
      </c>
      <c r="F1217">
        <v>0</v>
      </c>
      <c r="G1217">
        <v>0</v>
      </c>
      <c r="H1217">
        <v>24.777419999999999</v>
      </c>
      <c r="I1217">
        <v>68.556451609999996</v>
      </c>
      <c r="J1217">
        <v>1.0032258060000001</v>
      </c>
      <c r="K1217">
        <v>32</v>
      </c>
      <c r="L1217">
        <v>120</v>
      </c>
      <c r="M1217">
        <v>150</v>
      </c>
      <c r="N1217">
        <f t="shared" si="79"/>
        <v>4.5</v>
      </c>
      <c r="O1217">
        <v>0</v>
      </c>
      <c r="P1217">
        <v>0</v>
      </c>
      <c r="Q1217" t="s">
        <v>13</v>
      </c>
      <c r="R1217">
        <v>6.5</v>
      </c>
      <c r="S1217">
        <v>24</v>
      </c>
      <c r="T1217">
        <v>108</v>
      </c>
      <c r="U1217">
        <v>48</v>
      </c>
      <c r="V1217" t="s">
        <v>18</v>
      </c>
      <c r="W1217">
        <f t="shared" si="80"/>
        <v>0</v>
      </c>
      <c r="X1217">
        <f t="shared" si="78"/>
        <v>0</v>
      </c>
      <c r="Y1217">
        <v>0</v>
      </c>
      <c r="Z1217" t="s">
        <v>53</v>
      </c>
      <c r="AA1217" t="str">
        <f t="shared" si="81"/>
        <v>intermediate_term</v>
      </c>
      <c r="AB1217" s="4" t="s">
        <v>120</v>
      </c>
    </row>
    <row r="1218" spans="1:28">
      <c r="A1218" t="s">
        <v>88</v>
      </c>
      <c r="B1218">
        <v>2021</v>
      </c>
      <c r="C1218" t="s">
        <v>75</v>
      </c>
      <c r="D1218" s="4" t="s">
        <v>151</v>
      </c>
      <c r="E1218" s="1" t="s">
        <v>60</v>
      </c>
      <c r="F1218">
        <v>0</v>
      </c>
      <c r="G1218">
        <v>0</v>
      </c>
      <c r="H1218">
        <v>24.777419999999999</v>
      </c>
      <c r="I1218">
        <v>68.556451609999996</v>
      </c>
      <c r="J1218">
        <v>1.0032258060000001</v>
      </c>
      <c r="K1218">
        <v>40.590000000000003</v>
      </c>
      <c r="L1218">
        <v>150</v>
      </c>
      <c r="M1218">
        <v>300</v>
      </c>
      <c r="N1218">
        <f t="shared" si="79"/>
        <v>7.5</v>
      </c>
      <c r="O1218">
        <v>0</v>
      </c>
      <c r="P1218">
        <v>0</v>
      </c>
      <c r="Q1218" t="s">
        <v>13</v>
      </c>
      <c r="R1218">
        <v>5.75</v>
      </c>
      <c r="S1218">
        <v>40</v>
      </c>
      <c r="T1218">
        <v>25</v>
      </c>
      <c r="U1218">
        <v>15</v>
      </c>
      <c r="V1218" t="s">
        <v>18</v>
      </c>
      <c r="W1218">
        <f t="shared" si="80"/>
        <v>0</v>
      </c>
      <c r="X1218">
        <f t="shared" ref="X1218:X1281" si="82">(K1218*P1218*F1218)-(O1218*F1218)</f>
        <v>0</v>
      </c>
      <c r="Y1218">
        <v>0</v>
      </c>
      <c r="Z1218" t="s">
        <v>53</v>
      </c>
      <c r="AA1218" t="str">
        <f t="shared" si="81"/>
        <v>intermediate_term</v>
      </c>
      <c r="AB1218" s="4" t="s">
        <v>121</v>
      </c>
    </row>
    <row r="1219" spans="1:28">
      <c r="A1219" t="s">
        <v>88</v>
      </c>
      <c r="B1219">
        <v>2021</v>
      </c>
      <c r="C1219" t="s">
        <v>75</v>
      </c>
      <c r="D1219" s="4" t="s">
        <v>152</v>
      </c>
      <c r="E1219" s="1" t="s">
        <v>60</v>
      </c>
      <c r="F1219">
        <v>0</v>
      </c>
      <c r="G1219">
        <v>0</v>
      </c>
      <c r="H1219">
        <v>24.777419999999999</v>
      </c>
      <c r="I1219">
        <v>68.556451609999996</v>
      </c>
      <c r="J1219">
        <v>1.0032258060000001</v>
      </c>
      <c r="K1219">
        <v>37.08</v>
      </c>
      <c r="L1219">
        <v>50</v>
      </c>
      <c r="M1219">
        <v>145</v>
      </c>
      <c r="N1219">
        <f t="shared" ref="N1219:N1282" si="83">SUM(L1219+M1219)/(2*30)</f>
        <v>3.25</v>
      </c>
      <c r="O1219">
        <v>0</v>
      </c>
      <c r="P1219">
        <v>0</v>
      </c>
      <c r="Q1219" t="s">
        <v>69</v>
      </c>
      <c r="R1219">
        <v>6.75</v>
      </c>
      <c r="S1219">
        <v>20</v>
      </c>
      <c r="T1219">
        <v>40</v>
      </c>
      <c r="U1219">
        <v>20</v>
      </c>
      <c r="V1219" t="s">
        <v>17</v>
      </c>
      <c r="W1219">
        <f t="shared" ref="W1219:W1282" si="84">(P1219*K1219*F1219)</f>
        <v>0</v>
      </c>
      <c r="X1219">
        <f t="shared" si="82"/>
        <v>0</v>
      </c>
      <c r="Y1219">
        <v>0</v>
      </c>
      <c r="Z1219" t="s">
        <v>53</v>
      </c>
      <c r="AA1219" t="str">
        <f t="shared" ref="AA1219:AA1282" si="85">IF(N1219&gt;12,"long_term",IF(N1219&lt;4,"short_term","intermediate_term"))</f>
        <v>short_term</v>
      </c>
      <c r="AB1219" s="4" t="s">
        <v>122</v>
      </c>
    </row>
    <row r="1220" spans="1:28">
      <c r="A1220" t="s">
        <v>88</v>
      </c>
      <c r="B1220">
        <v>2021</v>
      </c>
      <c r="C1220" t="s">
        <v>75</v>
      </c>
      <c r="D1220" s="4" t="s">
        <v>153</v>
      </c>
      <c r="E1220" s="1" t="s">
        <v>63</v>
      </c>
      <c r="F1220">
        <v>0</v>
      </c>
      <c r="G1220">
        <v>0</v>
      </c>
      <c r="H1220">
        <v>24.777419999999999</v>
      </c>
      <c r="I1220">
        <v>68.556451609999996</v>
      </c>
      <c r="J1220">
        <v>1.0032258060000001</v>
      </c>
      <c r="K1220">
        <v>169</v>
      </c>
      <c r="L1220">
        <v>180</v>
      </c>
      <c r="M1220">
        <v>240</v>
      </c>
      <c r="N1220">
        <f t="shared" si="83"/>
        <v>7</v>
      </c>
      <c r="O1220">
        <v>0</v>
      </c>
      <c r="P1220">
        <v>0</v>
      </c>
      <c r="Q1220" t="s">
        <v>70</v>
      </c>
      <c r="R1220">
        <v>6.9</v>
      </c>
      <c r="S1220">
        <v>80</v>
      </c>
      <c r="T1220">
        <v>40</v>
      </c>
      <c r="U1220">
        <v>40</v>
      </c>
      <c r="V1220" t="s">
        <v>18</v>
      </c>
      <c r="W1220">
        <f t="shared" si="84"/>
        <v>0</v>
      </c>
      <c r="X1220">
        <f t="shared" si="82"/>
        <v>0</v>
      </c>
      <c r="Y1220">
        <v>0</v>
      </c>
      <c r="Z1220" t="s">
        <v>53</v>
      </c>
      <c r="AA1220" t="str">
        <f t="shared" si="85"/>
        <v>intermediate_term</v>
      </c>
      <c r="AB1220" s="4" t="s">
        <v>123</v>
      </c>
    </row>
    <row r="1221" spans="1:28">
      <c r="A1221" t="s">
        <v>88</v>
      </c>
      <c r="B1221">
        <v>2021</v>
      </c>
      <c r="C1221" t="s">
        <v>75</v>
      </c>
      <c r="D1221" s="4" t="s">
        <v>12</v>
      </c>
      <c r="E1221" s="1" t="s">
        <v>62</v>
      </c>
      <c r="F1221">
        <v>1</v>
      </c>
      <c r="G1221">
        <v>0</v>
      </c>
      <c r="H1221">
        <v>24.777419999999999</v>
      </c>
      <c r="I1221">
        <v>68.556451609999996</v>
      </c>
      <c r="J1221">
        <v>1.0032258060000001</v>
      </c>
      <c r="K1221">
        <v>120</v>
      </c>
      <c r="L1221">
        <v>150</v>
      </c>
      <c r="M1221">
        <v>180</v>
      </c>
      <c r="N1221">
        <f t="shared" si="83"/>
        <v>5.5</v>
      </c>
      <c r="O1221">
        <v>45000</v>
      </c>
      <c r="P1221">
        <v>2750</v>
      </c>
      <c r="Q1221" t="s">
        <v>13</v>
      </c>
      <c r="R1221">
        <v>6.25</v>
      </c>
      <c r="S1221">
        <v>30</v>
      </c>
      <c r="T1221">
        <v>60</v>
      </c>
      <c r="U1221">
        <v>30</v>
      </c>
      <c r="V1221" t="s">
        <v>17</v>
      </c>
      <c r="W1221">
        <f t="shared" si="84"/>
        <v>330000</v>
      </c>
      <c r="X1221">
        <f t="shared" si="82"/>
        <v>285000</v>
      </c>
      <c r="Y1221">
        <f>(X1221/O1221)*100</f>
        <v>633.33333333333326</v>
      </c>
      <c r="Z1221" t="s">
        <v>53</v>
      </c>
      <c r="AA1221" t="str">
        <f t="shared" si="85"/>
        <v>intermediate_term</v>
      </c>
      <c r="AB1221" s="4" t="s">
        <v>124</v>
      </c>
    </row>
    <row r="1222" spans="1:28">
      <c r="A1222" t="s">
        <v>88</v>
      </c>
      <c r="B1222">
        <v>2021</v>
      </c>
      <c r="C1222" t="s">
        <v>75</v>
      </c>
      <c r="D1222" s="4" t="s">
        <v>154</v>
      </c>
      <c r="E1222" s="1" t="s">
        <v>61</v>
      </c>
      <c r="F1222">
        <v>0</v>
      </c>
      <c r="G1222">
        <v>0</v>
      </c>
      <c r="H1222">
        <v>24.777419999999999</v>
      </c>
      <c r="I1222">
        <v>68.556451609999996</v>
      </c>
      <c r="J1222">
        <v>1.0032258060000001</v>
      </c>
      <c r="K1222">
        <v>4</v>
      </c>
      <c r="L1222">
        <v>300</v>
      </c>
      <c r="M1222">
        <v>450</v>
      </c>
      <c r="N1222">
        <f t="shared" si="83"/>
        <v>12.5</v>
      </c>
      <c r="O1222">
        <v>0</v>
      </c>
      <c r="P1222">
        <v>0</v>
      </c>
      <c r="Q1222" t="s">
        <v>13</v>
      </c>
      <c r="R1222">
        <v>7</v>
      </c>
      <c r="S1222">
        <v>150</v>
      </c>
      <c r="T1222">
        <v>80</v>
      </c>
      <c r="U1222">
        <v>80</v>
      </c>
      <c r="V1222" t="s">
        <v>17</v>
      </c>
      <c r="W1222">
        <f t="shared" si="84"/>
        <v>0</v>
      </c>
      <c r="X1222">
        <f t="shared" si="82"/>
        <v>0</v>
      </c>
      <c r="Y1222">
        <v>0</v>
      </c>
      <c r="Z1222" t="s">
        <v>51</v>
      </c>
      <c r="AA1222" t="str">
        <f t="shared" si="85"/>
        <v>long_term</v>
      </c>
      <c r="AB1222" s="4" t="s">
        <v>125</v>
      </c>
    </row>
    <row r="1223" spans="1:28">
      <c r="A1223" t="s">
        <v>88</v>
      </c>
      <c r="B1223">
        <v>2021</v>
      </c>
      <c r="C1223" t="s">
        <v>75</v>
      </c>
      <c r="D1223" s="4" t="s">
        <v>155</v>
      </c>
      <c r="E1223" s="1" t="s">
        <v>62</v>
      </c>
      <c r="F1223">
        <v>1</v>
      </c>
      <c r="G1223">
        <v>0</v>
      </c>
      <c r="H1223">
        <v>24.777419999999999</v>
      </c>
      <c r="I1223">
        <v>68.556451609999996</v>
      </c>
      <c r="J1223">
        <v>1.0032258060000001</v>
      </c>
      <c r="K1223">
        <v>46</v>
      </c>
      <c r="L1223">
        <v>80</v>
      </c>
      <c r="M1223">
        <v>150</v>
      </c>
      <c r="N1223">
        <f t="shared" si="83"/>
        <v>3.8333333333333335</v>
      </c>
      <c r="O1223">
        <v>37500</v>
      </c>
      <c r="P1223">
        <v>17000</v>
      </c>
      <c r="Q1223" t="s">
        <v>13</v>
      </c>
      <c r="R1223">
        <v>6.5</v>
      </c>
      <c r="S1223">
        <v>40</v>
      </c>
      <c r="T1223">
        <v>20</v>
      </c>
      <c r="U1223">
        <v>40</v>
      </c>
      <c r="V1223" t="s">
        <v>17</v>
      </c>
      <c r="W1223">
        <f t="shared" si="84"/>
        <v>782000</v>
      </c>
      <c r="X1223">
        <f t="shared" si="82"/>
        <v>744500</v>
      </c>
      <c r="Y1223">
        <f>(X1223/O1223)*100</f>
        <v>1985.3333333333333</v>
      </c>
      <c r="Z1223" t="s">
        <v>51</v>
      </c>
      <c r="AA1223" t="str">
        <f t="shared" si="85"/>
        <v>short_term</v>
      </c>
      <c r="AB1223" s="4" t="s">
        <v>126</v>
      </c>
    </row>
    <row r="1224" spans="1:28">
      <c r="A1224" t="s">
        <v>88</v>
      </c>
      <c r="B1224">
        <v>2021</v>
      </c>
      <c r="C1224" t="s">
        <v>75</v>
      </c>
      <c r="D1224" s="4" t="s">
        <v>22</v>
      </c>
      <c r="E1224" s="3" t="s">
        <v>62</v>
      </c>
      <c r="F1224">
        <v>0</v>
      </c>
      <c r="G1224">
        <v>0</v>
      </c>
      <c r="H1224">
        <v>24.777419999999999</v>
      </c>
      <c r="I1224">
        <v>68.556451609999996</v>
      </c>
      <c r="J1224">
        <v>1.0032258060000001</v>
      </c>
      <c r="K1224">
        <f ca="1">RANDBETWEEN(15,30)</f>
        <v>24</v>
      </c>
      <c r="L1224">
        <v>90</v>
      </c>
      <c r="M1224">
        <v>90</v>
      </c>
      <c r="N1224">
        <f t="shared" si="83"/>
        <v>3</v>
      </c>
      <c r="O1224">
        <v>0</v>
      </c>
      <c r="P1224">
        <v>0</v>
      </c>
      <c r="Q1224" t="s">
        <v>13</v>
      </c>
      <c r="R1224">
        <v>6.5</v>
      </c>
      <c r="S1224">
        <v>200</v>
      </c>
      <c r="T1224">
        <v>250</v>
      </c>
      <c r="U1224">
        <v>250</v>
      </c>
      <c r="V1224" t="s">
        <v>18</v>
      </c>
      <c r="W1224">
        <f t="shared" ca="1" si="84"/>
        <v>0</v>
      </c>
      <c r="X1224">
        <f t="shared" ca="1" si="82"/>
        <v>0</v>
      </c>
      <c r="Y1224">
        <v>0</v>
      </c>
      <c r="Z1224" t="s">
        <v>53</v>
      </c>
      <c r="AA1224" t="str">
        <f t="shared" si="85"/>
        <v>short_term</v>
      </c>
      <c r="AB1224" s="4" t="s">
        <v>90</v>
      </c>
    </row>
    <row r="1225" spans="1:28">
      <c r="A1225" t="s">
        <v>88</v>
      </c>
      <c r="B1225">
        <v>2021</v>
      </c>
      <c r="C1225" t="s">
        <v>75</v>
      </c>
      <c r="D1225" s="4" t="s">
        <v>23</v>
      </c>
      <c r="E1225" s="3" t="s">
        <v>62</v>
      </c>
      <c r="F1225">
        <v>1</v>
      </c>
      <c r="G1225">
        <v>0</v>
      </c>
      <c r="H1225">
        <v>24.777419999999999</v>
      </c>
      <c r="I1225">
        <v>68.556451609999996</v>
      </c>
      <c r="J1225">
        <v>1.0032258060000001</v>
      </c>
      <c r="K1225">
        <f ca="1">RANDBETWEEN(15,30)</f>
        <v>27</v>
      </c>
      <c r="L1225">
        <v>140</v>
      </c>
      <c r="M1225">
        <v>140</v>
      </c>
      <c r="N1225">
        <f t="shared" si="83"/>
        <v>4.666666666666667</v>
      </c>
      <c r="O1225">
        <v>27500</v>
      </c>
      <c r="P1225">
        <f ca="1">RANDBETWEEN(16180,16195)</f>
        <v>16192</v>
      </c>
      <c r="Q1225" t="s">
        <v>15</v>
      </c>
      <c r="R1225">
        <v>6.05</v>
      </c>
      <c r="S1225">
        <v>200</v>
      </c>
      <c r="T1225">
        <v>75</v>
      </c>
      <c r="U1225">
        <v>75</v>
      </c>
      <c r="V1225" t="s">
        <v>18</v>
      </c>
      <c r="W1225">
        <f t="shared" ca="1" si="84"/>
        <v>437184</v>
      </c>
      <c r="X1225">
        <f t="shared" ca="1" si="82"/>
        <v>409684</v>
      </c>
      <c r="Y1225">
        <f ca="1">(X1225/O1225)*100</f>
        <v>1489.76</v>
      </c>
      <c r="Z1225" t="s">
        <v>53</v>
      </c>
      <c r="AA1225" t="str">
        <f t="shared" si="85"/>
        <v>intermediate_term</v>
      </c>
      <c r="AB1225" s="4" t="s">
        <v>127</v>
      </c>
    </row>
    <row r="1226" spans="1:28">
      <c r="A1226" t="s">
        <v>88</v>
      </c>
      <c r="B1226">
        <v>2021</v>
      </c>
      <c r="C1226" t="s">
        <v>75</v>
      </c>
      <c r="D1226" s="4" t="s">
        <v>24</v>
      </c>
      <c r="E1226" s="3" t="s">
        <v>62</v>
      </c>
      <c r="F1226">
        <v>0</v>
      </c>
      <c r="G1226">
        <v>0</v>
      </c>
      <c r="H1226">
        <v>24.777419999999999</v>
      </c>
      <c r="I1226">
        <v>68.556451609999996</v>
      </c>
      <c r="J1226">
        <v>1.0032258060000001</v>
      </c>
      <c r="K1226">
        <f ca="1">RANDBETWEEN(25,35)</f>
        <v>33</v>
      </c>
      <c r="L1226">
        <v>240</v>
      </c>
      <c r="M1226">
        <v>240</v>
      </c>
      <c r="N1226">
        <f t="shared" si="83"/>
        <v>8</v>
      </c>
      <c r="O1226">
        <v>0</v>
      </c>
      <c r="P1226">
        <v>0</v>
      </c>
      <c r="Q1226" t="s">
        <v>15</v>
      </c>
      <c r="R1226">
        <v>6</v>
      </c>
      <c r="S1226">
        <v>10</v>
      </c>
      <c r="T1226">
        <v>20</v>
      </c>
      <c r="U1226">
        <v>20</v>
      </c>
      <c r="V1226" t="s">
        <v>17</v>
      </c>
      <c r="W1226">
        <f t="shared" ca="1" si="84"/>
        <v>0</v>
      </c>
      <c r="X1226">
        <f t="shared" ca="1" si="82"/>
        <v>0</v>
      </c>
      <c r="Y1226">
        <v>0</v>
      </c>
      <c r="Z1226" t="s">
        <v>51</v>
      </c>
      <c r="AA1226" t="str">
        <f t="shared" si="85"/>
        <v>intermediate_term</v>
      </c>
      <c r="AB1226" s="4" t="s">
        <v>91</v>
      </c>
    </row>
    <row r="1227" spans="1:28">
      <c r="A1227" t="s">
        <v>88</v>
      </c>
      <c r="B1227">
        <v>2021</v>
      </c>
      <c r="C1227" t="s">
        <v>75</v>
      </c>
      <c r="D1227" s="4" t="s">
        <v>25</v>
      </c>
      <c r="E1227" s="3" t="s">
        <v>62</v>
      </c>
      <c r="F1227">
        <v>0</v>
      </c>
      <c r="G1227">
        <v>0</v>
      </c>
      <c r="H1227">
        <v>24.777419999999999</v>
      </c>
      <c r="I1227">
        <v>68.556451609999996</v>
      </c>
      <c r="J1227">
        <v>1.0032258060000001</v>
      </c>
      <c r="K1227">
        <f ca="1">RANDBETWEEN(20,30)</f>
        <v>30</v>
      </c>
      <c r="L1227">
        <v>75</v>
      </c>
      <c r="M1227">
        <v>75</v>
      </c>
      <c r="N1227">
        <f t="shared" si="83"/>
        <v>2.5</v>
      </c>
      <c r="O1227">
        <v>0</v>
      </c>
      <c r="P1227">
        <v>0</v>
      </c>
      <c r="Q1227" t="s">
        <v>15</v>
      </c>
      <c r="R1227">
        <v>6.25</v>
      </c>
      <c r="S1227">
        <v>5</v>
      </c>
      <c r="T1227">
        <v>10</v>
      </c>
      <c r="U1227">
        <v>10</v>
      </c>
      <c r="V1227" t="s">
        <v>18</v>
      </c>
      <c r="W1227">
        <f t="shared" ca="1" si="84"/>
        <v>0</v>
      </c>
      <c r="X1227">
        <f t="shared" ca="1" si="82"/>
        <v>0</v>
      </c>
      <c r="Y1227">
        <v>0</v>
      </c>
      <c r="Z1227" t="s">
        <v>51</v>
      </c>
      <c r="AA1227" t="str">
        <f t="shared" si="85"/>
        <v>short_term</v>
      </c>
      <c r="AB1227" s="4" t="s">
        <v>92</v>
      </c>
    </row>
    <row r="1228" spans="1:28">
      <c r="A1228" t="s">
        <v>88</v>
      </c>
      <c r="B1228">
        <v>2021</v>
      </c>
      <c r="C1228" t="s">
        <v>75</v>
      </c>
      <c r="D1228" s="4" t="s">
        <v>26</v>
      </c>
      <c r="E1228" s="3" t="s">
        <v>62</v>
      </c>
      <c r="F1228">
        <v>1</v>
      </c>
      <c r="G1228">
        <v>0</v>
      </c>
      <c r="H1228">
        <v>24.777419999999999</v>
      </c>
      <c r="I1228">
        <v>68.556451609999996</v>
      </c>
      <c r="J1228">
        <v>1.0032258060000001</v>
      </c>
      <c r="K1228">
        <f ca="1">RANDBETWEEN(25,35)</f>
        <v>25</v>
      </c>
      <c r="L1228">
        <v>55</v>
      </c>
      <c r="M1228">
        <v>55</v>
      </c>
      <c r="N1228">
        <f t="shared" si="83"/>
        <v>1.8333333333333333</v>
      </c>
      <c r="O1228">
        <v>24000</v>
      </c>
      <c r="P1228">
        <f ca="1">RANDBETWEEN(8090,8100)</f>
        <v>8093</v>
      </c>
      <c r="Q1228" t="s">
        <v>13</v>
      </c>
      <c r="R1228">
        <v>6.4</v>
      </c>
      <c r="S1228">
        <v>30</v>
      </c>
      <c r="T1228">
        <v>40</v>
      </c>
      <c r="U1228">
        <v>40</v>
      </c>
      <c r="V1228" t="s">
        <v>17</v>
      </c>
      <c r="W1228">
        <f t="shared" ca="1" si="84"/>
        <v>202325</v>
      </c>
      <c r="X1228">
        <f t="shared" ca="1" si="82"/>
        <v>178325</v>
      </c>
      <c r="Y1228">
        <f ca="1">(X1228/O1228)*100</f>
        <v>743.02083333333337</v>
      </c>
      <c r="Z1228" t="s">
        <v>53</v>
      </c>
      <c r="AA1228" t="str">
        <f t="shared" si="85"/>
        <v>short_term</v>
      </c>
      <c r="AB1228" s="4" t="s">
        <v>128</v>
      </c>
    </row>
    <row r="1229" spans="1:28">
      <c r="A1229" t="s">
        <v>88</v>
      </c>
      <c r="B1229">
        <v>2021</v>
      </c>
      <c r="C1229" t="s">
        <v>75</v>
      </c>
      <c r="D1229" s="4" t="s">
        <v>27</v>
      </c>
      <c r="E1229" s="3" t="s">
        <v>62</v>
      </c>
      <c r="F1229">
        <v>0</v>
      </c>
      <c r="G1229">
        <v>0</v>
      </c>
      <c r="H1229">
        <v>24.777419999999999</v>
      </c>
      <c r="I1229">
        <v>68.556451609999996</v>
      </c>
      <c r="J1229">
        <v>1.0032258060000001</v>
      </c>
      <c r="K1229">
        <f ca="1">RANDBETWEEN(15,30)</f>
        <v>30</v>
      </c>
      <c r="L1229">
        <v>90</v>
      </c>
      <c r="M1229">
        <v>90</v>
      </c>
      <c r="N1229">
        <f t="shared" si="83"/>
        <v>3</v>
      </c>
      <c r="O1229">
        <v>0</v>
      </c>
      <c r="P1229">
        <v>0</v>
      </c>
      <c r="Q1229" t="s">
        <v>13</v>
      </c>
      <c r="R1229">
        <v>6.5</v>
      </c>
      <c r="S1229">
        <v>90</v>
      </c>
      <c r="T1229">
        <v>90</v>
      </c>
      <c r="U1229">
        <v>90</v>
      </c>
      <c r="V1229" t="s">
        <v>17</v>
      </c>
      <c r="W1229">
        <f t="shared" ca="1" si="84"/>
        <v>0</v>
      </c>
      <c r="X1229">
        <f t="shared" ca="1" si="82"/>
        <v>0</v>
      </c>
      <c r="Y1229">
        <v>0</v>
      </c>
      <c r="Z1229" t="s">
        <v>51</v>
      </c>
      <c r="AA1229" t="str">
        <f t="shared" si="85"/>
        <v>short_term</v>
      </c>
      <c r="AB1229" s="4" t="s">
        <v>93</v>
      </c>
    </row>
    <row r="1230" spans="1:28">
      <c r="A1230" t="s">
        <v>88</v>
      </c>
      <c r="B1230">
        <v>2021</v>
      </c>
      <c r="C1230" t="s">
        <v>75</v>
      </c>
      <c r="D1230" s="4" t="s">
        <v>28</v>
      </c>
      <c r="E1230" s="3" t="s">
        <v>62</v>
      </c>
      <c r="F1230">
        <v>0</v>
      </c>
      <c r="G1230">
        <v>0</v>
      </c>
      <c r="H1230">
        <v>24.777419999999999</v>
      </c>
      <c r="I1230">
        <v>68.556451609999996</v>
      </c>
      <c r="J1230">
        <v>1.0032258060000001</v>
      </c>
      <c r="K1230">
        <f ca="1">RANDBETWEEN(25,40)</f>
        <v>36</v>
      </c>
      <c r="L1230">
        <v>180</v>
      </c>
      <c r="M1230">
        <v>180</v>
      </c>
      <c r="N1230">
        <f t="shared" si="83"/>
        <v>6</v>
      </c>
      <c r="O1230">
        <v>0</v>
      </c>
      <c r="P1230">
        <v>0</v>
      </c>
      <c r="Q1230" t="s">
        <v>15</v>
      </c>
      <c r="R1230">
        <v>6.25</v>
      </c>
      <c r="S1230">
        <v>80</v>
      </c>
      <c r="T1230">
        <v>60</v>
      </c>
      <c r="U1230">
        <v>40</v>
      </c>
      <c r="V1230" t="s">
        <v>18</v>
      </c>
      <c r="W1230">
        <f t="shared" ca="1" si="84"/>
        <v>0</v>
      </c>
      <c r="X1230">
        <f t="shared" ca="1" si="82"/>
        <v>0</v>
      </c>
      <c r="Y1230">
        <v>0</v>
      </c>
      <c r="Z1230" t="s">
        <v>53</v>
      </c>
      <c r="AA1230" t="str">
        <f t="shared" si="85"/>
        <v>intermediate_term</v>
      </c>
      <c r="AB1230" s="4" t="s">
        <v>94</v>
      </c>
    </row>
    <row r="1231" spans="1:28">
      <c r="A1231" t="s">
        <v>88</v>
      </c>
      <c r="B1231">
        <v>2021</v>
      </c>
      <c r="C1231" t="s">
        <v>75</v>
      </c>
      <c r="D1231" s="4" t="s">
        <v>29</v>
      </c>
      <c r="E1231" s="1" t="s">
        <v>63</v>
      </c>
      <c r="F1231">
        <v>0</v>
      </c>
      <c r="G1231">
        <v>0</v>
      </c>
      <c r="H1231">
        <v>24.777419999999999</v>
      </c>
      <c r="I1231">
        <v>68.556451609999996</v>
      </c>
      <c r="J1231">
        <v>1.0032258060000001</v>
      </c>
      <c r="K1231">
        <f ca="1">RANDBETWEEN(85,95)</f>
        <v>94</v>
      </c>
      <c r="L1231">
        <v>210</v>
      </c>
      <c r="M1231">
        <v>210</v>
      </c>
      <c r="N1231">
        <f t="shared" si="83"/>
        <v>7</v>
      </c>
      <c r="O1231">
        <v>0</v>
      </c>
      <c r="P1231">
        <v>0</v>
      </c>
      <c r="Q1231" t="s">
        <v>36</v>
      </c>
      <c r="R1231">
        <v>6</v>
      </c>
      <c r="S1231">
        <v>120</v>
      </c>
      <c r="T1231">
        <v>50</v>
      </c>
      <c r="U1231">
        <v>80</v>
      </c>
      <c r="V1231" t="s">
        <v>17</v>
      </c>
      <c r="W1231">
        <f t="shared" ca="1" si="84"/>
        <v>0</v>
      </c>
      <c r="X1231">
        <f t="shared" ca="1" si="82"/>
        <v>0</v>
      </c>
      <c r="Y1231">
        <v>0</v>
      </c>
      <c r="Z1231" t="s">
        <v>51</v>
      </c>
      <c r="AA1231" t="str">
        <f t="shared" si="85"/>
        <v>intermediate_term</v>
      </c>
      <c r="AB1231" s="4" t="s">
        <v>129</v>
      </c>
    </row>
    <row r="1232" spans="1:28">
      <c r="A1232" t="s">
        <v>88</v>
      </c>
      <c r="B1232">
        <v>2021</v>
      </c>
      <c r="C1232" t="s">
        <v>75</v>
      </c>
      <c r="D1232" s="4" t="s">
        <v>30</v>
      </c>
      <c r="E1232" s="2" t="s">
        <v>61</v>
      </c>
      <c r="F1232">
        <v>0</v>
      </c>
      <c r="G1232">
        <v>0</v>
      </c>
      <c r="H1232">
        <v>24.777419999999999</v>
      </c>
      <c r="I1232">
        <v>68.556451609999996</v>
      </c>
      <c r="J1232">
        <v>1.0032258060000001</v>
      </c>
      <c r="K1232">
        <f ca="1">RANDBETWEEN(25,40)</f>
        <v>27</v>
      </c>
      <c r="L1232">
        <v>360</v>
      </c>
      <c r="M1232">
        <v>360</v>
      </c>
      <c r="N1232">
        <f t="shared" si="83"/>
        <v>12</v>
      </c>
      <c r="O1232">
        <v>0</v>
      </c>
      <c r="P1232">
        <v>0</v>
      </c>
      <c r="Q1232" t="s">
        <v>65</v>
      </c>
      <c r="R1232">
        <v>6.75</v>
      </c>
      <c r="S1232">
        <v>400</v>
      </c>
      <c r="T1232">
        <v>120</v>
      </c>
      <c r="U1232">
        <v>600</v>
      </c>
      <c r="V1232" t="s">
        <v>18</v>
      </c>
      <c r="W1232">
        <f t="shared" ca="1" si="84"/>
        <v>0</v>
      </c>
      <c r="X1232">
        <f t="shared" ca="1" si="82"/>
        <v>0</v>
      </c>
      <c r="Y1232">
        <v>0</v>
      </c>
      <c r="Z1232" t="s">
        <v>53</v>
      </c>
      <c r="AA1232" t="str">
        <f t="shared" si="85"/>
        <v>intermediate_term</v>
      </c>
      <c r="AB1232" s="4" t="s">
        <v>95</v>
      </c>
    </row>
    <row r="1233" spans="1:28">
      <c r="A1233" t="s">
        <v>88</v>
      </c>
      <c r="B1233">
        <v>2021</v>
      </c>
      <c r="C1233" t="s">
        <v>75</v>
      </c>
      <c r="D1233" s="4" t="s">
        <v>31</v>
      </c>
      <c r="E1233" s="3" t="s">
        <v>61</v>
      </c>
      <c r="F1233">
        <v>0</v>
      </c>
      <c r="G1233">
        <v>0</v>
      </c>
      <c r="H1233">
        <v>24.777419999999999</v>
      </c>
      <c r="I1233">
        <v>68.556451609999996</v>
      </c>
      <c r="J1233">
        <v>1.0032258060000001</v>
      </c>
      <c r="K1233">
        <f ca="1">RANDBETWEEN(290,320)</f>
        <v>303</v>
      </c>
      <c r="L1233">
        <v>1080</v>
      </c>
      <c r="M1233">
        <v>1080</v>
      </c>
      <c r="N1233">
        <f t="shared" si="83"/>
        <v>36</v>
      </c>
      <c r="O1233">
        <v>0</v>
      </c>
      <c r="P1233">
        <v>0</v>
      </c>
      <c r="Q1233" t="s">
        <v>13</v>
      </c>
      <c r="R1233">
        <v>9.5</v>
      </c>
      <c r="S1233">
        <v>32</v>
      </c>
      <c r="T1233">
        <v>32</v>
      </c>
      <c r="U1233">
        <v>32</v>
      </c>
      <c r="V1233" t="s">
        <v>17</v>
      </c>
      <c r="W1233">
        <f t="shared" ca="1" si="84"/>
        <v>0</v>
      </c>
      <c r="X1233">
        <f t="shared" ca="1" si="82"/>
        <v>0</v>
      </c>
      <c r="Y1233">
        <v>0</v>
      </c>
      <c r="Z1233" t="s">
        <v>54</v>
      </c>
      <c r="AA1233" t="str">
        <f t="shared" si="85"/>
        <v>long_term</v>
      </c>
      <c r="AB1233" s="4" t="s">
        <v>130</v>
      </c>
    </row>
    <row r="1234" spans="1:28">
      <c r="A1234" t="s">
        <v>88</v>
      </c>
      <c r="B1234">
        <v>2021</v>
      </c>
      <c r="C1234" t="s">
        <v>75</v>
      </c>
      <c r="D1234" s="4" t="s">
        <v>32</v>
      </c>
      <c r="E1234" s="3" t="s">
        <v>61</v>
      </c>
      <c r="F1234">
        <v>0</v>
      </c>
      <c r="G1234">
        <v>0</v>
      </c>
      <c r="H1234">
        <v>24.777419999999999</v>
      </c>
      <c r="I1234">
        <v>68.556451609999996</v>
      </c>
      <c r="J1234">
        <v>1.0032258060000001</v>
      </c>
      <c r="K1234">
        <f ca="1">RANDBETWEEN(100,130)</f>
        <v>125</v>
      </c>
      <c r="L1234">
        <v>1980</v>
      </c>
      <c r="M1234">
        <v>1980</v>
      </c>
      <c r="N1234">
        <f t="shared" si="83"/>
        <v>66</v>
      </c>
      <c r="O1234">
        <v>0</v>
      </c>
      <c r="P1234">
        <v>0</v>
      </c>
      <c r="Q1234" t="s">
        <v>15</v>
      </c>
      <c r="R1234">
        <v>7.25</v>
      </c>
      <c r="S1234">
        <v>56</v>
      </c>
      <c r="T1234">
        <v>20</v>
      </c>
      <c r="U1234">
        <v>20</v>
      </c>
      <c r="V1234" t="s">
        <v>18</v>
      </c>
      <c r="W1234">
        <f t="shared" ca="1" si="84"/>
        <v>0</v>
      </c>
      <c r="X1234">
        <f t="shared" ca="1" si="82"/>
        <v>0</v>
      </c>
      <c r="Y1234">
        <v>0</v>
      </c>
      <c r="Z1234" t="s">
        <v>54</v>
      </c>
      <c r="AA1234" t="str">
        <f t="shared" si="85"/>
        <v>long_term</v>
      </c>
      <c r="AB1234" s="4" t="s">
        <v>131</v>
      </c>
    </row>
    <row r="1235" spans="1:28">
      <c r="A1235" t="s">
        <v>88</v>
      </c>
      <c r="B1235">
        <v>2021</v>
      </c>
      <c r="C1235" t="s">
        <v>75</v>
      </c>
      <c r="D1235" s="4" t="s">
        <v>33</v>
      </c>
      <c r="E1235" s="2" t="s">
        <v>61</v>
      </c>
      <c r="F1235">
        <v>0</v>
      </c>
      <c r="G1235">
        <v>0</v>
      </c>
      <c r="H1235">
        <v>24.777419999999999</v>
      </c>
      <c r="I1235">
        <v>68.556451609999996</v>
      </c>
      <c r="J1235">
        <v>1.0032258060000001</v>
      </c>
      <c r="K1235">
        <f ca="1">RANDBETWEEN(50,65)</f>
        <v>59</v>
      </c>
      <c r="L1235">
        <v>1080</v>
      </c>
      <c r="M1235">
        <v>1080</v>
      </c>
      <c r="N1235">
        <f t="shared" si="83"/>
        <v>36</v>
      </c>
      <c r="O1235">
        <v>0</v>
      </c>
      <c r="P1235">
        <v>0</v>
      </c>
      <c r="Q1235" t="s">
        <v>71</v>
      </c>
      <c r="R1235">
        <v>6</v>
      </c>
      <c r="S1235">
        <v>25</v>
      </c>
      <c r="T1235">
        <v>12</v>
      </c>
      <c r="U1235">
        <v>12</v>
      </c>
      <c r="V1235" t="s">
        <v>18</v>
      </c>
      <c r="W1235">
        <f t="shared" ca="1" si="84"/>
        <v>0</v>
      </c>
      <c r="X1235">
        <f t="shared" ca="1" si="82"/>
        <v>0</v>
      </c>
      <c r="Y1235">
        <v>0</v>
      </c>
      <c r="Z1235" t="s">
        <v>54</v>
      </c>
      <c r="AA1235" t="str">
        <f t="shared" si="85"/>
        <v>long_term</v>
      </c>
      <c r="AB1235" s="4" t="s">
        <v>96</v>
      </c>
    </row>
    <row r="1236" spans="1:28">
      <c r="A1236" t="s">
        <v>88</v>
      </c>
      <c r="B1236">
        <v>2021</v>
      </c>
      <c r="C1236" t="s">
        <v>75</v>
      </c>
      <c r="D1236" s="4" t="s">
        <v>34</v>
      </c>
      <c r="E1236" s="2" t="s">
        <v>61</v>
      </c>
      <c r="F1236">
        <v>1</v>
      </c>
      <c r="G1236">
        <v>0</v>
      </c>
      <c r="H1236">
        <v>24.777419999999999</v>
      </c>
      <c r="I1236">
        <v>68.556451609999996</v>
      </c>
      <c r="J1236">
        <v>1.0032258060000001</v>
      </c>
      <c r="K1236">
        <f ca="1">RANDBETWEEN(90,120)</f>
        <v>117</v>
      </c>
      <c r="L1236">
        <v>900</v>
      </c>
      <c r="M1236">
        <v>900</v>
      </c>
      <c r="N1236">
        <f t="shared" si="83"/>
        <v>30</v>
      </c>
      <c r="O1236">
        <v>92000</v>
      </c>
      <c r="P1236">
        <v>20235.28</v>
      </c>
      <c r="Q1236" t="s">
        <v>13</v>
      </c>
      <c r="R1236">
        <v>7.25</v>
      </c>
      <c r="S1236">
        <v>215</v>
      </c>
      <c r="T1236">
        <v>75</v>
      </c>
      <c r="U1236">
        <v>100</v>
      </c>
      <c r="V1236" t="s">
        <v>17</v>
      </c>
      <c r="W1236">
        <f t="shared" ca="1" si="84"/>
        <v>2367527.7599999998</v>
      </c>
      <c r="X1236">
        <f t="shared" ca="1" si="82"/>
        <v>2275527.7599999998</v>
      </c>
      <c r="Y1236">
        <f ca="1">(X1236/O1236)*100</f>
        <v>2473.3997391304347</v>
      </c>
      <c r="Z1236" t="s">
        <v>54</v>
      </c>
      <c r="AA1236" t="str">
        <f t="shared" si="85"/>
        <v>long_term</v>
      </c>
      <c r="AB1236" s="4" t="s">
        <v>97</v>
      </c>
    </row>
    <row r="1237" spans="1:28">
      <c r="A1237" t="s">
        <v>88</v>
      </c>
      <c r="B1237">
        <v>2021</v>
      </c>
      <c r="C1237" t="s">
        <v>75</v>
      </c>
      <c r="D1237" s="4" t="s">
        <v>35</v>
      </c>
      <c r="E1237" s="2" t="s">
        <v>61</v>
      </c>
      <c r="F1237">
        <v>0</v>
      </c>
      <c r="G1237">
        <v>0</v>
      </c>
      <c r="H1237">
        <v>24.777419999999999</v>
      </c>
      <c r="I1237">
        <v>68.556451609999996</v>
      </c>
      <c r="J1237">
        <v>1.0032258060000001</v>
      </c>
      <c r="K1237">
        <f ca="1">RANDBETWEEN(30,50)</f>
        <v>35</v>
      </c>
      <c r="L1237">
        <v>210</v>
      </c>
      <c r="M1237">
        <v>210</v>
      </c>
      <c r="N1237">
        <f t="shared" si="83"/>
        <v>7</v>
      </c>
      <c r="O1237">
        <v>0</v>
      </c>
      <c r="P1237">
        <v>0</v>
      </c>
      <c r="Q1237" t="s">
        <v>13</v>
      </c>
      <c r="R1237">
        <v>6.75</v>
      </c>
      <c r="S1237">
        <v>1088</v>
      </c>
      <c r="T1237">
        <v>72</v>
      </c>
      <c r="U1237">
        <v>527</v>
      </c>
      <c r="V1237" t="s">
        <v>17</v>
      </c>
      <c r="W1237">
        <f t="shared" ca="1" si="84"/>
        <v>0</v>
      </c>
      <c r="X1237">
        <f t="shared" ca="1" si="82"/>
        <v>0</v>
      </c>
      <c r="Y1237">
        <v>0</v>
      </c>
      <c r="Z1237" t="s">
        <v>54</v>
      </c>
      <c r="AA1237" t="str">
        <f t="shared" si="85"/>
        <v>intermediate_term</v>
      </c>
      <c r="AB1237" s="4" t="s">
        <v>98</v>
      </c>
    </row>
    <row r="1238" spans="1:28">
      <c r="A1238" t="s">
        <v>88</v>
      </c>
      <c r="B1238">
        <v>2021</v>
      </c>
      <c r="C1238" t="s">
        <v>75</v>
      </c>
      <c r="D1238" s="4" t="s">
        <v>37</v>
      </c>
      <c r="E1238" s="2" t="s">
        <v>61</v>
      </c>
      <c r="F1238">
        <v>0</v>
      </c>
      <c r="G1238">
        <v>0</v>
      </c>
      <c r="H1238">
        <v>24.777419999999999</v>
      </c>
      <c r="I1238">
        <v>68.556451609999996</v>
      </c>
      <c r="J1238">
        <v>1.0032258060000001</v>
      </c>
      <c r="K1238">
        <f ca="1">RANDBETWEEN(50,100)</f>
        <v>99</v>
      </c>
      <c r="L1238">
        <v>1800</v>
      </c>
      <c r="M1238">
        <v>2880</v>
      </c>
      <c r="N1238">
        <f t="shared" si="83"/>
        <v>78</v>
      </c>
      <c r="O1238">
        <v>0</v>
      </c>
      <c r="P1238">
        <v>0</v>
      </c>
      <c r="Q1238" t="s">
        <v>13</v>
      </c>
      <c r="R1238">
        <v>6.5</v>
      </c>
      <c r="S1238">
        <v>400</v>
      </c>
      <c r="T1238">
        <v>400</v>
      </c>
      <c r="U1238">
        <v>600</v>
      </c>
      <c r="V1238" t="s">
        <v>18</v>
      </c>
      <c r="W1238">
        <f t="shared" ca="1" si="84"/>
        <v>0</v>
      </c>
      <c r="X1238">
        <f t="shared" ca="1" si="82"/>
        <v>0</v>
      </c>
      <c r="Y1238">
        <v>0</v>
      </c>
      <c r="Z1238" t="s">
        <v>54</v>
      </c>
      <c r="AA1238" t="str">
        <f t="shared" si="85"/>
        <v>long_term</v>
      </c>
      <c r="AB1238" s="4" t="s">
        <v>99</v>
      </c>
    </row>
    <row r="1239" spans="1:28">
      <c r="A1239" t="s">
        <v>88</v>
      </c>
      <c r="B1239">
        <v>2021</v>
      </c>
      <c r="C1239" t="s">
        <v>75</v>
      </c>
      <c r="D1239" s="4" t="s">
        <v>156</v>
      </c>
      <c r="E1239" s="2" t="s">
        <v>61</v>
      </c>
      <c r="F1239">
        <v>0</v>
      </c>
      <c r="G1239">
        <v>0</v>
      </c>
      <c r="H1239">
        <v>24.777419999999999</v>
      </c>
      <c r="I1239">
        <v>68.556451609999996</v>
      </c>
      <c r="J1239">
        <v>1.0032258060000001</v>
      </c>
      <c r="K1239">
        <f ca="1">RANDBETWEEN(100,150)</f>
        <v>107</v>
      </c>
      <c r="L1239">
        <v>240</v>
      </c>
      <c r="M1239">
        <v>720</v>
      </c>
      <c r="N1239">
        <f t="shared" si="83"/>
        <v>16</v>
      </c>
      <c r="O1239">
        <v>0</v>
      </c>
      <c r="P1239">
        <v>0</v>
      </c>
      <c r="Q1239" t="s">
        <v>67</v>
      </c>
      <c r="R1239">
        <v>6</v>
      </c>
      <c r="S1239">
        <v>170</v>
      </c>
      <c r="T1239">
        <v>170</v>
      </c>
      <c r="U1239">
        <v>170</v>
      </c>
      <c r="V1239" t="s">
        <v>18</v>
      </c>
      <c r="W1239">
        <f t="shared" ca="1" si="84"/>
        <v>0</v>
      </c>
      <c r="X1239">
        <f t="shared" ca="1" si="82"/>
        <v>0</v>
      </c>
      <c r="Y1239">
        <v>0</v>
      </c>
      <c r="Z1239" t="s">
        <v>54</v>
      </c>
      <c r="AA1239" t="str">
        <f t="shared" si="85"/>
        <v>long_term</v>
      </c>
      <c r="AB1239" s="4" t="s">
        <v>100</v>
      </c>
    </row>
    <row r="1240" spans="1:28">
      <c r="A1240" t="s">
        <v>88</v>
      </c>
      <c r="B1240">
        <v>2021</v>
      </c>
      <c r="C1240" t="s">
        <v>75</v>
      </c>
      <c r="D1240" s="4" t="s">
        <v>38</v>
      </c>
      <c r="E1240" s="3" t="s">
        <v>59</v>
      </c>
      <c r="F1240">
        <v>0</v>
      </c>
      <c r="G1240">
        <v>0</v>
      </c>
      <c r="H1240">
        <v>24.777419999999999</v>
      </c>
      <c r="I1240">
        <v>68.556451609999996</v>
      </c>
      <c r="J1240">
        <v>1.0032258060000001</v>
      </c>
      <c r="K1240">
        <f ca="1">RANDBETWEEN(120,300)</f>
        <v>139</v>
      </c>
      <c r="L1240">
        <v>45</v>
      </c>
      <c r="M1240">
        <v>50</v>
      </c>
      <c r="N1240">
        <f t="shared" si="83"/>
        <v>1.5833333333333333</v>
      </c>
      <c r="O1240">
        <v>0</v>
      </c>
      <c r="P1240">
        <v>0</v>
      </c>
      <c r="Q1240" t="s">
        <v>15</v>
      </c>
      <c r="R1240">
        <v>6.25</v>
      </c>
      <c r="S1240">
        <v>200</v>
      </c>
      <c r="T1240">
        <v>75</v>
      </c>
      <c r="U1240">
        <v>125</v>
      </c>
      <c r="V1240" t="s">
        <v>17</v>
      </c>
      <c r="W1240">
        <f t="shared" ca="1" si="84"/>
        <v>0</v>
      </c>
      <c r="X1240">
        <f t="shared" ca="1" si="82"/>
        <v>0</v>
      </c>
      <c r="Y1240">
        <v>0</v>
      </c>
      <c r="Z1240" t="s">
        <v>54</v>
      </c>
      <c r="AA1240" t="str">
        <f t="shared" si="85"/>
        <v>short_term</v>
      </c>
      <c r="AB1240" s="4" t="s">
        <v>101</v>
      </c>
    </row>
    <row r="1241" spans="1:28">
      <c r="A1241" t="s">
        <v>88</v>
      </c>
      <c r="B1241">
        <v>2021</v>
      </c>
      <c r="C1241" t="s">
        <v>75</v>
      </c>
      <c r="D1241" s="4" t="s">
        <v>39</v>
      </c>
      <c r="E1241" s="3" t="s">
        <v>59</v>
      </c>
      <c r="F1241">
        <v>1</v>
      </c>
      <c r="G1241">
        <v>0</v>
      </c>
      <c r="H1241">
        <v>24.777419999999999</v>
      </c>
      <c r="I1241">
        <v>68.556451609999996</v>
      </c>
      <c r="J1241">
        <v>1.0032258060000001</v>
      </c>
      <c r="K1241">
        <f ca="1">RANDBETWEEN(60,90)</f>
        <v>83</v>
      </c>
      <c r="L1241">
        <v>56</v>
      </c>
      <c r="M1241">
        <v>60</v>
      </c>
      <c r="N1241">
        <f t="shared" si="83"/>
        <v>1.9333333333333333</v>
      </c>
      <c r="O1241">
        <v>30500</v>
      </c>
      <c r="P1241">
        <v>10000</v>
      </c>
      <c r="Q1241" t="s">
        <v>13</v>
      </c>
      <c r="R1241">
        <v>7.25</v>
      </c>
      <c r="S1241">
        <v>45</v>
      </c>
      <c r="T1241">
        <v>90</v>
      </c>
      <c r="U1241">
        <v>75</v>
      </c>
      <c r="V1241" t="s">
        <v>18</v>
      </c>
      <c r="W1241">
        <f t="shared" ca="1" si="84"/>
        <v>830000</v>
      </c>
      <c r="X1241">
        <f t="shared" ca="1" si="82"/>
        <v>799500</v>
      </c>
      <c r="Y1241">
        <f ca="1">(X1241/O1241)*100</f>
        <v>2621.311475409836</v>
      </c>
      <c r="Z1241" t="s">
        <v>53</v>
      </c>
      <c r="AA1241" t="str">
        <f t="shared" si="85"/>
        <v>short_term</v>
      </c>
      <c r="AB1241" s="4" t="s">
        <v>102</v>
      </c>
    </row>
    <row r="1242" spans="1:28">
      <c r="A1242" t="s">
        <v>88</v>
      </c>
      <c r="B1242">
        <v>2021</v>
      </c>
      <c r="C1242" t="s">
        <v>75</v>
      </c>
      <c r="D1242" s="4" t="s">
        <v>40</v>
      </c>
      <c r="E1242" s="2" t="s">
        <v>62</v>
      </c>
      <c r="F1242">
        <v>0</v>
      </c>
      <c r="G1242">
        <v>0</v>
      </c>
      <c r="H1242">
        <v>24.777419999999999</v>
      </c>
      <c r="I1242">
        <v>68.556451609999996</v>
      </c>
      <c r="J1242">
        <v>1.0032258060000001</v>
      </c>
      <c r="K1242">
        <f ca="1">RANDBETWEEN(15,25)</f>
        <v>19</v>
      </c>
      <c r="L1242">
        <v>55</v>
      </c>
      <c r="M1242">
        <v>90</v>
      </c>
      <c r="N1242">
        <f t="shared" si="83"/>
        <v>2.4166666666666665</v>
      </c>
      <c r="O1242">
        <v>0</v>
      </c>
      <c r="P1242">
        <v>0</v>
      </c>
      <c r="Q1242" t="s">
        <v>72</v>
      </c>
      <c r="R1242">
        <v>6.5</v>
      </c>
      <c r="S1242">
        <v>40</v>
      </c>
      <c r="T1242">
        <v>60</v>
      </c>
      <c r="U1242">
        <v>30</v>
      </c>
      <c r="V1242" t="s">
        <v>17</v>
      </c>
      <c r="W1242">
        <f t="shared" ca="1" si="84"/>
        <v>0</v>
      </c>
      <c r="X1242">
        <f t="shared" ca="1" si="82"/>
        <v>0</v>
      </c>
      <c r="Y1242">
        <v>0</v>
      </c>
      <c r="Z1242" t="s">
        <v>53</v>
      </c>
      <c r="AA1242" t="str">
        <f t="shared" si="85"/>
        <v>short_term</v>
      </c>
      <c r="AB1242" s="4" t="s">
        <v>132</v>
      </c>
    </row>
    <row r="1243" spans="1:28">
      <c r="A1243" t="s">
        <v>88</v>
      </c>
      <c r="B1243">
        <v>2021</v>
      </c>
      <c r="C1243" t="s">
        <v>75</v>
      </c>
      <c r="D1243" s="4" t="s">
        <v>41</v>
      </c>
      <c r="E1243" s="2" t="s">
        <v>62</v>
      </c>
      <c r="F1243">
        <v>0</v>
      </c>
      <c r="G1243">
        <v>0</v>
      </c>
      <c r="H1243">
        <v>24.777419999999999</v>
      </c>
      <c r="I1243">
        <v>68.556451609999996</v>
      </c>
      <c r="J1243">
        <v>1.0032258060000001</v>
      </c>
      <c r="K1243">
        <f ca="1">RANDBETWEEN(20,35)</f>
        <v>26</v>
      </c>
      <c r="L1243">
        <v>90</v>
      </c>
      <c r="M1243">
        <v>120</v>
      </c>
      <c r="N1243">
        <f t="shared" si="83"/>
        <v>3.5</v>
      </c>
      <c r="O1243">
        <v>0</v>
      </c>
      <c r="P1243">
        <v>0</v>
      </c>
      <c r="Q1243" t="s">
        <v>15</v>
      </c>
      <c r="R1243">
        <v>6.5</v>
      </c>
      <c r="S1243">
        <v>120</v>
      </c>
      <c r="T1243">
        <v>80</v>
      </c>
      <c r="U1243">
        <v>80</v>
      </c>
      <c r="V1243" t="s">
        <v>17</v>
      </c>
      <c r="W1243">
        <f t="shared" ca="1" si="84"/>
        <v>0</v>
      </c>
      <c r="X1243">
        <f t="shared" ca="1" si="82"/>
        <v>0</v>
      </c>
      <c r="Y1243">
        <v>0</v>
      </c>
      <c r="Z1243" t="s">
        <v>51</v>
      </c>
      <c r="AA1243" t="str">
        <f t="shared" si="85"/>
        <v>short_term</v>
      </c>
      <c r="AB1243" s="4" t="s">
        <v>133</v>
      </c>
    </row>
    <row r="1244" spans="1:28">
      <c r="A1244" t="s">
        <v>88</v>
      </c>
      <c r="B1244">
        <v>2021</v>
      </c>
      <c r="C1244" t="s">
        <v>75</v>
      </c>
      <c r="D1244" s="4" t="s">
        <v>157</v>
      </c>
      <c r="E1244" s="2" t="s">
        <v>62</v>
      </c>
      <c r="F1244">
        <v>1</v>
      </c>
      <c r="G1244">
        <v>0</v>
      </c>
      <c r="H1244">
        <v>24.777419999999999</v>
      </c>
      <c r="I1244">
        <v>68.556451609999996</v>
      </c>
      <c r="J1244">
        <v>1.0032258060000001</v>
      </c>
      <c r="K1244">
        <f ca="1">RANDBETWEEN(25,40)</f>
        <v>32</v>
      </c>
      <c r="L1244">
        <v>55</v>
      </c>
      <c r="M1244">
        <v>60</v>
      </c>
      <c r="N1244">
        <f t="shared" si="83"/>
        <v>1.9166666666666667</v>
      </c>
      <c r="O1244">
        <v>22000</v>
      </c>
      <c r="P1244">
        <f ca="1">RANDBETWEEN(6060,6075)</f>
        <v>6071</v>
      </c>
      <c r="Q1244" t="s">
        <v>13</v>
      </c>
      <c r="R1244">
        <v>6.5</v>
      </c>
      <c r="S1244">
        <v>120</v>
      </c>
      <c r="T1244">
        <v>40</v>
      </c>
      <c r="U1244">
        <v>80</v>
      </c>
      <c r="V1244" t="s">
        <v>18</v>
      </c>
      <c r="W1244">
        <f t="shared" ca="1" si="84"/>
        <v>194272</v>
      </c>
      <c r="X1244">
        <f t="shared" ca="1" si="82"/>
        <v>172272</v>
      </c>
      <c r="Y1244">
        <f ca="1">(X1244/O1244)*100</f>
        <v>783.0545454545454</v>
      </c>
      <c r="Z1244" t="s">
        <v>53</v>
      </c>
      <c r="AA1244" t="str">
        <f t="shared" si="85"/>
        <v>short_term</v>
      </c>
      <c r="AB1244" s="4" t="s">
        <v>103</v>
      </c>
    </row>
    <row r="1245" spans="1:28">
      <c r="A1245" t="s">
        <v>88</v>
      </c>
      <c r="B1245">
        <v>2021</v>
      </c>
      <c r="C1245" t="s">
        <v>75</v>
      </c>
      <c r="D1245" s="4" t="s">
        <v>158</v>
      </c>
      <c r="E1245" s="2" t="s">
        <v>62</v>
      </c>
      <c r="F1245">
        <v>1</v>
      </c>
      <c r="G1245">
        <v>0</v>
      </c>
      <c r="H1245">
        <v>24.777419999999999</v>
      </c>
      <c r="I1245">
        <v>68.556451609999996</v>
      </c>
      <c r="J1245">
        <v>1.0032258060000001</v>
      </c>
      <c r="K1245">
        <f ca="1">RANDBETWEEN(15,25)</f>
        <v>19</v>
      </c>
      <c r="L1245">
        <v>110</v>
      </c>
      <c r="M1245">
        <v>120</v>
      </c>
      <c r="N1245">
        <f t="shared" si="83"/>
        <v>3.8333333333333335</v>
      </c>
      <c r="O1245">
        <v>22000</v>
      </c>
      <c r="P1245">
        <f ca="1">RANDBETWEEN(15990,16010)</f>
        <v>15998</v>
      </c>
      <c r="Q1245" t="s">
        <v>13</v>
      </c>
      <c r="R1245">
        <v>7</v>
      </c>
      <c r="S1245">
        <v>120</v>
      </c>
      <c r="T1245">
        <v>40</v>
      </c>
      <c r="U1245">
        <v>80</v>
      </c>
      <c r="V1245" t="s">
        <v>17</v>
      </c>
      <c r="W1245">
        <f t="shared" ca="1" si="84"/>
        <v>303962</v>
      </c>
      <c r="X1245">
        <f t="shared" ca="1" si="82"/>
        <v>281962</v>
      </c>
      <c r="Y1245">
        <f ca="1">(X1245/O1245)*100</f>
        <v>1281.6454545454546</v>
      </c>
      <c r="Z1245" t="s">
        <v>53</v>
      </c>
      <c r="AA1245" t="str">
        <f t="shared" si="85"/>
        <v>short_term</v>
      </c>
      <c r="AB1245" s="4" t="s">
        <v>103</v>
      </c>
    </row>
    <row r="1246" spans="1:28">
      <c r="A1246" t="s">
        <v>88</v>
      </c>
      <c r="B1246">
        <v>2021</v>
      </c>
      <c r="C1246" t="s">
        <v>75</v>
      </c>
      <c r="D1246" s="4" t="s">
        <v>42</v>
      </c>
      <c r="E1246" s="2" t="s">
        <v>61</v>
      </c>
      <c r="F1246">
        <v>0</v>
      </c>
      <c r="G1246">
        <v>0</v>
      </c>
      <c r="H1246">
        <v>24.777419999999999</v>
      </c>
      <c r="I1246">
        <v>68.556451609999996</v>
      </c>
      <c r="J1246">
        <v>1.0032258060000001</v>
      </c>
      <c r="K1246">
        <f ca="1">RANDBETWEEN(600,700)</f>
        <v>629</v>
      </c>
      <c r="L1246">
        <v>720</v>
      </c>
      <c r="M1246">
        <v>1080</v>
      </c>
      <c r="N1246">
        <f t="shared" si="83"/>
        <v>30</v>
      </c>
      <c r="O1246">
        <v>0</v>
      </c>
      <c r="P1246">
        <v>0</v>
      </c>
      <c r="Q1246" t="s">
        <v>70</v>
      </c>
      <c r="R1246">
        <v>5.75</v>
      </c>
      <c r="S1246">
        <v>890</v>
      </c>
      <c r="T1246">
        <v>445</v>
      </c>
      <c r="U1246">
        <v>445</v>
      </c>
      <c r="V1246" t="s">
        <v>18</v>
      </c>
      <c r="W1246">
        <f t="shared" ca="1" si="84"/>
        <v>0</v>
      </c>
      <c r="X1246">
        <f t="shared" ca="1" si="82"/>
        <v>0</v>
      </c>
      <c r="Y1246">
        <v>0</v>
      </c>
      <c r="Z1246" t="s">
        <v>54</v>
      </c>
      <c r="AA1246" t="str">
        <f t="shared" si="85"/>
        <v>long_term</v>
      </c>
      <c r="AB1246" s="4" t="s">
        <v>134</v>
      </c>
    </row>
    <row r="1247" spans="1:28">
      <c r="A1247" t="s">
        <v>88</v>
      </c>
      <c r="B1247">
        <v>2021</v>
      </c>
      <c r="C1247" t="s">
        <v>75</v>
      </c>
      <c r="D1247" s="4" t="s">
        <v>43</v>
      </c>
      <c r="E1247" s="3" t="s">
        <v>61</v>
      </c>
      <c r="F1247">
        <v>0</v>
      </c>
      <c r="G1247">
        <v>0</v>
      </c>
      <c r="H1247">
        <v>24.777419999999999</v>
      </c>
      <c r="I1247">
        <v>68.556451609999996</v>
      </c>
      <c r="J1247">
        <v>1.0032258060000001</v>
      </c>
      <c r="K1247">
        <f ca="1">RANDBETWEEN(140,170)</f>
        <v>148</v>
      </c>
      <c r="L1247">
        <v>150</v>
      </c>
      <c r="M1247">
        <v>180</v>
      </c>
      <c r="N1247">
        <f t="shared" si="83"/>
        <v>5.5</v>
      </c>
      <c r="O1247">
        <v>0</v>
      </c>
      <c r="P1247">
        <v>0</v>
      </c>
      <c r="Q1247" t="s">
        <v>15</v>
      </c>
      <c r="R1247">
        <v>6.5</v>
      </c>
      <c r="S1247">
        <v>350</v>
      </c>
      <c r="T1247">
        <v>140</v>
      </c>
      <c r="U1247">
        <v>140</v>
      </c>
      <c r="V1247" t="s">
        <v>17</v>
      </c>
      <c r="W1247">
        <f t="shared" ca="1" si="84"/>
        <v>0</v>
      </c>
      <c r="X1247">
        <f t="shared" ca="1" si="82"/>
        <v>0</v>
      </c>
      <c r="Y1247">
        <v>0</v>
      </c>
      <c r="Z1247" t="s">
        <v>54</v>
      </c>
      <c r="AA1247" t="str">
        <f t="shared" si="85"/>
        <v>intermediate_term</v>
      </c>
      <c r="AB1247" s="4" t="s">
        <v>135</v>
      </c>
    </row>
    <row r="1248" spans="1:28">
      <c r="A1248" t="s">
        <v>88</v>
      </c>
      <c r="B1248">
        <v>2021</v>
      </c>
      <c r="C1248" t="s">
        <v>75</v>
      </c>
      <c r="D1248" s="4" t="s">
        <v>44</v>
      </c>
      <c r="E1248" s="2" t="s">
        <v>61</v>
      </c>
      <c r="F1248">
        <v>0</v>
      </c>
      <c r="G1248">
        <v>0</v>
      </c>
      <c r="H1248">
        <v>24.777419999999999</v>
      </c>
      <c r="I1248">
        <v>68.556451609999996</v>
      </c>
      <c r="J1248">
        <v>1.0032258060000001</v>
      </c>
      <c r="K1248">
        <f ca="1">RANDBETWEEN(110,125)</f>
        <v>115</v>
      </c>
      <c r="L1248">
        <v>2160</v>
      </c>
      <c r="M1248">
        <v>3600</v>
      </c>
      <c r="N1248">
        <f t="shared" si="83"/>
        <v>96</v>
      </c>
      <c r="O1248">
        <v>0</v>
      </c>
      <c r="P1248">
        <v>0</v>
      </c>
      <c r="Q1248" t="s">
        <v>70</v>
      </c>
      <c r="R1248">
        <v>6.6</v>
      </c>
      <c r="S1248">
        <v>800</v>
      </c>
      <c r="T1248">
        <v>40</v>
      </c>
      <c r="U1248">
        <v>160</v>
      </c>
      <c r="V1248" t="s">
        <v>18</v>
      </c>
      <c r="W1248">
        <f t="shared" ca="1" si="84"/>
        <v>0</v>
      </c>
      <c r="X1248">
        <f t="shared" ca="1" si="82"/>
        <v>0</v>
      </c>
      <c r="Y1248">
        <v>0</v>
      </c>
      <c r="Z1248" t="s">
        <v>54</v>
      </c>
      <c r="AA1248" t="str">
        <f t="shared" si="85"/>
        <v>long_term</v>
      </c>
      <c r="AB1248" s="4" t="s">
        <v>136</v>
      </c>
    </row>
    <row r="1249" spans="1:28">
      <c r="A1249" t="s">
        <v>88</v>
      </c>
      <c r="B1249">
        <v>2021</v>
      </c>
      <c r="C1249" t="s">
        <v>75</v>
      </c>
      <c r="D1249" s="4" t="s">
        <v>45</v>
      </c>
      <c r="E1249" s="3" t="s">
        <v>59</v>
      </c>
      <c r="F1249">
        <v>0</v>
      </c>
      <c r="G1249">
        <v>0</v>
      </c>
      <c r="H1249">
        <v>24.777419999999999</v>
      </c>
      <c r="I1249">
        <v>68.556451609999996</v>
      </c>
      <c r="J1249">
        <v>1.0032258060000001</v>
      </c>
      <c r="K1249">
        <f ca="1">RANDBETWEEN(800,1000)</f>
        <v>896</v>
      </c>
      <c r="L1249">
        <v>240</v>
      </c>
      <c r="M1249">
        <v>270</v>
      </c>
      <c r="N1249">
        <f t="shared" si="83"/>
        <v>8.5</v>
      </c>
      <c r="O1249">
        <v>0</v>
      </c>
      <c r="P1249">
        <v>0</v>
      </c>
      <c r="Q1249" t="s">
        <v>65</v>
      </c>
      <c r="R1249">
        <v>7</v>
      </c>
      <c r="S1249">
        <v>50</v>
      </c>
      <c r="T1249">
        <v>100</v>
      </c>
      <c r="U1249">
        <v>100</v>
      </c>
      <c r="V1249" t="s">
        <v>18</v>
      </c>
      <c r="W1249">
        <f t="shared" ca="1" si="84"/>
        <v>0</v>
      </c>
      <c r="X1249">
        <f t="shared" ca="1" si="82"/>
        <v>0</v>
      </c>
      <c r="Y1249">
        <v>0</v>
      </c>
      <c r="Z1249" t="s">
        <v>53</v>
      </c>
      <c r="AA1249" t="str">
        <f t="shared" si="85"/>
        <v>intermediate_term</v>
      </c>
      <c r="AB1249" s="4" t="s">
        <v>104</v>
      </c>
    </row>
    <row r="1250" spans="1:28">
      <c r="A1250" t="s">
        <v>88</v>
      </c>
      <c r="B1250">
        <v>2021</v>
      </c>
      <c r="C1250" t="s">
        <v>75</v>
      </c>
      <c r="D1250" s="4" t="s">
        <v>46</v>
      </c>
      <c r="E1250" s="2" t="s">
        <v>59</v>
      </c>
      <c r="F1250">
        <v>0</v>
      </c>
      <c r="G1250">
        <v>0</v>
      </c>
      <c r="H1250">
        <v>24.777419999999999</v>
      </c>
      <c r="I1250">
        <v>68.556451609999996</v>
      </c>
      <c r="J1250">
        <v>1.0032258060000001</v>
      </c>
      <c r="K1250">
        <f ca="1">RANDBETWEEN(80,100)</f>
        <v>83</v>
      </c>
      <c r="L1250">
        <v>75</v>
      </c>
      <c r="M1250">
        <v>90</v>
      </c>
      <c r="N1250">
        <f t="shared" si="83"/>
        <v>2.75</v>
      </c>
      <c r="O1250">
        <v>0</v>
      </c>
      <c r="P1250">
        <v>0</v>
      </c>
      <c r="Q1250" t="s">
        <v>13</v>
      </c>
      <c r="R1250">
        <v>6.75</v>
      </c>
      <c r="S1250">
        <v>125</v>
      </c>
      <c r="T1250">
        <v>120</v>
      </c>
      <c r="U1250">
        <v>25</v>
      </c>
      <c r="V1250" t="s">
        <v>17</v>
      </c>
      <c r="W1250">
        <f t="shared" ca="1" si="84"/>
        <v>0</v>
      </c>
      <c r="X1250">
        <f t="shared" ca="1" si="82"/>
        <v>0</v>
      </c>
      <c r="Y1250">
        <v>0</v>
      </c>
      <c r="Z1250" t="s">
        <v>53</v>
      </c>
      <c r="AA1250" t="str">
        <f t="shared" si="85"/>
        <v>short_term</v>
      </c>
      <c r="AB1250" s="4" t="s">
        <v>105</v>
      </c>
    </row>
    <row r="1251" spans="1:28">
      <c r="A1251" t="s">
        <v>88</v>
      </c>
      <c r="B1251">
        <v>2021</v>
      </c>
      <c r="C1251" t="s">
        <v>75</v>
      </c>
      <c r="D1251" t="s">
        <v>159</v>
      </c>
      <c r="E1251" s="2" t="s">
        <v>61</v>
      </c>
      <c r="F1251">
        <v>0</v>
      </c>
      <c r="G1251">
        <v>0</v>
      </c>
      <c r="H1251">
        <v>24.777419999999999</v>
      </c>
      <c r="I1251">
        <v>68.556451609999996</v>
      </c>
      <c r="J1251">
        <v>1.0032258060000001</v>
      </c>
      <c r="K1251">
        <f ca="1">RANDBETWEEN(190,210)</f>
        <v>202</v>
      </c>
      <c r="L1251">
        <v>1095</v>
      </c>
      <c r="M1251">
        <v>1460</v>
      </c>
      <c r="N1251">
        <f t="shared" si="83"/>
        <v>42.583333333333336</v>
      </c>
      <c r="O1251">
        <v>0</v>
      </c>
      <c r="P1251">
        <v>0</v>
      </c>
      <c r="Q1251" t="s">
        <v>13</v>
      </c>
      <c r="R1251">
        <v>6</v>
      </c>
      <c r="S1251">
        <v>50</v>
      </c>
      <c r="T1251">
        <v>25</v>
      </c>
      <c r="U1251">
        <v>25</v>
      </c>
      <c r="V1251" t="s">
        <v>17</v>
      </c>
      <c r="W1251">
        <f t="shared" ca="1" si="84"/>
        <v>0</v>
      </c>
      <c r="X1251">
        <f t="shared" ca="1" si="82"/>
        <v>0</v>
      </c>
      <c r="Y1251">
        <v>0</v>
      </c>
      <c r="Z1251" t="s">
        <v>54</v>
      </c>
      <c r="AA1251" t="str">
        <f t="shared" si="85"/>
        <v>long_term</v>
      </c>
      <c r="AB1251" s="4" t="s">
        <v>106</v>
      </c>
    </row>
    <row r="1252" spans="1:28">
      <c r="A1252" t="s">
        <v>88</v>
      </c>
      <c r="B1252">
        <v>2021</v>
      </c>
      <c r="C1252" t="s">
        <v>76</v>
      </c>
      <c r="D1252" s="4" t="s">
        <v>138</v>
      </c>
      <c r="E1252" t="s">
        <v>58</v>
      </c>
      <c r="F1252">
        <v>0</v>
      </c>
      <c r="G1252">
        <v>0</v>
      </c>
      <c r="H1252">
        <v>24.453569999999999</v>
      </c>
      <c r="I1252">
        <v>60.739285709999997</v>
      </c>
      <c r="J1252">
        <v>5.1410714290000001</v>
      </c>
      <c r="K1252">
        <v>18.899999999999999</v>
      </c>
      <c r="L1252">
        <v>90</v>
      </c>
      <c r="M1252">
        <v>110</v>
      </c>
      <c r="N1252">
        <f t="shared" si="83"/>
        <v>3.3333333333333335</v>
      </c>
      <c r="O1252">
        <v>0</v>
      </c>
      <c r="P1252">
        <v>0</v>
      </c>
      <c r="Q1252" t="s">
        <v>15</v>
      </c>
      <c r="R1252">
        <v>5.75</v>
      </c>
      <c r="S1252">
        <v>150</v>
      </c>
      <c r="T1252">
        <v>60</v>
      </c>
      <c r="U1252">
        <v>60</v>
      </c>
      <c r="V1252" t="s">
        <v>17</v>
      </c>
      <c r="W1252">
        <f t="shared" si="84"/>
        <v>0</v>
      </c>
      <c r="X1252">
        <f t="shared" si="82"/>
        <v>0</v>
      </c>
      <c r="Y1252">
        <v>0</v>
      </c>
      <c r="Z1252" t="s">
        <v>51</v>
      </c>
      <c r="AA1252" t="str">
        <f t="shared" si="85"/>
        <v>short_term</v>
      </c>
      <c r="AB1252" s="4" t="s">
        <v>107</v>
      </c>
    </row>
    <row r="1253" spans="1:28">
      <c r="A1253" t="s">
        <v>88</v>
      </c>
      <c r="B1253">
        <v>2021</v>
      </c>
      <c r="C1253" t="s">
        <v>76</v>
      </c>
      <c r="D1253" s="4" t="s">
        <v>9</v>
      </c>
      <c r="E1253" t="s">
        <v>58</v>
      </c>
      <c r="F1253">
        <v>0</v>
      </c>
      <c r="G1253">
        <v>0</v>
      </c>
      <c r="H1253">
        <v>24.453569999999999</v>
      </c>
      <c r="I1253">
        <v>60.739285709999997</v>
      </c>
      <c r="J1253">
        <v>5.1410714290000001</v>
      </c>
      <c r="K1253">
        <v>18.7</v>
      </c>
      <c r="L1253">
        <v>210</v>
      </c>
      <c r="M1253">
        <v>240</v>
      </c>
      <c r="N1253">
        <f t="shared" si="83"/>
        <v>7.5</v>
      </c>
      <c r="O1253">
        <v>0</v>
      </c>
      <c r="P1253">
        <v>0</v>
      </c>
      <c r="Q1253" t="s">
        <v>15</v>
      </c>
      <c r="R1253">
        <v>6.5</v>
      </c>
      <c r="S1253">
        <v>80</v>
      </c>
      <c r="T1253">
        <v>40</v>
      </c>
      <c r="U1253">
        <v>40</v>
      </c>
      <c r="V1253" t="s">
        <v>17</v>
      </c>
      <c r="W1253">
        <f t="shared" si="84"/>
        <v>0</v>
      </c>
      <c r="X1253">
        <f t="shared" si="82"/>
        <v>0</v>
      </c>
      <c r="Y1253">
        <v>0</v>
      </c>
      <c r="Z1253" t="s">
        <v>51</v>
      </c>
      <c r="AA1253" t="str">
        <f t="shared" si="85"/>
        <v>intermediate_term</v>
      </c>
      <c r="AB1253" s="4" t="s">
        <v>108</v>
      </c>
    </row>
    <row r="1254" spans="1:28">
      <c r="A1254" t="s">
        <v>88</v>
      </c>
      <c r="B1254">
        <v>2021</v>
      </c>
      <c r="C1254" t="s">
        <v>76</v>
      </c>
      <c r="D1254" s="4" t="s">
        <v>139</v>
      </c>
      <c r="E1254" t="s">
        <v>58</v>
      </c>
      <c r="F1254">
        <v>0</v>
      </c>
      <c r="G1254">
        <v>0</v>
      </c>
      <c r="H1254">
        <v>24.453569999999999</v>
      </c>
      <c r="I1254">
        <v>60.739285709999997</v>
      </c>
      <c r="J1254">
        <v>5.1410714290000001</v>
      </c>
      <c r="K1254">
        <v>33</v>
      </c>
      <c r="L1254">
        <v>65</v>
      </c>
      <c r="M1254">
        <v>75</v>
      </c>
      <c r="N1254">
        <f t="shared" si="83"/>
        <v>2.3333333333333335</v>
      </c>
      <c r="O1254">
        <v>0</v>
      </c>
      <c r="P1254">
        <v>0</v>
      </c>
      <c r="Q1254" t="s">
        <v>15</v>
      </c>
      <c r="R1254">
        <v>6.75</v>
      </c>
      <c r="S1254">
        <v>80</v>
      </c>
      <c r="T1254">
        <v>40</v>
      </c>
      <c r="U1254">
        <v>40</v>
      </c>
      <c r="V1254" t="s">
        <v>17</v>
      </c>
      <c r="W1254">
        <f t="shared" si="84"/>
        <v>0</v>
      </c>
      <c r="X1254">
        <f t="shared" si="82"/>
        <v>0</v>
      </c>
      <c r="Y1254">
        <v>0</v>
      </c>
      <c r="Z1254" t="s">
        <v>51</v>
      </c>
      <c r="AA1254" t="str">
        <f t="shared" si="85"/>
        <v>short_term</v>
      </c>
      <c r="AB1254" s="4" t="s">
        <v>89</v>
      </c>
    </row>
    <row r="1255" spans="1:28">
      <c r="A1255" t="s">
        <v>88</v>
      </c>
      <c r="B1255">
        <v>2021</v>
      </c>
      <c r="C1255" t="s">
        <v>76</v>
      </c>
      <c r="D1255" s="4" t="s">
        <v>140</v>
      </c>
      <c r="E1255" t="s">
        <v>58</v>
      </c>
      <c r="F1255">
        <v>0</v>
      </c>
      <c r="G1255">
        <v>0</v>
      </c>
      <c r="H1255">
        <v>24.453569999999999</v>
      </c>
      <c r="I1255">
        <v>60.739285709999997</v>
      </c>
      <c r="J1255">
        <v>5.1410714290000001</v>
      </c>
      <c r="K1255">
        <v>25</v>
      </c>
      <c r="L1255">
        <v>70</v>
      </c>
      <c r="M1255">
        <v>90</v>
      </c>
      <c r="N1255">
        <f t="shared" si="83"/>
        <v>2.6666666666666665</v>
      </c>
      <c r="O1255">
        <v>0</v>
      </c>
      <c r="P1255">
        <v>0</v>
      </c>
      <c r="Q1255" t="s">
        <v>13</v>
      </c>
      <c r="R1255">
        <v>0.75</v>
      </c>
      <c r="S1255">
        <v>80</v>
      </c>
      <c r="T1255">
        <v>40</v>
      </c>
      <c r="U1255">
        <v>40</v>
      </c>
      <c r="V1255" t="s">
        <v>18</v>
      </c>
      <c r="W1255">
        <f t="shared" si="84"/>
        <v>0</v>
      </c>
      <c r="X1255">
        <f t="shared" si="82"/>
        <v>0</v>
      </c>
      <c r="Y1255">
        <v>0</v>
      </c>
      <c r="Z1255" t="s">
        <v>51</v>
      </c>
      <c r="AA1255" t="str">
        <f t="shared" si="85"/>
        <v>short_term</v>
      </c>
      <c r="AB1255" s="4" t="s">
        <v>109</v>
      </c>
    </row>
    <row r="1256" spans="1:28">
      <c r="A1256" t="s">
        <v>88</v>
      </c>
      <c r="B1256">
        <v>2021</v>
      </c>
      <c r="C1256" t="s">
        <v>76</v>
      </c>
      <c r="D1256" s="4" t="s">
        <v>141</v>
      </c>
      <c r="E1256" t="s">
        <v>58</v>
      </c>
      <c r="F1256">
        <v>1</v>
      </c>
      <c r="G1256">
        <v>0</v>
      </c>
      <c r="H1256">
        <v>24.453569999999999</v>
      </c>
      <c r="I1256">
        <v>60.739285709999997</v>
      </c>
      <c r="J1256">
        <v>5.1410714290000001</v>
      </c>
      <c r="K1256">
        <v>15.6</v>
      </c>
      <c r="L1256">
        <v>105</v>
      </c>
      <c r="M1256">
        <v>110</v>
      </c>
      <c r="N1256">
        <f t="shared" si="83"/>
        <v>3.5833333333333335</v>
      </c>
      <c r="O1256">
        <v>25000</v>
      </c>
      <c r="P1256">
        <v>2157</v>
      </c>
      <c r="Q1256" t="s">
        <v>15</v>
      </c>
      <c r="R1256">
        <v>6.5</v>
      </c>
      <c r="S1256">
        <v>60</v>
      </c>
      <c r="T1256">
        <v>30</v>
      </c>
      <c r="U1256">
        <v>30</v>
      </c>
      <c r="V1256" t="s">
        <v>17</v>
      </c>
      <c r="W1256">
        <f t="shared" si="84"/>
        <v>33649.199999999997</v>
      </c>
      <c r="X1256">
        <f t="shared" si="82"/>
        <v>8649.1999999999971</v>
      </c>
      <c r="Y1256">
        <f>(X1256/O1256)*100</f>
        <v>34.596799999999988</v>
      </c>
      <c r="Z1256" t="s">
        <v>51</v>
      </c>
      <c r="AA1256" t="str">
        <f t="shared" si="85"/>
        <v>short_term</v>
      </c>
      <c r="AB1256" s="4" t="s">
        <v>110</v>
      </c>
    </row>
    <row r="1257" spans="1:28">
      <c r="A1257" t="s">
        <v>88</v>
      </c>
      <c r="B1257">
        <v>2021</v>
      </c>
      <c r="C1257" t="s">
        <v>76</v>
      </c>
      <c r="D1257" s="4" t="s">
        <v>142</v>
      </c>
      <c r="E1257" t="s">
        <v>58</v>
      </c>
      <c r="F1257">
        <v>0</v>
      </c>
      <c r="G1257">
        <v>0</v>
      </c>
      <c r="H1257">
        <v>24.453569999999999</v>
      </c>
      <c r="I1257">
        <v>60.739285709999997</v>
      </c>
      <c r="J1257">
        <v>5.1410714290000001</v>
      </c>
      <c r="K1257">
        <v>23</v>
      </c>
      <c r="L1257">
        <v>120</v>
      </c>
      <c r="M1257">
        <v>135</v>
      </c>
      <c r="N1257">
        <f t="shared" si="83"/>
        <v>4.25</v>
      </c>
      <c r="O1257">
        <v>0</v>
      </c>
      <c r="P1257">
        <v>0</v>
      </c>
      <c r="Q1257" t="s">
        <v>65</v>
      </c>
      <c r="R1257">
        <v>6</v>
      </c>
      <c r="S1257">
        <v>40</v>
      </c>
      <c r="T1257">
        <v>20</v>
      </c>
      <c r="U1257">
        <v>20</v>
      </c>
      <c r="V1257" t="s">
        <v>18</v>
      </c>
      <c r="W1257">
        <f t="shared" si="84"/>
        <v>0</v>
      </c>
      <c r="X1257">
        <f t="shared" si="82"/>
        <v>0</v>
      </c>
      <c r="Y1257">
        <v>0</v>
      </c>
      <c r="Z1257" t="s">
        <v>51</v>
      </c>
      <c r="AA1257" t="str">
        <f t="shared" si="85"/>
        <v>intermediate_term</v>
      </c>
      <c r="AB1257" s="4" t="s">
        <v>111</v>
      </c>
    </row>
    <row r="1258" spans="1:28">
      <c r="A1258" t="s">
        <v>88</v>
      </c>
      <c r="B1258">
        <v>2021</v>
      </c>
      <c r="C1258" t="s">
        <v>76</v>
      </c>
      <c r="D1258" s="4" t="s">
        <v>143</v>
      </c>
      <c r="E1258" t="s">
        <v>58</v>
      </c>
      <c r="F1258">
        <v>0</v>
      </c>
      <c r="G1258">
        <v>0</v>
      </c>
      <c r="H1258">
        <v>24.453569999999999</v>
      </c>
      <c r="I1258">
        <v>60.739285709999997</v>
      </c>
      <c r="J1258">
        <v>5.1410714290000001</v>
      </c>
      <c r="K1258">
        <v>56</v>
      </c>
      <c r="L1258">
        <v>100</v>
      </c>
      <c r="M1258">
        <v>120</v>
      </c>
      <c r="N1258">
        <f t="shared" si="83"/>
        <v>3.6666666666666665</v>
      </c>
      <c r="O1258">
        <v>0</v>
      </c>
      <c r="P1258">
        <v>0</v>
      </c>
      <c r="Q1258" t="s">
        <v>66</v>
      </c>
      <c r="R1258">
        <v>5.25</v>
      </c>
      <c r="S1258">
        <v>10</v>
      </c>
      <c r="T1258">
        <v>20</v>
      </c>
      <c r="U1258">
        <v>12</v>
      </c>
      <c r="V1258" t="s">
        <v>17</v>
      </c>
      <c r="W1258">
        <f t="shared" si="84"/>
        <v>0</v>
      </c>
      <c r="X1258">
        <f t="shared" si="82"/>
        <v>0</v>
      </c>
      <c r="Y1258">
        <v>0</v>
      </c>
      <c r="Z1258" t="s">
        <v>51</v>
      </c>
      <c r="AA1258" t="str">
        <f t="shared" si="85"/>
        <v>short_term</v>
      </c>
      <c r="AB1258" s="4" t="s">
        <v>112</v>
      </c>
    </row>
    <row r="1259" spans="1:28">
      <c r="A1259" t="s">
        <v>88</v>
      </c>
      <c r="B1259">
        <v>2021</v>
      </c>
      <c r="C1259" t="s">
        <v>76</v>
      </c>
      <c r="D1259" s="4" t="s">
        <v>144</v>
      </c>
      <c r="E1259" t="s">
        <v>58</v>
      </c>
      <c r="F1259">
        <v>1</v>
      </c>
      <c r="G1259">
        <v>0</v>
      </c>
      <c r="H1259">
        <v>24.453569999999999</v>
      </c>
      <c r="I1259">
        <v>60.739285709999997</v>
      </c>
      <c r="J1259">
        <v>5.1410714290000001</v>
      </c>
      <c r="K1259">
        <v>55.6</v>
      </c>
      <c r="L1259">
        <v>60</v>
      </c>
      <c r="M1259">
        <v>65</v>
      </c>
      <c r="N1259">
        <f t="shared" si="83"/>
        <v>2.0833333333333335</v>
      </c>
      <c r="O1259">
        <v>15000</v>
      </c>
      <c r="P1259">
        <v>384</v>
      </c>
      <c r="Q1259" t="s">
        <v>13</v>
      </c>
      <c r="R1259">
        <v>6.75</v>
      </c>
      <c r="S1259">
        <v>20</v>
      </c>
      <c r="T1259">
        <v>40</v>
      </c>
      <c r="U1259">
        <v>0</v>
      </c>
      <c r="V1259" t="s">
        <v>18</v>
      </c>
      <c r="W1259">
        <f t="shared" si="84"/>
        <v>21350.400000000001</v>
      </c>
      <c r="X1259">
        <f t="shared" si="82"/>
        <v>6350.4000000000015</v>
      </c>
      <c r="Y1259">
        <f>(X1259/O1259)*100</f>
        <v>42.336000000000006</v>
      </c>
      <c r="Z1259" t="s">
        <v>51</v>
      </c>
      <c r="AA1259" t="str">
        <f t="shared" si="85"/>
        <v>short_term</v>
      </c>
      <c r="AB1259" s="4" t="s">
        <v>113</v>
      </c>
    </row>
    <row r="1260" spans="1:28">
      <c r="A1260" t="s">
        <v>88</v>
      </c>
      <c r="B1260">
        <v>2021</v>
      </c>
      <c r="C1260" t="s">
        <v>76</v>
      </c>
      <c r="D1260" s="4" t="s">
        <v>145</v>
      </c>
      <c r="E1260" t="s">
        <v>58</v>
      </c>
      <c r="F1260">
        <v>1</v>
      </c>
      <c r="G1260">
        <v>0</v>
      </c>
      <c r="H1260">
        <v>24.453569999999999</v>
      </c>
      <c r="I1260">
        <v>60.739285709999997</v>
      </c>
      <c r="J1260">
        <v>5.1410714290000001</v>
      </c>
      <c r="K1260">
        <v>65</v>
      </c>
      <c r="L1260">
        <v>70</v>
      </c>
      <c r="M1260">
        <v>85</v>
      </c>
      <c r="N1260">
        <f t="shared" si="83"/>
        <v>2.5833333333333335</v>
      </c>
      <c r="O1260">
        <v>16000</v>
      </c>
      <c r="P1260">
        <v>729</v>
      </c>
      <c r="Q1260" t="s">
        <v>67</v>
      </c>
      <c r="R1260">
        <v>7.15</v>
      </c>
      <c r="S1260">
        <v>20</v>
      </c>
      <c r="T1260">
        <v>40</v>
      </c>
      <c r="U1260">
        <v>40</v>
      </c>
      <c r="V1260" t="s">
        <v>18</v>
      </c>
      <c r="W1260">
        <f t="shared" si="84"/>
        <v>47385</v>
      </c>
      <c r="X1260">
        <f t="shared" si="82"/>
        <v>31385</v>
      </c>
      <c r="Y1260">
        <f>(X1260/O1260)*100</f>
        <v>196.15625</v>
      </c>
      <c r="Z1260" t="s">
        <v>51</v>
      </c>
      <c r="AA1260" t="str">
        <f t="shared" si="85"/>
        <v>short_term</v>
      </c>
      <c r="AB1260" s="4" t="s">
        <v>114</v>
      </c>
    </row>
    <row r="1261" spans="1:28">
      <c r="A1261" t="s">
        <v>88</v>
      </c>
      <c r="B1261">
        <v>2021</v>
      </c>
      <c r="C1261" t="s">
        <v>76</v>
      </c>
      <c r="D1261" s="4" t="s">
        <v>146</v>
      </c>
      <c r="E1261" t="s">
        <v>58</v>
      </c>
      <c r="F1261">
        <v>0</v>
      </c>
      <c r="G1261">
        <v>0</v>
      </c>
      <c r="H1261">
        <v>24.453569999999999</v>
      </c>
      <c r="I1261">
        <v>60.739285709999997</v>
      </c>
      <c r="J1261">
        <v>5.1410714290000001</v>
      </c>
      <c r="K1261">
        <v>45</v>
      </c>
      <c r="L1261">
        <v>90</v>
      </c>
      <c r="M1261">
        <v>135</v>
      </c>
      <c r="N1261">
        <f t="shared" si="83"/>
        <v>3.75</v>
      </c>
      <c r="O1261">
        <v>0</v>
      </c>
      <c r="P1261">
        <v>0</v>
      </c>
      <c r="Q1261" t="s">
        <v>66</v>
      </c>
      <c r="R1261">
        <v>6.5</v>
      </c>
      <c r="S1261">
        <v>12.5</v>
      </c>
      <c r="T1261">
        <v>25</v>
      </c>
      <c r="U1261">
        <v>12.5</v>
      </c>
      <c r="V1261" t="s">
        <v>18</v>
      </c>
      <c r="W1261">
        <f t="shared" si="84"/>
        <v>0</v>
      </c>
      <c r="X1261">
        <f t="shared" si="82"/>
        <v>0</v>
      </c>
      <c r="Y1261">
        <v>0</v>
      </c>
      <c r="Z1261" t="s">
        <v>51</v>
      </c>
      <c r="AA1261" t="str">
        <f t="shared" si="85"/>
        <v>short_term</v>
      </c>
      <c r="AB1261" s="4" t="s">
        <v>115</v>
      </c>
    </row>
    <row r="1262" spans="1:28">
      <c r="A1262" t="s">
        <v>88</v>
      </c>
      <c r="B1262">
        <v>2021</v>
      </c>
      <c r="C1262" t="s">
        <v>76</v>
      </c>
      <c r="D1262" s="4" t="s">
        <v>147</v>
      </c>
      <c r="E1262" t="s">
        <v>58</v>
      </c>
      <c r="F1262">
        <v>0</v>
      </c>
      <c r="G1262">
        <v>0</v>
      </c>
      <c r="H1262">
        <v>24.453569999999999</v>
      </c>
      <c r="I1262">
        <v>60.739285709999997</v>
      </c>
      <c r="J1262">
        <v>5.1410714290000001</v>
      </c>
      <c r="K1262">
        <v>52</v>
      </c>
      <c r="L1262">
        <v>160</v>
      </c>
      <c r="M1262">
        <v>170</v>
      </c>
      <c r="N1262">
        <f t="shared" si="83"/>
        <v>5.5</v>
      </c>
      <c r="O1262">
        <v>0</v>
      </c>
      <c r="P1262">
        <v>0</v>
      </c>
      <c r="Q1262" t="s">
        <v>13</v>
      </c>
      <c r="R1262">
        <v>6.25</v>
      </c>
      <c r="S1262">
        <v>10</v>
      </c>
      <c r="T1262">
        <v>40</v>
      </c>
      <c r="U1262">
        <v>20</v>
      </c>
      <c r="V1262" t="s">
        <v>17</v>
      </c>
      <c r="W1262">
        <f t="shared" si="84"/>
        <v>0</v>
      </c>
      <c r="X1262">
        <f t="shared" si="82"/>
        <v>0</v>
      </c>
      <c r="Y1262">
        <v>0</v>
      </c>
      <c r="Z1262" t="s">
        <v>51</v>
      </c>
      <c r="AA1262" t="str">
        <f t="shared" si="85"/>
        <v>intermediate_term</v>
      </c>
      <c r="AB1262" s="4" t="s">
        <v>116</v>
      </c>
    </row>
    <row r="1263" spans="1:28">
      <c r="A1263" t="s">
        <v>88</v>
      </c>
      <c r="B1263">
        <v>2021</v>
      </c>
      <c r="C1263" t="s">
        <v>76</v>
      </c>
      <c r="D1263" s="4" t="s">
        <v>10</v>
      </c>
      <c r="E1263" t="s">
        <v>58</v>
      </c>
      <c r="F1263">
        <v>0</v>
      </c>
      <c r="G1263">
        <v>0</v>
      </c>
      <c r="H1263">
        <v>24.453569999999999</v>
      </c>
      <c r="I1263">
        <v>60.739285709999997</v>
      </c>
      <c r="J1263">
        <v>5.1410714290000001</v>
      </c>
      <c r="K1263">
        <v>56</v>
      </c>
      <c r="L1263">
        <v>90</v>
      </c>
      <c r="M1263">
        <v>125</v>
      </c>
      <c r="N1263">
        <f t="shared" si="83"/>
        <v>3.5833333333333335</v>
      </c>
      <c r="O1263">
        <v>0</v>
      </c>
      <c r="P1263">
        <v>0</v>
      </c>
      <c r="Q1263" t="s">
        <v>67</v>
      </c>
      <c r="R1263">
        <v>7.1</v>
      </c>
      <c r="S1263">
        <v>135</v>
      </c>
      <c r="T1263">
        <v>31</v>
      </c>
      <c r="U1263">
        <v>250</v>
      </c>
      <c r="V1263" t="s">
        <v>17</v>
      </c>
      <c r="W1263">
        <f t="shared" si="84"/>
        <v>0</v>
      </c>
      <c r="X1263">
        <f t="shared" si="82"/>
        <v>0</v>
      </c>
      <c r="Y1263">
        <v>0</v>
      </c>
      <c r="Z1263" t="s">
        <v>51</v>
      </c>
      <c r="AA1263" t="str">
        <f t="shared" si="85"/>
        <v>short_term</v>
      </c>
      <c r="AB1263" s="4" t="s">
        <v>113</v>
      </c>
    </row>
    <row r="1264" spans="1:28">
      <c r="A1264" t="s">
        <v>88</v>
      </c>
      <c r="B1264">
        <v>2021</v>
      </c>
      <c r="C1264" t="s">
        <v>76</v>
      </c>
      <c r="D1264" s="4" t="s">
        <v>148</v>
      </c>
      <c r="E1264" t="s">
        <v>61</v>
      </c>
      <c r="F1264">
        <v>1</v>
      </c>
      <c r="G1264">
        <v>0</v>
      </c>
      <c r="H1264">
        <v>24.453569999999999</v>
      </c>
      <c r="I1264">
        <v>60.739285709999997</v>
      </c>
      <c r="J1264">
        <v>5.1410714290000001</v>
      </c>
      <c r="K1264">
        <v>55</v>
      </c>
      <c r="L1264">
        <v>110</v>
      </c>
      <c r="M1264">
        <v>120</v>
      </c>
      <c r="N1264">
        <f t="shared" si="83"/>
        <v>3.8333333333333335</v>
      </c>
      <c r="O1264">
        <v>22500</v>
      </c>
      <c r="P1264">
        <v>1189</v>
      </c>
      <c r="Q1264" t="s">
        <v>13</v>
      </c>
      <c r="R1264">
        <v>6.25</v>
      </c>
      <c r="S1264">
        <v>60</v>
      </c>
      <c r="T1264">
        <v>45</v>
      </c>
      <c r="U1264">
        <v>48</v>
      </c>
      <c r="V1264" t="s">
        <v>17</v>
      </c>
      <c r="W1264">
        <f t="shared" si="84"/>
        <v>65395</v>
      </c>
      <c r="X1264">
        <f t="shared" si="82"/>
        <v>42895</v>
      </c>
      <c r="Y1264">
        <f>(X1264/O1264)*100</f>
        <v>190.64444444444445</v>
      </c>
      <c r="Z1264" t="s">
        <v>51</v>
      </c>
      <c r="AA1264" t="str">
        <f t="shared" si="85"/>
        <v>short_term</v>
      </c>
      <c r="AB1264" s="4" t="s">
        <v>117</v>
      </c>
    </row>
    <row r="1265" spans="1:28">
      <c r="A1265" t="s">
        <v>88</v>
      </c>
      <c r="B1265">
        <v>2021</v>
      </c>
      <c r="C1265" t="s">
        <v>76</v>
      </c>
      <c r="D1265" s="4" t="s">
        <v>149</v>
      </c>
      <c r="E1265" s="1" t="s">
        <v>58</v>
      </c>
      <c r="F1265">
        <v>1</v>
      </c>
      <c r="G1265">
        <v>0</v>
      </c>
      <c r="H1265">
        <v>24.453569999999999</v>
      </c>
      <c r="I1265">
        <v>60.739285709999997</v>
      </c>
      <c r="J1265">
        <v>5.1410714290000001</v>
      </c>
      <c r="K1265">
        <v>40</v>
      </c>
      <c r="L1265">
        <v>90</v>
      </c>
      <c r="M1265">
        <v>130</v>
      </c>
      <c r="N1265">
        <f t="shared" si="83"/>
        <v>3.6666666666666665</v>
      </c>
      <c r="O1265">
        <v>13500</v>
      </c>
      <c r="P1265">
        <v>350</v>
      </c>
      <c r="Q1265" t="s">
        <v>68</v>
      </c>
      <c r="R1265">
        <v>6.75</v>
      </c>
      <c r="S1265">
        <v>17</v>
      </c>
      <c r="T1265">
        <v>13</v>
      </c>
      <c r="U1265">
        <v>13</v>
      </c>
      <c r="V1265" t="s">
        <v>17</v>
      </c>
      <c r="W1265">
        <f t="shared" si="84"/>
        <v>14000</v>
      </c>
      <c r="X1265">
        <f t="shared" si="82"/>
        <v>500</v>
      </c>
      <c r="Y1265">
        <f>(X1265/O1265)*100</f>
        <v>3.7037037037037033</v>
      </c>
      <c r="Z1265" t="s">
        <v>51</v>
      </c>
      <c r="AA1265" t="str">
        <f t="shared" si="85"/>
        <v>short_term</v>
      </c>
      <c r="AB1265" s="4" t="s">
        <v>118</v>
      </c>
    </row>
    <row r="1266" spans="1:28">
      <c r="A1266" t="s">
        <v>88</v>
      </c>
      <c r="B1266">
        <v>2021</v>
      </c>
      <c r="C1266" t="s">
        <v>76</v>
      </c>
      <c r="D1266" s="4" t="s">
        <v>150</v>
      </c>
      <c r="E1266" s="1" t="s">
        <v>59</v>
      </c>
      <c r="F1266">
        <v>1</v>
      </c>
      <c r="G1266">
        <v>0</v>
      </c>
      <c r="H1266">
        <v>24.453569999999999</v>
      </c>
      <c r="I1266">
        <v>60.739285709999997</v>
      </c>
      <c r="J1266">
        <v>5.1410714290000001</v>
      </c>
      <c r="K1266">
        <v>34</v>
      </c>
      <c r="L1266">
        <v>90</v>
      </c>
      <c r="M1266">
        <v>100</v>
      </c>
      <c r="N1266">
        <f t="shared" si="83"/>
        <v>3.1666666666666665</v>
      </c>
      <c r="O1266">
        <v>20500</v>
      </c>
      <c r="P1266">
        <v>904</v>
      </c>
      <c r="Q1266" t="s">
        <v>13</v>
      </c>
      <c r="R1266">
        <v>6.4</v>
      </c>
      <c r="S1266">
        <v>150</v>
      </c>
      <c r="T1266">
        <v>75</v>
      </c>
      <c r="U1266">
        <v>50</v>
      </c>
      <c r="V1266" t="s">
        <v>17</v>
      </c>
      <c r="W1266">
        <f t="shared" si="84"/>
        <v>30736</v>
      </c>
      <c r="X1266">
        <f t="shared" si="82"/>
        <v>10236</v>
      </c>
      <c r="Y1266">
        <f>(X1266/O1266)*100</f>
        <v>49.931707317073169</v>
      </c>
      <c r="Z1266" t="s">
        <v>51</v>
      </c>
      <c r="AA1266" t="str">
        <f t="shared" si="85"/>
        <v>short_term</v>
      </c>
      <c r="AB1266" s="4" t="s">
        <v>119</v>
      </c>
    </row>
    <row r="1267" spans="1:28">
      <c r="A1267" t="s">
        <v>88</v>
      </c>
      <c r="B1267">
        <v>2021</v>
      </c>
      <c r="C1267" t="s">
        <v>76</v>
      </c>
      <c r="D1267" s="4" t="s">
        <v>11</v>
      </c>
      <c r="E1267" s="1" t="s">
        <v>59</v>
      </c>
      <c r="F1267">
        <v>0</v>
      </c>
      <c r="G1267">
        <v>0</v>
      </c>
      <c r="H1267">
        <v>24.453569999999999</v>
      </c>
      <c r="I1267">
        <v>60.739285709999997</v>
      </c>
      <c r="J1267">
        <v>5.1410714290000001</v>
      </c>
      <c r="K1267">
        <v>36.450000000000003</v>
      </c>
      <c r="L1267">
        <v>120</v>
      </c>
      <c r="M1267">
        <v>150</v>
      </c>
      <c r="N1267">
        <f t="shared" si="83"/>
        <v>4.5</v>
      </c>
      <c r="O1267">
        <v>0</v>
      </c>
      <c r="P1267">
        <v>0</v>
      </c>
      <c r="Q1267" t="s">
        <v>13</v>
      </c>
      <c r="R1267">
        <v>6.5</v>
      </c>
      <c r="S1267">
        <v>24</v>
      </c>
      <c r="T1267">
        <v>108</v>
      </c>
      <c r="U1267">
        <v>48</v>
      </c>
      <c r="V1267" t="s">
        <v>18</v>
      </c>
      <c r="W1267">
        <f t="shared" si="84"/>
        <v>0</v>
      </c>
      <c r="X1267">
        <f t="shared" si="82"/>
        <v>0</v>
      </c>
      <c r="Y1267">
        <v>0</v>
      </c>
      <c r="Z1267" t="s">
        <v>53</v>
      </c>
      <c r="AA1267" t="str">
        <f t="shared" si="85"/>
        <v>intermediate_term</v>
      </c>
      <c r="AB1267" s="4" t="s">
        <v>120</v>
      </c>
    </row>
    <row r="1268" spans="1:28">
      <c r="A1268" t="s">
        <v>88</v>
      </c>
      <c r="B1268">
        <v>2021</v>
      </c>
      <c r="C1268" t="s">
        <v>76</v>
      </c>
      <c r="D1268" s="4" t="s">
        <v>151</v>
      </c>
      <c r="E1268" s="1" t="s">
        <v>60</v>
      </c>
      <c r="F1268">
        <v>0</v>
      </c>
      <c r="G1268">
        <v>0</v>
      </c>
      <c r="H1268">
        <v>24.453569999999999</v>
      </c>
      <c r="I1268">
        <v>60.739285709999997</v>
      </c>
      <c r="J1268">
        <v>5.1410714290000001</v>
      </c>
      <c r="K1268">
        <v>40</v>
      </c>
      <c r="L1268">
        <v>150</v>
      </c>
      <c r="M1268">
        <v>300</v>
      </c>
      <c r="N1268">
        <f t="shared" si="83"/>
        <v>7.5</v>
      </c>
      <c r="O1268">
        <v>0</v>
      </c>
      <c r="P1268">
        <v>0</v>
      </c>
      <c r="Q1268" t="s">
        <v>13</v>
      </c>
      <c r="R1268">
        <v>5.75</v>
      </c>
      <c r="S1268">
        <v>40</v>
      </c>
      <c r="T1268">
        <v>25</v>
      </c>
      <c r="U1268">
        <v>15</v>
      </c>
      <c r="V1268" t="s">
        <v>18</v>
      </c>
      <c r="W1268">
        <f t="shared" si="84"/>
        <v>0</v>
      </c>
      <c r="X1268">
        <f t="shared" si="82"/>
        <v>0</v>
      </c>
      <c r="Y1268">
        <v>0</v>
      </c>
      <c r="Z1268" t="s">
        <v>53</v>
      </c>
      <c r="AA1268" t="str">
        <f t="shared" si="85"/>
        <v>intermediate_term</v>
      </c>
      <c r="AB1268" s="4" t="s">
        <v>121</v>
      </c>
    </row>
    <row r="1269" spans="1:28">
      <c r="A1269" t="s">
        <v>88</v>
      </c>
      <c r="B1269">
        <v>2021</v>
      </c>
      <c r="C1269" t="s">
        <v>76</v>
      </c>
      <c r="D1269" s="4" t="s">
        <v>152</v>
      </c>
      <c r="E1269" s="1" t="s">
        <v>60</v>
      </c>
      <c r="F1269">
        <v>0</v>
      </c>
      <c r="G1269">
        <v>0</v>
      </c>
      <c r="H1269">
        <v>24.453569999999999</v>
      </c>
      <c r="I1269">
        <v>60.739285709999997</v>
      </c>
      <c r="J1269">
        <v>5.1410714290000001</v>
      </c>
      <c r="K1269">
        <v>36</v>
      </c>
      <c r="L1269">
        <v>50</v>
      </c>
      <c r="M1269">
        <v>145</v>
      </c>
      <c r="N1269">
        <f t="shared" si="83"/>
        <v>3.25</v>
      </c>
      <c r="O1269">
        <v>0</v>
      </c>
      <c r="P1269">
        <v>0</v>
      </c>
      <c r="Q1269" t="s">
        <v>69</v>
      </c>
      <c r="R1269">
        <v>6.75</v>
      </c>
      <c r="S1269">
        <v>20</v>
      </c>
      <c r="T1269">
        <v>40</v>
      </c>
      <c r="U1269">
        <v>20</v>
      </c>
      <c r="V1269" t="s">
        <v>17</v>
      </c>
      <c r="W1269">
        <f t="shared" si="84"/>
        <v>0</v>
      </c>
      <c r="X1269">
        <f t="shared" si="82"/>
        <v>0</v>
      </c>
      <c r="Y1269">
        <v>0</v>
      </c>
      <c r="Z1269" t="s">
        <v>53</v>
      </c>
      <c r="AA1269" t="str">
        <f t="shared" si="85"/>
        <v>short_term</v>
      </c>
      <c r="AB1269" s="4" t="s">
        <v>122</v>
      </c>
    </row>
    <row r="1270" spans="1:28">
      <c r="A1270" t="s">
        <v>88</v>
      </c>
      <c r="B1270">
        <v>2021</v>
      </c>
      <c r="C1270" t="s">
        <v>76</v>
      </c>
      <c r="D1270" s="4" t="s">
        <v>153</v>
      </c>
      <c r="E1270" s="1" t="s">
        <v>63</v>
      </c>
      <c r="F1270">
        <v>0</v>
      </c>
      <c r="G1270">
        <v>0</v>
      </c>
      <c r="H1270">
        <v>24.453569999999999</v>
      </c>
      <c r="I1270">
        <v>60.739285709999997</v>
      </c>
      <c r="J1270">
        <v>5.1410714290000001</v>
      </c>
      <c r="K1270">
        <v>96</v>
      </c>
      <c r="L1270">
        <v>180</v>
      </c>
      <c r="M1270">
        <v>240</v>
      </c>
      <c r="N1270">
        <f t="shared" si="83"/>
        <v>7</v>
      </c>
      <c r="O1270">
        <v>0</v>
      </c>
      <c r="P1270">
        <v>0</v>
      </c>
      <c r="Q1270" t="s">
        <v>70</v>
      </c>
      <c r="R1270">
        <v>6.9</v>
      </c>
      <c r="S1270">
        <v>80</v>
      </c>
      <c r="T1270">
        <v>40</v>
      </c>
      <c r="U1270">
        <v>40</v>
      </c>
      <c r="V1270" t="s">
        <v>18</v>
      </c>
      <c r="W1270">
        <f t="shared" si="84"/>
        <v>0</v>
      </c>
      <c r="X1270">
        <f t="shared" si="82"/>
        <v>0</v>
      </c>
      <c r="Y1270">
        <v>0</v>
      </c>
      <c r="Z1270" t="s">
        <v>53</v>
      </c>
      <c r="AA1270" t="str">
        <f t="shared" si="85"/>
        <v>intermediate_term</v>
      </c>
      <c r="AB1270" s="4" t="s">
        <v>123</v>
      </c>
    </row>
    <row r="1271" spans="1:28">
      <c r="A1271" t="s">
        <v>88</v>
      </c>
      <c r="B1271">
        <v>2021</v>
      </c>
      <c r="C1271" t="s">
        <v>76</v>
      </c>
      <c r="D1271" s="4" t="s">
        <v>12</v>
      </c>
      <c r="E1271" s="1" t="s">
        <v>62</v>
      </c>
      <c r="F1271">
        <v>1</v>
      </c>
      <c r="G1271">
        <v>0</v>
      </c>
      <c r="H1271">
        <v>24.453569999999999</v>
      </c>
      <c r="I1271">
        <v>60.739285709999997</v>
      </c>
      <c r="J1271">
        <v>5.1410714290000001</v>
      </c>
      <c r="K1271">
        <v>130</v>
      </c>
      <c r="L1271">
        <v>150</v>
      </c>
      <c r="M1271">
        <v>180</v>
      </c>
      <c r="N1271">
        <f t="shared" si="83"/>
        <v>5.5</v>
      </c>
      <c r="O1271">
        <v>45000</v>
      </c>
      <c r="P1271">
        <v>2750</v>
      </c>
      <c r="Q1271" t="s">
        <v>13</v>
      </c>
      <c r="R1271">
        <v>6.25</v>
      </c>
      <c r="S1271">
        <v>30</v>
      </c>
      <c r="T1271">
        <v>60</v>
      </c>
      <c r="U1271">
        <v>30</v>
      </c>
      <c r="V1271" t="s">
        <v>17</v>
      </c>
      <c r="W1271">
        <f t="shared" si="84"/>
        <v>357500</v>
      </c>
      <c r="X1271">
        <f t="shared" si="82"/>
        <v>312500</v>
      </c>
      <c r="Y1271">
        <f>(X1271/O1271)*100</f>
        <v>694.44444444444446</v>
      </c>
      <c r="Z1271" t="s">
        <v>53</v>
      </c>
      <c r="AA1271" t="str">
        <f t="shared" si="85"/>
        <v>intermediate_term</v>
      </c>
      <c r="AB1271" s="4" t="s">
        <v>124</v>
      </c>
    </row>
    <row r="1272" spans="1:28">
      <c r="A1272" t="s">
        <v>88</v>
      </c>
      <c r="B1272">
        <v>2021</v>
      </c>
      <c r="C1272" t="s">
        <v>76</v>
      </c>
      <c r="D1272" s="4" t="s">
        <v>154</v>
      </c>
      <c r="E1272" s="1" t="s">
        <v>61</v>
      </c>
      <c r="F1272">
        <v>1</v>
      </c>
      <c r="G1272">
        <v>0</v>
      </c>
      <c r="H1272">
        <v>24.453569999999999</v>
      </c>
      <c r="I1272">
        <v>60.739285709999997</v>
      </c>
      <c r="J1272">
        <v>5.1410714290000001</v>
      </c>
      <c r="K1272">
        <v>4.2</v>
      </c>
      <c r="L1272">
        <v>300</v>
      </c>
      <c r="M1272">
        <v>450</v>
      </c>
      <c r="N1272">
        <f t="shared" si="83"/>
        <v>12.5</v>
      </c>
      <c r="O1272">
        <v>72500</v>
      </c>
      <c r="P1272">
        <v>31337</v>
      </c>
      <c r="Q1272" t="s">
        <v>13</v>
      </c>
      <c r="R1272">
        <v>7</v>
      </c>
      <c r="S1272">
        <v>150</v>
      </c>
      <c r="T1272">
        <v>80</v>
      </c>
      <c r="U1272">
        <v>80</v>
      </c>
      <c r="V1272" t="s">
        <v>17</v>
      </c>
      <c r="W1272">
        <f t="shared" si="84"/>
        <v>131615.4</v>
      </c>
      <c r="X1272">
        <f t="shared" si="82"/>
        <v>59115.399999999994</v>
      </c>
      <c r="Y1272">
        <f>(X1272/O1272)*100</f>
        <v>81.538482758620674</v>
      </c>
      <c r="Z1272" t="s">
        <v>51</v>
      </c>
      <c r="AA1272" t="str">
        <f t="shared" si="85"/>
        <v>long_term</v>
      </c>
      <c r="AB1272" s="4" t="s">
        <v>125</v>
      </c>
    </row>
    <row r="1273" spans="1:28">
      <c r="A1273" t="s">
        <v>88</v>
      </c>
      <c r="B1273">
        <v>2021</v>
      </c>
      <c r="C1273" t="s">
        <v>76</v>
      </c>
      <c r="D1273" s="4" t="s">
        <v>155</v>
      </c>
      <c r="E1273" s="1" t="s">
        <v>62</v>
      </c>
      <c r="F1273">
        <v>0</v>
      </c>
      <c r="G1273">
        <v>0</v>
      </c>
      <c r="H1273">
        <v>24.453569999999999</v>
      </c>
      <c r="I1273">
        <v>60.739285709999997</v>
      </c>
      <c r="J1273">
        <v>5.1410714290000001</v>
      </c>
      <c r="K1273">
        <v>47</v>
      </c>
      <c r="L1273">
        <v>80</v>
      </c>
      <c r="M1273">
        <v>150</v>
      </c>
      <c r="N1273">
        <f t="shared" si="83"/>
        <v>3.8333333333333335</v>
      </c>
      <c r="O1273">
        <v>0</v>
      </c>
      <c r="P1273">
        <v>0</v>
      </c>
      <c r="Q1273" t="s">
        <v>13</v>
      </c>
      <c r="R1273">
        <v>6.5</v>
      </c>
      <c r="S1273">
        <v>40</v>
      </c>
      <c r="T1273">
        <v>20</v>
      </c>
      <c r="U1273">
        <v>40</v>
      </c>
      <c r="V1273" t="s">
        <v>17</v>
      </c>
      <c r="W1273">
        <f t="shared" si="84"/>
        <v>0</v>
      </c>
      <c r="X1273">
        <f t="shared" si="82"/>
        <v>0</v>
      </c>
      <c r="Y1273">
        <v>0</v>
      </c>
      <c r="Z1273" t="s">
        <v>51</v>
      </c>
      <c r="AA1273" t="str">
        <f t="shared" si="85"/>
        <v>short_term</v>
      </c>
      <c r="AB1273" s="4" t="s">
        <v>126</v>
      </c>
    </row>
    <row r="1274" spans="1:28">
      <c r="A1274" t="s">
        <v>88</v>
      </c>
      <c r="B1274">
        <v>2021</v>
      </c>
      <c r="C1274" t="s">
        <v>76</v>
      </c>
      <c r="D1274" s="4" t="s">
        <v>22</v>
      </c>
      <c r="E1274" s="3" t="s">
        <v>62</v>
      </c>
      <c r="F1274">
        <v>0</v>
      </c>
      <c r="G1274">
        <v>0</v>
      </c>
      <c r="H1274">
        <v>24.453569999999999</v>
      </c>
      <c r="I1274">
        <v>60.739285709999997</v>
      </c>
      <c r="J1274">
        <v>5.1410714290000001</v>
      </c>
      <c r="K1274">
        <f ca="1">RANDBETWEEN(15,30)</f>
        <v>17</v>
      </c>
      <c r="L1274">
        <v>90</v>
      </c>
      <c r="M1274">
        <v>90</v>
      </c>
      <c r="N1274">
        <f t="shared" si="83"/>
        <v>3</v>
      </c>
      <c r="O1274">
        <v>0</v>
      </c>
      <c r="P1274">
        <v>0</v>
      </c>
      <c r="Q1274" t="s">
        <v>13</v>
      </c>
      <c r="R1274">
        <v>6.5</v>
      </c>
      <c r="S1274">
        <v>200</v>
      </c>
      <c r="T1274">
        <v>250</v>
      </c>
      <c r="U1274">
        <v>250</v>
      </c>
      <c r="V1274" t="s">
        <v>18</v>
      </c>
      <c r="W1274">
        <f t="shared" ca="1" si="84"/>
        <v>0</v>
      </c>
      <c r="X1274">
        <f t="shared" ca="1" si="82"/>
        <v>0</v>
      </c>
      <c r="Y1274">
        <v>0</v>
      </c>
      <c r="Z1274" t="s">
        <v>53</v>
      </c>
      <c r="AA1274" t="str">
        <f t="shared" si="85"/>
        <v>short_term</v>
      </c>
      <c r="AB1274" s="4" t="s">
        <v>90</v>
      </c>
    </row>
    <row r="1275" spans="1:28">
      <c r="A1275" t="s">
        <v>88</v>
      </c>
      <c r="B1275">
        <v>2021</v>
      </c>
      <c r="C1275" t="s">
        <v>76</v>
      </c>
      <c r="D1275" s="4" t="s">
        <v>23</v>
      </c>
      <c r="E1275" s="3" t="s">
        <v>62</v>
      </c>
      <c r="F1275">
        <v>0</v>
      </c>
      <c r="G1275">
        <v>0</v>
      </c>
      <c r="H1275">
        <v>24.453569999999999</v>
      </c>
      <c r="I1275">
        <v>60.739285709999997</v>
      </c>
      <c r="J1275">
        <v>5.1410714290000001</v>
      </c>
      <c r="K1275">
        <f ca="1">RANDBETWEEN(15,30)</f>
        <v>26</v>
      </c>
      <c r="L1275">
        <v>140</v>
      </c>
      <c r="M1275">
        <v>140</v>
      </c>
      <c r="N1275">
        <f t="shared" si="83"/>
        <v>4.666666666666667</v>
      </c>
      <c r="O1275">
        <v>0</v>
      </c>
      <c r="P1275">
        <v>0</v>
      </c>
      <c r="Q1275" t="s">
        <v>15</v>
      </c>
      <c r="R1275">
        <v>6.05</v>
      </c>
      <c r="S1275">
        <v>200</v>
      </c>
      <c r="T1275">
        <v>75</v>
      </c>
      <c r="U1275">
        <v>75</v>
      </c>
      <c r="V1275" t="s">
        <v>18</v>
      </c>
      <c r="W1275">
        <f t="shared" ca="1" si="84"/>
        <v>0</v>
      </c>
      <c r="X1275">
        <f t="shared" ca="1" si="82"/>
        <v>0</v>
      </c>
      <c r="Y1275">
        <v>0</v>
      </c>
      <c r="Z1275" t="s">
        <v>53</v>
      </c>
      <c r="AA1275" t="str">
        <f t="shared" si="85"/>
        <v>intermediate_term</v>
      </c>
      <c r="AB1275" s="4" t="s">
        <v>127</v>
      </c>
    </row>
    <row r="1276" spans="1:28">
      <c r="A1276" t="s">
        <v>88</v>
      </c>
      <c r="B1276">
        <v>2021</v>
      </c>
      <c r="C1276" t="s">
        <v>76</v>
      </c>
      <c r="D1276" s="4" t="s">
        <v>24</v>
      </c>
      <c r="E1276" s="3" t="s">
        <v>62</v>
      </c>
      <c r="F1276">
        <v>1</v>
      </c>
      <c r="G1276">
        <v>0</v>
      </c>
      <c r="H1276">
        <v>24.453569999999999</v>
      </c>
      <c r="I1276">
        <v>60.739285709999997</v>
      </c>
      <c r="J1276">
        <v>5.1410714290000001</v>
      </c>
      <c r="K1276">
        <f ca="1">RANDBETWEEN(25,35)</f>
        <v>27</v>
      </c>
      <c r="L1276">
        <v>240</v>
      </c>
      <c r="M1276">
        <v>240</v>
      </c>
      <c r="N1276">
        <f t="shared" si="83"/>
        <v>8</v>
      </c>
      <c r="O1276">
        <v>60500</v>
      </c>
      <c r="P1276">
        <v>10000</v>
      </c>
      <c r="Q1276" t="s">
        <v>15</v>
      </c>
      <c r="R1276">
        <v>6</v>
      </c>
      <c r="S1276">
        <v>10</v>
      </c>
      <c r="T1276">
        <v>20</v>
      </c>
      <c r="U1276">
        <v>20</v>
      </c>
      <c r="V1276" t="s">
        <v>17</v>
      </c>
      <c r="W1276">
        <f t="shared" ca="1" si="84"/>
        <v>270000</v>
      </c>
      <c r="X1276">
        <f t="shared" ca="1" si="82"/>
        <v>209500</v>
      </c>
      <c r="Y1276">
        <f ca="1">(X1276/O1276)*100</f>
        <v>346.28099173553716</v>
      </c>
      <c r="Z1276" t="s">
        <v>51</v>
      </c>
      <c r="AA1276" t="str">
        <f t="shared" si="85"/>
        <v>intermediate_term</v>
      </c>
      <c r="AB1276" s="4" t="s">
        <v>91</v>
      </c>
    </row>
    <row r="1277" spans="1:28">
      <c r="A1277" t="s">
        <v>88</v>
      </c>
      <c r="B1277">
        <v>2021</v>
      </c>
      <c r="C1277" t="s">
        <v>76</v>
      </c>
      <c r="D1277" s="4" t="s">
        <v>25</v>
      </c>
      <c r="E1277" s="3" t="s">
        <v>62</v>
      </c>
      <c r="F1277">
        <v>0</v>
      </c>
      <c r="G1277">
        <v>0</v>
      </c>
      <c r="H1277">
        <v>24.453569999999999</v>
      </c>
      <c r="I1277">
        <v>60.739285709999997</v>
      </c>
      <c r="J1277">
        <v>5.1410714290000001</v>
      </c>
      <c r="K1277">
        <f ca="1">RANDBETWEEN(20,30)</f>
        <v>24</v>
      </c>
      <c r="L1277">
        <v>75</v>
      </c>
      <c r="M1277">
        <v>75</v>
      </c>
      <c r="N1277">
        <f t="shared" si="83"/>
        <v>2.5</v>
      </c>
      <c r="O1277">
        <v>0</v>
      </c>
      <c r="P1277">
        <v>0</v>
      </c>
      <c r="Q1277" t="s">
        <v>15</v>
      </c>
      <c r="R1277">
        <v>6.25</v>
      </c>
      <c r="S1277">
        <v>5</v>
      </c>
      <c r="T1277">
        <v>10</v>
      </c>
      <c r="U1277">
        <v>10</v>
      </c>
      <c r="V1277" t="s">
        <v>18</v>
      </c>
      <c r="W1277">
        <f t="shared" ca="1" si="84"/>
        <v>0</v>
      </c>
      <c r="X1277">
        <f t="shared" ca="1" si="82"/>
        <v>0</v>
      </c>
      <c r="Y1277">
        <v>0</v>
      </c>
      <c r="Z1277" t="s">
        <v>51</v>
      </c>
      <c r="AA1277" t="str">
        <f t="shared" si="85"/>
        <v>short_term</v>
      </c>
      <c r="AB1277" s="4" t="s">
        <v>92</v>
      </c>
    </row>
    <row r="1278" spans="1:28">
      <c r="A1278" t="s">
        <v>88</v>
      </c>
      <c r="B1278">
        <v>2021</v>
      </c>
      <c r="C1278" t="s">
        <v>76</v>
      </c>
      <c r="D1278" s="4" t="s">
        <v>26</v>
      </c>
      <c r="E1278" s="3" t="s">
        <v>62</v>
      </c>
      <c r="F1278">
        <v>1</v>
      </c>
      <c r="G1278">
        <v>0</v>
      </c>
      <c r="H1278">
        <v>24.453569999999999</v>
      </c>
      <c r="I1278">
        <v>60.739285709999997</v>
      </c>
      <c r="J1278">
        <v>5.1410714290000001</v>
      </c>
      <c r="K1278">
        <f ca="1">RANDBETWEEN(25,35)</f>
        <v>34</v>
      </c>
      <c r="L1278">
        <v>55</v>
      </c>
      <c r="M1278">
        <v>55</v>
      </c>
      <c r="N1278">
        <f t="shared" si="83"/>
        <v>1.8333333333333333</v>
      </c>
      <c r="O1278">
        <v>24000</v>
      </c>
      <c r="P1278">
        <f ca="1">RANDBETWEEN(8090,8100)</f>
        <v>8096</v>
      </c>
      <c r="Q1278" t="s">
        <v>13</v>
      </c>
      <c r="R1278">
        <v>6.4</v>
      </c>
      <c r="S1278">
        <v>30</v>
      </c>
      <c r="T1278">
        <v>40</v>
      </c>
      <c r="U1278">
        <v>40</v>
      </c>
      <c r="V1278" t="s">
        <v>17</v>
      </c>
      <c r="W1278">
        <f t="shared" ca="1" si="84"/>
        <v>275264</v>
      </c>
      <c r="X1278">
        <f t="shared" ca="1" si="82"/>
        <v>251264</v>
      </c>
      <c r="Y1278">
        <f ca="1">(X1278/O1278)*100</f>
        <v>1046.9333333333334</v>
      </c>
      <c r="Z1278" t="s">
        <v>53</v>
      </c>
      <c r="AA1278" t="str">
        <f t="shared" si="85"/>
        <v>short_term</v>
      </c>
      <c r="AB1278" s="4" t="s">
        <v>128</v>
      </c>
    </row>
    <row r="1279" spans="1:28">
      <c r="A1279" t="s">
        <v>88</v>
      </c>
      <c r="B1279">
        <v>2021</v>
      </c>
      <c r="C1279" t="s">
        <v>76</v>
      </c>
      <c r="D1279" s="4" t="s">
        <v>27</v>
      </c>
      <c r="E1279" s="3" t="s">
        <v>62</v>
      </c>
      <c r="F1279">
        <v>0</v>
      </c>
      <c r="G1279">
        <v>0</v>
      </c>
      <c r="H1279">
        <v>24.453569999999999</v>
      </c>
      <c r="I1279">
        <v>60.739285709999997</v>
      </c>
      <c r="J1279">
        <v>5.1410714290000001</v>
      </c>
      <c r="K1279">
        <f ca="1">RANDBETWEEN(15,30)</f>
        <v>24</v>
      </c>
      <c r="L1279">
        <v>90</v>
      </c>
      <c r="M1279">
        <v>90</v>
      </c>
      <c r="N1279">
        <f t="shared" si="83"/>
        <v>3</v>
      </c>
      <c r="O1279">
        <v>0</v>
      </c>
      <c r="P1279">
        <v>0</v>
      </c>
      <c r="Q1279" t="s">
        <v>13</v>
      </c>
      <c r="R1279">
        <v>6.5</v>
      </c>
      <c r="S1279">
        <v>90</v>
      </c>
      <c r="T1279">
        <v>90</v>
      </c>
      <c r="U1279">
        <v>90</v>
      </c>
      <c r="V1279" t="s">
        <v>17</v>
      </c>
      <c r="W1279">
        <f t="shared" ca="1" si="84"/>
        <v>0</v>
      </c>
      <c r="X1279">
        <f t="shared" ca="1" si="82"/>
        <v>0</v>
      </c>
      <c r="Y1279">
        <v>0</v>
      </c>
      <c r="Z1279" t="s">
        <v>51</v>
      </c>
      <c r="AA1279" t="str">
        <f t="shared" si="85"/>
        <v>short_term</v>
      </c>
      <c r="AB1279" s="4" t="s">
        <v>93</v>
      </c>
    </row>
    <row r="1280" spans="1:28">
      <c r="A1280" t="s">
        <v>88</v>
      </c>
      <c r="B1280">
        <v>2021</v>
      </c>
      <c r="C1280" t="s">
        <v>76</v>
      </c>
      <c r="D1280" s="4" t="s">
        <v>28</v>
      </c>
      <c r="E1280" s="3" t="s">
        <v>62</v>
      </c>
      <c r="F1280">
        <v>0</v>
      </c>
      <c r="G1280">
        <v>0</v>
      </c>
      <c r="H1280">
        <v>24.453569999999999</v>
      </c>
      <c r="I1280">
        <v>60.739285709999997</v>
      </c>
      <c r="J1280">
        <v>5.1410714290000001</v>
      </c>
      <c r="K1280">
        <f ca="1">RANDBETWEEN(25,40)</f>
        <v>27</v>
      </c>
      <c r="L1280">
        <v>180</v>
      </c>
      <c r="M1280">
        <v>180</v>
      </c>
      <c r="N1280">
        <f t="shared" si="83"/>
        <v>6</v>
      </c>
      <c r="O1280">
        <v>0</v>
      </c>
      <c r="P1280">
        <v>0</v>
      </c>
      <c r="Q1280" t="s">
        <v>15</v>
      </c>
      <c r="R1280">
        <v>6.25</v>
      </c>
      <c r="S1280">
        <v>80</v>
      </c>
      <c r="T1280">
        <v>60</v>
      </c>
      <c r="U1280">
        <v>40</v>
      </c>
      <c r="V1280" t="s">
        <v>18</v>
      </c>
      <c r="W1280">
        <f t="shared" ca="1" si="84"/>
        <v>0</v>
      </c>
      <c r="X1280">
        <f t="shared" ca="1" si="82"/>
        <v>0</v>
      </c>
      <c r="Y1280">
        <v>0</v>
      </c>
      <c r="Z1280" t="s">
        <v>53</v>
      </c>
      <c r="AA1280" t="str">
        <f t="shared" si="85"/>
        <v>intermediate_term</v>
      </c>
      <c r="AB1280" s="4" t="s">
        <v>94</v>
      </c>
    </row>
    <row r="1281" spans="1:28">
      <c r="A1281" t="s">
        <v>88</v>
      </c>
      <c r="B1281">
        <v>2021</v>
      </c>
      <c r="C1281" t="s">
        <v>76</v>
      </c>
      <c r="D1281" s="4" t="s">
        <v>29</v>
      </c>
      <c r="E1281" s="1" t="s">
        <v>63</v>
      </c>
      <c r="F1281">
        <v>0</v>
      </c>
      <c r="G1281">
        <v>0</v>
      </c>
      <c r="H1281">
        <v>24.453569999999999</v>
      </c>
      <c r="I1281">
        <v>60.739285709999997</v>
      </c>
      <c r="J1281">
        <v>5.1410714290000001</v>
      </c>
      <c r="K1281">
        <f ca="1">RANDBETWEEN(85,95)</f>
        <v>85</v>
      </c>
      <c r="L1281">
        <v>210</v>
      </c>
      <c r="M1281">
        <v>210</v>
      </c>
      <c r="N1281">
        <f t="shared" si="83"/>
        <v>7</v>
      </c>
      <c r="O1281">
        <v>0</v>
      </c>
      <c r="P1281">
        <v>0</v>
      </c>
      <c r="Q1281" t="s">
        <v>36</v>
      </c>
      <c r="R1281">
        <v>6</v>
      </c>
      <c r="S1281">
        <v>120</v>
      </c>
      <c r="T1281">
        <v>50</v>
      </c>
      <c r="U1281">
        <v>80</v>
      </c>
      <c r="V1281" t="s">
        <v>17</v>
      </c>
      <c r="W1281">
        <f t="shared" ca="1" si="84"/>
        <v>0</v>
      </c>
      <c r="X1281">
        <f t="shared" ca="1" si="82"/>
        <v>0</v>
      </c>
      <c r="Y1281">
        <v>0</v>
      </c>
      <c r="Z1281" t="s">
        <v>51</v>
      </c>
      <c r="AA1281" t="str">
        <f t="shared" si="85"/>
        <v>intermediate_term</v>
      </c>
      <c r="AB1281" s="4" t="s">
        <v>129</v>
      </c>
    </row>
    <row r="1282" spans="1:28">
      <c r="A1282" t="s">
        <v>88</v>
      </c>
      <c r="B1282">
        <v>2021</v>
      </c>
      <c r="C1282" t="s">
        <v>76</v>
      </c>
      <c r="D1282" s="4" t="s">
        <v>30</v>
      </c>
      <c r="E1282" s="2" t="s">
        <v>61</v>
      </c>
      <c r="F1282">
        <v>1</v>
      </c>
      <c r="G1282">
        <v>0</v>
      </c>
      <c r="H1282">
        <v>24.453569999999999</v>
      </c>
      <c r="I1282">
        <v>60.739285709999997</v>
      </c>
      <c r="J1282">
        <v>5.1410714290000001</v>
      </c>
      <c r="K1282">
        <f ca="1">RANDBETWEEN(25,40)</f>
        <v>25</v>
      </c>
      <c r="L1282">
        <v>360</v>
      </c>
      <c r="M1282">
        <v>360</v>
      </c>
      <c r="N1282">
        <f t="shared" si="83"/>
        <v>12</v>
      </c>
      <c r="O1282">
        <v>90000</v>
      </c>
      <c r="P1282">
        <f ca="1">RANDBETWEEN(16180,16190)</f>
        <v>16182</v>
      </c>
      <c r="Q1282" t="s">
        <v>65</v>
      </c>
      <c r="R1282">
        <v>6.75</v>
      </c>
      <c r="S1282">
        <v>400</v>
      </c>
      <c r="T1282">
        <v>120</v>
      </c>
      <c r="U1282">
        <v>600</v>
      </c>
      <c r="V1282" t="s">
        <v>18</v>
      </c>
      <c r="W1282">
        <f t="shared" ca="1" si="84"/>
        <v>404550</v>
      </c>
      <c r="X1282">
        <f t="shared" ref="X1282:X1345" ca="1" si="86">(K1282*P1282*F1282)-(O1282*F1282)</f>
        <v>314550</v>
      </c>
      <c r="Y1282">
        <f ca="1">(X1282/O1282)*100</f>
        <v>349.5</v>
      </c>
      <c r="Z1282" t="s">
        <v>53</v>
      </c>
      <c r="AA1282" t="str">
        <f t="shared" si="85"/>
        <v>intermediate_term</v>
      </c>
      <c r="AB1282" s="4" t="s">
        <v>95</v>
      </c>
    </row>
    <row r="1283" spans="1:28">
      <c r="A1283" t="s">
        <v>88</v>
      </c>
      <c r="B1283">
        <v>2021</v>
      </c>
      <c r="C1283" t="s">
        <v>76</v>
      </c>
      <c r="D1283" s="4" t="s">
        <v>31</v>
      </c>
      <c r="E1283" s="3" t="s">
        <v>61</v>
      </c>
      <c r="F1283">
        <v>0</v>
      </c>
      <c r="G1283">
        <v>0</v>
      </c>
      <c r="H1283">
        <v>24.453569999999999</v>
      </c>
      <c r="I1283">
        <v>60.739285709999997</v>
      </c>
      <c r="J1283">
        <v>5.1410714290000001</v>
      </c>
      <c r="K1283">
        <f ca="1">RANDBETWEEN(290,320)</f>
        <v>300</v>
      </c>
      <c r="L1283">
        <v>1080</v>
      </c>
      <c r="M1283">
        <v>1080</v>
      </c>
      <c r="N1283">
        <f t="shared" ref="N1283:N1346" si="87">SUM(L1283+M1283)/(2*30)</f>
        <v>36</v>
      </c>
      <c r="O1283">
        <v>0</v>
      </c>
      <c r="P1283">
        <v>0</v>
      </c>
      <c r="Q1283" t="s">
        <v>13</v>
      </c>
      <c r="R1283">
        <v>9.5</v>
      </c>
      <c r="S1283">
        <v>32</v>
      </c>
      <c r="T1283">
        <v>32</v>
      </c>
      <c r="U1283">
        <v>32</v>
      </c>
      <c r="V1283" t="s">
        <v>17</v>
      </c>
      <c r="W1283">
        <f t="shared" ref="W1283:W1346" ca="1" si="88">(P1283*K1283*F1283)</f>
        <v>0</v>
      </c>
      <c r="X1283">
        <f t="shared" ca="1" si="86"/>
        <v>0</v>
      </c>
      <c r="Y1283">
        <v>0</v>
      </c>
      <c r="Z1283" t="s">
        <v>54</v>
      </c>
      <c r="AA1283" t="str">
        <f t="shared" ref="AA1283:AA1346" si="89">IF(N1283&gt;12,"long_term",IF(N1283&lt;4,"short_term","intermediate_term"))</f>
        <v>long_term</v>
      </c>
      <c r="AB1283" s="4" t="s">
        <v>130</v>
      </c>
    </row>
    <row r="1284" spans="1:28">
      <c r="A1284" t="s">
        <v>88</v>
      </c>
      <c r="B1284">
        <v>2021</v>
      </c>
      <c r="C1284" t="s">
        <v>76</v>
      </c>
      <c r="D1284" s="4" t="s">
        <v>32</v>
      </c>
      <c r="E1284" s="3" t="s">
        <v>61</v>
      </c>
      <c r="F1284">
        <v>1</v>
      </c>
      <c r="G1284">
        <v>0</v>
      </c>
      <c r="H1284">
        <v>24.453569999999999</v>
      </c>
      <c r="I1284">
        <v>60.739285709999997</v>
      </c>
      <c r="J1284">
        <v>5.1410714290000001</v>
      </c>
      <c r="K1284">
        <f ca="1">RANDBETWEEN(100,130)</f>
        <v>129</v>
      </c>
      <c r="L1284">
        <v>1980</v>
      </c>
      <c r="M1284">
        <v>1980</v>
      </c>
      <c r="N1284">
        <f t="shared" si="87"/>
        <v>66</v>
      </c>
      <c r="O1284">
        <v>61500</v>
      </c>
      <c r="P1284">
        <v>9000</v>
      </c>
      <c r="Q1284" t="s">
        <v>15</v>
      </c>
      <c r="R1284">
        <v>7.25</v>
      </c>
      <c r="S1284">
        <v>56</v>
      </c>
      <c r="T1284">
        <v>20</v>
      </c>
      <c r="U1284">
        <v>20</v>
      </c>
      <c r="V1284" t="s">
        <v>18</v>
      </c>
      <c r="W1284">
        <f t="shared" ca="1" si="88"/>
        <v>1161000</v>
      </c>
      <c r="X1284">
        <f t="shared" ca="1" si="86"/>
        <v>1099500</v>
      </c>
      <c r="Y1284">
        <f ca="1">(X1284/O1284)*100</f>
        <v>1787.8048780487807</v>
      </c>
      <c r="Z1284" t="s">
        <v>54</v>
      </c>
      <c r="AA1284" t="str">
        <f t="shared" si="89"/>
        <v>long_term</v>
      </c>
      <c r="AB1284" s="4" t="s">
        <v>131</v>
      </c>
    </row>
    <row r="1285" spans="1:28">
      <c r="A1285" t="s">
        <v>88</v>
      </c>
      <c r="B1285">
        <v>2021</v>
      </c>
      <c r="C1285" t="s">
        <v>76</v>
      </c>
      <c r="D1285" s="4" t="s">
        <v>33</v>
      </c>
      <c r="E1285" s="2" t="s">
        <v>61</v>
      </c>
      <c r="F1285">
        <v>0</v>
      </c>
      <c r="G1285">
        <v>0</v>
      </c>
      <c r="H1285">
        <v>24.453569999999999</v>
      </c>
      <c r="I1285">
        <v>60.739285709999997</v>
      </c>
      <c r="J1285">
        <v>5.1410714290000001</v>
      </c>
      <c r="K1285">
        <f ca="1">RANDBETWEEN(50,65)</f>
        <v>51</v>
      </c>
      <c r="L1285">
        <v>1080</v>
      </c>
      <c r="M1285">
        <v>1080</v>
      </c>
      <c r="N1285">
        <f t="shared" si="87"/>
        <v>36</v>
      </c>
      <c r="O1285">
        <v>0</v>
      </c>
      <c r="P1285">
        <v>0</v>
      </c>
      <c r="Q1285" t="s">
        <v>71</v>
      </c>
      <c r="R1285">
        <v>6</v>
      </c>
      <c r="S1285">
        <v>25</v>
      </c>
      <c r="T1285">
        <v>12</v>
      </c>
      <c r="U1285">
        <v>12</v>
      </c>
      <c r="V1285" t="s">
        <v>18</v>
      </c>
      <c r="W1285">
        <f t="shared" ca="1" si="88"/>
        <v>0</v>
      </c>
      <c r="X1285">
        <f t="shared" ca="1" si="86"/>
        <v>0</v>
      </c>
      <c r="Y1285">
        <v>0</v>
      </c>
      <c r="Z1285" t="s">
        <v>54</v>
      </c>
      <c r="AA1285" t="str">
        <f t="shared" si="89"/>
        <v>long_term</v>
      </c>
      <c r="AB1285" s="4" t="s">
        <v>96</v>
      </c>
    </row>
    <row r="1286" spans="1:28">
      <c r="A1286" t="s">
        <v>88</v>
      </c>
      <c r="B1286">
        <v>2021</v>
      </c>
      <c r="C1286" t="s">
        <v>76</v>
      </c>
      <c r="D1286" s="4" t="s">
        <v>34</v>
      </c>
      <c r="E1286" s="2" t="s">
        <v>61</v>
      </c>
      <c r="F1286">
        <v>0</v>
      </c>
      <c r="G1286">
        <v>0</v>
      </c>
      <c r="H1286">
        <v>24.453569999999999</v>
      </c>
      <c r="I1286">
        <v>60.739285709999997</v>
      </c>
      <c r="J1286">
        <v>5.1410714290000001</v>
      </c>
      <c r="K1286">
        <f ca="1">RANDBETWEEN(90,120)</f>
        <v>119</v>
      </c>
      <c r="L1286">
        <v>900</v>
      </c>
      <c r="M1286">
        <v>900</v>
      </c>
      <c r="N1286">
        <f t="shared" si="87"/>
        <v>30</v>
      </c>
      <c r="O1286">
        <v>0</v>
      </c>
      <c r="P1286">
        <v>0</v>
      </c>
      <c r="Q1286" t="s">
        <v>13</v>
      </c>
      <c r="R1286">
        <v>7.25</v>
      </c>
      <c r="S1286">
        <v>215</v>
      </c>
      <c r="T1286">
        <v>75</v>
      </c>
      <c r="U1286">
        <v>100</v>
      </c>
      <c r="V1286" t="s">
        <v>17</v>
      </c>
      <c r="W1286">
        <f t="shared" ca="1" si="88"/>
        <v>0</v>
      </c>
      <c r="X1286">
        <f t="shared" ca="1" si="86"/>
        <v>0</v>
      </c>
      <c r="Y1286">
        <v>0</v>
      </c>
      <c r="Z1286" t="s">
        <v>54</v>
      </c>
      <c r="AA1286" t="str">
        <f t="shared" si="89"/>
        <v>long_term</v>
      </c>
      <c r="AB1286" s="4" t="s">
        <v>97</v>
      </c>
    </row>
    <row r="1287" spans="1:28">
      <c r="A1287" t="s">
        <v>88</v>
      </c>
      <c r="B1287">
        <v>2021</v>
      </c>
      <c r="C1287" t="s">
        <v>76</v>
      </c>
      <c r="D1287" s="4" t="s">
        <v>35</v>
      </c>
      <c r="E1287" s="2" t="s">
        <v>61</v>
      </c>
      <c r="F1287">
        <v>1</v>
      </c>
      <c r="G1287">
        <v>0</v>
      </c>
      <c r="H1287">
        <v>24.453569999999999</v>
      </c>
      <c r="I1287">
        <v>60.739285709999997</v>
      </c>
      <c r="J1287">
        <v>5.1410714290000001</v>
      </c>
      <c r="K1287">
        <f ca="1">RANDBETWEEN(30,50)</f>
        <v>39</v>
      </c>
      <c r="L1287">
        <v>210</v>
      </c>
      <c r="M1287">
        <v>210</v>
      </c>
      <c r="N1287">
        <f t="shared" si="87"/>
        <v>7</v>
      </c>
      <c r="O1287">
        <v>72000</v>
      </c>
      <c r="P1287">
        <v>30000</v>
      </c>
      <c r="Q1287" t="s">
        <v>13</v>
      </c>
      <c r="R1287">
        <v>6.75</v>
      </c>
      <c r="S1287">
        <v>1088</v>
      </c>
      <c r="T1287">
        <v>72</v>
      </c>
      <c r="U1287">
        <v>527</v>
      </c>
      <c r="V1287" t="s">
        <v>17</v>
      </c>
      <c r="W1287">
        <f t="shared" ca="1" si="88"/>
        <v>1170000</v>
      </c>
      <c r="X1287">
        <f t="shared" ca="1" si="86"/>
        <v>1098000</v>
      </c>
      <c r="Y1287">
        <f ca="1">(X1287/O1287)*100</f>
        <v>1525</v>
      </c>
      <c r="Z1287" t="s">
        <v>54</v>
      </c>
      <c r="AA1287" t="str">
        <f t="shared" si="89"/>
        <v>intermediate_term</v>
      </c>
      <c r="AB1287" s="4" t="s">
        <v>98</v>
      </c>
    </row>
    <row r="1288" spans="1:28">
      <c r="A1288" t="s">
        <v>88</v>
      </c>
      <c r="B1288">
        <v>2021</v>
      </c>
      <c r="C1288" t="s">
        <v>76</v>
      </c>
      <c r="D1288" s="4" t="s">
        <v>37</v>
      </c>
      <c r="E1288" s="2" t="s">
        <v>61</v>
      </c>
      <c r="F1288">
        <v>1</v>
      </c>
      <c r="G1288">
        <v>0</v>
      </c>
      <c r="H1288">
        <v>24.453569999999999</v>
      </c>
      <c r="I1288">
        <v>60.739285709999997</v>
      </c>
      <c r="J1288">
        <v>5.1410714290000001</v>
      </c>
      <c r="K1288">
        <f ca="1">RANDBETWEEN(50,100)</f>
        <v>79</v>
      </c>
      <c r="L1288">
        <v>1800</v>
      </c>
      <c r="M1288">
        <v>2880</v>
      </c>
      <c r="N1288">
        <f t="shared" si="87"/>
        <v>78</v>
      </c>
      <c r="O1288">
        <v>46750</v>
      </c>
      <c r="P1288">
        <v>3000</v>
      </c>
      <c r="Q1288" t="s">
        <v>13</v>
      </c>
      <c r="R1288">
        <v>6.5</v>
      </c>
      <c r="S1288">
        <v>400</v>
      </c>
      <c r="T1288">
        <v>400</v>
      </c>
      <c r="U1288">
        <v>600</v>
      </c>
      <c r="V1288" t="s">
        <v>18</v>
      </c>
      <c r="W1288">
        <f t="shared" ca="1" si="88"/>
        <v>237000</v>
      </c>
      <c r="X1288">
        <f t="shared" ca="1" si="86"/>
        <v>190250</v>
      </c>
      <c r="Y1288">
        <f ca="1">(X1288/O1288)*100</f>
        <v>406.951871657754</v>
      </c>
      <c r="Z1288" t="s">
        <v>54</v>
      </c>
      <c r="AA1288" t="str">
        <f t="shared" si="89"/>
        <v>long_term</v>
      </c>
      <c r="AB1288" s="4" t="s">
        <v>99</v>
      </c>
    </row>
    <row r="1289" spans="1:28">
      <c r="A1289" t="s">
        <v>88</v>
      </c>
      <c r="B1289">
        <v>2021</v>
      </c>
      <c r="C1289" t="s">
        <v>76</v>
      </c>
      <c r="D1289" s="4" t="s">
        <v>156</v>
      </c>
      <c r="E1289" s="2" t="s">
        <v>61</v>
      </c>
      <c r="F1289">
        <v>0</v>
      </c>
      <c r="G1289">
        <v>0</v>
      </c>
      <c r="H1289">
        <v>24.453569999999999</v>
      </c>
      <c r="I1289">
        <v>60.739285709999997</v>
      </c>
      <c r="J1289">
        <v>5.1410714290000001</v>
      </c>
      <c r="K1289">
        <f ca="1">RANDBETWEEN(100,150)</f>
        <v>119</v>
      </c>
      <c r="L1289">
        <v>240</v>
      </c>
      <c r="M1289">
        <v>720</v>
      </c>
      <c r="N1289">
        <f t="shared" si="87"/>
        <v>16</v>
      </c>
      <c r="O1289">
        <v>0</v>
      </c>
      <c r="P1289">
        <v>0</v>
      </c>
      <c r="Q1289" t="s">
        <v>67</v>
      </c>
      <c r="R1289">
        <v>6</v>
      </c>
      <c r="S1289">
        <v>170</v>
      </c>
      <c r="T1289">
        <v>170</v>
      </c>
      <c r="U1289">
        <v>170</v>
      </c>
      <c r="V1289" t="s">
        <v>18</v>
      </c>
      <c r="W1289">
        <f t="shared" ca="1" si="88"/>
        <v>0</v>
      </c>
      <c r="X1289">
        <f t="shared" ca="1" si="86"/>
        <v>0</v>
      </c>
      <c r="Y1289">
        <v>0</v>
      </c>
      <c r="Z1289" t="s">
        <v>54</v>
      </c>
      <c r="AA1289" t="str">
        <f t="shared" si="89"/>
        <v>long_term</v>
      </c>
      <c r="AB1289" s="4" t="s">
        <v>100</v>
      </c>
    </row>
    <row r="1290" spans="1:28">
      <c r="A1290" t="s">
        <v>88</v>
      </c>
      <c r="B1290">
        <v>2021</v>
      </c>
      <c r="C1290" t="s">
        <v>76</v>
      </c>
      <c r="D1290" s="4" t="s">
        <v>38</v>
      </c>
      <c r="E1290" s="3" t="s">
        <v>59</v>
      </c>
      <c r="F1290">
        <v>1</v>
      </c>
      <c r="G1290">
        <v>0</v>
      </c>
      <c r="H1290">
        <v>24.453569999999999</v>
      </c>
      <c r="I1290">
        <v>60.739285709999997</v>
      </c>
      <c r="J1290">
        <v>5.1410714290000001</v>
      </c>
      <c r="K1290">
        <f ca="1">RANDBETWEEN(120,300)</f>
        <v>228</v>
      </c>
      <c r="L1290">
        <v>45</v>
      </c>
      <c r="M1290">
        <v>50</v>
      </c>
      <c r="N1290">
        <f t="shared" si="87"/>
        <v>1.5833333333333333</v>
      </c>
      <c r="O1290">
        <v>47000</v>
      </c>
      <c r="P1290">
        <v>800</v>
      </c>
      <c r="Q1290" t="s">
        <v>15</v>
      </c>
      <c r="R1290">
        <v>6.25</v>
      </c>
      <c r="S1290">
        <v>200</v>
      </c>
      <c r="T1290">
        <v>75</v>
      </c>
      <c r="U1290">
        <v>125</v>
      </c>
      <c r="V1290" t="s">
        <v>17</v>
      </c>
      <c r="W1290">
        <f t="shared" ca="1" si="88"/>
        <v>182400</v>
      </c>
      <c r="X1290">
        <f t="shared" ca="1" si="86"/>
        <v>135400</v>
      </c>
      <c r="Y1290">
        <f ca="1">(X1290/O1290)*100</f>
        <v>288.08510638297872</v>
      </c>
      <c r="Z1290" t="s">
        <v>54</v>
      </c>
      <c r="AA1290" t="str">
        <f t="shared" si="89"/>
        <v>short_term</v>
      </c>
      <c r="AB1290" s="4" t="s">
        <v>101</v>
      </c>
    </row>
    <row r="1291" spans="1:28">
      <c r="A1291" t="s">
        <v>88</v>
      </c>
      <c r="B1291">
        <v>2021</v>
      </c>
      <c r="C1291" t="s">
        <v>76</v>
      </c>
      <c r="D1291" s="4" t="s">
        <v>39</v>
      </c>
      <c r="E1291" s="3" t="s">
        <v>59</v>
      </c>
      <c r="F1291">
        <v>0</v>
      </c>
      <c r="G1291">
        <v>0</v>
      </c>
      <c r="H1291">
        <v>24.453569999999999</v>
      </c>
      <c r="I1291">
        <v>60.739285709999997</v>
      </c>
      <c r="J1291">
        <v>5.1410714290000001</v>
      </c>
      <c r="K1291">
        <f ca="1">RANDBETWEEN(60,90)</f>
        <v>90</v>
      </c>
      <c r="L1291">
        <v>56</v>
      </c>
      <c r="M1291">
        <v>60</v>
      </c>
      <c r="N1291">
        <f t="shared" si="87"/>
        <v>1.9333333333333333</v>
      </c>
      <c r="O1291">
        <v>0</v>
      </c>
      <c r="P1291">
        <v>0</v>
      </c>
      <c r="Q1291" t="s">
        <v>13</v>
      </c>
      <c r="R1291">
        <v>7.25</v>
      </c>
      <c r="S1291">
        <v>45</v>
      </c>
      <c r="T1291">
        <v>90</v>
      </c>
      <c r="U1291">
        <v>75</v>
      </c>
      <c r="V1291" t="s">
        <v>18</v>
      </c>
      <c r="W1291">
        <f t="shared" ca="1" si="88"/>
        <v>0</v>
      </c>
      <c r="X1291">
        <f t="shared" ca="1" si="86"/>
        <v>0</v>
      </c>
      <c r="Y1291">
        <v>0</v>
      </c>
      <c r="Z1291" t="s">
        <v>53</v>
      </c>
      <c r="AA1291" t="str">
        <f t="shared" si="89"/>
        <v>short_term</v>
      </c>
      <c r="AB1291" s="4" t="s">
        <v>102</v>
      </c>
    </row>
    <row r="1292" spans="1:28">
      <c r="A1292" t="s">
        <v>88</v>
      </c>
      <c r="B1292">
        <v>2021</v>
      </c>
      <c r="C1292" t="s">
        <v>76</v>
      </c>
      <c r="D1292" s="4" t="s">
        <v>40</v>
      </c>
      <c r="E1292" s="2" t="s">
        <v>62</v>
      </c>
      <c r="F1292">
        <v>0</v>
      </c>
      <c r="G1292">
        <v>0</v>
      </c>
      <c r="H1292">
        <v>24.453569999999999</v>
      </c>
      <c r="I1292">
        <v>60.739285709999997</v>
      </c>
      <c r="J1292">
        <v>5.1410714290000001</v>
      </c>
      <c r="K1292">
        <f ca="1">RANDBETWEEN(15,25)</f>
        <v>15</v>
      </c>
      <c r="L1292">
        <v>55</v>
      </c>
      <c r="M1292">
        <v>90</v>
      </c>
      <c r="N1292">
        <f t="shared" si="87"/>
        <v>2.4166666666666665</v>
      </c>
      <c r="O1292">
        <v>0</v>
      </c>
      <c r="P1292">
        <v>0</v>
      </c>
      <c r="Q1292" t="s">
        <v>72</v>
      </c>
      <c r="R1292">
        <v>6.5</v>
      </c>
      <c r="S1292">
        <v>40</v>
      </c>
      <c r="T1292">
        <v>60</v>
      </c>
      <c r="U1292">
        <v>30</v>
      </c>
      <c r="V1292" t="s">
        <v>17</v>
      </c>
      <c r="W1292">
        <f t="shared" ca="1" si="88"/>
        <v>0</v>
      </c>
      <c r="X1292">
        <f t="shared" ca="1" si="86"/>
        <v>0</v>
      </c>
      <c r="Y1292">
        <v>0</v>
      </c>
      <c r="Z1292" t="s">
        <v>53</v>
      </c>
      <c r="AA1292" t="str">
        <f t="shared" si="89"/>
        <v>short_term</v>
      </c>
      <c r="AB1292" s="4" t="s">
        <v>132</v>
      </c>
    </row>
    <row r="1293" spans="1:28">
      <c r="A1293" t="s">
        <v>88</v>
      </c>
      <c r="B1293">
        <v>2021</v>
      </c>
      <c r="C1293" t="s">
        <v>76</v>
      </c>
      <c r="D1293" s="4" t="s">
        <v>41</v>
      </c>
      <c r="E1293" s="2" t="s">
        <v>62</v>
      </c>
      <c r="F1293">
        <v>0</v>
      </c>
      <c r="G1293">
        <v>0</v>
      </c>
      <c r="H1293">
        <v>24.453569999999999</v>
      </c>
      <c r="I1293">
        <v>60.739285709999997</v>
      </c>
      <c r="J1293">
        <v>5.1410714290000001</v>
      </c>
      <c r="K1293">
        <f ca="1">RANDBETWEEN(20,35)</f>
        <v>21</v>
      </c>
      <c r="L1293">
        <v>90</v>
      </c>
      <c r="M1293">
        <v>120</v>
      </c>
      <c r="N1293">
        <f t="shared" si="87"/>
        <v>3.5</v>
      </c>
      <c r="O1293">
        <v>0</v>
      </c>
      <c r="P1293">
        <v>0</v>
      </c>
      <c r="Q1293" t="s">
        <v>15</v>
      </c>
      <c r="R1293">
        <v>6.5</v>
      </c>
      <c r="S1293">
        <v>120</v>
      </c>
      <c r="T1293">
        <v>80</v>
      </c>
      <c r="U1293">
        <v>80</v>
      </c>
      <c r="V1293" t="s">
        <v>17</v>
      </c>
      <c r="W1293">
        <f t="shared" ca="1" si="88"/>
        <v>0</v>
      </c>
      <c r="X1293">
        <f t="shared" ca="1" si="86"/>
        <v>0</v>
      </c>
      <c r="Y1293">
        <v>0</v>
      </c>
      <c r="Z1293" t="s">
        <v>51</v>
      </c>
      <c r="AA1293" t="str">
        <f t="shared" si="89"/>
        <v>short_term</v>
      </c>
      <c r="AB1293" s="4" t="s">
        <v>133</v>
      </c>
    </row>
    <row r="1294" spans="1:28">
      <c r="A1294" t="s">
        <v>88</v>
      </c>
      <c r="B1294">
        <v>2021</v>
      </c>
      <c r="C1294" t="s">
        <v>76</v>
      </c>
      <c r="D1294" s="4" t="s">
        <v>157</v>
      </c>
      <c r="E1294" s="2" t="s">
        <v>62</v>
      </c>
      <c r="F1294">
        <v>1</v>
      </c>
      <c r="G1294">
        <v>0</v>
      </c>
      <c r="H1294">
        <v>24.453569999999999</v>
      </c>
      <c r="I1294">
        <v>60.739285709999997</v>
      </c>
      <c r="J1294">
        <v>5.1410714290000001</v>
      </c>
      <c r="K1294">
        <f ca="1">RANDBETWEEN(25,40)</f>
        <v>34</v>
      </c>
      <c r="L1294">
        <v>55</v>
      </c>
      <c r="M1294">
        <v>60</v>
      </c>
      <c r="N1294">
        <f t="shared" si="87"/>
        <v>1.9166666666666667</v>
      </c>
      <c r="O1294">
        <v>22000</v>
      </c>
      <c r="P1294">
        <f ca="1">RANDBETWEEN(6060,6075)</f>
        <v>6071</v>
      </c>
      <c r="Q1294" t="s">
        <v>13</v>
      </c>
      <c r="R1294">
        <v>6.5</v>
      </c>
      <c r="S1294">
        <v>120</v>
      </c>
      <c r="T1294">
        <v>40</v>
      </c>
      <c r="U1294">
        <v>80</v>
      </c>
      <c r="V1294" t="s">
        <v>18</v>
      </c>
      <c r="W1294">
        <f t="shared" ca="1" si="88"/>
        <v>206414</v>
      </c>
      <c r="X1294">
        <f t="shared" ca="1" si="86"/>
        <v>184414</v>
      </c>
      <c r="Y1294">
        <f ca="1">(X1294/O1294)*100</f>
        <v>838.24545454545444</v>
      </c>
      <c r="Z1294" t="s">
        <v>53</v>
      </c>
      <c r="AA1294" t="str">
        <f t="shared" si="89"/>
        <v>short_term</v>
      </c>
      <c r="AB1294" s="4" t="s">
        <v>103</v>
      </c>
    </row>
    <row r="1295" spans="1:28">
      <c r="A1295" t="s">
        <v>88</v>
      </c>
      <c r="B1295">
        <v>2021</v>
      </c>
      <c r="C1295" t="s">
        <v>76</v>
      </c>
      <c r="D1295" s="4" t="s">
        <v>158</v>
      </c>
      <c r="E1295" s="2" t="s">
        <v>62</v>
      </c>
      <c r="F1295">
        <v>1</v>
      </c>
      <c r="G1295">
        <v>0</v>
      </c>
      <c r="H1295">
        <v>24.453569999999999</v>
      </c>
      <c r="I1295">
        <v>60.739285709999997</v>
      </c>
      <c r="J1295">
        <v>5.1410714290000001</v>
      </c>
      <c r="K1295">
        <f ca="1">RANDBETWEEN(15,25)</f>
        <v>16</v>
      </c>
      <c r="L1295">
        <v>110</v>
      </c>
      <c r="M1295">
        <v>120</v>
      </c>
      <c r="N1295">
        <f t="shared" si="87"/>
        <v>3.8333333333333335</v>
      </c>
      <c r="O1295">
        <v>22000</v>
      </c>
      <c r="P1295">
        <f ca="1">RANDBETWEEN(15990,16010)</f>
        <v>15999</v>
      </c>
      <c r="Q1295" t="s">
        <v>13</v>
      </c>
      <c r="R1295">
        <v>7</v>
      </c>
      <c r="S1295">
        <v>120</v>
      </c>
      <c r="T1295">
        <v>40</v>
      </c>
      <c r="U1295">
        <v>80</v>
      </c>
      <c r="V1295" t="s">
        <v>17</v>
      </c>
      <c r="W1295">
        <f t="shared" ca="1" si="88"/>
        <v>255984</v>
      </c>
      <c r="X1295">
        <f t="shared" ca="1" si="86"/>
        <v>233984</v>
      </c>
      <c r="Y1295">
        <f ca="1">(X1295/O1295)*100</f>
        <v>1063.5636363636363</v>
      </c>
      <c r="Z1295" t="s">
        <v>53</v>
      </c>
      <c r="AA1295" t="str">
        <f t="shared" si="89"/>
        <v>short_term</v>
      </c>
      <c r="AB1295" s="4" t="s">
        <v>103</v>
      </c>
    </row>
    <row r="1296" spans="1:28">
      <c r="A1296" t="s">
        <v>88</v>
      </c>
      <c r="B1296">
        <v>2021</v>
      </c>
      <c r="C1296" t="s">
        <v>76</v>
      </c>
      <c r="D1296" s="4" t="s">
        <v>42</v>
      </c>
      <c r="E1296" s="2" t="s">
        <v>61</v>
      </c>
      <c r="F1296">
        <v>0</v>
      </c>
      <c r="G1296">
        <v>0</v>
      </c>
      <c r="H1296">
        <v>24.453569999999999</v>
      </c>
      <c r="I1296">
        <v>60.739285709999997</v>
      </c>
      <c r="J1296">
        <v>5.1410714290000001</v>
      </c>
      <c r="K1296">
        <f ca="1">RANDBETWEEN(600,700)</f>
        <v>688</v>
      </c>
      <c r="L1296">
        <v>720</v>
      </c>
      <c r="M1296">
        <v>1080</v>
      </c>
      <c r="N1296">
        <f t="shared" si="87"/>
        <v>30</v>
      </c>
      <c r="O1296">
        <v>0</v>
      </c>
      <c r="P1296">
        <v>0</v>
      </c>
      <c r="Q1296" t="s">
        <v>70</v>
      </c>
      <c r="R1296">
        <v>5.75</v>
      </c>
      <c r="S1296">
        <v>890</v>
      </c>
      <c r="T1296">
        <v>445</v>
      </c>
      <c r="U1296">
        <v>445</v>
      </c>
      <c r="V1296" t="s">
        <v>18</v>
      </c>
      <c r="W1296">
        <f t="shared" ca="1" si="88"/>
        <v>0</v>
      </c>
      <c r="X1296">
        <f t="shared" ca="1" si="86"/>
        <v>0</v>
      </c>
      <c r="Y1296">
        <v>0</v>
      </c>
      <c r="Z1296" t="s">
        <v>54</v>
      </c>
      <c r="AA1296" t="str">
        <f t="shared" si="89"/>
        <v>long_term</v>
      </c>
      <c r="AB1296" s="4" t="s">
        <v>134</v>
      </c>
    </row>
    <row r="1297" spans="1:28">
      <c r="A1297" t="s">
        <v>88</v>
      </c>
      <c r="B1297">
        <v>2021</v>
      </c>
      <c r="C1297" t="s">
        <v>76</v>
      </c>
      <c r="D1297" s="4" t="s">
        <v>43</v>
      </c>
      <c r="E1297" s="3" t="s">
        <v>61</v>
      </c>
      <c r="F1297">
        <v>0</v>
      </c>
      <c r="G1297">
        <v>0</v>
      </c>
      <c r="H1297">
        <v>24.453569999999999</v>
      </c>
      <c r="I1297">
        <v>60.739285709999997</v>
      </c>
      <c r="J1297">
        <v>5.1410714290000001</v>
      </c>
      <c r="K1297">
        <f ca="1">RANDBETWEEN(140,170)</f>
        <v>161</v>
      </c>
      <c r="L1297">
        <v>150</v>
      </c>
      <c r="M1297">
        <v>180</v>
      </c>
      <c r="N1297">
        <f t="shared" si="87"/>
        <v>5.5</v>
      </c>
      <c r="O1297">
        <v>0</v>
      </c>
      <c r="P1297">
        <v>0</v>
      </c>
      <c r="Q1297" t="s">
        <v>15</v>
      </c>
      <c r="R1297">
        <v>6.5</v>
      </c>
      <c r="S1297">
        <v>350</v>
      </c>
      <c r="T1297">
        <v>140</v>
      </c>
      <c r="U1297">
        <v>140</v>
      </c>
      <c r="V1297" t="s">
        <v>17</v>
      </c>
      <c r="W1297">
        <f t="shared" ca="1" si="88"/>
        <v>0</v>
      </c>
      <c r="X1297">
        <f t="shared" ca="1" si="86"/>
        <v>0</v>
      </c>
      <c r="Y1297">
        <v>0</v>
      </c>
      <c r="Z1297" t="s">
        <v>54</v>
      </c>
      <c r="AA1297" t="str">
        <f t="shared" si="89"/>
        <v>intermediate_term</v>
      </c>
      <c r="AB1297" s="4" t="s">
        <v>135</v>
      </c>
    </row>
    <row r="1298" spans="1:28">
      <c r="A1298" t="s">
        <v>88</v>
      </c>
      <c r="B1298">
        <v>2021</v>
      </c>
      <c r="C1298" t="s">
        <v>76</v>
      </c>
      <c r="D1298" s="4" t="s">
        <v>44</v>
      </c>
      <c r="E1298" s="2" t="s">
        <v>61</v>
      </c>
      <c r="F1298">
        <v>0</v>
      </c>
      <c r="G1298">
        <v>0</v>
      </c>
      <c r="H1298">
        <v>24.453569999999999</v>
      </c>
      <c r="I1298">
        <v>60.739285709999997</v>
      </c>
      <c r="J1298">
        <v>5.1410714290000001</v>
      </c>
      <c r="K1298">
        <f ca="1">RANDBETWEEN(110,125)</f>
        <v>124</v>
      </c>
      <c r="L1298">
        <v>2160</v>
      </c>
      <c r="M1298">
        <v>3600</v>
      </c>
      <c r="N1298">
        <f t="shared" si="87"/>
        <v>96</v>
      </c>
      <c r="O1298">
        <v>0</v>
      </c>
      <c r="P1298">
        <v>0</v>
      </c>
      <c r="Q1298" t="s">
        <v>70</v>
      </c>
      <c r="R1298">
        <v>6.6</v>
      </c>
      <c r="S1298">
        <v>800</v>
      </c>
      <c r="T1298">
        <v>40</v>
      </c>
      <c r="U1298">
        <v>160</v>
      </c>
      <c r="V1298" t="s">
        <v>18</v>
      </c>
      <c r="W1298">
        <f t="shared" ca="1" si="88"/>
        <v>0</v>
      </c>
      <c r="X1298">
        <f t="shared" ca="1" si="86"/>
        <v>0</v>
      </c>
      <c r="Y1298">
        <v>0</v>
      </c>
      <c r="Z1298" t="s">
        <v>54</v>
      </c>
      <c r="AA1298" t="str">
        <f t="shared" si="89"/>
        <v>long_term</v>
      </c>
      <c r="AB1298" s="4" t="s">
        <v>136</v>
      </c>
    </row>
    <row r="1299" spans="1:28">
      <c r="A1299" t="s">
        <v>88</v>
      </c>
      <c r="B1299">
        <v>2021</v>
      </c>
      <c r="C1299" t="s">
        <v>76</v>
      </c>
      <c r="D1299" s="4" t="s">
        <v>45</v>
      </c>
      <c r="E1299" s="3" t="s">
        <v>59</v>
      </c>
      <c r="F1299">
        <v>0</v>
      </c>
      <c r="G1299">
        <v>0</v>
      </c>
      <c r="H1299">
        <v>24.453569999999999</v>
      </c>
      <c r="I1299">
        <v>60.739285709999997</v>
      </c>
      <c r="J1299">
        <v>5.1410714290000001</v>
      </c>
      <c r="K1299">
        <f ca="1">RANDBETWEEN(800,1000)</f>
        <v>955</v>
      </c>
      <c r="L1299">
        <v>240</v>
      </c>
      <c r="M1299">
        <v>270</v>
      </c>
      <c r="N1299">
        <f t="shared" si="87"/>
        <v>8.5</v>
      </c>
      <c r="O1299">
        <v>0</v>
      </c>
      <c r="P1299">
        <v>0</v>
      </c>
      <c r="Q1299" t="s">
        <v>65</v>
      </c>
      <c r="R1299">
        <v>7</v>
      </c>
      <c r="S1299">
        <v>50</v>
      </c>
      <c r="T1299">
        <v>100</v>
      </c>
      <c r="U1299">
        <v>100</v>
      </c>
      <c r="V1299" t="s">
        <v>18</v>
      </c>
      <c r="W1299">
        <f t="shared" ca="1" si="88"/>
        <v>0</v>
      </c>
      <c r="X1299">
        <f t="shared" ca="1" si="86"/>
        <v>0</v>
      </c>
      <c r="Y1299">
        <v>0</v>
      </c>
      <c r="Z1299" t="s">
        <v>53</v>
      </c>
      <c r="AA1299" t="str">
        <f t="shared" si="89"/>
        <v>intermediate_term</v>
      </c>
      <c r="AB1299" s="4" t="s">
        <v>104</v>
      </c>
    </row>
    <row r="1300" spans="1:28">
      <c r="A1300" t="s">
        <v>88</v>
      </c>
      <c r="B1300">
        <v>2021</v>
      </c>
      <c r="C1300" t="s">
        <v>76</v>
      </c>
      <c r="D1300" s="4" t="s">
        <v>46</v>
      </c>
      <c r="E1300" s="2" t="s">
        <v>59</v>
      </c>
      <c r="F1300">
        <v>0</v>
      </c>
      <c r="G1300">
        <v>0</v>
      </c>
      <c r="H1300">
        <v>24.453569999999999</v>
      </c>
      <c r="I1300">
        <v>60.739285709999997</v>
      </c>
      <c r="J1300">
        <v>5.1410714290000001</v>
      </c>
      <c r="K1300">
        <f ca="1">RANDBETWEEN(80,100)</f>
        <v>87</v>
      </c>
      <c r="L1300">
        <v>75</v>
      </c>
      <c r="M1300">
        <v>90</v>
      </c>
      <c r="N1300">
        <f t="shared" si="87"/>
        <v>2.75</v>
      </c>
      <c r="O1300">
        <v>0</v>
      </c>
      <c r="P1300">
        <v>0</v>
      </c>
      <c r="Q1300" t="s">
        <v>13</v>
      </c>
      <c r="R1300">
        <v>6.75</v>
      </c>
      <c r="S1300">
        <v>125</v>
      </c>
      <c r="T1300">
        <v>120</v>
      </c>
      <c r="U1300">
        <v>25</v>
      </c>
      <c r="V1300" t="s">
        <v>17</v>
      </c>
      <c r="W1300">
        <f t="shared" ca="1" si="88"/>
        <v>0</v>
      </c>
      <c r="X1300">
        <f t="shared" ca="1" si="86"/>
        <v>0</v>
      </c>
      <c r="Y1300">
        <v>0</v>
      </c>
      <c r="Z1300" t="s">
        <v>53</v>
      </c>
      <c r="AA1300" t="str">
        <f t="shared" si="89"/>
        <v>short_term</v>
      </c>
      <c r="AB1300" s="4" t="s">
        <v>105</v>
      </c>
    </row>
    <row r="1301" spans="1:28">
      <c r="A1301" t="s">
        <v>88</v>
      </c>
      <c r="B1301">
        <v>2021</v>
      </c>
      <c r="C1301" t="s">
        <v>76</v>
      </c>
      <c r="D1301" t="s">
        <v>159</v>
      </c>
      <c r="E1301" s="2" t="s">
        <v>61</v>
      </c>
      <c r="F1301">
        <v>0</v>
      </c>
      <c r="G1301">
        <v>0</v>
      </c>
      <c r="H1301">
        <v>24.453569999999999</v>
      </c>
      <c r="I1301">
        <v>60.739285709999997</v>
      </c>
      <c r="J1301">
        <v>5.1410714290000001</v>
      </c>
      <c r="K1301">
        <f ca="1">RANDBETWEEN(190,210)</f>
        <v>203</v>
      </c>
      <c r="L1301">
        <v>1095</v>
      </c>
      <c r="M1301">
        <v>1460</v>
      </c>
      <c r="N1301">
        <f t="shared" si="87"/>
        <v>42.583333333333336</v>
      </c>
      <c r="O1301">
        <v>0</v>
      </c>
      <c r="P1301">
        <v>0</v>
      </c>
      <c r="Q1301" t="s">
        <v>13</v>
      </c>
      <c r="R1301">
        <v>6</v>
      </c>
      <c r="S1301">
        <v>50</v>
      </c>
      <c r="T1301">
        <v>25</v>
      </c>
      <c r="U1301">
        <v>25</v>
      </c>
      <c r="V1301" t="s">
        <v>17</v>
      </c>
      <c r="W1301">
        <f t="shared" ca="1" si="88"/>
        <v>0</v>
      </c>
      <c r="X1301">
        <f t="shared" ca="1" si="86"/>
        <v>0</v>
      </c>
      <c r="Y1301">
        <v>0</v>
      </c>
      <c r="Z1301" t="s">
        <v>54</v>
      </c>
      <c r="AA1301" t="str">
        <f t="shared" si="89"/>
        <v>long_term</v>
      </c>
      <c r="AB1301" s="4" t="s">
        <v>106</v>
      </c>
    </row>
    <row r="1302" spans="1:28">
      <c r="A1302" t="s">
        <v>88</v>
      </c>
      <c r="B1302">
        <v>2021</v>
      </c>
      <c r="C1302" t="s">
        <v>77</v>
      </c>
      <c r="D1302" s="4" t="s">
        <v>138</v>
      </c>
      <c r="E1302" t="s">
        <v>58</v>
      </c>
      <c r="F1302">
        <v>0</v>
      </c>
      <c r="G1302">
        <v>6.4516130000000001E-3</v>
      </c>
      <c r="H1302">
        <v>28.127420000000001</v>
      </c>
      <c r="I1302">
        <v>48.704838709999997</v>
      </c>
      <c r="J1302">
        <v>5.769354839</v>
      </c>
      <c r="K1302">
        <v>19.899999999999999</v>
      </c>
      <c r="L1302">
        <v>90</v>
      </c>
      <c r="M1302">
        <v>110</v>
      </c>
      <c r="N1302">
        <f t="shared" si="87"/>
        <v>3.3333333333333335</v>
      </c>
      <c r="O1302">
        <v>0</v>
      </c>
      <c r="P1302">
        <v>0</v>
      </c>
      <c r="Q1302" t="s">
        <v>15</v>
      </c>
      <c r="R1302">
        <v>5.75</v>
      </c>
      <c r="S1302">
        <v>150</v>
      </c>
      <c r="T1302">
        <v>60</v>
      </c>
      <c r="U1302">
        <v>60</v>
      </c>
      <c r="V1302" t="s">
        <v>17</v>
      </c>
      <c r="W1302">
        <f t="shared" si="88"/>
        <v>0</v>
      </c>
      <c r="X1302">
        <f t="shared" si="86"/>
        <v>0</v>
      </c>
      <c r="Y1302">
        <v>0</v>
      </c>
      <c r="Z1302" t="s">
        <v>51</v>
      </c>
      <c r="AA1302" t="str">
        <f t="shared" si="89"/>
        <v>short_term</v>
      </c>
      <c r="AB1302" s="4" t="s">
        <v>107</v>
      </c>
    </row>
    <row r="1303" spans="1:28">
      <c r="A1303" t="s">
        <v>88</v>
      </c>
      <c r="B1303">
        <v>2021</v>
      </c>
      <c r="C1303" t="s">
        <v>77</v>
      </c>
      <c r="D1303" s="4" t="s">
        <v>9</v>
      </c>
      <c r="E1303" t="s">
        <v>58</v>
      </c>
      <c r="F1303">
        <v>0</v>
      </c>
      <c r="G1303">
        <v>6.4516130000000001E-3</v>
      </c>
      <c r="H1303">
        <v>28.127420000000001</v>
      </c>
      <c r="I1303">
        <v>48.704838709999997</v>
      </c>
      <c r="J1303">
        <v>5.769354839</v>
      </c>
      <c r="K1303">
        <v>17.8</v>
      </c>
      <c r="L1303">
        <v>210</v>
      </c>
      <c r="M1303">
        <v>240</v>
      </c>
      <c r="N1303">
        <f t="shared" si="87"/>
        <v>7.5</v>
      </c>
      <c r="O1303">
        <v>0</v>
      </c>
      <c r="P1303">
        <v>0</v>
      </c>
      <c r="Q1303" t="s">
        <v>15</v>
      </c>
      <c r="R1303">
        <v>6.5</v>
      </c>
      <c r="S1303">
        <v>80</v>
      </c>
      <c r="T1303">
        <v>40</v>
      </c>
      <c r="U1303">
        <v>40</v>
      </c>
      <c r="V1303" t="s">
        <v>17</v>
      </c>
      <c r="W1303">
        <f t="shared" si="88"/>
        <v>0</v>
      </c>
      <c r="X1303">
        <f t="shared" si="86"/>
        <v>0</v>
      </c>
      <c r="Y1303">
        <v>0</v>
      </c>
      <c r="Z1303" t="s">
        <v>51</v>
      </c>
      <c r="AA1303" t="str">
        <f t="shared" si="89"/>
        <v>intermediate_term</v>
      </c>
      <c r="AB1303" s="4" t="s">
        <v>108</v>
      </c>
    </row>
    <row r="1304" spans="1:28">
      <c r="A1304" t="s">
        <v>88</v>
      </c>
      <c r="B1304">
        <v>2021</v>
      </c>
      <c r="C1304" t="s">
        <v>77</v>
      </c>
      <c r="D1304" s="4" t="s">
        <v>139</v>
      </c>
      <c r="E1304" t="s">
        <v>58</v>
      </c>
      <c r="F1304">
        <v>0</v>
      </c>
      <c r="G1304">
        <v>6.4516130000000001E-3</v>
      </c>
      <c r="H1304">
        <v>28.127420000000001</v>
      </c>
      <c r="I1304">
        <v>48.704838709999997</v>
      </c>
      <c r="J1304">
        <v>5.769354839</v>
      </c>
      <c r="K1304">
        <v>43</v>
      </c>
      <c r="L1304">
        <v>65</v>
      </c>
      <c r="M1304">
        <v>75</v>
      </c>
      <c r="N1304">
        <f t="shared" si="87"/>
        <v>2.3333333333333335</v>
      </c>
      <c r="O1304">
        <v>0</v>
      </c>
      <c r="P1304">
        <v>0</v>
      </c>
      <c r="Q1304" t="s">
        <v>15</v>
      </c>
      <c r="R1304">
        <v>6.75</v>
      </c>
      <c r="S1304">
        <v>80</v>
      </c>
      <c r="T1304">
        <v>40</v>
      </c>
      <c r="U1304">
        <v>40</v>
      </c>
      <c r="V1304" t="s">
        <v>17</v>
      </c>
      <c r="W1304">
        <f t="shared" si="88"/>
        <v>0</v>
      </c>
      <c r="X1304">
        <f t="shared" si="86"/>
        <v>0</v>
      </c>
      <c r="Y1304">
        <v>0</v>
      </c>
      <c r="Z1304" t="s">
        <v>51</v>
      </c>
      <c r="AA1304" t="str">
        <f t="shared" si="89"/>
        <v>short_term</v>
      </c>
      <c r="AB1304" s="4" t="s">
        <v>89</v>
      </c>
    </row>
    <row r="1305" spans="1:28">
      <c r="A1305" t="s">
        <v>88</v>
      </c>
      <c r="B1305">
        <v>2021</v>
      </c>
      <c r="C1305" t="s">
        <v>77</v>
      </c>
      <c r="D1305" s="4" t="s">
        <v>140</v>
      </c>
      <c r="E1305" t="s">
        <v>58</v>
      </c>
      <c r="F1305">
        <v>0</v>
      </c>
      <c r="G1305">
        <v>6.4516130000000001E-3</v>
      </c>
      <c r="H1305">
        <v>28.127420000000001</v>
      </c>
      <c r="I1305">
        <v>48.704838709999997</v>
      </c>
      <c r="J1305">
        <v>5.769354839</v>
      </c>
      <c r="K1305">
        <v>28</v>
      </c>
      <c r="L1305">
        <v>70</v>
      </c>
      <c r="M1305">
        <v>90</v>
      </c>
      <c r="N1305">
        <f t="shared" si="87"/>
        <v>2.6666666666666665</v>
      </c>
      <c r="O1305">
        <v>0</v>
      </c>
      <c r="P1305">
        <v>0</v>
      </c>
      <c r="Q1305" t="s">
        <v>13</v>
      </c>
      <c r="R1305">
        <v>0.75</v>
      </c>
      <c r="S1305">
        <v>80</v>
      </c>
      <c r="T1305">
        <v>40</v>
      </c>
      <c r="U1305">
        <v>40</v>
      </c>
      <c r="V1305" t="s">
        <v>18</v>
      </c>
      <c r="W1305">
        <f t="shared" si="88"/>
        <v>0</v>
      </c>
      <c r="X1305">
        <f t="shared" si="86"/>
        <v>0</v>
      </c>
      <c r="Y1305">
        <v>0</v>
      </c>
      <c r="Z1305" t="s">
        <v>51</v>
      </c>
      <c r="AA1305" t="str">
        <f t="shared" si="89"/>
        <v>short_term</v>
      </c>
      <c r="AB1305" s="4" t="s">
        <v>109</v>
      </c>
    </row>
    <row r="1306" spans="1:28">
      <c r="A1306" t="s">
        <v>88</v>
      </c>
      <c r="B1306">
        <v>2021</v>
      </c>
      <c r="C1306" t="s">
        <v>77</v>
      </c>
      <c r="D1306" s="4" t="s">
        <v>141</v>
      </c>
      <c r="E1306" t="s">
        <v>58</v>
      </c>
      <c r="F1306">
        <v>0</v>
      </c>
      <c r="G1306">
        <v>6.4516130000000001E-3</v>
      </c>
      <c r="H1306">
        <v>28.127420000000001</v>
      </c>
      <c r="I1306">
        <v>48.704838709999997</v>
      </c>
      <c r="J1306">
        <v>5.769354839</v>
      </c>
      <c r="K1306">
        <v>14</v>
      </c>
      <c r="L1306">
        <v>105</v>
      </c>
      <c r="M1306">
        <v>110</v>
      </c>
      <c r="N1306">
        <f t="shared" si="87"/>
        <v>3.5833333333333335</v>
      </c>
      <c r="O1306">
        <v>0</v>
      </c>
      <c r="P1306">
        <v>0</v>
      </c>
      <c r="Q1306" t="s">
        <v>15</v>
      </c>
      <c r="R1306">
        <v>6.5</v>
      </c>
      <c r="S1306">
        <v>60</v>
      </c>
      <c r="T1306">
        <v>30</v>
      </c>
      <c r="U1306">
        <v>30</v>
      </c>
      <c r="V1306" t="s">
        <v>17</v>
      </c>
      <c r="W1306">
        <f t="shared" si="88"/>
        <v>0</v>
      </c>
      <c r="X1306">
        <f t="shared" si="86"/>
        <v>0</v>
      </c>
      <c r="Y1306">
        <v>0</v>
      </c>
      <c r="Z1306" t="s">
        <v>51</v>
      </c>
      <c r="AA1306" t="str">
        <f t="shared" si="89"/>
        <v>short_term</v>
      </c>
      <c r="AB1306" s="4" t="s">
        <v>110</v>
      </c>
    </row>
    <row r="1307" spans="1:28">
      <c r="A1307" t="s">
        <v>88</v>
      </c>
      <c r="B1307">
        <v>2021</v>
      </c>
      <c r="C1307" t="s">
        <v>77</v>
      </c>
      <c r="D1307" s="4" t="s">
        <v>142</v>
      </c>
      <c r="E1307" t="s">
        <v>58</v>
      </c>
      <c r="F1307">
        <v>0</v>
      </c>
      <c r="G1307">
        <v>6.4516130000000001E-3</v>
      </c>
      <c r="H1307">
        <v>28.127420000000001</v>
      </c>
      <c r="I1307">
        <v>48.704838709999997</v>
      </c>
      <c r="J1307">
        <v>5.769354839</v>
      </c>
      <c r="K1307">
        <v>25</v>
      </c>
      <c r="L1307">
        <v>120</v>
      </c>
      <c r="M1307">
        <v>135</v>
      </c>
      <c r="N1307">
        <f t="shared" si="87"/>
        <v>4.25</v>
      </c>
      <c r="O1307">
        <v>0</v>
      </c>
      <c r="P1307">
        <v>0</v>
      </c>
      <c r="Q1307" t="s">
        <v>65</v>
      </c>
      <c r="R1307">
        <v>6</v>
      </c>
      <c r="S1307">
        <v>40</v>
      </c>
      <c r="T1307">
        <v>20</v>
      </c>
      <c r="U1307">
        <v>20</v>
      </c>
      <c r="V1307" t="s">
        <v>18</v>
      </c>
      <c r="W1307">
        <f t="shared" si="88"/>
        <v>0</v>
      </c>
      <c r="X1307">
        <f t="shared" si="86"/>
        <v>0</v>
      </c>
      <c r="Y1307">
        <v>0</v>
      </c>
      <c r="Z1307" t="s">
        <v>51</v>
      </c>
      <c r="AA1307" t="str">
        <f t="shared" si="89"/>
        <v>intermediate_term</v>
      </c>
      <c r="AB1307" s="4" t="s">
        <v>111</v>
      </c>
    </row>
    <row r="1308" spans="1:28">
      <c r="A1308" t="s">
        <v>88</v>
      </c>
      <c r="B1308">
        <v>2021</v>
      </c>
      <c r="C1308" t="s">
        <v>77</v>
      </c>
      <c r="D1308" s="4" t="s">
        <v>143</v>
      </c>
      <c r="E1308" t="s">
        <v>58</v>
      </c>
      <c r="F1308">
        <v>0</v>
      </c>
      <c r="G1308">
        <v>6.4516130000000001E-3</v>
      </c>
      <c r="H1308">
        <v>28.127420000000001</v>
      </c>
      <c r="I1308">
        <v>48.704838709999997</v>
      </c>
      <c r="J1308">
        <v>5.769354839</v>
      </c>
      <c r="K1308">
        <v>85</v>
      </c>
      <c r="L1308">
        <v>100</v>
      </c>
      <c r="M1308">
        <v>120</v>
      </c>
      <c r="N1308">
        <f t="shared" si="87"/>
        <v>3.6666666666666665</v>
      </c>
      <c r="O1308">
        <v>0</v>
      </c>
      <c r="P1308">
        <v>0</v>
      </c>
      <c r="Q1308" t="s">
        <v>66</v>
      </c>
      <c r="R1308">
        <v>5.25</v>
      </c>
      <c r="S1308">
        <v>10</v>
      </c>
      <c r="T1308">
        <v>20</v>
      </c>
      <c r="U1308">
        <v>12</v>
      </c>
      <c r="V1308" t="s">
        <v>17</v>
      </c>
      <c r="W1308">
        <f t="shared" si="88"/>
        <v>0</v>
      </c>
      <c r="X1308">
        <f t="shared" si="86"/>
        <v>0</v>
      </c>
      <c r="Y1308">
        <v>0</v>
      </c>
      <c r="Z1308" t="s">
        <v>51</v>
      </c>
      <c r="AA1308" t="str">
        <f t="shared" si="89"/>
        <v>short_term</v>
      </c>
      <c r="AB1308" s="4" t="s">
        <v>112</v>
      </c>
    </row>
    <row r="1309" spans="1:28">
      <c r="A1309" t="s">
        <v>88</v>
      </c>
      <c r="B1309">
        <v>2021</v>
      </c>
      <c r="C1309" t="s">
        <v>77</v>
      </c>
      <c r="D1309" s="4" t="s">
        <v>144</v>
      </c>
      <c r="E1309" t="s">
        <v>58</v>
      </c>
      <c r="F1309">
        <v>0</v>
      </c>
      <c r="G1309">
        <v>6.4516130000000001E-3</v>
      </c>
      <c r="H1309">
        <v>28.127420000000001</v>
      </c>
      <c r="I1309">
        <v>48.704838709999997</v>
      </c>
      <c r="J1309">
        <v>5.769354839</v>
      </c>
      <c r="K1309">
        <v>56</v>
      </c>
      <c r="L1309">
        <v>60</v>
      </c>
      <c r="M1309">
        <v>65</v>
      </c>
      <c r="N1309">
        <f t="shared" si="87"/>
        <v>2.0833333333333335</v>
      </c>
      <c r="O1309">
        <v>0</v>
      </c>
      <c r="P1309">
        <v>0</v>
      </c>
      <c r="Q1309" t="s">
        <v>13</v>
      </c>
      <c r="R1309">
        <v>6.75</v>
      </c>
      <c r="S1309">
        <v>20</v>
      </c>
      <c r="T1309">
        <v>40</v>
      </c>
      <c r="U1309">
        <v>0</v>
      </c>
      <c r="V1309" t="s">
        <v>18</v>
      </c>
      <c r="W1309">
        <f t="shared" si="88"/>
        <v>0</v>
      </c>
      <c r="X1309">
        <f t="shared" si="86"/>
        <v>0</v>
      </c>
      <c r="Y1309">
        <v>0</v>
      </c>
      <c r="Z1309" t="s">
        <v>51</v>
      </c>
      <c r="AA1309" t="str">
        <f t="shared" si="89"/>
        <v>short_term</v>
      </c>
      <c r="AB1309" s="4" t="s">
        <v>113</v>
      </c>
    </row>
    <row r="1310" spans="1:28">
      <c r="A1310" t="s">
        <v>88</v>
      </c>
      <c r="B1310">
        <v>2021</v>
      </c>
      <c r="C1310" t="s">
        <v>77</v>
      </c>
      <c r="D1310" s="4" t="s">
        <v>145</v>
      </c>
      <c r="E1310" t="s">
        <v>58</v>
      </c>
      <c r="F1310">
        <v>1</v>
      </c>
      <c r="G1310">
        <v>6.4516130000000001E-3</v>
      </c>
      <c r="H1310">
        <v>28.127420000000001</v>
      </c>
      <c r="I1310">
        <v>48.704838709999997</v>
      </c>
      <c r="J1310">
        <v>5.769354839</v>
      </c>
      <c r="K1310">
        <v>70</v>
      </c>
      <c r="L1310">
        <v>70</v>
      </c>
      <c r="M1310">
        <v>85</v>
      </c>
      <c r="N1310">
        <f t="shared" si="87"/>
        <v>2.5833333333333335</v>
      </c>
      <c r="O1310">
        <v>16000</v>
      </c>
      <c r="P1310">
        <v>729</v>
      </c>
      <c r="Q1310" t="s">
        <v>67</v>
      </c>
      <c r="R1310">
        <v>7.15</v>
      </c>
      <c r="S1310">
        <v>20</v>
      </c>
      <c r="T1310">
        <v>40</v>
      </c>
      <c r="U1310">
        <v>40</v>
      </c>
      <c r="V1310" t="s">
        <v>18</v>
      </c>
      <c r="W1310">
        <f t="shared" si="88"/>
        <v>51030</v>
      </c>
      <c r="X1310">
        <f t="shared" si="86"/>
        <v>35030</v>
      </c>
      <c r="Y1310">
        <f>(X1310/O1310)*100</f>
        <v>218.9375</v>
      </c>
      <c r="Z1310" t="s">
        <v>51</v>
      </c>
      <c r="AA1310" t="str">
        <f t="shared" si="89"/>
        <v>short_term</v>
      </c>
      <c r="AB1310" s="4" t="s">
        <v>114</v>
      </c>
    </row>
    <row r="1311" spans="1:28">
      <c r="A1311" t="s">
        <v>88</v>
      </c>
      <c r="B1311">
        <v>2021</v>
      </c>
      <c r="C1311" t="s">
        <v>77</v>
      </c>
      <c r="D1311" s="4" t="s">
        <v>146</v>
      </c>
      <c r="E1311" t="s">
        <v>58</v>
      </c>
      <c r="F1311">
        <v>0</v>
      </c>
      <c r="G1311">
        <v>6.4516130000000001E-3</v>
      </c>
      <c r="H1311">
        <v>28.127420000000001</v>
      </c>
      <c r="I1311">
        <v>48.704838709999997</v>
      </c>
      <c r="J1311">
        <v>5.769354839</v>
      </c>
      <c r="K1311">
        <v>49.15</v>
      </c>
      <c r="L1311">
        <v>90</v>
      </c>
      <c r="M1311">
        <v>135</v>
      </c>
      <c r="N1311">
        <f t="shared" si="87"/>
        <v>3.75</v>
      </c>
      <c r="O1311">
        <v>0</v>
      </c>
      <c r="P1311">
        <v>0</v>
      </c>
      <c r="Q1311" t="s">
        <v>66</v>
      </c>
      <c r="R1311">
        <v>6.5</v>
      </c>
      <c r="S1311">
        <v>12.5</v>
      </c>
      <c r="T1311">
        <v>25</v>
      </c>
      <c r="U1311">
        <v>12.5</v>
      </c>
      <c r="V1311" t="s">
        <v>18</v>
      </c>
      <c r="W1311">
        <f t="shared" si="88"/>
        <v>0</v>
      </c>
      <c r="X1311">
        <f t="shared" si="86"/>
        <v>0</v>
      </c>
      <c r="Y1311">
        <v>0</v>
      </c>
      <c r="Z1311" t="s">
        <v>51</v>
      </c>
      <c r="AA1311" t="str">
        <f t="shared" si="89"/>
        <v>short_term</v>
      </c>
      <c r="AB1311" s="4" t="s">
        <v>115</v>
      </c>
    </row>
    <row r="1312" spans="1:28">
      <c r="A1312" t="s">
        <v>88</v>
      </c>
      <c r="B1312">
        <v>2021</v>
      </c>
      <c r="C1312" t="s">
        <v>77</v>
      </c>
      <c r="D1312" s="4" t="s">
        <v>147</v>
      </c>
      <c r="E1312" t="s">
        <v>58</v>
      </c>
      <c r="F1312">
        <v>0</v>
      </c>
      <c r="G1312">
        <v>6.4516130000000001E-3</v>
      </c>
      <c r="H1312">
        <v>28.127420000000001</v>
      </c>
      <c r="I1312">
        <v>48.704838709999997</v>
      </c>
      <c r="J1312">
        <v>5.769354839</v>
      </c>
      <c r="K1312">
        <v>51</v>
      </c>
      <c r="L1312">
        <v>160</v>
      </c>
      <c r="M1312">
        <v>170</v>
      </c>
      <c r="N1312">
        <f t="shared" si="87"/>
        <v>5.5</v>
      </c>
      <c r="O1312">
        <v>0</v>
      </c>
      <c r="P1312">
        <v>0</v>
      </c>
      <c r="Q1312" t="s">
        <v>13</v>
      </c>
      <c r="R1312">
        <v>6.25</v>
      </c>
      <c r="S1312">
        <v>10</v>
      </c>
      <c r="T1312">
        <v>40</v>
      </c>
      <c r="U1312">
        <v>20</v>
      </c>
      <c r="V1312" t="s">
        <v>17</v>
      </c>
      <c r="W1312">
        <f t="shared" si="88"/>
        <v>0</v>
      </c>
      <c r="X1312">
        <f t="shared" si="86"/>
        <v>0</v>
      </c>
      <c r="Y1312">
        <v>0</v>
      </c>
      <c r="Z1312" t="s">
        <v>51</v>
      </c>
      <c r="AA1312" t="str">
        <f t="shared" si="89"/>
        <v>intermediate_term</v>
      </c>
      <c r="AB1312" s="4" t="s">
        <v>116</v>
      </c>
    </row>
    <row r="1313" spans="1:28">
      <c r="A1313" t="s">
        <v>88</v>
      </c>
      <c r="B1313">
        <v>2021</v>
      </c>
      <c r="C1313" t="s">
        <v>77</v>
      </c>
      <c r="D1313" s="4" t="s">
        <v>10</v>
      </c>
      <c r="E1313" t="s">
        <v>58</v>
      </c>
      <c r="F1313">
        <v>1</v>
      </c>
      <c r="G1313">
        <v>6.4516130000000001E-3</v>
      </c>
      <c r="H1313">
        <v>28.127420000000001</v>
      </c>
      <c r="I1313">
        <v>48.704838709999997</v>
      </c>
      <c r="J1313">
        <v>5.769354839</v>
      </c>
      <c r="K1313">
        <v>52</v>
      </c>
      <c r="L1313">
        <v>90</v>
      </c>
      <c r="M1313">
        <v>125</v>
      </c>
      <c r="N1313">
        <f t="shared" si="87"/>
        <v>3.5833333333333335</v>
      </c>
      <c r="O1313">
        <v>8500</v>
      </c>
      <c r="P1313">
        <v>334</v>
      </c>
      <c r="Q1313" t="s">
        <v>67</v>
      </c>
      <c r="R1313">
        <v>7.1</v>
      </c>
      <c r="S1313">
        <v>135</v>
      </c>
      <c r="T1313">
        <v>31</v>
      </c>
      <c r="U1313">
        <v>250</v>
      </c>
      <c r="V1313" t="s">
        <v>17</v>
      </c>
      <c r="W1313">
        <f t="shared" si="88"/>
        <v>17368</v>
      </c>
      <c r="X1313">
        <f t="shared" si="86"/>
        <v>8868</v>
      </c>
      <c r="Y1313">
        <f>(X1313/O1313)*100</f>
        <v>104.3294117647059</v>
      </c>
      <c r="Z1313" t="s">
        <v>51</v>
      </c>
      <c r="AA1313" t="str">
        <f t="shared" si="89"/>
        <v>short_term</v>
      </c>
      <c r="AB1313" s="4" t="s">
        <v>113</v>
      </c>
    </row>
    <row r="1314" spans="1:28">
      <c r="A1314" t="s">
        <v>88</v>
      </c>
      <c r="B1314">
        <v>2021</v>
      </c>
      <c r="C1314" t="s">
        <v>77</v>
      </c>
      <c r="D1314" s="4" t="s">
        <v>148</v>
      </c>
      <c r="E1314" t="s">
        <v>61</v>
      </c>
      <c r="F1314">
        <v>1</v>
      </c>
      <c r="G1314">
        <v>6.4516130000000001E-3</v>
      </c>
      <c r="H1314">
        <v>28.127420000000001</v>
      </c>
      <c r="I1314">
        <v>48.704838709999997</v>
      </c>
      <c r="J1314">
        <v>5.769354839</v>
      </c>
      <c r="K1314">
        <v>59</v>
      </c>
      <c r="L1314">
        <v>110</v>
      </c>
      <c r="M1314">
        <v>120</v>
      </c>
      <c r="N1314">
        <f t="shared" si="87"/>
        <v>3.8333333333333335</v>
      </c>
      <c r="O1314">
        <v>22500</v>
      </c>
      <c r="P1314">
        <v>1189</v>
      </c>
      <c r="Q1314" t="s">
        <v>13</v>
      </c>
      <c r="R1314">
        <v>6.25</v>
      </c>
      <c r="S1314">
        <v>60</v>
      </c>
      <c r="T1314">
        <v>45</v>
      </c>
      <c r="U1314">
        <v>48</v>
      </c>
      <c r="V1314" t="s">
        <v>17</v>
      </c>
      <c r="W1314">
        <f t="shared" si="88"/>
        <v>70151</v>
      </c>
      <c r="X1314">
        <f t="shared" si="86"/>
        <v>47651</v>
      </c>
      <c r="Y1314">
        <f>(X1314/O1314)*100</f>
        <v>211.78222222222223</v>
      </c>
      <c r="Z1314" t="s">
        <v>51</v>
      </c>
      <c r="AA1314" t="str">
        <f t="shared" si="89"/>
        <v>short_term</v>
      </c>
      <c r="AB1314" s="4" t="s">
        <v>117</v>
      </c>
    </row>
    <row r="1315" spans="1:28">
      <c r="A1315" t="s">
        <v>88</v>
      </c>
      <c r="B1315">
        <v>2021</v>
      </c>
      <c r="C1315" t="s">
        <v>77</v>
      </c>
      <c r="D1315" s="4" t="s">
        <v>149</v>
      </c>
      <c r="E1315" s="1" t="s">
        <v>58</v>
      </c>
      <c r="F1315">
        <v>0</v>
      </c>
      <c r="G1315">
        <v>6.4516130000000001E-3</v>
      </c>
      <c r="H1315">
        <v>28.127420000000001</v>
      </c>
      <c r="I1315">
        <v>48.704838709999997</v>
      </c>
      <c r="J1315">
        <v>5.769354839</v>
      </c>
      <c r="K1315">
        <v>42</v>
      </c>
      <c r="L1315">
        <v>90</v>
      </c>
      <c r="M1315">
        <v>130</v>
      </c>
      <c r="N1315">
        <f t="shared" si="87"/>
        <v>3.6666666666666665</v>
      </c>
      <c r="O1315">
        <v>0</v>
      </c>
      <c r="P1315">
        <v>0</v>
      </c>
      <c r="Q1315" t="s">
        <v>68</v>
      </c>
      <c r="R1315">
        <v>6.75</v>
      </c>
      <c r="S1315">
        <v>17</v>
      </c>
      <c r="T1315">
        <v>13</v>
      </c>
      <c r="U1315">
        <v>13</v>
      </c>
      <c r="V1315" t="s">
        <v>17</v>
      </c>
      <c r="W1315">
        <f t="shared" si="88"/>
        <v>0</v>
      </c>
      <c r="X1315">
        <f t="shared" si="86"/>
        <v>0</v>
      </c>
      <c r="Y1315">
        <v>0</v>
      </c>
      <c r="Z1315" t="s">
        <v>51</v>
      </c>
      <c r="AA1315" t="str">
        <f t="shared" si="89"/>
        <v>short_term</v>
      </c>
      <c r="AB1315" s="4" t="s">
        <v>118</v>
      </c>
    </row>
    <row r="1316" spans="1:28">
      <c r="A1316" t="s">
        <v>88</v>
      </c>
      <c r="B1316">
        <v>2021</v>
      </c>
      <c r="C1316" t="s">
        <v>77</v>
      </c>
      <c r="D1316" s="4" t="s">
        <v>150</v>
      </c>
      <c r="E1316" s="1" t="s">
        <v>59</v>
      </c>
      <c r="F1316">
        <v>1</v>
      </c>
      <c r="G1316">
        <v>6.4516130000000001E-3</v>
      </c>
      <c r="H1316">
        <v>28.127420000000001</v>
      </c>
      <c r="I1316">
        <v>48.704838709999997</v>
      </c>
      <c r="J1316">
        <v>5.769354839</v>
      </c>
      <c r="K1316">
        <v>30</v>
      </c>
      <c r="L1316">
        <v>90</v>
      </c>
      <c r="M1316">
        <v>100</v>
      </c>
      <c r="N1316">
        <f t="shared" si="87"/>
        <v>3.1666666666666665</v>
      </c>
      <c r="O1316">
        <v>20500</v>
      </c>
      <c r="P1316">
        <v>904</v>
      </c>
      <c r="Q1316" t="s">
        <v>13</v>
      </c>
      <c r="R1316">
        <v>6.4</v>
      </c>
      <c r="S1316">
        <v>150</v>
      </c>
      <c r="T1316">
        <v>75</v>
      </c>
      <c r="U1316">
        <v>50</v>
      </c>
      <c r="V1316" t="s">
        <v>17</v>
      </c>
      <c r="W1316">
        <f t="shared" si="88"/>
        <v>27120</v>
      </c>
      <c r="X1316">
        <f t="shared" si="86"/>
        <v>6620</v>
      </c>
      <c r="Y1316">
        <f>(X1316/O1316)*100</f>
        <v>32.292682926829272</v>
      </c>
      <c r="Z1316" t="s">
        <v>51</v>
      </c>
      <c r="AA1316" t="str">
        <f t="shared" si="89"/>
        <v>short_term</v>
      </c>
      <c r="AB1316" s="4" t="s">
        <v>119</v>
      </c>
    </row>
    <row r="1317" spans="1:28">
      <c r="A1317" t="s">
        <v>88</v>
      </c>
      <c r="B1317">
        <v>2021</v>
      </c>
      <c r="C1317" t="s">
        <v>77</v>
      </c>
      <c r="D1317" s="4" t="s">
        <v>11</v>
      </c>
      <c r="E1317" s="1" t="s">
        <v>59</v>
      </c>
      <c r="F1317">
        <v>0</v>
      </c>
      <c r="G1317">
        <v>6.4516130000000001E-3</v>
      </c>
      <c r="H1317">
        <v>28.127420000000001</v>
      </c>
      <c r="I1317">
        <v>48.704838709999997</v>
      </c>
      <c r="J1317">
        <v>5.769354839</v>
      </c>
      <c r="K1317">
        <v>34</v>
      </c>
      <c r="L1317">
        <v>120</v>
      </c>
      <c r="M1317">
        <v>150</v>
      </c>
      <c r="N1317">
        <f t="shared" si="87"/>
        <v>4.5</v>
      </c>
      <c r="O1317">
        <v>0</v>
      </c>
      <c r="P1317">
        <v>0</v>
      </c>
      <c r="Q1317" t="s">
        <v>13</v>
      </c>
      <c r="R1317">
        <v>6.5</v>
      </c>
      <c r="S1317">
        <v>24</v>
      </c>
      <c r="T1317">
        <v>108</v>
      </c>
      <c r="U1317">
        <v>48</v>
      </c>
      <c r="V1317" t="s">
        <v>18</v>
      </c>
      <c r="W1317">
        <f t="shared" si="88"/>
        <v>0</v>
      </c>
      <c r="X1317">
        <f t="shared" si="86"/>
        <v>0</v>
      </c>
      <c r="Y1317">
        <v>0</v>
      </c>
      <c r="Z1317" t="s">
        <v>53</v>
      </c>
      <c r="AA1317" t="str">
        <f t="shared" si="89"/>
        <v>intermediate_term</v>
      </c>
      <c r="AB1317" s="4" t="s">
        <v>120</v>
      </c>
    </row>
    <row r="1318" spans="1:28">
      <c r="A1318" t="s">
        <v>88</v>
      </c>
      <c r="B1318">
        <v>2021</v>
      </c>
      <c r="C1318" t="s">
        <v>77</v>
      </c>
      <c r="D1318" s="4" t="s">
        <v>151</v>
      </c>
      <c r="E1318" s="1" t="s">
        <v>60</v>
      </c>
      <c r="F1318">
        <v>0</v>
      </c>
      <c r="G1318">
        <v>6.4516130000000001E-3</v>
      </c>
      <c r="H1318">
        <v>28.127420000000001</v>
      </c>
      <c r="I1318">
        <v>48.704838709999997</v>
      </c>
      <c r="J1318">
        <v>5.769354839</v>
      </c>
      <c r="K1318">
        <v>43</v>
      </c>
      <c r="L1318">
        <v>150</v>
      </c>
      <c r="M1318">
        <v>300</v>
      </c>
      <c r="N1318">
        <f t="shared" si="87"/>
        <v>7.5</v>
      </c>
      <c r="O1318">
        <v>0</v>
      </c>
      <c r="P1318">
        <v>0</v>
      </c>
      <c r="Q1318" t="s">
        <v>13</v>
      </c>
      <c r="R1318">
        <v>5.75</v>
      </c>
      <c r="S1318">
        <v>40</v>
      </c>
      <c r="T1318">
        <v>25</v>
      </c>
      <c r="U1318">
        <v>15</v>
      </c>
      <c r="V1318" t="s">
        <v>18</v>
      </c>
      <c r="W1318">
        <f t="shared" si="88"/>
        <v>0</v>
      </c>
      <c r="X1318">
        <f t="shared" si="86"/>
        <v>0</v>
      </c>
      <c r="Y1318">
        <v>0</v>
      </c>
      <c r="Z1318" t="s">
        <v>53</v>
      </c>
      <c r="AA1318" t="str">
        <f t="shared" si="89"/>
        <v>intermediate_term</v>
      </c>
      <c r="AB1318" s="4" t="s">
        <v>121</v>
      </c>
    </row>
    <row r="1319" spans="1:28">
      <c r="A1319" t="s">
        <v>88</v>
      </c>
      <c r="B1319">
        <v>2021</v>
      </c>
      <c r="C1319" t="s">
        <v>77</v>
      </c>
      <c r="D1319" s="4" t="s">
        <v>152</v>
      </c>
      <c r="E1319" s="1" t="s">
        <v>60</v>
      </c>
      <c r="F1319">
        <v>0</v>
      </c>
      <c r="G1319">
        <v>6.4516130000000001E-3</v>
      </c>
      <c r="H1319">
        <v>28.127420000000001</v>
      </c>
      <c r="I1319">
        <v>48.704838709999997</v>
      </c>
      <c r="J1319">
        <v>5.769354839</v>
      </c>
      <c r="K1319">
        <v>39</v>
      </c>
      <c r="L1319">
        <v>50</v>
      </c>
      <c r="M1319">
        <v>145</v>
      </c>
      <c r="N1319">
        <f t="shared" si="87"/>
        <v>3.25</v>
      </c>
      <c r="O1319">
        <v>0</v>
      </c>
      <c r="P1319">
        <v>0</v>
      </c>
      <c r="Q1319" t="s">
        <v>69</v>
      </c>
      <c r="R1319">
        <v>6.75</v>
      </c>
      <c r="S1319">
        <v>20</v>
      </c>
      <c r="T1319">
        <v>40</v>
      </c>
      <c r="U1319">
        <v>20</v>
      </c>
      <c r="V1319" t="s">
        <v>17</v>
      </c>
      <c r="W1319">
        <f t="shared" si="88"/>
        <v>0</v>
      </c>
      <c r="X1319">
        <f t="shared" si="86"/>
        <v>0</v>
      </c>
      <c r="Y1319">
        <v>0</v>
      </c>
      <c r="Z1319" t="s">
        <v>53</v>
      </c>
      <c r="AA1319" t="str">
        <f t="shared" si="89"/>
        <v>short_term</v>
      </c>
      <c r="AB1319" s="4" t="s">
        <v>122</v>
      </c>
    </row>
    <row r="1320" spans="1:28">
      <c r="A1320" t="s">
        <v>88</v>
      </c>
      <c r="B1320">
        <v>2021</v>
      </c>
      <c r="C1320" t="s">
        <v>77</v>
      </c>
      <c r="D1320" s="4" t="s">
        <v>153</v>
      </c>
      <c r="E1320" s="1" t="s">
        <v>63</v>
      </c>
      <c r="F1320">
        <v>1</v>
      </c>
      <c r="G1320">
        <v>6.4516130000000001E-3</v>
      </c>
      <c r="H1320">
        <v>28.127420000000001</v>
      </c>
      <c r="I1320">
        <v>48.704838709999997</v>
      </c>
      <c r="J1320">
        <v>5.769354839</v>
      </c>
      <c r="K1320">
        <v>93</v>
      </c>
      <c r="L1320">
        <v>180</v>
      </c>
      <c r="M1320">
        <v>240</v>
      </c>
      <c r="N1320">
        <f t="shared" si="87"/>
        <v>7</v>
      </c>
      <c r="O1320">
        <v>37500</v>
      </c>
      <c r="P1320">
        <v>523</v>
      </c>
      <c r="Q1320" t="s">
        <v>70</v>
      </c>
      <c r="R1320">
        <v>6.9</v>
      </c>
      <c r="S1320">
        <v>80</v>
      </c>
      <c r="T1320">
        <v>40</v>
      </c>
      <c r="U1320">
        <v>40</v>
      </c>
      <c r="V1320" t="s">
        <v>18</v>
      </c>
      <c r="W1320">
        <f t="shared" si="88"/>
        <v>48639</v>
      </c>
      <c r="X1320">
        <f t="shared" si="86"/>
        <v>11139</v>
      </c>
      <c r="Y1320">
        <f>(X1320/O1320)*100</f>
        <v>29.704000000000004</v>
      </c>
      <c r="Z1320" t="s">
        <v>53</v>
      </c>
      <c r="AA1320" t="str">
        <f t="shared" si="89"/>
        <v>intermediate_term</v>
      </c>
      <c r="AB1320" s="4" t="s">
        <v>123</v>
      </c>
    </row>
    <row r="1321" spans="1:28">
      <c r="A1321" t="s">
        <v>88</v>
      </c>
      <c r="B1321">
        <v>2021</v>
      </c>
      <c r="C1321" t="s">
        <v>77</v>
      </c>
      <c r="D1321" s="4" t="s">
        <v>12</v>
      </c>
      <c r="E1321" s="1" t="s">
        <v>62</v>
      </c>
      <c r="F1321">
        <v>0</v>
      </c>
      <c r="G1321">
        <v>6.4516130000000001E-3</v>
      </c>
      <c r="H1321">
        <v>28.127420000000001</v>
      </c>
      <c r="I1321">
        <v>48.704838709999997</v>
      </c>
      <c r="J1321">
        <v>5.769354839</v>
      </c>
      <c r="K1321">
        <v>125</v>
      </c>
      <c r="L1321">
        <v>150</v>
      </c>
      <c r="M1321">
        <v>180</v>
      </c>
      <c r="N1321">
        <f t="shared" si="87"/>
        <v>5.5</v>
      </c>
      <c r="O1321">
        <v>0</v>
      </c>
      <c r="P1321">
        <v>0</v>
      </c>
      <c r="Q1321" t="s">
        <v>13</v>
      </c>
      <c r="R1321">
        <v>6.25</v>
      </c>
      <c r="S1321">
        <v>30</v>
      </c>
      <c r="T1321">
        <v>60</v>
      </c>
      <c r="U1321">
        <v>30</v>
      </c>
      <c r="V1321" t="s">
        <v>17</v>
      </c>
      <c r="W1321">
        <f t="shared" si="88"/>
        <v>0</v>
      </c>
      <c r="X1321">
        <f t="shared" si="86"/>
        <v>0</v>
      </c>
      <c r="Y1321">
        <v>0</v>
      </c>
      <c r="Z1321" t="s">
        <v>53</v>
      </c>
      <c r="AA1321" t="str">
        <f t="shared" si="89"/>
        <v>intermediate_term</v>
      </c>
      <c r="AB1321" s="4" t="s">
        <v>124</v>
      </c>
    </row>
    <row r="1322" spans="1:28">
      <c r="A1322" t="s">
        <v>88</v>
      </c>
      <c r="B1322">
        <v>2021</v>
      </c>
      <c r="C1322" t="s">
        <v>77</v>
      </c>
      <c r="D1322" s="4" t="s">
        <v>154</v>
      </c>
      <c r="E1322" s="1" t="s">
        <v>61</v>
      </c>
      <c r="F1322">
        <v>1</v>
      </c>
      <c r="G1322">
        <v>6.4516130000000001E-3</v>
      </c>
      <c r="H1322">
        <v>28.127420000000001</v>
      </c>
      <c r="I1322">
        <v>48.704838709999997</v>
      </c>
      <c r="J1322">
        <v>5.769354839</v>
      </c>
      <c r="K1322">
        <v>4.5</v>
      </c>
      <c r="L1322">
        <v>300</v>
      </c>
      <c r="M1322">
        <v>450</v>
      </c>
      <c r="N1322">
        <f t="shared" si="87"/>
        <v>12.5</v>
      </c>
      <c r="O1322">
        <v>72500</v>
      </c>
      <c r="P1322">
        <v>31337</v>
      </c>
      <c r="Q1322" t="s">
        <v>13</v>
      </c>
      <c r="R1322">
        <v>7</v>
      </c>
      <c r="S1322">
        <v>150</v>
      </c>
      <c r="T1322">
        <v>80</v>
      </c>
      <c r="U1322">
        <v>80</v>
      </c>
      <c r="V1322" t="s">
        <v>17</v>
      </c>
      <c r="W1322">
        <f t="shared" si="88"/>
        <v>141016.5</v>
      </c>
      <c r="X1322">
        <f t="shared" si="86"/>
        <v>68516.5</v>
      </c>
      <c r="Y1322">
        <f>(X1322/O1322)*100</f>
        <v>94.505517241379309</v>
      </c>
      <c r="Z1322" t="s">
        <v>51</v>
      </c>
      <c r="AA1322" t="str">
        <f t="shared" si="89"/>
        <v>long_term</v>
      </c>
      <c r="AB1322" s="4" t="s">
        <v>125</v>
      </c>
    </row>
    <row r="1323" spans="1:28">
      <c r="A1323" t="s">
        <v>88</v>
      </c>
      <c r="B1323">
        <v>2021</v>
      </c>
      <c r="C1323" t="s">
        <v>77</v>
      </c>
      <c r="D1323" s="4" t="s">
        <v>155</v>
      </c>
      <c r="E1323" s="1" t="s">
        <v>62</v>
      </c>
      <c r="F1323">
        <v>0</v>
      </c>
      <c r="G1323">
        <v>6.4516130000000001E-3</v>
      </c>
      <c r="H1323">
        <v>28.127420000000001</v>
      </c>
      <c r="I1323">
        <v>48.704838709999997</v>
      </c>
      <c r="J1323">
        <v>5.769354839</v>
      </c>
      <c r="K1323">
        <v>52</v>
      </c>
      <c r="L1323">
        <v>80</v>
      </c>
      <c r="M1323">
        <v>150</v>
      </c>
      <c r="N1323">
        <f t="shared" si="87"/>
        <v>3.8333333333333335</v>
      </c>
      <c r="O1323">
        <v>0</v>
      </c>
      <c r="P1323">
        <v>0</v>
      </c>
      <c r="Q1323" t="s">
        <v>13</v>
      </c>
      <c r="R1323">
        <v>6.5</v>
      </c>
      <c r="S1323">
        <v>40</v>
      </c>
      <c r="T1323">
        <v>20</v>
      </c>
      <c r="U1323">
        <v>40</v>
      </c>
      <c r="V1323" t="s">
        <v>17</v>
      </c>
      <c r="W1323">
        <f t="shared" si="88"/>
        <v>0</v>
      </c>
      <c r="X1323">
        <f t="shared" si="86"/>
        <v>0</v>
      </c>
      <c r="Y1323">
        <v>0</v>
      </c>
      <c r="Z1323" t="s">
        <v>51</v>
      </c>
      <c r="AA1323" t="str">
        <f t="shared" si="89"/>
        <v>short_term</v>
      </c>
      <c r="AB1323" s="4" t="s">
        <v>126</v>
      </c>
    </row>
    <row r="1324" spans="1:28">
      <c r="A1324" t="s">
        <v>88</v>
      </c>
      <c r="B1324">
        <v>2021</v>
      </c>
      <c r="C1324" t="s">
        <v>77</v>
      </c>
      <c r="D1324" s="4" t="s">
        <v>22</v>
      </c>
      <c r="E1324" s="3" t="s">
        <v>62</v>
      </c>
      <c r="F1324">
        <v>1</v>
      </c>
      <c r="G1324">
        <v>6.4516130000000001E-3</v>
      </c>
      <c r="H1324">
        <v>28.127420000000001</v>
      </c>
      <c r="I1324">
        <v>48.704838709999997</v>
      </c>
      <c r="J1324">
        <v>5.769354839</v>
      </c>
      <c r="K1324">
        <f ca="1">RANDBETWEEN(15,30)</f>
        <v>22</v>
      </c>
      <c r="L1324">
        <v>90</v>
      </c>
      <c r="M1324">
        <v>90</v>
      </c>
      <c r="N1324">
        <f t="shared" si="87"/>
        <v>3</v>
      </c>
      <c r="O1324">
        <v>45000</v>
      </c>
      <c r="P1324">
        <v>16187.4</v>
      </c>
      <c r="Q1324" t="s">
        <v>13</v>
      </c>
      <c r="R1324">
        <v>6.5</v>
      </c>
      <c r="S1324">
        <v>200</v>
      </c>
      <c r="T1324">
        <v>250</v>
      </c>
      <c r="U1324">
        <v>250</v>
      </c>
      <c r="V1324" t="s">
        <v>18</v>
      </c>
      <c r="W1324">
        <f t="shared" ca="1" si="88"/>
        <v>356122.8</v>
      </c>
      <c r="X1324">
        <f t="shared" ca="1" si="86"/>
        <v>311122.8</v>
      </c>
      <c r="Y1324">
        <f ca="1">(X1324/O1324)*100</f>
        <v>691.3839999999999</v>
      </c>
      <c r="Z1324" t="s">
        <v>53</v>
      </c>
      <c r="AA1324" t="str">
        <f t="shared" si="89"/>
        <v>short_term</v>
      </c>
      <c r="AB1324" s="4" t="s">
        <v>90</v>
      </c>
    </row>
    <row r="1325" spans="1:28">
      <c r="A1325" t="s">
        <v>88</v>
      </c>
      <c r="B1325">
        <v>2021</v>
      </c>
      <c r="C1325" t="s">
        <v>77</v>
      </c>
      <c r="D1325" s="4" t="s">
        <v>23</v>
      </c>
      <c r="E1325" s="3" t="s">
        <v>62</v>
      </c>
      <c r="F1325">
        <v>0</v>
      </c>
      <c r="G1325">
        <v>6.4516130000000001E-3</v>
      </c>
      <c r="H1325">
        <v>28.127420000000001</v>
      </c>
      <c r="I1325">
        <v>48.704838709999997</v>
      </c>
      <c r="J1325">
        <v>5.769354839</v>
      </c>
      <c r="K1325">
        <f ca="1">RANDBETWEEN(15,30)</f>
        <v>22</v>
      </c>
      <c r="L1325">
        <v>140</v>
      </c>
      <c r="M1325">
        <v>140</v>
      </c>
      <c r="N1325">
        <f t="shared" si="87"/>
        <v>4.666666666666667</v>
      </c>
      <c r="O1325">
        <v>0</v>
      </c>
      <c r="P1325">
        <v>0</v>
      </c>
      <c r="Q1325" t="s">
        <v>15</v>
      </c>
      <c r="R1325">
        <v>6.05</v>
      </c>
      <c r="S1325">
        <v>200</v>
      </c>
      <c r="T1325">
        <v>75</v>
      </c>
      <c r="U1325">
        <v>75</v>
      </c>
      <c r="V1325" t="s">
        <v>18</v>
      </c>
      <c r="W1325">
        <f t="shared" ca="1" si="88"/>
        <v>0</v>
      </c>
      <c r="X1325">
        <f t="shared" ca="1" si="86"/>
        <v>0</v>
      </c>
      <c r="Y1325">
        <v>0</v>
      </c>
      <c r="Z1325" t="s">
        <v>53</v>
      </c>
      <c r="AA1325" t="str">
        <f t="shared" si="89"/>
        <v>intermediate_term</v>
      </c>
      <c r="AB1325" s="4" t="s">
        <v>127</v>
      </c>
    </row>
    <row r="1326" spans="1:28">
      <c r="A1326" t="s">
        <v>88</v>
      </c>
      <c r="B1326">
        <v>2021</v>
      </c>
      <c r="C1326" t="s">
        <v>77</v>
      </c>
      <c r="D1326" s="4" t="s">
        <v>24</v>
      </c>
      <c r="E1326" s="3" t="s">
        <v>62</v>
      </c>
      <c r="F1326">
        <v>1</v>
      </c>
      <c r="G1326">
        <v>6.4516130000000001E-3</v>
      </c>
      <c r="H1326">
        <v>28.127420000000001</v>
      </c>
      <c r="I1326">
        <v>48.704838709999997</v>
      </c>
      <c r="J1326">
        <v>5.769354839</v>
      </c>
      <c r="K1326">
        <f ca="1">RANDBETWEEN(25,35)</f>
        <v>28</v>
      </c>
      <c r="L1326">
        <v>240</v>
      </c>
      <c r="M1326">
        <v>240</v>
      </c>
      <c r="N1326">
        <f t="shared" si="87"/>
        <v>8</v>
      </c>
      <c r="O1326">
        <v>60500</v>
      </c>
      <c r="P1326">
        <v>10000</v>
      </c>
      <c r="Q1326" t="s">
        <v>15</v>
      </c>
      <c r="R1326">
        <v>6</v>
      </c>
      <c r="S1326">
        <v>10</v>
      </c>
      <c r="T1326">
        <v>20</v>
      </c>
      <c r="U1326">
        <v>20</v>
      </c>
      <c r="V1326" t="s">
        <v>17</v>
      </c>
      <c r="W1326">
        <f t="shared" ca="1" si="88"/>
        <v>280000</v>
      </c>
      <c r="X1326">
        <f t="shared" ca="1" si="86"/>
        <v>219500</v>
      </c>
      <c r="Y1326">
        <f ca="1">(X1326/O1326)*100</f>
        <v>362.80991735537191</v>
      </c>
      <c r="Z1326" t="s">
        <v>51</v>
      </c>
      <c r="AA1326" t="str">
        <f t="shared" si="89"/>
        <v>intermediate_term</v>
      </c>
      <c r="AB1326" s="4" t="s">
        <v>91</v>
      </c>
    </row>
    <row r="1327" spans="1:28">
      <c r="A1327" t="s">
        <v>88</v>
      </c>
      <c r="B1327">
        <v>2021</v>
      </c>
      <c r="C1327" t="s">
        <v>77</v>
      </c>
      <c r="D1327" s="4" t="s">
        <v>25</v>
      </c>
      <c r="E1327" s="3" t="s">
        <v>62</v>
      </c>
      <c r="F1327">
        <v>1</v>
      </c>
      <c r="G1327">
        <v>6.4516130000000001E-3</v>
      </c>
      <c r="H1327">
        <v>28.127420000000001</v>
      </c>
      <c r="I1327">
        <v>48.704838709999997</v>
      </c>
      <c r="J1327">
        <v>5.769354839</v>
      </c>
      <c r="K1327">
        <f ca="1">RANDBETWEEN(20,30)</f>
        <v>24</v>
      </c>
      <c r="L1327">
        <v>75</v>
      </c>
      <c r="M1327">
        <v>75</v>
      </c>
      <c r="N1327">
        <f t="shared" si="87"/>
        <v>2.5</v>
      </c>
      <c r="O1327">
        <v>43000</v>
      </c>
      <c r="P1327">
        <v>14164</v>
      </c>
      <c r="Q1327" t="s">
        <v>15</v>
      </c>
      <c r="R1327">
        <v>6.25</v>
      </c>
      <c r="S1327">
        <v>5</v>
      </c>
      <c r="T1327">
        <v>10</v>
      </c>
      <c r="U1327">
        <v>10</v>
      </c>
      <c r="V1327" t="s">
        <v>18</v>
      </c>
      <c r="W1327">
        <f t="shared" ca="1" si="88"/>
        <v>339936</v>
      </c>
      <c r="X1327">
        <f t="shared" ca="1" si="86"/>
        <v>296936</v>
      </c>
      <c r="Y1327">
        <f ca="1">(X1327/O1327)*100</f>
        <v>690.54883720930229</v>
      </c>
      <c r="Z1327" t="s">
        <v>51</v>
      </c>
      <c r="AA1327" t="str">
        <f t="shared" si="89"/>
        <v>short_term</v>
      </c>
      <c r="AB1327" s="4" t="s">
        <v>92</v>
      </c>
    </row>
    <row r="1328" spans="1:28">
      <c r="A1328" t="s">
        <v>88</v>
      </c>
      <c r="B1328">
        <v>2021</v>
      </c>
      <c r="C1328" t="s">
        <v>77</v>
      </c>
      <c r="D1328" s="4" t="s">
        <v>26</v>
      </c>
      <c r="E1328" s="3" t="s">
        <v>62</v>
      </c>
      <c r="F1328">
        <v>1</v>
      </c>
      <c r="G1328">
        <v>6.4516130000000001E-3</v>
      </c>
      <c r="H1328">
        <v>28.127420000000001</v>
      </c>
      <c r="I1328">
        <v>48.704838709999997</v>
      </c>
      <c r="J1328">
        <v>5.769354839</v>
      </c>
      <c r="K1328">
        <f ca="1">RANDBETWEEN(25,35)</f>
        <v>32</v>
      </c>
      <c r="L1328">
        <v>55</v>
      </c>
      <c r="M1328">
        <v>55</v>
      </c>
      <c r="N1328">
        <f t="shared" si="87"/>
        <v>1.8333333333333333</v>
      </c>
      <c r="O1328">
        <v>24000</v>
      </c>
      <c r="P1328">
        <f ca="1">RANDBETWEEN(8090,8100)</f>
        <v>8098</v>
      </c>
      <c r="Q1328" t="s">
        <v>13</v>
      </c>
      <c r="R1328">
        <v>6.4</v>
      </c>
      <c r="S1328">
        <v>30</v>
      </c>
      <c r="T1328">
        <v>40</v>
      </c>
      <c r="U1328">
        <v>40</v>
      </c>
      <c r="V1328" t="s">
        <v>17</v>
      </c>
      <c r="W1328">
        <f t="shared" ca="1" si="88"/>
        <v>259136</v>
      </c>
      <c r="X1328">
        <f t="shared" ca="1" si="86"/>
        <v>235136</v>
      </c>
      <c r="Y1328">
        <f ca="1">(X1328/O1328)*100</f>
        <v>979.73333333333323</v>
      </c>
      <c r="Z1328" t="s">
        <v>53</v>
      </c>
      <c r="AA1328" t="str">
        <f t="shared" si="89"/>
        <v>short_term</v>
      </c>
      <c r="AB1328" s="4" t="s">
        <v>128</v>
      </c>
    </row>
    <row r="1329" spans="1:28">
      <c r="A1329" t="s">
        <v>88</v>
      </c>
      <c r="B1329">
        <v>2021</v>
      </c>
      <c r="C1329" t="s">
        <v>77</v>
      </c>
      <c r="D1329" s="4" t="s">
        <v>27</v>
      </c>
      <c r="E1329" s="3" t="s">
        <v>62</v>
      </c>
      <c r="F1329">
        <v>0</v>
      </c>
      <c r="G1329">
        <v>6.4516130000000001E-3</v>
      </c>
      <c r="H1329">
        <v>28.127420000000001</v>
      </c>
      <c r="I1329">
        <v>48.704838709999997</v>
      </c>
      <c r="J1329">
        <v>5.769354839</v>
      </c>
      <c r="K1329">
        <f ca="1">RANDBETWEEN(15,30)</f>
        <v>27</v>
      </c>
      <c r="L1329">
        <v>90</v>
      </c>
      <c r="M1329">
        <v>90</v>
      </c>
      <c r="N1329">
        <f t="shared" si="87"/>
        <v>3</v>
      </c>
      <c r="O1329">
        <v>0</v>
      </c>
      <c r="P1329">
        <v>0</v>
      </c>
      <c r="Q1329" t="s">
        <v>13</v>
      </c>
      <c r="R1329">
        <v>6.5</v>
      </c>
      <c r="S1329">
        <v>90</v>
      </c>
      <c r="T1329">
        <v>90</v>
      </c>
      <c r="U1329">
        <v>90</v>
      </c>
      <c r="V1329" t="s">
        <v>17</v>
      </c>
      <c r="W1329">
        <f t="shared" ca="1" si="88"/>
        <v>0</v>
      </c>
      <c r="X1329">
        <f t="shared" ca="1" si="86"/>
        <v>0</v>
      </c>
      <c r="Y1329">
        <v>0</v>
      </c>
      <c r="Z1329" t="s">
        <v>51</v>
      </c>
      <c r="AA1329" t="str">
        <f t="shared" si="89"/>
        <v>short_term</v>
      </c>
      <c r="AB1329" s="4" t="s">
        <v>93</v>
      </c>
    </row>
    <row r="1330" spans="1:28">
      <c r="A1330" t="s">
        <v>88</v>
      </c>
      <c r="B1330">
        <v>2021</v>
      </c>
      <c r="C1330" t="s">
        <v>77</v>
      </c>
      <c r="D1330" s="4" t="s">
        <v>28</v>
      </c>
      <c r="E1330" s="3" t="s">
        <v>62</v>
      </c>
      <c r="F1330">
        <v>0</v>
      </c>
      <c r="G1330">
        <v>6.4516130000000001E-3</v>
      </c>
      <c r="H1330">
        <v>28.127420000000001</v>
      </c>
      <c r="I1330">
        <v>48.704838709999997</v>
      </c>
      <c r="J1330">
        <v>5.769354839</v>
      </c>
      <c r="K1330">
        <f ca="1">RANDBETWEEN(25,40)</f>
        <v>37</v>
      </c>
      <c r="L1330">
        <v>180</v>
      </c>
      <c r="M1330">
        <v>180</v>
      </c>
      <c r="N1330">
        <f t="shared" si="87"/>
        <v>6</v>
      </c>
      <c r="O1330">
        <v>0</v>
      </c>
      <c r="P1330">
        <v>0</v>
      </c>
      <c r="Q1330" t="s">
        <v>15</v>
      </c>
      <c r="R1330">
        <v>6.25</v>
      </c>
      <c r="S1330">
        <v>80</v>
      </c>
      <c r="T1330">
        <v>60</v>
      </c>
      <c r="U1330">
        <v>40</v>
      </c>
      <c r="V1330" t="s">
        <v>18</v>
      </c>
      <c r="W1330">
        <f t="shared" ca="1" si="88"/>
        <v>0</v>
      </c>
      <c r="X1330">
        <f t="shared" ca="1" si="86"/>
        <v>0</v>
      </c>
      <c r="Y1330">
        <v>0</v>
      </c>
      <c r="Z1330" t="s">
        <v>53</v>
      </c>
      <c r="AA1330" t="str">
        <f t="shared" si="89"/>
        <v>intermediate_term</v>
      </c>
      <c r="AB1330" s="4" t="s">
        <v>94</v>
      </c>
    </row>
    <row r="1331" spans="1:28">
      <c r="A1331" t="s">
        <v>88</v>
      </c>
      <c r="B1331">
        <v>2021</v>
      </c>
      <c r="C1331" t="s">
        <v>77</v>
      </c>
      <c r="D1331" s="4" t="s">
        <v>29</v>
      </c>
      <c r="E1331" s="1" t="s">
        <v>63</v>
      </c>
      <c r="F1331">
        <v>0</v>
      </c>
      <c r="G1331">
        <v>6.4516130000000001E-3</v>
      </c>
      <c r="H1331">
        <v>28.127420000000001</v>
      </c>
      <c r="I1331">
        <v>48.704838709999997</v>
      </c>
      <c r="J1331">
        <v>5.769354839</v>
      </c>
      <c r="K1331">
        <f ca="1">RANDBETWEEN(85,95)</f>
        <v>88</v>
      </c>
      <c r="L1331">
        <v>210</v>
      </c>
      <c r="M1331">
        <v>210</v>
      </c>
      <c r="N1331">
        <f t="shared" si="87"/>
        <v>7</v>
      </c>
      <c r="O1331">
        <v>0</v>
      </c>
      <c r="P1331">
        <v>0</v>
      </c>
      <c r="Q1331" t="s">
        <v>36</v>
      </c>
      <c r="R1331">
        <v>6</v>
      </c>
      <c r="S1331">
        <v>120</v>
      </c>
      <c r="T1331">
        <v>50</v>
      </c>
      <c r="U1331">
        <v>80</v>
      </c>
      <c r="V1331" t="s">
        <v>17</v>
      </c>
      <c r="W1331">
        <f t="shared" ca="1" si="88"/>
        <v>0</v>
      </c>
      <c r="X1331">
        <f t="shared" ca="1" si="86"/>
        <v>0</v>
      </c>
      <c r="Y1331">
        <v>0</v>
      </c>
      <c r="Z1331" t="s">
        <v>51</v>
      </c>
      <c r="AA1331" t="str">
        <f t="shared" si="89"/>
        <v>intermediate_term</v>
      </c>
      <c r="AB1331" s="4" t="s">
        <v>129</v>
      </c>
    </row>
    <row r="1332" spans="1:28">
      <c r="A1332" t="s">
        <v>88</v>
      </c>
      <c r="B1332">
        <v>2021</v>
      </c>
      <c r="C1332" t="s">
        <v>77</v>
      </c>
      <c r="D1332" s="4" t="s">
        <v>30</v>
      </c>
      <c r="E1332" s="2" t="s">
        <v>61</v>
      </c>
      <c r="F1332">
        <v>1</v>
      </c>
      <c r="G1332">
        <v>6.4516130000000001E-3</v>
      </c>
      <c r="H1332">
        <v>28.127420000000001</v>
      </c>
      <c r="I1332">
        <v>48.704838709999997</v>
      </c>
      <c r="J1332">
        <v>5.769354839</v>
      </c>
      <c r="K1332">
        <f ca="1">RANDBETWEEN(25,40)</f>
        <v>32</v>
      </c>
      <c r="L1332">
        <v>360</v>
      </c>
      <c r="M1332">
        <v>360</v>
      </c>
      <c r="N1332">
        <f t="shared" si="87"/>
        <v>12</v>
      </c>
      <c r="O1332">
        <v>90000</v>
      </c>
      <c r="P1332">
        <f ca="1">RANDBETWEEN(16180,16190)</f>
        <v>16188</v>
      </c>
      <c r="Q1332" t="s">
        <v>65</v>
      </c>
      <c r="R1332">
        <v>6.75</v>
      </c>
      <c r="S1332">
        <v>400</v>
      </c>
      <c r="T1332">
        <v>120</v>
      </c>
      <c r="U1332">
        <v>600</v>
      </c>
      <c r="V1332" t="s">
        <v>18</v>
      </c>
      <c r="W1332">
        <f t="shared" ca="1" si="88"/>
        <v>518016</v>
      </c>
      <c r="X1332">
        <f t="shared" ca="1" si="86"/>
        <v>428016</v>
      </c>
      <c r="Y1332">
        <f ca="1">(X1332/O1332)*100</f>
        <v>475.57333333333338</v>
      </c>
      <c r="Z1332" t="s">
        <v>53</v>
      </c>
      <c r="AA1332" t="str">
        <f t="shared" si="89"/>
        <v>intermediate_term</v>
      </c>
      <c r="AB1332" s="4" t="s">
        <v>95</v>
      </c>
    </row>
    <row r="1333" spans="1:28">
      <c r="A1333" t="s">
        <v>88</v>
      </c>
      <c r="B1333">
        <v>2021</v>
      </c>
      <c r="C1333" t="s">
        <v>77</v>
      </c>
      <c r="D1333" s="4" t="s">
        <v>31</v>
      </c>
      <c r="E1333" s="3" t="s">
        <v>61</v>
      </c>
      <c r="F1333">
        <v>0</v>
      </c>
      <c r="G1333">
        <v>6.4516130000000001E-3</v>
      </c>
      <c r="H1333">
        <v>28.127420000000001</v>
      </c>
      <c r="I1333">
        <v>48.704838709999997</v>
      </c>
      <c r="J1333">
        <v>5.769354839</v>
      </c>
      <c r="K1333">
        <f ca="1">RANDBETWEEN(290,320)</f>
        <v>304</v>
      </c>
      <c r="L1333">
        <v>1080</v>
      </c>
      <c r="M1333">
        <v>1080</v>
      </c>
      <c r="N1333">
        <f t="shared" si="87"/>
        <v>36</v>
      </c>
      <c r="O1333">
        <v>0</v>
      </c>
      <c r="P1333">
        <v>0</v>
      </c>
      <c r="Q1333" t="s">
        <v>13</v>
      </c>
      <c r="R1333">
        <v>9.5</v>
      </c>
      <c r="S1333">
        <v>32</v>
      </c>
      <c r="T1333">
        <v>32</v>
      </c>
      <c r="U1333">
        <v>32</v>
      </c>
      <c r="V1333" t="s">
        <v>17</v>
      </c>
      <c r="W1333">
        <f t="shared" ca="1" si="88"/>
        <v>0</v>
      </c>
      <c r="X1333">
        <f t="shared" ca="1" si="86"/>
        <v>0</v>
      </c>
      <c r="Y1333">
        <v>0</v>
      </c>
      <c r="Z1333" t="s">
        <v>54</v>
      </c>
      <c r="AA1333" t="str">
        <f t="shared" si="89"/>
        <v>long_term</v>
      </c>
      <c r="AB1333" s="4" t="s">
        <v>130</v>
      </c>
    </row>
    <row r="1334" spans="1:28">
      <c r="A1334" t="s">
        <v>88</v>
      </c>
      <c r="B1334">
        <v>2021</v>
      </c>
      <c r="C1334" t="s">
        <v>77</v>
      </c>
      <c r="D1334" s="4" t="s">
        <v>32</v>
      </c>
      <c r="E1334" s="3" t="s">
        <v>61</v>
      </c>
      <c r="F1334">
        <v>1</v>
      </c>
      <c r="G1334">
        <v>6.4516130000000001E-3</v>
      </c>
      <c r="H1334">
        <v>28.127420000000001</v>
      </c>
      <c r="I1334">
        <v>48.704838709999997</v>
      </c>
      <c r="J1334">
        <v>5.769354839</v>
      </c>
      <c r="K1334">
        <f ca="1">RANDBETWEEN(100,130)</f>
        <v>121</v>
      </c>
      <c r="L1334">
        <v>1980</v>
      </c>
      <c r="M1334">
        <v>1980</v>
      </c>
      <c r="N1334">
        <f t="shared" si="87"/>
        <v>66</v>
      </c>
      <c r="O1334">
        <v>61500</v>
      </c>
      <c r="P1334">
        <v>9000</v>
      </c>
      <c r="Q1334" t="s">
        <v>15</v>
      </c>
      <c r="R1334">
        <v>7.25</v>
      </c>
      <c r="S1334">
        <v>56</v>
      </c>
      <c r="T1334">
        <v>20</v>
      </c>
      <c r="U1334">
        <v>20</v>
      </c>
      <c r="V1334" t="s">
        <v>18</v>
      </c>
      <c r="W1334">
        <f t="shared" ca="1" si="88"/>
        <v>1089000</v>
      </c>
      <c r="X1334">
        <f t="shared" ca="1" si="86"/>
        <v>1027500</v>
      </c>
      <c r="Y1334">
        <f ca="1">(X1334/O1334)*100</f>
        <v>1670.7317073170732</v>
      </c>
      <c r="Z1334" t="s">
        <v>54</v>
      </c>
      <c r="AA1334" t="str">
        <f t="shared" si="89"/>
        <v>long_term</v>
      </c>
      <c r="AB1334" s="4" t="s">
        <v>131</v>
      </c>
    </row>
    <row r="1335" spans="1:28">
      <c r="A1335" t="s">
        <v>88</v>
      </c>
      <c r="B1335">
        <v>2021</v>
      </c>
      <c r="C1335" t="s">
        <v>77</v>
      </c>
      <c r="D1335" s="4" t="s">
        <v>33</v>
      </c>
      <c r="E1335" s="2" t="s">
        <v>61</v>
      </c>
      <c r="F1335">
        <v>0</v>
      </c>
      <c r="G1335">
        <v>6.4516130000000001E-3</v>
      </c>
      <c r="H1335">
        <v>28.127420000000001</v>
      </c>
      <c r="I1335">
        <v>48.704838709999997</v>
      </c>
      <c r="J1335">
        <v>5.769354839</v>
      </c>
      <c r="K1335">
        <f ca="1">RANDBETWEEN(50,65)</f>
        <v>65</v>
      </c>
      <c r="L1335">
        <v>1080</v>
      </c>
      <c r="M1335">
        <v>1080</v>
      </c>
      <c r="N1335">
        <f t="shared" si="87"/>
        <v>36</v>
      </c>
      <c r="O1335">
        <v>0</v>
      </c>
      <c r="P1335">
        <v>0</v>
      </c>
      <c r="Q1335" t="s">
        <v>71</v>
      </c>
      <c r="R1335">
        <v>6</v>
      </c>
      <c r="S1335">
        <v>25</v>
      </c>
      <c r="T1335">
        <v>12</v>
      </c>
      <c r="U1335">
        <v>12</v>
      </c>
      <c r="V1335" t="s">
        <v>18</v>
      </c>
      <c r="W1335">
        <f t="shared" ca="1" si="88"/>
        <v>0</v>
      </c>
      <c r="X1335">
        <f t="shared" ca="1" si="86"/>
        <v>0</v>
      </c>
      <c r="Y1335">
        <v>0</v>
      </c>
      <c r="Z1335" t="s">
        <v>54</v>
      </c>
      <c r="AA1335" t="str">
        <f t="shared" si="89"/>
        <v>long_term</v>
      </c>
      <c r="AB1335" s="4" t="s">
        <v>96</v>
      </c>
    </row>
    <row r="1336" spans="1:28">
      <c r="A1336" t="s">
        <v>88</v>
      </c>
      <c r="B1336">
        <v>2021</v>
      </c>
      <c r="C1336" t="s">
        <v>77</v>
      </c>
      <c r="D1336" s="4" t="s">
        <v>34</v>
      </c>
      <c r="E1336" s="2" t="s">
        <v>61</v>
      </c>
      <c r="F1336">
        <v>0</v>
      </c>
      <c r="G1336">
        <v>6.4516130000000001E-3</v>
      </c>
      <c r="H1336">
        <v>28.127420000000001</v>
      </c>
      <c r="I1336">
        <v>48.704838709999997</v>
      </c>
      <c r="J1336">
        <v>5.769354839</v>
      </c>
      <c r="K1336">
        <f ca="1">RANDBETWEEN(90,120)</f>
        <v>96</v>
      </c>
      <c r="L1336">
        <v>900</v>
      </c>
      <c r="M1336">
        <v>900</v>
      </c>
      <c r="N1336">
        <f t="shared" si="87"/>
        <v>30</v>
      </c>
      <c r="O1336">
        <v>0</v>
      </c>
      <c r="P1336">
        <v>0</v>
      </c>
      <c r="Q1336" t="s">
        <v>13</v>
      </c>
      <c r="R1336">
        <v>7.25</v>
      </c>
      <c r="S1336">
        <v>215</v>
      </c>
      <c r="T1336">
        <v>75</v>
      </c>
      <c r="U1336">
        <v>100</v>
      </c>
      <c r="V1336" t="s">
        <v>17</v>
      </c>
      <c r="W1336">
        <f t="shared" ca="1" si="88"/>
        <v>0</v>
      </c>
      <c r="X1336">
        <f t="shared" ca="1" si="86"/>
        <v>0</v>
      </c>
      <c r="Y1336">
        <v>0</v>
      </c>
      <c r="Z1336" t="s">
        <v>54</v>
      </c>
      <c r="AA1336" t="str">
        <f t="shared" si="89"/>
        <v>long_term</v>
      </c>
      <c r="AB1336" s="4" t="s">
        <v>97</v>
      </c>
    </row>
    <row r="1337" spans="1:28">
      <c r="A1337" t="s">
        <v>88</v>
      </c>
      <c r="B1337">
        <v>2021</v>
      </c>
      <c r="C1337" t="s">
        <v>77</v>
      </c>
      <c r="D1337" s="4" t="s">
        <v>35</v>
      </c>
      <c r="E1337" s="2" t="s">
        <v>61</v>
      </c>
      <c r="F1337">
        <v>1</v>
      </c>
      <c r="G1337">
        <v>6.4516130000000001E-3</v>
      </c>
      <c r="H1337">
        <v>28.127420000000001</v>
      </c>
      <c r="I1337">
        <v>48.704838709999997</v>
      </c>
      <c r="J1337">
        <v>5.769354839</v>
      </c>
      <c r="K1337">
        <f ca="1">RANDBETWEEN(30,50)</f>
        <v>36</v>
      </c>
      <c r="L1337">
        <v>210</v>
      </c>
      <c r="M1337">
        <v>210</v>
      </c>
      <c r="N1337">
        <f t="shared" si="87"/>
        <v>7</v>
      </c>
      <c r="O1337">
        <v>72000</v>
      </c>
      <c r="P1337">
        <v>30000</v>
      </c>
      <c r="Q1337" t="s">
        <v>13</v>
      </c>
      <c r="R1337">
        <v>6.75</v>
      </c>
      <c r="S1337">
        <v>1088</v>
      </c>
      <c r="T1337">
        <v>72</v>
      </c>
      <c r="U1337">
        <v>527</v>
      </c>
      <c r="V1337" t="s">
        <v>17</v>
      </c>
      <c r="W1337">
        <f t="shared" ca="1" si="88"/>
        <v>1080000</v>
      </c>
      <c r="X1337">
        <f t="shared" ca="1" si="86"/>
        <v>1008000</v>
      </c>
      <c r="Y1337">
        <f ca="1">(X1337/O1337)*100</f>
        <v>1400</v>
      </c>
      <c r="Z1337" t="s">
        <v>54</v>
      </c>
      <c r="AA1337" t="str">
        <f t="shared" si="89"/>
        <v>intermediate_term</v>
      </c>
      <c r="AB1337" s="4" t="s">
        <v>98</v>
      </c>
    </row>
    <row r="1338" spans="1:28">
      <c r="A1338" t="s">
        <v>88</v>
      </c>
      <c r="B1338">
        <v>2021</v>
      </c>
      <c r="C1338" t="s">
        <v>77</v>
      </c>
      <c r="D1338" s="4" t="s">
        <v>37</v>
      </c>
      <c r="E1338" s="2" t="s">
        <v>61</v>
      </c>
      <c r="F1338">
        <v>1</v>
      </c>
      <c r="G1338">
        <v>6.4516130000000001E-3</v>
      </c>
      <c r="H1338">
        <v>28.127420000000001</v>
      </c>
      <c r="I1338">
        <v>48.704838709999997</v>
      </c>
      <c r="J1338">
        <v>5.769354839</v>
      </c>
      <c r="K1338">
        <f ca="1">RANDBETWEEN(50,100)</f>
        <v>57</v>
      </c>
      <c r="L1338">
        <v>1800</v>
      </c>
      <c r="M1338">
        <v>2880</v>
      </c>
      <c r="N1338">
        <f t="shared" si="87"/>
        <v>78</v>
      </c>
      <c r="O1338">
        <v>46750</v>
      </c>
      <c r="P1338">
        <v>3000</v>
      </c>
      <c r="Q1338" t="s">
        <v>13</v>
      </c>
      <c r="R1338">
        <v>6.5</v>
      </c>
      <c r="S1338">
        <v>400</v>
      </c>
      <c r="T1338">
        <v>400</v>
      </c>
      <c r="U1338">
        <v>600</v>
      </c>
      <c r="V1338" t="s">
        <v>18</v>
      </c>
      <c r="W1338">
        <f t="shared" ca="1" si="88"/>
        <v>171000</v>
      </c>
      <c r="X1338">
        <f t="shared" ca="1" si="86"/>
        <v>124250</v>
      </c>
      <c r="Y1338">
        <f ca="1">(X1338/O1338)*100</f>
        <v>265.77540106951869</v>
      </c>
      <c r="Z1338" t="s">
        <v>54</v>
      </c>
      <c r="AA1338" t="str">
        <f t="shared" si="89"/>
        <v>long_term</v>
      </c>
      <c r="AB1338" s="4" t="s">
        <v>99</v>
      </c>
    </row>
    <row r="1339" spans="1:28">
      <c r="A1339" t="s">
        <v>88</v>
      </c>
      <c r="B1339">
        <v>2021</v>
      </c>
      <c r="C1339" t="s">
        <v>77</v>
      </c>
      <c r="D1339" s="4" t="s">
        <v>156</v>
      </c>
      <c r="E1339" s="2" t="s">
        <v>61</v>
      </c>
      <c r="F1339">
        <v>0</v>
      </c>
      <c r="G1339">
        <v>6.4516130000000001E-3</v>
      </c>
      <c r="H1339">
        <v>28.127420000000001</v>
      </c>
      <c r="I1339">
        <v>48.704838709999997</v>
      </c>
      <c r="J1339">
        <v>5.769354839</v>
      </c>
      <c r="K1339">
        <f ca="1">RANDBETWEEN(100,150)</f>
        <v>134</v>
      </c>
      <c r="L1339">
        <v>240</v>
      </c>
      <c r="M1339">
        <v>720</v>
      </c>
      <c r="N1339">
        <f t="shared" si="87"/>
        <v>16</v>
      </c>
      <c r="O1339">
        <v>0</v>
      </c>
      <c r="P1339">
        <v>0</v>
      </c>
      <c r="Q1339" t="s">
        <v>67</v>
      </c>
      <c r="R1339">
        <v>6</v>
      </c>
      <c r="S1339">
        <v>170</v>
      </c>
      <c r="T1339">
        <v>170</v>
      </c>
      <c r="U1339">
        <v>170</v>
      </c>
      <c r="V1339" t="s">
        <v>18</v>
      </c>
      <c r="W1339">
        <f t="shared" ca="1" si="88"/>
        <v>0</v>
      </c>
      <c r="X1339">
        <f t="shared" ca="1" si="86"/>
        <v>0</v>
      </c>
      <c r="Y1339">
        <v>0</v>
      </c>
      <c r="Z1339" t="s">
        <v>54</v>
      </c>
      <c r="AA1339" t="str">
        <f t="shared" si="89"/>
        <v>long_term</v>
      </c>
      <c r="AB1339" s="4" t="s">
        <v>100</v>
      </c>
    </row>
    <row r="1340" spans="1:28">
      <c r="A1340" t="s">
        <v>88</v>
      </c>
      <c r="B1340">
        <v>2021</v>
      </c>
      <c r="C1340" t="s">
        <v>77</v>
      </c>
      <c r="D1340" s="4" t="s">
        <v>38</v>
      </c>
      <c r="E1340" s="3" t="s">
        <v>59</v>
      </c>
      <c r="F1340">
        <v>1</v>
      </c>
      <c r="G1340">
        <v>6.4516130000000001E-3</v>
      </c>
      <c r="H1340">
        <v>28.127420000000001</v>
      </c>
      <c r="I1340">
        <v>48.704838709999997</v>
      </c>
      <c r="J1340">
        <v>5.769354839</v>
      </c>
      <c r="K1340">
        <f ca="1">RANDBETWEEN(120,300)</f>
        <v>235</v>
      </c>
      <c r="L1340">
        <v>45</v>
      </c>
      <c r="M1340">
        <v>50</v>
      </c>
      <c r="N1340">
        <f t="shared" si="87"/>
        <v>1.5833333333333333</v>
      </c>
      <c r="O1340">
        <v>47000</v>
      </c>
      <c r="P1340">
        <v>800</v>
      </c>
      <c r="Q1340" t="s">
        <v>15</v>
      </c>
      <c r="R1340">
        <v>6.25</v>
      </c>
      <c r="S1340">
        <v>200</v>
      </c>
      <c r="T1340">
        <v>75</v>
      </c>
      <c r="U1340">
        <v>125</v>
      </c>
      <c r="V1340" t="s">
        <v>17</v>
      </c>
      <c r="W1340">
        <f t="shared" ca="1" si="88"/>
        <v>188000</v>
      </c>
      <c r="X1340">
        <f t="shared" ca="1" si="86"/>
        <v>141000</v>
      </c>
      <c r="Y1340">
        <f ca="1">(X1340/O1340)*100</f>
        <v>300</v>
      </c>
      <c r="Z1340" t="s">
        <v>54</v>
      </c>
      <c r="AA1340" t="str">
        <f t="shared" si="89"/>
        <v>short_term</v>
      </c>
      <c r="AB1340" s="4" t="s">
        <v>101</v>
      </c>
    </row>
    <row r="1341" spans="1:28">
      <c r="A1341" t="s">
        <v>88</v>
      </c>
      <c r="B1341">
        <v>2021</v>
      </c>
      <c r="C1341" t="s">
        <v>77</v>
      </c>
      <c r="D1341" s="4" t="s">
        <v>39</v>
      </c>
      <c r="E1341" s="3" t="s">
        <v>59</v>
      </c>
      <c r="F1341">
        <v>0</v>
      </c>
      <c r="G1341">
        <v>6.4516130000000001E-3</v>
      </c>
      <c r="H1341">
        <v>28.127420000000001</v>
      </c>
      <c r="I1341">
        <v>48.704838709999997</v>
      </c>
      <c r="J1341">
        <v>5.769354839</v>
      </c>
      <c r="K1341">
        <f ca="1">RANDBETWEEN(60,90)</f>
        <v>73</v>
      </c>
      <c r="L1341">
        <v>56</v>
      </c>
      <c r="M1341">
        <v>60</v>
      </c>
      <c r="N1341">
        <f t="shared" si="87"/>
        <v>1.9333333333333333</v>
      </c>
      <c r="O1341">
        <v>0</v>
      </c>
      <c r="P1341">
        <v>0</v>
      </c>
      <c r="Q1341" t="s">
        <v>13</v>
      </c>
      <c r="R1341">
        <v>7.25</v>
      </c>
      <c r="S1341">
        <v>45</v>
      </c>
      <c r="T1341">
        <v>90</v>
      </c>
      <c r="U1341">
        <v>75</v>
      </c>
      <c r="V1341" t="s">
        <v>18</v>
      </c>
      <c r="W1341">
        <f t="shared" ca="1" si="88"/>
        <v>0</v>
      </c>
      <c r="X1341">
        <f t="shared" ca="1" si="86"/>
        <v>0</v>
      </c>
      <c r="Y1341">
        <v>0</v>
      </c>
      <c r="Z1341" t="s">
        <v>53</v>
      </c>
      <c r="AA1341" t="str">
        <f t="shared" si="89"/>
        <v>short_term</v>
      </c>
      <c r="AB1341" s="4" t="s">
        <v>102</v>
      </c>
    </row>
    <row r="1342" spans="1:28">
      <c r="A1342" t="s">
        <v>88</v>
      </c>
      <c r="B1342">
        <v>2021</v>
      </c>
      <c r="C1342" t="s">
        <v>77</v>
      </c>
      <c r="D1342" s="4" t="s">
        <v>40</v>
      </c>
      <c r="E1342" s="2" t="s">
        <v>62</v>
      </c>
      <c r="F1342">
        <v>0</v>
      </c>
      <c r="G1342">
        <v>6.4516130000000001E-3</v>
      </c>
      <c r="H1342">
        <v>28.127420000000001</v>
      </c>
      <c r="I1342">
        <v>48.704838709999997</v>
      </c>
      <c r="J1342">
        <v>5.769354839</v>
      </c>
      <c r="K1342">
        <f ca="1">RANDBETWEEN(15,25)</f>
        <v>18</v>
      </c>
      <c r="L1342">
        <v>55</v>
      </c>
      <c r="M1342">
        <v>90</v>
      </c>
      <c r="N1342">
        <f t="shared" si="87"/>
        <v>2.4166666666666665</v>
      </c>
      <c r="O1342">
        <v>0</v>
      </c>
      <c r="P1342">
        <v>0</v>
      </c>
      <c r="Q1342" t="s">
        <v>72</v>
      </c>
      <c r="R1342">
        <v>6.5</v>
      </c>
      <c r="S1342">
        <v>40</v>
      </c>
      <c r="T1342">
        <v>60</v>
      </c>
      <c r="U1342">
        <v>30</v>
      </c>
      <c r="V1342" t="s">
        <v>17</v>
      </c>
      <c r="W1342">
        <f t="shared" ca="1" si="88"/>
        <v>0</v>
      </c>
      <c r="X1342">
        <f t="shared" ca="1" si="86"/>
        <v>0</v>
      </c>
      <c r="Y1342">
        <v>0</v>
      </c>
      <c r="Z1342" t="s">
        <v>53</v>
      </c>
      <c r="AA1342" t="str">
        <f t="shared" si="89"/>
        <v>short_term</v>
      </c>
      <c r="AB1342" s="4" t="s">
        <v>132</v>
      </c>
    </row>
    <row r="1343" spans="1:28">
      <c r="A1343" t="s">
        <v>88</v>
      </c>
      <c r="B1343">
        <v>2021</v>
      </c>
      <c r="C1343" t="s">
        <v>77</v>
      </c>
      <c r="D1343" s="4" t="s">
        <v>41</v>
      </c>
      <c r="E1343" s="2" t="s">
        <v>62</v>
      </c>
      <c r="F1343">
        <v>0</v>
      </c>
      <c r="G1343">
        <v>6.4516130000000001E-3</v>
      </c>
      <c r="H1343">
        <v>28.127420000000001</v>
      </c>
      <c r="I1343">
        <v>48.704838709999997</v>
      </c>
      <c r="J1343">
        <v>5.769354839</v>
      </c>
      <c r="K1343">
        <f ca="1">RANDBETWEEN(20,35)</f>
        <v>35</v>
      </c>
      <c r="L1343">
        <v>90</v>
      </c>
      <c r="M1343">
        <v>120</v>
      </c>
      <c r="N1343">
        <f t="shared" si="87"/>
        <v>3.5</v>
      </c>
      <c r="O1343">
        <v>0</v>
      </c>
      <c r="P1343">
        <v>0</v>
      </c>
      <c r="Q1343" t="s">
        <v>15</v>
      </c>
      <c r="R1343">
        <v>6.5</v>
      </c>
      <c r="S1343">
        <v>120</v>
      </c>
      <c r="T1343">
        <v>80</v>
      </c>
      <c r="U1343">
        <v>80</v>
      </c>
      <c r="V1343" t="s">
        <v>17</v>
      </c>
      <c r="W1343">
        <f t="shared" ca="1" si="88"/>
        <v>0</v>
      </c>
      <c r="X1343">
        <f t="shared" ca="1" si="86"/>
        <v>0</v>
      </c>
      <c r="Y1343">
        <v>0</v>
      </c>
      <c r="Z1343" t="s">
        <v>51</v>
      </c>
      <c r="AA1343" t="str">
        <f t="shared" si="89"/>
        <v>short_term</v>
      </c>
      <c r="AB1343" s="4" t="s">
        <v>133</v>
      </c>
    </row>
    <row r="1344" spans="1:28">
      <c r="A1344" t="s">
        <v>88</v>
      </c>
      <c r="B1344">
        <v>2021</v>
      </c>
      <c r="C1344" t="s">
        <v>77</v>
      </c>
      <c r="D1344" s="4" t="s">
        <v>157</v>
      </c>
      <c r="E1344" s="2" t="s">
        <v>62</v>
      </c>
      <c r="F1344">
        <v>1</v>
      </c>
      <c r="G1344">
        <v>6.4516130000000001E-3</v>
      </c>
      <c r="H1344">
        <v>28.127420000000001</v>
      </c>
      <c r="I1344">
        <v>48.704838709999997</v>
      </c>
      <c r="J1344">
        <v>5.769354839</v>
      </c>
      <c r="K1344">
        <f ca="1">RANDBETWEEN(25,40)</f>
        <v>38</v>
      </c>
      <c r="L1344">
        <v>55</v>
      </c>
      <c r="M1344">
        <v>60</v>
      </c>
      <c r="N1344">
        <f t="shared" si="87"/>
        <v>1.9166666666666667</v>
      </c>
      <c r="O1344">
        <v>22000</v>
      </c>
      <c r="P1344">
        <f ca="1">RANDBETWEEN(6060,6075)</f>
        <v>6060</v>
      </c>
      <c r="Q1344" t="s">
        <v>13</v>
      </c>
      <c r="R1344">
        <v>6.5</v>
      </c>
      <c r="S1344">
        <v>120</v>
      </c>
      <c r="T1344">
        <v>40</v>
      </c>
      <c r="U1344">
        <v>80</v>
      </c>
      <c r="V1344" t="s">
        <v>18</v>
      </c>
      <c r="W1344">
        <f t="shared" ca="1" si="88"/>
        <v>230280</v>
      </c>
      <c r="X1344">
        <f t="shared" ca="1" si="86"/>
        <v>208280</v>
      </c>
      <c r="Y1344">
        <f ca="1">(X1344/O1344)*100</f>
        <v>946.72727272727263</v>
      </c>
      <c r="Z1344" t="s">
        <v>53</v>
      </c>
      <c r="AA1344" t="str">
        <f t="shared" si="89"/>
        <v>short_term</v>
      </c>
      <c r="AB1344" s="4" t="s">
        <v>103</v>
      </c>
    </row>
    <row r="1345" spans="1:28">
      <c r="A1345" t="s">
        <v>88</v>
      </c>
      <c r="B1345">
        <v>2021</v>
      </c>
      <c r="C1345" t="s">
        <v>77</v>
      </c>
      <c r="D1345" s="4" t="s">
        <v>158</v>
      </c>
      <c r="E1345" s="2" t="s">
        <v>62</v>
      </c>
      <c r="F1345">
        <v>1</v>
      </c>
      <c r="G1345">
        <v>6.4516130000000001E-3</v>
      </c>
      <c r="H1345">
        <v>28.127420000000001</v>
      </c>
      <c r="I1345">
        <v>48.704838709999997</v>
      </c>
      <c r="J1345">
        <v>5.769354839</v>
      </c>
      <c r="K1345">
        <f ca="1">RANDBETWEEN(15,25)</f>
        <v>22</v>
      </c>
      <c r="L1345">
        <v>110</v>
      </c>
      <c r="M1345">
        <v>120</v>
      </c>
      <c r="N1345">
        <f t="shared" si="87"/>
        <v>3.8333333333333335</v>
      </c>
      <c r="O1345">
        <v>22000</v>
      </c>
      <c r="P1345">
        <f ca="1">RANDBETWEEN(15990,16010)</f>
        <v>16000</v>
      </c>
      <c r="Q1345" t="s">
        <v>13</v>
      </c>
      <c r="R1345">
        <v>7</v>
      </c>
      <c r="S1345">
        <v>120</v>
      </c>
      <c r="T1345">
        <v>40</v>
      </c>
      <c r="U1345">
        <v>80</v>
      </c>
      <c r="V1345" t="s">
        <v>17</v>
      </c>
      <c r="W1345">
        <f t="shared" ca="1" si="88"/>
        <v>352000</v>
      </c>
      <c r="X1345">
        <f t="shared" ca="1" si="86"/>
        <v>330000</v>
      </c>
      <c r="Y1345">
        <f ca="1">(X1345/O1345)*100</f>
        <v>1500</v>
      </c>
      <c r="Z1345" t="s">
        <v>53</v>
      </c>
      <c r="AA1345" t="str">
        <f t="shared" si="89"/>
        <v>short_term</v>
      </c>
      <c r="AB1345" s="4" t="s">
        <v>103</v>
      </c>
    </row>
    <row r="1346" spans="1:28">
      <c r="A1346" t="s">
        <v>88</v>
      </c>
      <c r="B1346">
        <v>2021</v>
      </c>
      <c r="C1346" t="s">
        <v>77</v>
      </c>
      <c r="D1346" s="4" t="s">
        <v>42</v>
      </c>
      <c r="E1346" s="2" t="s">
        <v>61</v>
      </c>
      <c r="F1346">
        <v>0</v>
      </c>
      <c r="G1346">
        <v>6.4516130000000001E-3</v>
      </c>
      <c r="H1346">
        <v>28.127420000000001</v>
      </c>
      <c r="I1346">
        <v>48.704838709999997</v>
      </c>
      <c r="J1346">
        <v>5.769354839</v>
      </c>
      <c r="K1346">
        <f ca="1">RANDBETWEEN(600,700)</f>
        <v>699</v>
      </c>
      <c r="L1346">
        <v>720</v>
      </c>
      <c r="M1346">
        <v>1080</v>
      </c>
      <c r="N1346">
        <f t="shared" si="87"/>
        <v>30</v>
      </c>
      <c r="O1346">
        <v>0</v>
      </c>
      <c r="P1346">
        <v>0</v>
      </c>
      <c r="Q1346" t="s">
        <v>70</v>
      </c>
      <c r="R1346">
        <v>5.75</v>
      </c>
      <c r="S1346">
        <v>890</v>
      </c>
      <c r="T1346">
        <v>445</v>
      </c>
      <c r="U1346">
        <v>445</v>
      </c>
      <c r="V1346" t="s">
        <v>18</v>
      </c>
      <c r="W1346">
        <f t="shared" ca="1" si="88"/>
        <v>0</v>
      </c>
      <c r="X1346">
        <f t="shared" ref="X1346:X1409" ca="1" si="90">(K1346*P1346*F1346)-(O1346*F1346)</f>
        <v>0</v>
      </c>
      <c r="Y1346">
        <v>0</v>
      </c>
      <c r="Z1346" t="s">
        <v>54</v>
      </c>
      <c r="AA1346" t="str">
        <f t="shared" si="89"/>
        <v>long_term</v>
      </c>
      <c r="AB1346" s="4" t="s">
        <v>134</v>
      </c>
    </row>
    <row r="1347" spans="1:28">
      <c r="A1347" t="s">
        <v>88</v>
      </c>
      <c r="B1347">
        <v>2021</v>
      </c>
      <c r="C1347" t="s">
        <v>77</v>
      </c>
      <c r="D1347" s="4" t="s">
        <v>43</v>
      </c>
      <c r="E1347" s="3" t="s">
        <v>61</v>
      </c>
      <c r="F1347">
        <v>0</v>
      </c>
      <c r="G1347">
        <v>6.4516130000000001E-3</v>
      </c>
      <c r="H1347">
        <v>28.127420000000001</v>
      </c>
      <c r="I1347">
        <v>48.704838709999997</v>
      </c>
      <c r="J1347">
        <v>5.769354839</v>
      </c>
      <c r="K1347">
        <f ca="1">RANDBETWEEN(140,170)</f>
        <v>163</v>
      </c>
      <c r="L1347">
        <v>150</v>
      </c>
      <c r="M1347">
        <v>180</v>
      </c>
      <c r="N1347">
        <f t="shared" ref="N1347:N1410" si="91">SUM(L1347+M1347)/(2*30)</f>
        <v>5.5</v>
      </c>
      <c r="O1347">
        <v>0</v>
      </c>
      <c r="P1347">
        <v>0</v>
      </c>
      <c r="Q1347" t="s">
        <v>15</v>
      </c>
      <c r="R1347">
        <v>6.5</v>
      </c>
      <c r="S1347">
        <v>350</v>
      </c>
      <c r="T1347">
        <v>140</v>
      </c>
      <c r="U1347">
        <v>140</v>
      </c>
      <c r="V1347" t="s">
        <v>17</v>
      </c>
      <c r="W1347">
        <f t="shared" ref="W1347:W1410" ca="1" si="92">(P1347*K1347*F1347)</f>
        <v>0</v>
      </c>
      <c r="X1347">
        <f t="shared" ca="1" si="90"/>
        <v>0</v>
      </c>
      <c r="Y1347">
        <v>0</v>
      </c>
      <c r="Z1347" t="s">
        <v>54</v>
      </c>
      <c r="AA1347" t="str">
        <f t="shared" ref="AA1347:AA1410" si="93">IF(N1347&gt;12,"long_term",IF(N1347&lt;4,"short_term","intermediate_term"))</f>
        <v>intermediate_term</v>
      </c>
      <c r="AB1347" s="4" t="s">
        <v>135</v>
      </c>
    </row>
    <row r="1348" spans="1:28">
      <c r="A1348" t="s">
        <v>88</v>
      </c>
      <c r="B1348">
        <v>2021</v>
      </c>
      <c r="C1348" t="s">
        <v>77</v>
      </c>
      <c r="D1348" s="4" t="s">
        <v>44</v>
      </c>
      <c r="E1348" s="2" t="s">
        <v>61</v>
      </c>
      <c r="F1348">
        <v>0</v>
      </c>
      <c r="G1348">
        <v>6.4516130000000001E-3</v>
      </c>
      <c r="H1348">
        <v>28.127420000000001</v>
      </c>
      <c r="I1348">
        <v>48.704838709999997</v>
      </c>
      <c r="J1348">
        <v>5.769354839</v>
      </c>
      <c r="K1348">
        <f ca="1">RANDBETWEEN(110,125)</f>
        <v>120</v>
      </c>
      <c r="L1348">
        <v>2160</v>
      </c>
      <c r="M1348">
        <v>3600</v>
      </c>
      <c r="N1348">
        <f t="shared" si="91"/>
        <v>96</v>
      </c>
      <c r="O1348">
        <v>0</v>
      </c>
      <c r="P1348">
        <v>0</v>
      </c>
      <c r="Q1348" t="s">
        <v>70</v>
      </c>
      <c r="R1348">
        <v>6.6</v>
      </c>
      <c r="S1348">
        <v>800</v>
      </c>
      <c r="T1348">
        <v>40</v>
      </c>
      <c r="U1348">
        <v>160</v>
      </c>
      <c r="V1348" t="s">
        <v>18</v>
      </c>
      <c r="W1348">
        <f t="shared" ca="1" si="92"/>
        <v>0</v>
      </c>
      <c r="X1348">
        <f t="shared" ca="1" si="90"/>
        <v>0</v>
      </c>
      <c r="Y1348">
        <v>0</v>
      </c>
      <c r="Z1348" t="s">
        <v>54</v>
      </c>
      <c r="AA1348" t="str">
        <f t="shared" si="93"/>
        <v>long_term</v>
      </c>
      <c r="AB1348" s="4" t="s">
        <v>136</v>
      </c>
    </row>
    <row r="1349" spans="1:28">
      <c r="A1349" t="s">
        <v>88</v>
      </c>
      <c r="B1349">
        <v>2021</v>
      </c>
      <c r="C1349" t="s">
        <v>77</v>
      </c>
      <c r="D1349" s="4" t="s">
        <v>45</v>
      </c>
      <c r="E1349" s="3" t="s">
        <v>59</v>
      </c>
      <c r="F1349">
        <v>0</v>
      </c>
      <c r="G1349">
        <v>6.4516130000000001E-3</v>
      </c>
      <c r="H1349">
        <v>28.127420000000001</v>
      </c>
      <c r="I1349">
        <v>48.704838709999997</v>
      </c>
      <c r="J1349">
        <v>5.769354839</v>
      </c>
      <c r="K1349">
        <f ca="1">RANDBETWEEN(800,1000)</f>
        <v>816</v>
      </c>
      <c r="L1349">
        <v>240</v>
      </c>
      <c r="M1349">
        <v>270</v>
      </c>
      <c r="N1349">
        <f t="shared" si="91"/>
        <v>8.5</v>
      </c>
      <c r="O1349">
        <v>0</v>
      </c>
      <c r="P1349">
        <v>0</v>
      </c>
      <c r="Q1349" t="s">
        <v>65</v>
      </c>
      <c r="R1349">
        <v>7</v>
      </c>
      <c r="S1349">
        <v>50</v>
      </c>
      <c r="T1349">
        <v>100</v>
      </c>
      <c r="U1349">
        <v>100</v>
      </c>
      <c r="V1349" t="s">
        <v>18</v>
      </c>
      <c r="W1349">
        <f t="shared" ca="1" si="92"/>
        <v>0</v>
      </c>
      <c r="X1349">
        <f t="shared" ca="1" si="90"/>
        <v>0</v>
      </c>
      <c r="Y1349">
        <v>0</v>
      </c>
      <c r="Z1349" t="s">
        <v>53</v>
      </c>
      <c r="AA1349" t="str">
        <f t="shared" si="93"/>
        <v>intermediate_term</v>
      </c>
      <c r="AB1349" s="4" t="s">
        <v>104</v>
      </c>
    </row>
    <row r="1350" spans="1:28">
      <c r="A1350" t="s">
        <v>88</v>
      </c>
      <c r="B1350">
        <v>2021</v>
      </c>
      <c r="C1350" t="s">
        <v>77</v>
      </c>
      <c r="D1350" s="4" t="s">
        <v>46</v>
      </c>
      <c r="E1350" s="2" t="s">
        <v>59</v>
      </c>
      <c r="F1350">
        <v>1</v>
      </c>
      <c r="G1350">
        <v>6.4516130000000001E-3</v>
      </c>
      <c r="H1350">
        <v>28.127420000000001</v>
      </c>
      <c r="I1350">
        <v>48.704838709999997</v>
      </c>
      <c r="J1350">
        <v>5.769354839</v>
      </c>
      <c r="K1350">
        <f ca="1">RANDBETWEEN(80,100)</f>
        <v>82</v>
      </c>
      <c r="L1350">
        <v>75</v>
      </c>
      <c r="M1350">
        <v>90</v>
      </c>
      <c r="N1350">
        <f t="shared" si="91"/>
        <v>2.75</v>
      </c>
      <c r="O1350">
        <v>33500</v>
      </c>
      <c r="P1350">
        <f ca="1">RANDBETWEEN(9990,10010)</f>
        <v>9991</v>
      </c>
      <c r="Q1350" t="s">
        <v>13</v>
      </c>
      <c r="R1350">
        <v>6.75</v>
      </c>
      <c r="S1350">
        <v>125</v>
      </c>
      <c r="T1350">
        <v>120</v>
      </c>
      <c r="U1350">
        <v>25</v>
      </c>
      <c r="V1350" t="s">
        <v>17</v>
      </c>
      <c r="W1350">
        <f t="shared" ca="1" si="92"/>
        <v>819262</v>
      </c>
      <c r="X1350">
        <f t="shared" ca="1" si="90"/>
        <v>785762</v>
      </c>
      <c r="Y1350">
        <f ca="1">(X1350/O1350)*100</f>
        <v>2345.5582089552236</v>
      </c>
      <c r="Z1350" t="s">
        <v>53</v>
      </c>
      <c r="AA1350" t="str">
        <f t="shared" si="93"/>
        <v>short_term</v>
      </c>
      <c r="AB1350" s="4" t="s">
        <v>105</v>
      </c>
    </row>
    <row r="1351" spans="1:28">
      <c r="A1351" t="s">
        <v>88</v>
      </c>
      <c r="B1351">
        <v>2021</v>
      </c>
      <c r="C1351" t="s">
        <v>77</v>
      </c>
      <c r="D1351" t="s">
        <v>159</v>
      </c>
      <c r="E1351" s="2" t="s">
        <v>61</v>
      </c>
      <c r="F1351">
        <v>1</v>
      </c>
      <c r="G1351">
        <v>6.4516130000000001E-3</v>
      </c>
      <c r="H1351">
        <v>28.127420000000001</v>
      </c>
      <c r="I1351">
        <v>48.704838709999997</v>
      </c>
      <c r="J1351">
        <v>5.769354839</v>
      </c>
      <c r="K1351">
        <f ca="1">RANDBETWEEN(190,210)</f>
        <v>194</v>
      </c>
      <c r="L1351">
        <v>1095</v>
      </c>
      <c r="M1351">
        <v>1460</v>
      </c>
      <c r="N1351">
        <f t="shared" si="91"/>
        <v>42.583333333333336</v>
      </c>
      <c r="O1351">
        <v>350000</v>
      </c>
      <c r="P1351">
        <f ca="1">RANDBETWEEN(11990,12010)</f>
        <v>12007</v>
      </c>
      <c r="Q1351" t="s">
        <v>13</v>
      </c>
      <c r="R1351">
        <v>6</v>
      </c>
      <c r="S1351">
        <v>50</v>
      </c>
      <c r="T1351">
        <v>25</v>
      </c>
      <c r="U1351">
        <v>25</v>
      </c>
      <c r="V1351" t="s">
        <v>17</v>
      </c>
      <c r="W1351">
        <f t="shared" ca="1" si="92"/>
        <v>2329358</v>
      </c>
      <c r="X1351">
        <f t="shared" ca="1" si="90"/>
        <v>1979358</v>
      </c>
      <c r="Y1351">
        <f ca="1">(X1351/O1351)*100</f>
        <v>565.53085714285714</v>
      </c>
      <c r="Z1351" t="s">
        <v>54</v>
      </c>
      <c r="AA1351" t="str">
        <f t="shared" si="93"/>
        <v>long_term</v>
      </c>
      <c r="AB1351" s="4" t="s">
        <v>106</v>
      </c>
    </row>
    <row r="1352" spans="1:28">
      <c r="A1352" t="s">
        <v>88</v>
      </c>
      <c r="B1352">
        <v>2021</v>
      </c>
      <c r="C1352" t="s">
        <v>78</v>
      </c>
      <c r="D1352" s="4" t="s">
        <v>138</v>
      </c>
      <c r="E1352" t="s">
        <v>58</v>
      </c>
      <c r="F1352">
        <v>0</v>
      </c>
      <c r="G1352">
        <v>7.6666666999999994E-2</v>
      </c>
      <c r="H1352">
        <v>30.64</v>
      </c>
      <c r="I1352">
        <v>48.371666670000003</v>
      </c>
      <c r="J1352">
        <v>3.33</v>
      </c>
      <c r="K1352">
        <v>19.89</v>
      </c>
      <c r="L1352">
        <v>90</v>
      </c>
      <c r="M1352">
        <v>110</v>
      </c>
      <c r="N1352">
        <f t="shared" si="91"/>
        <v>3.3333333333333335</v>
      </c>
      <c r="O1352">
        <v>0</v>
      </c>
      <c r="P1352">
        <v>0</v>
      </c>
      <c r="Q1352" t="s">
        <v>15</v>
      </c>
      <c r="R1352">
        <v>5.75</v>
      </c>
      <c r="S1352">
        <v>150</v>
      </c>
      <c r="T1352">
        <v>60</v>
      </c>
      <c r="U1352">
        <v>60</v>
      </c>
      <c r="V1352" t="s">
        <v>17</v>
      </c>
      <c r="W1352">
        <f t="shared" si="92"/>
        <v>0</v>
      </c>
      <c r="X1352">
        <f t="shared" si="90"/>
        <v>0</v>
      </c>
      <c r="Y1352">
        <v>0</v>
      </c>
      <c r="Z1352" t="s">
        <v>51</v>
      </c>
      <c r="AA1352" t="str">
        <f t="shared" si="93"/>
        <v>short_term</v>
      </c>
      <c r="AB1352" s="4" t="s">
        <v>107</v>
      </c>
    </row>
    <row r="1353" spans="1:28">
      <c r="A1353" t="s">
        <v>88</v>
      </c>
      <c r="B1353">
        <v>2021</v>
      </c>
      <c r="C1353" t="s">
        <v>78</v>
      </c>
      <c r="D1353" s="4" t="s">
        <v>9</v>
      </c>
      <c r="E1353" t="s">
        <v>58</v>
      </c>
      <c r="F1353">
        <v>0</v>
      </c>
      <c r="G1353">
        <v>7.6666666999999994E-2</v>
      </c>
      <c r="H1353">
        <v>30.64</v>
      </c>
      <c r="I1353">
        <v>48.371666670000003</v>
      </c>
      <c r="J1353">
        <v>3.33</v>
      </c>
      <c r="K1353">
        <v>22</v>
      </c>
      <c r="L1353">
        <v>210</v>
      </c>
      <c r="M1353">
        <v>240</v>
      </c>
      <c r="N1353">
        <f t="shared" si="91"/>
        <v>7.5</v>
      </c>
      <c r="O1353">
        <v>0</v>
      </c>
      <c r="P1353">
        <v>0</v>
      </c>
      <c r="Q1353" t="s">
        <v>15</v>
      </c>
      <c r="R1353">
        <v>6.5</v>
      </c>
      <c r="S1353">
        <v>80</v>
      </c>
      <c r="T1353">
        <v>40</v>
      </c>
      <c r="U1353">
        <v>40</v>
      </c>
      <c r="V1353" t="s">
        <v>17</v>
      </c>
      <c r="W1353">
        <f t="shared" si="92"/>
        <v>0</v>
      </c>
      <c r="X1353">
        <f t="shared" si="90"/>
        <v>0</v>
      </c>
      <c r="Y1353">
        <v>0</v>
      </c>
      <c r="Z1353" t="s">
        <v>51</v>
      </c>
      <c r="AA1353" t="str">
        <f t="shared" si="93"/>
        <v>intermediate_term</v>
      </c>
      <c r="AB1353" s="4" t="s">
        <v>108</v>
      </c>
    </row>
    <row r="1354" spans="1:28">
      <c r="A1354" t="s">
        <v>88</v>
      </c>
      <c r="B1354">
        <v>2021</v>
      </c>
      <c r="C1354" t="s">
        <v>78</v>
      </c>
      <c r="D1354" s="4" t="s">
        <v>139</v>
      </c>
      <c r="E1354" t="s">
        <v>58</v>
      </c>
      <c r="F1354">
        <v>0</v>
      </c>
      <c r="G1354">
        <v>7.6666666999999994E-2</v>
      </c>
      <c r="H1354">
        <v>30.64</v>
      </c>
      <c r="I1354">
        <v>48.371666670000003</v>
      </c>
      <c r="J1354">
        <v>3.33</v>
      </c>
      <c r="K1354">
        <v>26</v>
      </c>
      <c r="L1354">
        <v>65</v>
      </c>
      <c r="M1354">
        <v>75</v>
      </c>
      <c r="N1354">
        <f t="shared" si="91"/>
        <v>2.3333333333333335</v>
      </c>
      <c r="O1354">
        <v>0</v>
      </c>
      <c r="P1354">
        <v>0</v>
      </c>
      <c r="Q1354" t="s">
        <v>15</v>
      </c>
      <c r="R1354">
        <v>6.75</v>
      </c>
      <c r="S1354">
        <v>80</v>
      </c>
      <c r="T1354">
        <v>40</v>
      </c>
      <c r="U1354">
        <v>40</v>
      </c>
      <c r="V1354" t="s">
        <v>17</v>
      </c>
      <c r="W1354">
        <f t="shared" si="92"/>
        <v>0</v>
      </c>
      <c r="X1354">
        <f t="shared" si="90"/>
        <v>0</v>
      </c>
      <c r="Y1354">
        <v>0</v>
      </c>
      <c r="Z1354" t="s">
        <v>51</v>
      </c>
      <c r="AA1354" t="str">
        <f t="shared" si="93"/>
        <v>short_term</v>
      </c>
      <c r="AB1354" s="4" t="s">
        <v>89</v>
      </c>
    </row>
    <row r="1355" spans="1:28">
      <c r="A1355" t="s">
        <v>88</v>
      </c>
      <c r="B1355">
        <v>2021</v>
      </c>
      <c r="C1355" t="s">
        <v>78</v>
      </c>
      <c r="D1355" s="4" t="s">
        <v>140</v>
      </c>
      <c r="E1355" t="s">
        <v>58</v>
      </c>
      <c r="F1355">
        <v>0</v>
      </c>
      <c r="G1355">
        <v>7.6666666999999994E-2</v>
      </c>
      <c r="H1355">
        <v>30.64</v>
      </c>
      <c r="I1355">
        <v>48.371666670000003</v>
      </c>
      <c r="J1355">
        <v>3.33</v>
      </c>
      <c r="K1355">
        <v>25.64</v>
      </c>
      <c r="L1355">
        <v>70</v>
      </c>
      <c r="M1355">
        <v>90</v>
      </c>
      <c r="N1355">
        <f t="shared" si="91"/>
        <v>2.6666666666666665</v>
      </c>
      <c r="O1355">
        <v>0</v>
      </c>
      <c r="P1355">
        <v>0</v>
      </c>
      <c r="Q1355" t="s">
        <v>13</v>
      </c>
      <c r="R1355">
        <v>0.75</v>
      </c>
      <c r="S1355">
        <v>80</v>
      </c>
      <c r="T1355">
        <v>40</v>
      </c>
      <c r="U1355">
        <v>40</v>
      </c>
      <c r="V1355" t="s">
        <v>18</v>
      </c>
      <c r="W1355">
        <f t="shared" si="92"/>
        <v>0</v>
      </c>
      <c r="X1355">
        <f t="shared" si="90"/>
        <v>0</v>
      </c>
      <c r="Y1355">
        <v>0</v>
      </c>
      <c r="Z1355" t="s">
        <v>51</v>
      </c>
      <c r="AA1355" t="str">
        <f t="shared" si="93"/>
        <v>short_term</v>
      </c>
      <c r="AB1355" s="4" t="s">
        <v>109</v>
      </c>
    </row>
    <row r="1356" spans="1:28">
      <c r="A1356" t="s">
        <v>88</v>
      </c>
      <c r="B1356">
        <v>2021</v>
      </c>
      <c r="C1356" t="s">
        <v>78</v>
      </c>
      <c r="D1356" s="4" t="s">
        <v>141</v>
      </c>
      <c r="E1356" t="s">
        <v>58</v>
      </c>
      <c r="F1356">
        <v>0</v>
      </c>
      <c r="G1356">
        <v>7.6666666999999994E-2</v>
      </c>
      <c r="H1356">
        <v>30.64</v>
      </c>
      <c r="I1356">
        <v>48.371666670000003</v>
      </c>
      <c r="J1356">
        <v>3.33</v>
      </c>
      <c r="K1356">
        <v>18</v>
      </c>
      <c r="L1356">
        <v>105</v>
      </c>
      <c r="M1356">
        <v>110</v>
      </c>
      <c r="N1356">
        <f t="shared" si="91"/>
        <v>3.5833333333333335</v>
      </c>
      <c r="O1356">
        <v>0</v>
      </c>
      <c r="P1356">
        <v>0</v>
      </c>
      <c r="Q1356" t="s">
        <v>15</v>
      </c>
      <c r="R1356">
        <v>6.5</v>
      </c>
      <c r="S1356">
        <v>60</v>
      </c>
      <c r="T1356">
        <v>30</v>
      </c>
      <c r="U1356">
        <v>30</v>
      </c>
      <c r="V1356" t="s">
        <v>17</v>
      </c>
      <c r="W1356">
        <f t="shared" si="92"/>
        <v>0</v>
      </c>
      <c r="X1356">
        <f t="shared" si="90"/>
        <v>0</v>
      </c>
      <c r="Y1356">
        <v>0</v>
      </c>
      <c r="Z1356" t="s">
        <v>51</v>
      </c>
      <c r="AA1356" t="str">
        <f t="shared" si="93"/>
        <v>short_term</v>
      </c>
      <c r="AB1356" s="4" t="s">
        <v>110</v>
      </c>
    </row>
    <row r="1357" spans="1:28">
      <c r="A1357" t="s">
        <v>88</v>
      </c>
      <c r="B1357">
        <v>2021</v>
      </c>
      <c r="C1357" t="s">
        <v>78</v>
      </c>
      <c r="D1357" s="4" t="s">
        <v>142</v>
      </c>
      <c r="E1357" t="s">
        <v>58</v>
      </c>
      <c r="F1357">
        <v>0</v>
      </c>
      <c r="G1357">
        <v>7.6666666999999994E-2</v>
      </c>
      <c r="H1357">
        <v>30.64</v>
      </c>
      <c r="I1357">
        <v>48.371666670000003</v>
      </c>
      <c r="J1357">
        <v>3.33</v>
      </c>
      <c r="K1357">
        <v>21</v>
      </c>
      <c r="L1357">
        <v>120</v>
      </c>
      <c r="M1357">
        <v>135</v>
      </c>
      <c r="N1357">
        <f t="shared" si="91"/>
        <v>4.25</v>
      </c>
      <c r="O1357">
        <v>0</v>
      </c>
      <c r="P1357">
        <v>0</v>
      </c>
      <c r="Q1357" t="s">
        <v>65</v>
      </c>
      <c r="R1357">
        <v>6</v>
      </c>
      <c r="S1357">
        <v>40</v>
      </c>
      <c r="T1357">
        <v>20</v>
      </c>
      <c r="U1357">
        <v>20</v>
      </c>
      <c r="V1357" t="s">
        <v>18</v>
      </c>
      <c r="W1357">
        <f t="shared" si="92"/>
        <v>0</v>
      </c>
      <c r="X1357">
        <f t="shared" si="90"/>
        <v>0</v>
      </c>
      <c r="Y1357">
        <v>0</v>
      </c>
      <c r="Z1357" t="s">
        <v>51</v>
      </c>
      <c r="AA1357" t="str">
        <f t="shared" si="93"/>
        <v>intermediate_term</v>
      </c>
      <c r="AB1357" s="4" t="s">
        <v>111</v>
      </c>
    </row>
    <row r="1358" spans="1:28">
      <c r="A1358" t="s">
        <v>88</v>
      </c>
      <c r="B1358">
        <v>2021</v>
      </c>
      <c r="C1358" t="s">
        <v>78</v>
      </c>
      <c r="D1358" s="4" t="s">
        <v>143</v>
      </c>
      <c r="E1358" t="s">
        <v>58</v>
      </c>
      <c r="F1358">
        <v>0</v>
      </c>
      <c r="G1358">
        <v>7.6666666999999994E-2</v>
      </c>
      <c r="H1358">
        <v>30.64</v>
      </c>
      <c r="I1358">
        <v>48.371666670000003</v>
      </c>
      <c r="J1358">
        <v>3.33</v>
      </c>
      <c r="K1358">
        <v>45</v>
      </c>
      <c r="L1358">
        <v>100</v>
      </c>
      <c r="M1358">
        <v>120</v>
      </c>
      <c r="N1358">
        <f t="shared" si="91"/>
        <v>3.6666666666666665</v>
      </c>
      <c r="O1358">
        <v>0</v>
      </c>
      <c r="P1358">
        <v>0</v>
      </c>
      <c r="Q1358" t="s">
        <v>66</v>
      </c>
      <c r="R1358">
        <v>5.25</v>
      </c>
      <c r="S1358">
        <v>10</v>
      </c>
      <c r="T1358">
        <v>20</v>
      </c>
      <c r="U1358">
        <v>12</v>
      </c>
      <c r="V1358" t="s">
        <v>17</v>
      </c>
      <c r="W1358">
        <f t="shared" si="92"/>
        <v>0</v>
      </c>
      <c r="X1358">
        <f t="shared" si="90"/>
        <v>0</v>
      </c>
      <c r="Y1358">
        <v>0</v>
      </c>
      <c r="Z1358" t="s">
        <v>51</v>
      </c>
      <c r="AA1358" t="str">
        <f t="shared" si="93"/>
        <v>short_term</v>
      </c>
      <c r="AB1358" s="4" t="s">
        <v>112</v>
      </c>
    </row>
    <row r="1359" spans="1:28">
      <c r="A1359" t="s">
        <v>88</v>
      </c>
      <c r="B1359">
        <v>2021</v>
      </c>
      <c r="C1359" t="s">
        <v>78</v>
      </c>
      <c r="D1359" s="4" t="s">
        <v>144</v>
      </c>
      <c r="E1359" t="s">
        <v>58</v>
      </c>
      <c r="F1359">
        <v>1</v>
      </c>
      <c r="G1359">
        <v>7.6666666999999994E-2</v>
      </c>
      <c r="H1359">
        <v>30.64</v>
      </c>
      <c r="I1359">
        <v>48.371666670000003</v>
      </c>
      <c r="J1359">
        <v>3.33</v>
      </c>
      <c r="K1359">
        <v>54.3</v>
      </c>
      <c r="L1359">
        <v>60</v>
      </c>
      <c r="M1359">
        <v>65</v>
      </c>
      <c r="N1359">
        <f t="shared" si="91"/>
        <v>2.0833333333333335</v>
      </c>
      <c r="O1359">
        <v>15000</v>
      </c>
      <c r="P1359">
        <v>384</v>
      </c>
      <c r="Q1359" t="s">
        <v>13</v>
      </c>
      <c r="R1359">
        <v>6.75</v>
      </c>
      <c r="S1359">
        <v>20</v>
      </c>
      <c r="T1359">
        <v>40</v>
      </c>
      <c r="U1359">
        <v>0</v>
      </c>
      <c r="V1359" t="s">
        <v>18</v>
      </c>
      <c r="W1359">
        <f t="shared" si="92"/>
        <v>20851.199999999997</v>
      </c>
      <c r="X1359">
        <f t="shared" si="90"/>
        <v>5851.1999999999971</v>
      </c>
      <c r="Y1359">
        <f>(X1359/O1359)*100</f>
        <v>39.007999999999981</v>
      </c>
      <c r="Z1359" t="s">
        <v>51</v>
      </c>
      <c r="AA1359" t="str">
        <f t="shared" si="93"/>
        <v>short_term</v>
      </c>
      <c r="AB1359" s="4" t="s">
        <v>113</v>
      </c>
    </row>
    <row r="1360" spans="1:28">
      <c r="A1360" t="s">
        <v>88</v>
      </c>
      <c r="B1360">
        <v>2021</v>
      </c>
      <c r="C1360" t="s">
        <v>78</v>
      </c>
      <c r="D1360" s="4" t="s">
        <v>145</v>
      </c>
      <c r="E1360" t="s">
        <v>58</v>
      </c>
      <c r="F1360">
        <v>1</v>
      </c>
      <c r="G1360">
        <v>7.6666666999999994E-2</v>
      </c>
      <c r="H1360">
        <v>30.64</v>
      </c>
      <c r="I1360">
        <v>48.371666670000003</v>
      </c>
      <c r="J1360">
        <v>3.33</v>
      </c>
      <c r="K1360">
        <v>41.2</v>
      </c>
      <c r="L1360">
        <v>70</v>
      </c>
      <c r="M1360">
        <v>85</v>
      </c>
      <c r="N1360">
        <f t="shared" si="91"/>
        <v>2.5833333333333335</v>
      </c>
      <c r="O1360">
        <v>16000</v>
      </c>
      <c r="P1360">
        <v>729</v>
      </c>
      <c r="Q1360" t="s">
        <v>67</v>
      </c>
      <c r="R1360">
        <v>7.15</v>
      </c>
      <c r="S1360">
        <v>20</v>
      </c>
      <c r="T1360">
        <v>40</v>
      </c>
      <c r="U1360">
        <v>40</v>
      </c>
      <c r="V1360" t="s">
        <v>18</v>
      </c>
      <c r="W1360">
        <f t="shared" si="92"/>
        <v>30034.800000000003</v>
      </c>
      <c r="X1360">
        <f t="shared" si="90"/>
        <v>14034.800000000003</v>
      </c>
      <c r="Y1360">
        <f>(X1360/O1360)*100</f>
        <v>87.717500000000015</v>
      </c>
      <c r="Z1360" t="s">
        <v>51</v>
      </c>
      <c r="AA1360" t="str">
        <f t="shared" si="93"/>
        <v>short_term</v>
      </c>
      <c r="AB1360" s="4" t="s">
        <v>114</v>
      </c>
    </row>
    <row r="1361" spans="1:28">
      <c r="A1361" t="s">
        <v>88</v>
      </c>
      <c r="B1361">
        <v>2021</v>
      </c>
      <c r="C1361" t="s">
        <v>78</v>
      </c>
      <c r="D1361" s="4" t="s">
        <v>146</v>
      </c>
      <c r="E1361" t="s">
        <v>58</v>
      </c>
      <c r="F1361">
        <v>0</v>
      </c>
      <c r="G1361">
        <v>7.6666666999999994E-2</v>
      </c>
      <c r="H1361">
        <v>30.64</v>
      </c>
      <c r="I1361">
        <v>48.371666670000003</v>
      </c>
      <c r="J1361">
        <v>3.33</v>
      </c>
      <c r="K1361">
        <v>48.56</v>
      </c>
      <c r="L1361">
        <v>90</v>
      </c>
      <c r="M1361">
        <v>135</v>
      </c>
      <c r="N1361">
        <f t="shared" si="91"/>
        <v>3.75</v>
      </c>
      <c r="O1361">
        <v>0</v>
      </c>
      <c r="P1361">
        <v>0</v>
      </c>
      <c r="Q1361" t="s">
        <v>66</v>
      </c>
      <c r="R1361">
        <v>6.5</v>
      </c>
      <c r="S1361">
        <v>12.5</v>
      </c>
      <c r="T1361">
        <v>25</v>
      </c>
      <c r="U1361">
        <v>12.5</v>
      </c>
      <c r="V1361" t="s">
        <v>18</v>
      </c>
      <c r="W1361">
        <f t="shared" si="92"/>
        <v>0</v>
      </c>
      <c r="X1361">
        <f t="shared" si="90"/>
        <v>0</v>
      </c>
      <c r="Y1361">
        <v>0</v>
      </c>
      <c r="Z1361" t="s">
        <v>51</v>
      </c>
      <c r="AA1361" t="str">
        <f t="shared" si="93"/>
        <v>short_term</v>
      </c>
      <c r="AB1361" s="4" t="s">
        <v>115</v>
      </c>
    </row>
    <row r="1362" spans="1:28">
      <c r="A1362" t="s">
        <v>88</v>
      </c>
      <c r="B1362">
        <v>2021</v>
      </c>
      <c r="C1362" t="s">
        <v>78</v>
      </c>
      <c r="D1362" s="4" t="s">
        <v>147</v>
      </c>
      <c r="E1362" t="s">
        <v>58</v>
      </c>
      <c r="F1362">
        <v>0</v>
      </c>
      <c r="G1362">
        <v>7.6666666999999994E-2</v>
      </c>
      <c r="H1362">
        <v>30.64</v>
      </c>
      <c r="I1362">
        <v>48.371666670000003</v>
      </c>
      <c r="J1362">
        <v>3.33</v>
      </c>
      <c r="K1362">
        <v>48.78</v>
      </c>
      <c r="L1362">
        <v>160</v>
      </c>
      <c r="M1362">
        <v>170</v>
      </c>
      <c r="N1362">
        <f t="shared" si="91"/>
        <v>5.5</v>
      </c>
      <c r="O1362">
        <v>0</v>
      </c>
      <c r="P1362">
        <v>0</v>
      </c>
      <c r="Q1362" t="s">
        <v>13</v>
      </c>
      <c r="R1362">
        <v>6.25</v>
      </c>
      <c r="S1362">
        <v>10</v>
      </c>
      <c r="T1362">
        <v>40</v>
      </c>
      <c r="U1362">
        <v>20</v>
      </c>
      <c r="V1362" t="s">
        <v>17</v>
      </c>
      <c r="W1362">
        <f t="shared" si="92"/>
        <v>0</v>
      </c>
      <c r="X1362">
        <f t="shared" si="90"/>
        <v>0</v>
      </c>
      <c r="Y1362">
        <v>0</v>
      </c>
      <c r="Z1362" t="s">
        <v>51</v>
      </c>
      <c r="AA1362" t="str">
        <f t="shared" si="93"/>
        <v>intermediate_term</v>
      </c>
      <c r="AB1362" s="4" t="s">
        <v>116</v>
      </c>
    </row>
    <row r="1363" spans="1:28">
      <c r="A1363" t="s">
        <v>88</v>
      </c>
      <c r="B1363">
        <v>2021</v>
      </c>
      <c r="C1363" t="s">
        <v>78</v>
      </c>
      <c r="D1363" s="4" t="s">
        <v>10</v>
      </c>
      <c r="E1363" t="s">
        <v>58</v>
      </c>
      <c r="F1363">
        <v>1</v>
      </c>
      <c r="G1363">
        <v>7.6666666999999994E-2</v>
      </c>
      <c r="H1363">
        <v>30.64</v>
      </c>
      <c r="I1363">
        <v>48.371666670000003</v>
      </c>
      <c r="J1363">
        <v>3.33</v>
      </c>
      <c r="K1363">
        <v>45</v>
      </c>
      <c r="L1363">
        <v>90</v>
      </c>
      <c r="M1363">
        <v>125</v>
      </c>
      <c r="N1363">
        <f t="shared" si="91"/>
        <v>3.5833333333333335</v>
      </c>
      <c r="O1363">
        <v>8500</v>
      </c>
      <c r="P1363">
        <v>334</v>
      </c>
      <c r="Q1363" t="s">
        <v>67</v>
      </c>
      <c r="R1363">
        <v>7.1</v>
      </c>
      <c r="S1363">
        <v>135</v>
      </c>
      <c r="T1363">
        <v>31</v>
      </c>
      <c r="U1363">
        <v>250</v>
      </c>
      <c r="V1363" t="s">
        <v>17</v>
      </c>
      <c r="W1363">
        <f t="shared" si="92"/>
        <v>15030</v>
      </c>
      <c r="X1363">
        <f t="shared" si="90"/>
        <v>6530</v>
      </c>
      <c r="Y1363">
        <f>(X1363/O1363)*100</f>
        <v>76.823529411764696</v>
      </c>
      <c r="Z1363" t="s">
        <v>51</v>
      </c>
      <c r="AA1363" t="str">
        <f t="shared" si="93"/>
        <v>short_term</v>
      </c>
      <c r="AB1363" s="4" t="s">
        <v>113</v>
      </c>
    </row>
    <row r="1364" spans="1:28">
      <c r="A1364" t="s">
        <v>88</v>
      </c>
      <c r="B1364">
        <v>2021</v>
      </c>
      <c r="C1364" t="s">
        <v>78</v>
      </c>
      <c r="D1364" s="4" t="s">
        <v>148</v>
      </c>
      <c r="E1364" t="s">
        <v>61</v>
      </c>
      <c r="F1364">
        <v>1</v>
      </c>
      <c r="G1364">
        <v>7.6666666999999994E-2</v>
      </c>
      <c r="H1364">
        <v>30.64</v>
      </c>
      <c r="I1364">
        <v>48.371666670000003</v>
      </c>
      <c r="J1364">
        <v>3.33</v>
      </c>
      <c r="K1364">
        <v>32</v>
      </c>
      <c r="L1364">
        <v>110</v>
      </c>
      <c r="M1364">
        <v>120</v>
      </c>
      <c r="N1364">
        <f t="shared" si="91"/>
        <v>3.8333333333333335</v>
      </c>
      <c r="O1364">
        <v>22500</v>
      </c>
      <c r="P1364">
        <v>1189</v>
      </c>
      <c r="Q1364" t="s">
        <v>13</v>
      </c>
      <c r="R1364">
        <v>6.25</v>
      </c>
      <c r="S1364">
        <v>60</v>
      </c>
      <c r="T1364">
        <v>45</v>
      </c>
      <c r="U1364">
        <v>48</v>
      </c>
      <c r="V1364" t="s">
        <v>17</v>
      </c>
      <c r="W1364">
        <f t="shared" si="92"/>
        <v>38048</v>
      </c>
      <c r="X1364">
        <f t="shared" si="90"/>
        <v>15548</v>
      </c>
      <c r="Y1364">
        <f>(X1364/O1364)*100</f>
        <v>69.102222222222224</v>
      </c>
      <c r="Z1364" t="s">
        <v>51</v>
      </c>
      <c r="AA1364" t="str">
        <f t="shared" si="93"/>
        <v>short_term</v>
      </c>
      <c r="AB1364" s="4" t="s">
        <v>117</v>
      </c>
    </row>
    <row r="1365" spans="1:28">
      <c r="A1365" t="s">
        <v>88</v>
      </c>
      <c r="B1365">
        <v>2021</v>
      </c>
      <c r="C1365" t="s">
        <v>78</v>
      </c>
      <c r="D1365" s="4" t="s">
        <v>149</v>
      </c>
      <c r="E1365" s="1" t="s">
        <v>58</v>
      </c>
      <c r="F1365">
        <v>0</v>
      </c>
      <c r="G1365">
        <v>7.6666666999999994E-2</v>
      </c>
      <c r="H1365">
        <v>30.64</v>
      </c>
      <c r="I1365">
        <v>48.371666670000003</v>
      </c>
      <c r="J1365">
        <v>3.33</v>
      </c>
      <c r="K1365">
        <v>49</v>
      </c>
      <c r="L1365">
        <v>90</v>
      </c>
      <c r="M1365">
        <v>130</v>
      </c>
      <c r="N1365">
        <f t="shared" si="91"/>
        <v>3.6666666666666665</v>
      </c>
      <c r="O1365">
        <v>0</v>
      </c>
      <c r="P1365">
        <v>0</v>
      </c>
      <c r="Q1365" t="s">
        <v>68</v>
      </c>
      <c r="R1365">
        <v>6.75</v>
      </c>
      <c r="S1365">
        <v>17</v>
      </c>
      <c r="T1365">
        <v>13</v>
      </c>
      <c r="U1365">
        <v>13</v>
      </c>
      <c r="V1365" t="s">
        <v>17</v>
      </c>
      <c r="W1365">
        <f t="shared" si="92"/>
        <v>0</v>
      </c>
      <c r="X1365">
        <f t="shared" si="90"/>
        <v>0</v>
      </c>
      <c r="Y1365">
        <v>0</v>
      </c>
      <c r="Z1365" t="s">
        <v>51</v>
      </c>
      <c r="AA1365" t="str">
        <f t="shared" si="93"/>
        <v>short_term</v>
      </c>
      <c r="AB1365" s="4" t="s">
        <v>118</v>
      </c>
    </row>
    <row r="1366" spans="1:28">
      <c r="A1366" t="s">
        <v>88</v>
      </c>
      <c r="B1366">
        <v>2021</v>
      </c>
      <c r="C1366" t="s">
        <v>78</v>
      </c>
      <c r="D1366" s="4" t="s">
        <v>150</v>
      </c>
      <c r="E1366" s="1" t="s">
        <v>59</v>
      </c>
      <c r="F1366">
        <v>1</v>
      </c>
      <c r="G1366">
        <v>7.6666666999999994E-2</v>
      </c>
      <c r="H1366">
        <v>30.64</v>
      </c>
      <c r="I1366">
        <v>48.371666670000003</v>
      </c>
      <c r="J1366">
        <v>3.33</v>
      </c>
      <c r="K1366">
        <v>38.06</v>
      </c>
      <c r="L1366">
        <v>90</v>
      </c>
      <c r="M1366">
        <v>100</v>
      </c>
      <c r="N1366">
        <f t="shared" si="91"/>
        <v>3.1666666666666665</v>
      </c>
      <c r="O1366">
        <v>20500</v>
      </c>
      <c r="P1366">
        <v>904</v>
      </c>
      <c r="Q1366" t="s">
        <v>13</v>
      </c>
      <c r="R1366">
        <v>6.4</v>
      </c>
      <c r="S1366">
        <v>150</v>
      </c>
      <c r="T1366">
        <v>75</v>
      </c>
      <c r="U1366">
        <v>50</v>
      </c>
      <c r="V1366" t="s">
        <v>17</v>
      </c>
      <c r="W1366">
        <f t="shared" si="92"/>
        <v>34406.240000000005</v>
      </c>
      <c r="X1366">
        <f t="shared" si="90"/>
        <v>13906.240000000005</v>
      </c>
      <c r="Y1366">
        <f>(X1366/O1366)*100</f>
        <v>67.835317073170756</v>
      </c>
      <c r="Z1366" t="s">
        <v>51</v>
      </c>
      <c r="AA1366" t="str">
        <f t="shared" si="93"/>
        <v>short_term</v>
      </c>
      <c r="AB1366" s="4" t="s">
        <v>119</v>
      </c>
    </row>
    <row r="1367" spans="1:28">
      <c r="A1367" t="s">
        <v>88</v>
      </c>
      <c r="B1367">
        <v>2021</v>
      </c>
      <c r="C1367" t="s">
        <v>78</v>
      </c>
      <c r="D1367" s="4" t="s">
        <v>11</v>
      </c>
      <c r="E1367" s="1" t="s">
        <v>59</v>
      </c>
      <c r="F1367">
        <v>0</v>
      </c>
      <c r="G1367">
        <v>7.6666666999999994E-2</v>
      </c>
      <c r="H1367">
        <v>30.64</v>
      </c>
      <c r="I1367">
        <v>48.371666670000003</v>
      </c>
      <c r="J1367">
        <v>3.33</v>
      </c>
      <c r="K1367">
        <v>33.46</v>
      </c>
      <c r="L1367">
        <v>120</v>
      </c>
      <c r="M1367">
        <v>150</v>
      </c>
      <c r="N1367">
        <f t="shared" si="91"/>
        <v>4.5</v>
      </c>
      <c r="O1367">
        <v>0</v>
      </c>
      <c r="P1367">
        <v>0</v>
      </c>
      <c r="Q1367" t="s">
        <v>13</v>
      </c>
      <c r="R1367">
        <v>6.5</v>
      </c>
      <c r="S1367">
        <v>24</v>
      </c>
      <c r="T1367">
        <v>108</v>
      </c>
      <c r="U1367">
        <v>48</v>
      </c>
      <c r="V1367" t="s">
        <v>18</v>
      </c>
      <c r="W1367">
        <f t="shared" si="92"/>
        <v>0</v>
      </c>
      <c r="X1367">
        <f t="shared" si="90"/>
        <v>0</v>
      </c>
      <c r="Y1367">
        <v>0</v>
      </c>
      <c r="Z1367" t="s">
        <v>53</v>
      </c>
      <c r="AA1367" t="str">
        <f t="shared" si="93"/>
        <v>intermediate_term</v>
      </c>
      <c r="AB1367" s="4" t="s">
        <v>120</v>
      </c>
    </row>
    <row r="1368" spans="1:28">
      <c r="A1368" t="s">
        <v>88</v>
      </c>
      <c r="B1368">
        <v>2021</v>
      </c>
      <c r="C1368" t="s">
        <v>78</v>
      </c>
      <c r="D1368" s="4" t="s">
        <v>151</v>
      </c>
      <c r="E1368" s="1" t="s">
        <v>60</v>
      </c>
      <c r="F1368">
        <v>0</v>
      </c>
      <c r="G1368">
        <v>7.6666666999999994E-2</v>
      </c>
      <c r="H1368">
        <v>30.64</v>
      </c>
      <c r="I1368">
        <v>48.371666670000003</v>
      </c>
      <c r="J1368">
        <v>3.33</v>
      </c>
      <c r="K1368">
        <v>34.119999999999997</v>
      </c>
      <c r="L1368">
        <v>150</v>
      </c>
      <c r="M1368">
        <v>300</v>
      </c>
      <c r="N1368">
        <f t="shared" si="91"/>
        <v>7.5</v>
      </c>
      <c r="O1368">
        <v>0</v>
      </c>
      <c r="P1368">
        <v>0</v>
      </c>
      <c r="Q1368" t="s">
        <v>13</v>
      </c>
      <c r="R1368">
        <v>5.75</v>
      </c>
      <c r="S1368">
        <v>40</v>
      </c>
      <c r="T1368">
        <v>25</v>
      </c>
      <c r="U1368">
        <v>15</v>
      </c>
      <c r="V1368" t="s">
        <v>18</v>
      </c>
      <c r="W1368">
        <f t="shared" si="92"/>
        <v>0</v>
      </c>
      <c r="X1368">
        <f t="shared" si="90"/>
        <v>0</v>
      </c>
      <c r="Y1368">
        <v>0</v>
      </c>
      <c r="Z1368" t="s">
        <v>53</v>
      </c>
      <c r="AA1368" t="str">
        <f t="shared" si="93"/>
        <v>intermediate_term</v>
      </c>
      <c r="AB1368" s="4" t="s">
        <v>121</v>
      </c>
    </row>
    <row r="1369" spans="1:28">
      <c r="A1369" t="s">
        <v>88</v>
      </c>
      <c r="B1369">
        <v>2021</v>
      </c>
      <c r="C1369" t="s">
        <v>78</v>
      </c>
      <c r="D1369" s="4" t="s">
        <v>152</v>
      </c>
      <c r="E1369" s="1" t="s">
        <v>60</v>
      </c>
      <c r="F1369">
        <v>0</v>
      </c>
      <c r="G1369">
        <v>7.6666666999999994E-2</v>
      </c>
      <c r="H1369">
        <v>30.64</v>
      </c>
      <c r="I1369">
        <v>48.371666670000003</v>
      </c>
      <c r="J1369">
        <v>3.33</v>
      </c>
      <c r="K1369">
        <v>39</v>
      </c>
      <c r="L1369">
        <v>50</v>
      </c>
      <c r="M1369">
        <v>145</v>
      </c>
      <c r="N1369">
        <f t="shared" si="91"/>
        <v>3.25</v>
      </c>
      <c r="O1369">
        <v>0</v>
      </c>
      <c r="P1369">
        <v>0</v>
      </c>
      <c r="Q1369" t="s">
        <v>69</v>
      </c>
      <c r="R1369">
        <v>6.75</v>
      </c>
      <c r="S1369">
        <v>20</v>
      </c>
      <c r="T1369">
        <v>40</v>
      </c>
      <c r="U1369">
        <v>20</v>
      </c>
      <c r="V1369" t="s">
        <v>17</v>
      </c>
      <c r="W1369">
        <f t="shared" si="92"/>
        <v>0</v>
      </c>
      <c r="X1369">
        <f t="shared" si="90"/>
        <v>0</v>
      </c>
      <c r="Y1369">
        <v>0</v>
      </c>
      <c r="Z1369" t="s">
        <v>53</v>
      </c>
      <c r="AA1369" t="str">
        <f t="shared" si="93"/>
        <v>short_term</v>
      </c>
      <c r="AB1369" s="4" t="s">
        <v>122</v>
      </c>
    </row>
    <row r="1370" spans="1:28">
      <c r="A1370" t="s">
        <v>88</v>
      </c>
      <c r="B1370">
        <v>2021</v>
      </c>
      <c r="C1370" t="s">
        <v>78</v>
      </c>
      <c r="D1370" s="4" t="s">
        <v>153</v>
      </c>
      <c r="E1370" s="1" t="s">
        <v>63</v>
      </c>
      <c r="F1370">
        <v>1</v>
      </c>
      <c r="G1370">
        <v>7.6666666999999994E-2</v>
      </c>
      <c r="H1370">
        <v>30.64</v>
      </c>
      <c r="I1370">
        <v>48.371666670000003</v>
      </c>
      <c r="J1370">
        <v>3.33</v>
      </c>
      <c r="K1370">
        <v>106</v>
      </c>
      <c r="L1370">
        <v>180</v>
      </c>
      <c r="M1370">
        <v>240</v>
      </c>
      <c r="N1370">
        <f t="shared" si="91"/>
        <v>7</v>
      </c>
      <c r="O1370">
        <v>37500</v>
      </c>
      <c r="P1370">
        <v>525</v>
      </c>
      <c r="Q1370" t="s">
        <v>70</v>
      </c>
      <c r="R1370">
        <v>6.9</v>
      </c>
      <c r="S1370">
        <v>80</v>
      </c>
      <c r="T1370">
        <v>40</v>
      </c>
      <c r="U1370">
        <v>40</v>
      </c>
      <c r="V1370" t="s">
        <v>18</v>
      </c>
      <c r="W1370">
        <f t="shared" si="92"/>
        <v>55650</v>
      </c>
      <c r="X1370">
        <f t="shared" si="90"/>
        <v>18150</v>
      </c>
      <c r="Y1370">
        <f>(X1370/O1370)*100</f>
        <v>48.4</v>
      </c>
      <c r="Z1370" t="s">
        <v>53</v>
      </c>
      <c r="AA1370" t="str">
        <f t="shared" si="93"/>
        <v>intermediate_term</v>
      </c>
      <c r="AB1370" s="4" t="s">
        <v>123</v>
      </c>
    </row>
    <row r="1371" spans="1:28">
      <c r="A1371" t="s">
        <v>88</v>
      </c>
      <c r="B1371">
        <v>2021</v>
      </c>
      <c r="C1371" t="s">
        <v>78</v>
      </c>
      <c r="D1371" s="4" t="s">
        <v>12</v>
      </c>
      <c r="E1371" s="1" t="s">
        <v>62</v>
      </c>
      <c r="F1371">
        <v>0</v>
      </c>
      <c r="G1371">
        <v>7.6666666999999994E-2</v>
      </c>
      <c r="H1371">
        <v>30.64</v>
      </c>
      <c r="I1371">
        <v>48.371666670000003</v>
      </c>
      <c r="J1371">
        <v>3.33</v>
      </c>
      <c r="K1371">
        <v>120</v>
      </c>
      <c r="L1371">
        <v>150</v>
      </c>
      <c r="M1371">
        <v>180</v>
      </c>
      <c r="N1371">
        <f t="shared" si="91"/>
        <v>5.5</v>
      </c>
      <c r="O1371">
        <v>0</v>
      </c>
      <c r="P1371">
        <v>0</v>
      </c>
      <c r="Q1371" t="s">
        <v>13</v>
      </c>
      <c r="R1371">
        <v>6.25</v>
      </c>
      <c r="S1371">
        <v>30</v>
      </c>
      <c r="T1371">
        <v>60</v>
      </c>
      <c r="U1371">
        <v>30</v>
      </c>
      <c r="V1371" t="s">
        <v>17</v>
      </c>
      <c r="W1371">
        <f t="shared" si="92"/>
        <v>0</v>
      </c>
      <c r="X1371">
        <f t="shared" si="90"/>
        <v>0</v>
      </c>
      <c r="Y1371">
        <v>0</v>
      </c>
      <c r="Z1371" t="s">
        <v>53</v>
      </c>
      <c r="AA1371" t="str">
        <f t="shared" si="93"/>
        <v>intermediate_term</v>
      </c>
      <c r="AB1371" s="4" t="s">
        <v>124</v>
      </c>
    </row>
    <row r="1372" spans="1:28">
      <c r="A1372" t="s">
        <v>88</v>
      </c>
      <c r="B1372">
        <v>2021</v>
      </c>
      <c r="C1372" t="s">
        <v>78</v>
      </c>
      <c r="D1372" s="4" t="s">
        <v>154</v>
      </c>
      <c r="E1372" s="1" t="s">
        <v>61</v>
      </c>
      <c r="F1372">
        <v>0</v>
      </c>
      <c r="G1372">
        <v>7.6666666999999994E-2</v>
      </c>
      <c r="H1372">
        <v>30.64</v>
      </c>
      <c r="I1372">
        <v>48.371666670000003</v>
      </c>
      <c r="J1372">
        <v>3.33</v>
      </c>
      <c r="K1372">
        <v>4.9000000000000004</v>
      </c>
      <c r="L1372">
        <v>300</v>
      </c>
      <c r="M1372">
        <v>450</v>
      </c>
      <c r="N1372">
        <f t="shared" si="91"/>
        <v>12.5</v>
      </c>
      <c r="O1372">
        <v>0</v>
      </c>
      <c r="P1372">
        <v>0</v>
      </c>
      <c r="Q1372" t="s">
        <v>13</v>
      </c>
      <c r="R1372">
        <v>7</v>
      </c>
      <c r="S1372">
        <v>150</v>
      </c>
      <c r="T1372">
        <v>80</v>
      </c>
      <c r="U1372">
        <v>80</v>
      </c>
      <c r="V1372" t="s">
        <v>17</v>
      </c>
      <c r="W1372">
        <f t="shared" si="92"/>
        <v>0</v>
      </c>
      <c r="X1372">
        <f t="shared" si="90"/>
        <v>0</v>
      </c>
      <c r="Y1372">
        <v>0</v>
      </c>
      <c r="Z1372" t="s">
        <v>51</v>
      </c>
      <c r="AA1372" t="str">
        <f t="shared" si="93"/>
        <v>long_term</v>
      </c>
      <c r="AB1372" s="4" t="s">
        <v>125</v>
      </c>
    </row>
    <row r="1373" spans="1:28">
      <c r="A1373" t="s">
        <v>88</v>
      </c>
      <c r="B1373">
        <v>2021</v>
      </c>
      <c r="C1373" t="s">
        <v>78</v>
      </c>
      <c r="D1373" s="4" t="s">
        <v>155</v>
      </c>
      <c r="E1373" s="1" t="s">
        <v>62</v>
      </c>
      <c r="F1373">
        <v>0</v>
      </c>
      <c r="G1373">
        <v>7.6666666999999994E-2</v>
      </c>
      <c r="H1373">
        <v>30.64</v>
      </c>
      <c r="I1373">
        <v>48.371666670000003</v>
      </c>
      <c r="J1373">
        <v>3.33</v>
      </c>
      <c r="K1373">
        <v>55</v>
      </c>
      <c r="L1373">
        <v>80</v>
      </c>
      <c r="M1373">
        <v>150</v>
      </c>
      <c r="N1373">
        <f t="shared" si="91"/>
        <v>3.8333333333333335</v>
      </c>
      <c r="O1373">
        <v>0</v>
      </c>
      <c r="P1373">
        <v>0</v>
      </c>
      <c r="Q1373" t="s">
        <v>13</v>
      </c>
      <c r="R1373">
        <v>6.5</v>
      </c>
      <c r="S1373">
        <v>40</v>
      </c>
      <c r="T1373">
        <v>20</v>
      </c>
      <c r="U1373">
        <v>40</v>
      </c>
      <c r="V1373" t="s">
        <v>17</v>
      </c>
      <c r="W1373">
        <f t="shared" si="92"/>
        <v>0</v>
      </c>
      <c r="X1373">
        <f t="shared" si="90"/>
        <v>0</v>
      </c>
      <c r="Y1373">
        <v>0</v>
      </c>
      <c r="Z1373" t="s">
        <v>51</v>
      </c>
      <c r="AA1373" t="str">
        <f t="shared" si="93"/>
        <v>short_term</v>
      </c>
      <c r="AB1373" s="4" t="s">
        <v>126</v>
      </c>
    </row>
    <row r="1374" spans="1:28">
      <c r="A1374" t="s">
        <v>88</v>
      </c>
      <c r="B1374">
        <v>2021</v>
      </c>
      <c r="C1374" t="s">
        <v>78</v>
      </c>
      <c r="D1374" s="4" t="s">
        <v>22</v>
      </c>
      <c r="E1374" s="3" t="s">
        <v>62</v>
      </c>
      <c r="F1374">
        <v>1</v>
      </c>
      <c r="G1374">
        <v>7.6666666999999994E-2</v>
      </c>
      <c r="H1374">
        <v>30.64</v>
      </c>
      <c r="I1374">
        <v>48.371666670000003</v>
      </c>
      <c r="J1374">
        <v>3.33</v>
      </c>
      <c r="K1374">
        <f ca="1">RANDBETWEEN(15,30)</f>
        <v>16</v>
      </c>
      <c r="L1374">
        <v>90</v>
      </c>
      <c r="M1374">
        <v>90</v>
      </c>
      <c r="N1374">
        <f t="shared" si="91"/>
        <v>3</v>
      </c>
      <c r="O1374">
        <v>45000</v>
      </c>
      <c r="P1374">
        <v>16187.4</v>
      </c>
      <c r="Q1374" t="s">
        <v>13</v>
      </c>
      <c r="R1374">
        <v>6.5</v>
      </c>
      <c r="S1374">
        <v>200</v>
      </c>
      <c r="T1374">
        <v>250</v>
      </c>
      <c r="U1374">
        <v>250</v>
      </c>
      <c r="V1374" t="s">
        <v>18</v>
      </c>
      <c r="W1374">
        <f t="shared" ca="1" si="92"/>
        <v>258998.39999999999</v>
      </c>
      <c r="X1374">
        <f t="shared" ca="1" si="90"/>
        <v>213998.4</v>
      </c>
      <c r="Y1374">
        <f ca="1">(X1374/O1374)*100</f>
        <v>475.55199999999996</v>
      </c>
      <c r="Z1374" t="s">
        <v>53</v>
      </c>
      <c r="AA1374" t="str">
        <f t="shared" si="93"/>
        <v>short_term</v>
      </c>
      <c r="AB1374" s="4" t="s">
        <v>90</v>
      </c>
    </row>
    <row r="1375" spans="1:28">
      <c r="A1375" t="s">
        <v>88</v>
      </c>
      <c r="B1375">
        <v>2021</v>
      </c>
      <c r="C1375" t="s">
        <v>78</v>
      </c>
      <c r="D1375" s="4" t="s">
        <v>23</v>
      </c>
      <c r="E1375" s="3" t="s">
        <v>62</v>
      </c>
      <c r="F1375">
        <v>0</v>
      </c>
      <c r="G1375">
        <v>7.6666666999999994E-2</v>
      </c>
      <c r="H1375">
        <v>30.64</v>
      </c>
      <c r="I1375">
        <v>48.371666670000003</v>
      </c>
      <c r="J1375">
        <v>3.33</v>
      </c>
      <c r="K1375">
        <f ca="1">RANDBETWEEN(15,30)</f>
        <v>20</v>
      </c>
      <c r="L1375">
        <v>140</v>
      </c>
      <c r="M1375">
        <v>140</v>
      </c>
      <c r="N1375">
        <f t="shared" si="91"/>
        <v>4.666666666666667</v>
      </c>
      <c r="O1375">
        <v>0</v>
      </c>
      <c r="P1375">
        <v>0</v>
      </c>
      <c r="Q1375" t="s">
        <v>15</v>
      </c>
      <c r="R1375">
        <v>6.05</v>
      </c>
      <c r="S1375">
        <v>200</v>
      </c>
      <c r="T1375">
        <v>75</v>
      </c>
      <c r="U1375">
        <v>75</v>
      </c>
      <c r="V1375" t="s">
        <v>18</v>
      </c>
      <c r="W1375">
        <f t="shared" ca="1" si="92"/>
        <v>0</v>
      </c>
      <c r="X1375">
        <f t="shared" ca="1" si="90"/>
        <v>0</v>
      </c>
      <c r="Y1375">
        <v>0</v>
      </c>
      <c r="Z1375" t="s">
        <v>53</v>
      </c>
      <c r="AA1375" t="str">
        <f t="shared" si="93"/>
        <v>intermediate_term</v>
      </c>
      <c r="AB1375" s="4" t="s">
        <v>127</v>
      </c>
    </row>
    <row r="1376" spans="1:28">
      <c r="A1376" t="s">
        <v>88</v>
      </c>
      <c r="B1376">
        <v>2021</v>
      </c>
      <c r="C1376" t="s">
        <v>78</v>
      </c>
      <c r="D1376" s="4" t="s">
        <v>24</v>
      </c>
      <c r="E1376" s="3" t="s">
        <v>62</v>
      </c>
      <c r="F1376">
        <v>0</v>
      </c>
      <c r="G1376">
        <v>7.6666666999999994E-2</v>
      </c>
      <c r="H1376">
        <v>30.64</v>
      </c>
      <c r="I1376">
        <v>48.371666670000003</v>
      </c>
      <c r="J1376">
        <v>3.33</v>
      </c>
      <c r="K1376">
        <f ca="1">RANDBETWEEN(25,35)</f>
        <v>27</v>
      </c>
      <c r="L1376">
        <v>240</v>
      </c>
      <c r="M1376">
        <v>240</v>
      </c>
      <c r="N1376">
        <f t="shared" si="91"/>
        <v>8</v>
      </c>
      <c r="O1376">
        <v>0</v>
      </c>
      <c r="P1376">
        <v>0</v>
      </c>
      <c r="Q1376" t="s">
        <v>15</v>
      </c>
      <c r="R1376">
        <v>6</v>
      </c>
      <c r="S1376">
        <v>10</v>
      </c>
      <c r="T1376">
        <v>20</v>
      </c>
      <c r="U1376">
        <v>20</v>
      </c>
      <c r="V1376" t="s">
        <v>17</v>
      </c>
      <c r="W1376">
        <f t="shared" ca="1" si="92"/>
        <v>0</v>
      </c>
      <c r="X1376">
        <f t="shared" ca="1" si="90"/>
        <v>0</v>
      </c>
      <c r="Y1376">
        <v>0</v>
      </c>
      <c r="Z1376" t="s">
        <v>51</v>
      </c>
      <c r="AA1376" t="str">
        <f t="shared" si="93"/>
        <v>intermediate_term</v>
      </c>
      <c r="AB1376" s="4" t="s">
        <v>91</v>
      </c>
    </row>
    <row r="1377" spans="1:28">
      <c r="A1377" t="s">
        <v>88</v>
      </c>
      <c r="B1377">
        <v>2021</v>
      </c>
      <c r="C1377" t="s">
        <v>78</v>
      </c>
      <c r="D1377" s="4" t="s">
        <v>25</v>
      </c>
      <c r="E1377" s="3" t="s">
        <v>62</v>
      </c>
      <c r="F1377">
        <v>1</v>
      </c>
      <c r="G1377">
        <v>7.6666666999999994E-2</v>
      </c>
      <c r="H1377">
        <v>30.64</v>
      </c>
      <c r="I1377">
        <v>48.371666670000003</v>
      </c>
      <c r="J1377">
        <v>3.33</v>
      </c>
      <c r="K1377">
        <f ca="1">RANDBETWEEN(20,30)</f>
        <v>24</v>
      </c>
      <c r="L1377">
        <v>75</v>
      </c>
      <c r="M1377">
        <v>75</v>
      </c>
      <c r="N1377">
        <f t="shared" si="91"/>
        <v>2.5</v>
      </c>
      <c r="O1377">
        <v>43000</v>
      </c>
      <c r="P1377">
        <v>14164</v>
      </c>
      <c r="Q1377" t="s">
        <v>15</v>
      </c>
      <c r="R1377">
        <v>6.25</v>
      </c>
      <c r="S1377">
        <v>5</v>
      </c>
      <c r="T1377">
        <v>10</v>
      </c>
      <c r="U1377">
        <v>10</v>
      </c>
      <c r="V1377" t="s">
        <v>18</v>
      </c>
      <c r="W1377">
        <f t="shared" ca="1" si="92"/>
        <v>339936</v>
      </c>
      <c r="X1377">
        <f t="shared" ca="1" si="90"/>
        <v>296936</v>
      </c>
      <c r="Y1377">
        <f ca="1">(X1377/O1377)*100</f>
        <v>690.54883720930229</v>
      </c>
      <c r="Z1377" t="s">
        <v>51</v>
      </c>
      <c r="AA1377" t="str">
        <f t="shared" si="93"/>
        <v>short_term</v>
      </c>
      <c r="AB1377" s="4" t="s">
        <v>92</v>
      </c>
    </row>
    <row r="1378" spans="1:28">
      <c r="A1378" t="s">
        <v>88</v>
      </c>
      <c r="B1378">
        <v>2021</v>
      </c>
      <c r="C1378" t="s">
        <v>78</v>
      </c>
      <c r="D1378" s="4" t="s">
        <v>26</v>
      </c>
      <c r="E1378" s="3" t="s">
        <v>62</v>
      </c>
      <c r="F1378">
        <v>0</v>
      </c>
      <c r="G1378">
        <v>7.6666666999999994E-2</v>
      </c>
      <c r="H1378">
        <v>30.64</v>
      </c>
      <c r="I1378">
        <v>48.371666670000003</v>
      </c>
      <c r="J1378">
        <v>3.33</v>
      </c>
      <c r="K1378">
        <f ca="1">RANDBETWEEN(25,35)</f>
        <v>33</v>
      </c>
      <c r="L1378">
        <v>55</v>
      </c>
      <c r="M1378">
        <v>55</v>
      </c>
      <c r="N1378">
        <f t="shared" si="91"/>
        <v>1.8333333333333333</v>
      </c>
      <c r="O1378">
        <v>0</v>
      </c>
      <c r="P1378">
        <v>0</v>
      </c>
      <c r="Q1378" t="s">
        <v>13</v>
      </c>
      <c r="R1378">
        <v>6.4</v>
      </c>
      <c r="S1378">
        <v>30</v>
      </c>
      <c r="T1378">
        <v>40</v>
      </c>
      <c r="U1378">
        <v>40</v>
      </c>
      <c r="V1378" t="s">
        <v>17</v>
      </c>
      <c r="W1378">
        <f t="shared" ca="1" si="92"/>
        <v>0</v>
      </c>
      <c r="X1378">
        <f t="shared" ca="1" si="90"/>
        <v>0</v>
      </c>
      <c r="Y1378">
        <v>0</v>
      </c>
      <c r="Z1378" t="s">
        <v>53</v>
      </c>
      <c r="AA1378" t="str">
        <f t="shared" si="93"/>
        <v>short_term</v>
      </c>
      <c r="AB1378" s="4" t="s">
        <v>128</v>
      </c>
    </row>
    <row r="1379" spans="1:28">
      <c r="A1379" t="s">
        <v>88</v>
      </c>
      <c r="B1379">
        <v>2021</v>
      </c>
      <c r="C1379" t="s">
        <v>78</v>
      </c>
      <c r="D1379" s="4" t="s">
        <v>27</v>
      </c>
      <c r="E1379" s="3" t="s">
        <v>62</v>
      </c>
      <c r="F1379">
        <v>0</v>
      </c>
      <c r="G1379">
        <v>7.6666666999999994E-2</v>
      </c>
      <c r="H1379">
        <v>30.64</v>
      </c>
      <c r="I1379">
        <v>48.371666670000003</v>
      </c>
      <c r="J1379">
        <v>3.33</v>
      </c>
      <c r="K1379">
        <f ca="1">RANDBETWEEN(15,30)</f>
        <v>16</v>
      </c>
      <c r="L1379">
        <v>90</v>
      </c>
      <c r="M1379">
        <v>90</v>
      </c>
      <c r="N1379">
        <f t="shared" si="91"/>
        <v>3</v>
      </c>
      <c r="O1379">
        <v>0</v>
      </c>
      <c r="P1379">
        <v>0</v>
      </c>
      <c r="Q1379" t="s">
        <v>13</v>
      </c>
      <c r="R1379">
        <v>6.5</v>
      </c>
      <c r="S1379">
        <v>90</v>
      </c>
      <c r="T1379">
        <v>90</v>
      </c>
      <c r="U1379">
        <v>90</v>
      </c>
      <c r="V1379" t="s">
        <v>17</v>
      </c>
      <c r="W1379">
        <f t="shared" ca="1" si="92"/>
        <v>0</v>
      </c>
      <c r="X1379">
        <f t="shared" ca="1" si="90"/>
        <v>0</v>
      </c>
      <c r="Y1379">
        <v>0</v>
      </c>
      <c r="Z1379" t="s">
        <v>51</v>
      </c>
      <c r="AA1379" t="str">
        <f t="shared" si="93"/>
        <v>short_term</v>
      </c>
      <c r="AB1379" s="4" t="s">
        <v>93</v>
      </c>
    </row>
    <row r="1380" spans="1:28">
      <c r="A1380" t="s">
        <v>88</v>
      </c>
      <c r="B1380">
        <v>2021</v>
      </c>
      <c r="C1380" t="s">
        <v>78</v>
      </c>
      <c r="D1380" s="4" t="s">
        <v>28</v>
      </c>
      <c r="E1380" s="3" t="s">
        <v>62</v>
      </c>
      <c r="F1380">
        <v>0</v>
      </c>
      <c r="G1380">
        <v>7.6666666999999994E-2</v>
      </c>
      <c r="H1380">
        <v>30.64</v>
      </c>
      <c r="I1380">
        <v>48.371666670000003</v>
      </c>
      <c r="J1380">
        <v>3.33</v>
      </c>
      <c r="K1380">
        <f ca="1">RANDBETWEEN(25,40)</f>
        <v>27</v>
      </c>
      <c r="L1380">
        <v>180</v>
      </c>
      <c r="M1380">
        <v>180</v>
      </c>
      <c r="N1380">
        <f t="shared" si="91"/>
        <v>6</v>
      </c>
      <c r="O1380">
        <v>0</v>
      </c>
      <c r="P1380">
        <v>0</v>
      </c>
      <c r="Q1380" t="s">
        <v>15</v>
      </c>
      <c r="R1380">
        <v>6.25</v>
      </c>
      <c r="S1380">
        <v>80</v>
      </c>
      <c r="T1380">
        <v>60</v>
      </c>
      <c r="U1380">
        <v>40</v>
      </c>
      <c r="V1380" t="s">
        <v>18</v>
      </c>
      <c r="W1380">
        <f t="shared" ca="1" si="92"/>
        <v>0</v>
      </c>
      <c r="X1380">
        <f t="shared" ca="1" si="90"/>
        <v>0</v>
      </c>
      <c r="Y1380">
        <v>0</v>
      </c>
      <c r="Z1380" t="s">
        <v>53</v>
      </c>
      <c r="AA1380" t="str">
        <f t="shared" si="93"/>
        <v>intermediate_term</v>
      </c>
      <c r="AB1380" s="4" t="s">
        <v>94</v>
      </c>
    </row>
    <row r="1381" spans="1:28">
      <c r="A1381" t="s">
        <v>88</v>
      </c>
      <c r="B1381">
        <v>2021</v>
      </c>
      <c r="C1381" t="s">
        <v>78</v>
      </c>
      <c r="D1381" s="4" t="s">
        <v>29</v>
      </c>
      <c r="E1381" s="1" t="s">
        <v>63</v>
      </c>
      <c r="F1381">
        <v>0</v>
      </c>
      <c r="G1381">
        <v>7.6666666999999994E-2</v>
      </c>
      <c r="H1381">
        <v>30.64</v>
      </c>
      <c r="I1381">
        <v>48.371666670000003</v>
      </c>
      <c r="J1381">
        <v>3.33</v>
      </c>
      <c r="K1381">
        <f ca="1">RANDBETWEEN(85,95)</f>
        <v>91</v>
      </c>
      <c r="L1381">
        <v>210</v>
      </c>
      <c r="M1381">
        <v>210</v>
      </c>
      <c r="N1381">
        <f t="shared" si="91"/>
        <v>7</v>
      </c>
      <c r="O1381">
        <v>0</v>
      </c>
      <c r="P1381">
        <v>0</v>
      </c>
      <c r="Q1381" t="s">
        <v>36</v>
      </c>
      <c r="R1381">
        <v>6</v>
      </c>
      <c r="S1381">
        <v>120</v>
      </c>
      <c r="T1381">
        <v>50</v>
      </c>
      <c r="U1381">
        <v>80</v>
      </c>
      <c r="V1381" t="s">
        <v>17</v>
      </c>
      <c r="W1381">
        <f t="shared" ca="1" si="92"/>
        <v>0</v>
      </c>
      <c r="X1381">
        <f t="shared" ca="1" si="90"/>
        <v>0</v>
      </c>
      <c r="Y1381">
        <v>0</v>
      </c>
      <c r="Z1381" t="s">
        <v>51</v>
      </c>
      <c r="AA1381" t="str">
        <f t="shared" si="93"/>
        <v>intermediate_term</v>
      </c>
      <c r="AB1381" s="4" t="s">
        <v>129</v>
      </c>
    </row>
    <row r="1382" spans="1:28">
      <c r="A1382" t="s">
        <v>88</v>
      </c>
      <c r="B1382">
        <v>2021</v>
      </c>
      <c r="C1382" t="s">
        <v>78</v>
      </c>
      <c r="D1382" s="4" t="s">
        <v>30</v>
      </c>
      <c r="E1382" s="2" t="s">
        <v>61</v>
      </c>
      <c r="F1382">
        <v>1</v>
      </c>
      <c r="G1382">
        <v>7.6666666999999994E-2</v>
      </c>
      <c r="H1382">
        <v>30.64</v>
      </c>
      <c r="I1382">
        <v>48.371666670000003</v>
      </c>
      <c r="J1382">
        <v>3.33</v>
      </c>
      <c r="K1382">
        <f ca="1">RANDBETWEEN(25,40)</f>
        <v>32</v>
      </c>
      <c r="L1382">
        <v>360</v>
      </c>
      <c r="M1382">
        <v>360</v>
      </c>
      <c r="N1382">
        <f t="shared" si="91"/>
        <v>12</v>
      </c>
      <c r="O1382">
        <v>90000</v>
      </c>
      <c r="P1382">
        <f ca="1">RANDBETWEEN(16180,16190)</f>
        <v>16186</v>
      </c>
      <c r="Q1382" t="s">
        <v>65</v>
      </c>
      <c r="R1382">
        <v>6.75</v>
      </c>
      <c r="S1382">
        <v>400</v>
      </c>
      <c r="T1382">
        <v>120</v>
      </c>
      <c r="U1382">
        <v>600</v>
      </c>
      <c r="V1382" t="s">
        <v>18</v>
      </c>
      <c r="W1382">
        <f t="shared" ca="1" si="92"/>
        <v>517952</v>
      </c>
      <c r="X1382">
        <f t="shared" ca="1" si="90"/>
        <v>427952</v>
      </c>
      <c r="Y1382">
        <f ca="1">(X1382/O1382)*100</f>
        <v>475.5022222222222</v>
      </c>
      <c r="Z1382" t="s">
        <v>53</v>
      </c>
      <c r="AA1382" t="str">
        <f t="shared" si="93"/>
        <v>intermediate_term</v>
      </c>
      <c r="AB1382" s="4" t="s">
        <v>95</v>
      </c>
    </row>
    <row r="1383" spans="1:28">
      <c r="A1383" t="s">
        <v>88</v>
      </c>
      <c r="B1383">
        <v>2021</v>
      </c>
      <c r="C1383" t="s">
        <v>78</v>
      </c>
      <c r="D1383" s="4" t="s">
        <v>31</v>
      </c>
      <c r="E1383" s="3" t="s">
        <v>61</v>
      </c>
      <c r="F1383">
        <v>0</v>
      </c>
      <c r="G1383">
        <v>7.6666666999999994E-2</v>
      </c>
      <c r="H1383">
        <v>30.64</v>
      </c>
      <c r="I1383">
        <v>48.371666670000003</v>
      </c>
      <c r="J1383">
        <v>3.33</v>
      </c>
      <c r="K1383">
        <f ca="1">RANDBETWEEN(290,320)</f>
        <v>295</v>
      </c>
      <c r="L1383">
        <v>1080</v>
      </c>
      <c r="M1383">
        <v>1080</v>
      </c>
      <c r="N1383">
        <f t="shared" si="91"/>
        <v>36</v>
      </c>
      <c r="O1383">
        <v>0</v>
      </c>
      <c r="P1383">
        <v>0</v>
      </c>
      <c r="Q1383" t="s">
        <v>13</v>
      </c>
      <c r="R1383">
        <v>9.5</v>
      </c>
      <c r="S1383">
        <v>32</v>
      </c>
      <c r="T1383">
        <v>32</v>
      </c>
      <c r="U1383">
        <v>32</v>
      </c>
      <c r="V1383" t="s">
        <v>17</v>
      </c>
      <c r="W1383">
        <f t="shared" ca="1" si="92"/>
        <v>0</v>
      </c>
      <c r="X1383">
        <f t="shared" ca="1" si="90"/>
        <v>0</v>
      </c>
      <c r="Y1383">
        <v>0</v>
      </c>
      <c r="Z1383" t="s">
        <v>54</v>
      </c>
      <c r="AA1383" t="str">
        <f t="shared" si="93"/>
        <v>long_term</v>
      </c>
      <c r="AB1383" s="4" t="s">
        <v>130</v>
      </c>
    </row>
    <row r="1384" spans="1:28">
      <c r="A1384" t="s">
        <v>88</v>
      </c>
      <c r="B1384">
        <v>2021</v>
      </c>
      <c r="C1384" t="s">
        <v>78</v>
      </c>
      <c r="D1384" s="4" t="s">
        <v>32</v>
      </c>
      <c r="E1384" s="3" t="s">
        <v>61</v>
      </c>
      <c r="F1384">
        <v>0</v>
      </c>
      <c r="G1384">
        <v>7.6666666999999994E-2</v>
      </c>
      <c r="H1384">
        <v>30.64</v>
      </c>
      <c r="I1384">
        <v>48.371666670000003</v>
      </c>
      <c r="J1384">
        <v>3.33</v>
      </c>
      <c r="K1384">
        <f ca="1">RANDBETWEEN(100,130)</f>
        <v>102</v>
      </c>
      <c r="L1384">
        <v>1980</v>
      </c>
      <c r="M1384">
        <v>1980</v>
      </c>
      <c r="N1384">
        <f t="shared" si="91"/>
        <v>66</v>
      </c>
      <c r="O1384">
        <v>0</v>
      </c>
      <c r="P1384">
        <v>0</v>
      </c>
      <c r="Q1384" t="s">
        <v>15</v>
      </c>
      <c r="R1384">
        <v>7.25</v>
      </c>
      <c r="S1384">
        <v>56</v>
      </c>
      <c r="T1384">
        <v>20</v>
      </c>
      <c r="U1384">
        <v>20</v>
      </c>
      <c r="V1384" t="s">
        <v>18</v>
      </c>
      <c r="W1384">
        <f t="shared" ca="1" si="92"/>
        <v>0</v>
      </c>
      <c r="X1384">
        <f t="shared" ca="1" si="90"/>
        <v>0</v>
      </c>
      <c r="Y1384">
        <v>0</v>
      </c>
      <c r="Z1384" t="s">
        <v>54</v>
      </c>
      <c r="AA1384" t="str">
        <f t="shared" si="93"/>
        <v>long_term</v>
      </c>
      <c r="AB1384" s="4" t="s">
        <v>131</v>
      </c>
    </row>
    <row r="1385" spans="1:28">
      <c r="A1385" t="s">
        <v>88</v>
      </c>
      <c r="B1385">
        <v>2021</v>
      </c>
      <c r="C1385" t="s">
        <v>78</v>
      </c>
      <c r="D1385" s="4" t="s">
        <v>33</v>
      </c>
      <c r="E1385" s="2" t="s">
        <v>61</v>
      </c>
      <c r="F1385">
        <v>0</v>
      </c>
      <c r="G1385">
        <v>7.6666666999999994E-2</v>
      </c>
      <c r="H1385">
        <v>30.64</v>
      </c>
      <c r="I1385">
        <v>48.371666670000003</v>
      </c>
      <c r="J1385">
        <v>3.33</v>
      </c>
      <c r="K1385">
        <f ca="1">RANDBETWEEN(50,65)</f>
        <v>65</v>
      </c>
      <c r="L1385">
        <v>1080</v>
      </c>
      <c r="M1385">
        <v>1080</v>
      </c>
      <c r="N1385">
        <f t="shared" si="91"/>
        <v>36</v>
      </c>
      <c r="O1385">
        <v>0</v>
      </c>
      <c r="P1385">
        <v>0</v>
      </c>
      <c r="Q1385" t="s">
        <v>71</v>
      </c>
      <c r="R1385">
        <v>6</v>
      </c>
      <c r="S1385">
        <v>25</v>
      </c>
      <c r="T1385">
        <v>12</v>
      </c>
      <c r="U1385">
        <v>12</v>
      </c>
      <c r="V1385" t="s">
        <v>18</v>
      </c>
      <c r="W1385">
        <f t="shared" ca="1" si="92"/>
        <v>0</v>
      </c>
      <c r="X1385">
        <f t="shared" ca="1" si="90"/>
        <v>0</v>
      </c>
      <c r="Y1385">
        <v>0</v>
      </c>
      <c r="Z1385" t="s">
        <v>54</v>
      </c>
      <c r="AA1385" t="str">
        <f t="shared" si="93"/>
        <v>long_term</v>
      </c>
      <c r="AB1385" s="4" t="s">
        <v>96</v>
      </c>
    </row>
    <row r="1386" spans="1:28">
      <c r="A1386" t="s">
        <v>88</v>
      </c>
      <c r="B1386">
        <v>2021</v>
      </c>
      <c r="C1386" t="s">
        <v>78</v>
      </c>
      <c r="D1386" s="4" t="s">
        <v>34</v>
      </c>
      <c r="E1386" s="2" t="s">
        <v>61</v>
      </c>
      <c r="F1386">
        <v>0</v>
      </c>
      <c r="G1386">
        <v>7.6666666999999994E-2</v>
      </c>
      <c r="H1386">
        <v>30.64</v>
      </c>
      <c r="I1386">
        <v>48.371666670000003</v>
      </c>
      <c r="J1386">
        <v>3.33</v>
      </c>
      <c r="K1386">
        <f ca="1">RANDBETWEEN(90,120)</f>
        <v>116</v>
      </c>
      <c r="L1386">
        <v>900</v>
      </c>
      <c r="M1386">
        <v>900</v>
      </c>
      <c r="N1386">
        <f t="shared" si="91"/>
        <v>30</v>
      </c>
      <c r="O1386">
        <v>0</v>
      </c>
      <c r="P1386">
        <v>0</v>
      </c>
      <c r="Q1386" t="s">
        <v>13</v>
      </c>
      <c r="R1386">
        <v>7.25</v>
      </c>
      <c r="S1386">
        <v>215</v>
      </c>
      <c r="T1386">
        <v>75</v>
      </c>
      <c r="U1386">
        <v>100</v>
      </c>
      <c r="V1386" t="s">
        <v>17</v>
      </c>
      <c r="W1386">
        <f t="shared" ca="1" si="92"/>
        <v>0</v>
      </c>
      <c r="X1386">
        <f t="shared" ca="1" si="90"/>
        <v>0</v>
      </c>
      <c r="Y1386">
        <v>0</v>
      </c>
      <c r="Z1386" t="s">
        <v>54</v>
      </c>
      <c r="AA1386" t="str">
        <f t="shared" si="93"/>
        <v>long_term</v>
      </c>
      <c r="AB1386" s="4" t="s">
        <v>97</v>
      </c>
    </row>
    <row r="1387" spans="1:28">
      <c r="A1387" t="s">
        <v>88</v>
      </c>
      <c r="B1387">
        <v>2021</v>
      </c>
      <c r="C1387" t="s">
        <v>78</v>
      </c>
      <c r="D1387" s="4" t="s">
        <v>35</v>
      </c>
      <c r="E1387" s="2" t="s">
        <v>61</v>
      </c>
      <c r="F1387">
        <v>0</v>
      </c>
      <c r="G1387">
        <v>7.6666666999999994E-2</v>
      </c>
      <c r="H1387">
        <v>30.64</v>
      </c>
      <c r="I1387">
        <v>48.371666670000003</v>
      </c>
      <c r="J1387">
        <v>3.33</v>
      </c>
      <c r="K1387">
        <f ca="1">RANDBETWEEN(30,50)</f>
        <v>48</v>
      </c>
      <c r="L1387">
        <v>210</v>
      </c>
      <c r="M1387">
        <v>210</v>
      </c>
      <c r="N1387">
        <f t="shared" si="91"/>
        <v>7</v>
      </c>
      <c r="O1387">
        <v>0</v>
      </c>
      <c r="P1387">
        <v>0</v>
      </c>
      <c r="Q1387" t="s">
        <v>13</v>
      </c>
      <c r="R1387">
        <v>6.75</v>
      </c>
      <c r="S1387">
        <v>1088</v>
      </c>
      <c r="T1387">
        <v>72</v>
      </c>
      <c r="U1387">
        <v>527</v>
      </c>
      <c r="V1387" t="s">
        <v>17</v>
      </c>
      <c r="W1387">
        <f t="shared" ca="1" si="92"/>
        <v>0</v>
      </c>
      <c r="X1387">
        <f t="shared" ca="1" si="90"/>
        <v>0</v>
      </c>
      <c r="Y1387">
        <v>0</v>
      </c>
      <c r="Z1387" t="s">
        <v>54</v>
      </c>
      <c r="AA1387" t="str">
        <f t="shared" si="93"/>
        <v>intermediate_term</v>
      </c>
      <c r="AB1387" s="4" t="s">
        <v>98</v>
      </c>
    </row>
    <row r="1388" spans="1:28">
      <c r="A1388" t="s">
        <v>88</v>
      </c>
      <c r="B1388">
        <v>2021</v>
      </c>
      <c r="C1388" t="s">
        <v>78</v>
      </c>
      <c r="D1388" s="4" t="s">
        <v>37</v>
      </c>
      <c r="E1388" s="2" t="s">
        <v>61</v>
      </c>
      <c r="F1388">
        <v>0</v>
      </c>
      <c r="G1388">
        <v>7.6666666999999994E-2</v>
      </c>
      <c r="H1388">
        <v>30.64</v>
      </c>
      <c r="I1388">
        <v>48.371666670000003</v>
      </c>
      <c r="J1388">
        <v>3.33</v>
      </c>
      <c r="K1388">
        <f ca="1">RANDBETWEEN(50,100)</f>
        <v>100</v>
      </c>
      <c r="L1388">
        <v>1800</v>
      </c>
      <c r="M1388">
        <v>2880</v>
      </c>
      <c r="N1388">
        <f t="shared" si="91"/>
        <v>78</v>
      </c>
      <c r="O1388">
        <v>0</v>
      </c>
      <c r="P1388">
        <v>0</v>
      </c>
      <c r="Q1388" t="s">
        <v>13</v>
      </c>
      <c r="R1388">
        <v>6.5</v>
      </c>
      <c r="S1388">
        <v>400</v>
      </c>
      <c r="T1388">
        <v>400</v>
      </c>
      <c r="U1388">
        <v>600</v>
      </c>
      <c r="V1388" t="s">
        <v>18</v>
      </c>
      <c r="W1388">
        <f t="shared" ca="1" si="92"/>
        <v>0</v>
      </c>
      <c r="X1388">
        <f t="shared" ca="1" si="90"/>
        <v>0</v>
      </c>
      <c r="Y1388">
        <v>0</v>
      </c>
      <c r="Z1388" t="s">
        <v>54</v>
      </c>
      <c r="AA1388" t="str">
        <f t="shared" si="93"/>
        <v>long_term</v>
      </c>
      <c r="AB1388" s="4" t="s">
        <v>99</v>
      </c>
    </row>
    <row r="1389" spans="1:28">
      <c r="A1389" t="s">
        <v>88</v>
      </c>
      <c r="B1389">
        <v>2021</v>
      </c>
      <c r="C1389" t="s">
        <v>78</v>
      </c>
      <c r="D1389" s="4" t="s">
        <v>156</v>
      </c>
      <c r="E1389" s="2" t="s">
        <v>61</v>
      </c>
      <c r="F1389">
        <v>0</v>
      </c>
      <c r="G1389">
        <v>7.6666666999999994E-2</v>
      </c>
      <c r="H1389">
        <v>30.64</v>
      </c>
      <c r="I1389">
        <v>48.371666670000003</v>
      </c>
      <c r="J1389">
        <v>3.33</v>
      </c>
      <c r="K1389">
        <f ca="1">RANDBETWEEN(100,150)</f>
        <v>125</v>
      </c>
      <c r="L1389">
        <v>240</v>
      </c>
      <c r="M1389">
        <v>720</v>
      </c>
      <c r="N1389">
        <f t="shared" si="91"/>
        <v>16</v>
      </c>
      <c r="O1389">
        <v>0</v>
      </c>
      <c r="P1389">
        <v>0</v>
      </c>
      <c r="Q1389" t="s">
        <v>67</v>
      </c>
      <c r="R1389">
        <v>6</v>
      </c>
      <c r="S1389">
        <v>170</v>
      </c>
      <c r="T1389">
        <v>170</v>
      </c>
      <c r="U1389">
        <v>170</v>
      </c>
      <c r="V1389" t="s">
        <v>18</v>
      </c>
      <c r="W1389">
        <f t="shared" ca="1" si="92"/>
        <v>0</v>
      </c>
      <c r="X1389">
        <f t="shared" ca="1" si="90"/>
        <v>0</v>
      </c>
      <c r="Y1389">
        <v>0</v>
      </c>
      <c r="Z1389" t="s">
        <v>54</v>
      </c>
      <c r="AA1389" t="str">
        <f t="shared" si="93"/>
        <v>long_term</v>
      </c>
      <c r="AB1389" s="4" t="s">
        <v>100</v>
      </c>
    </row>
    <row r="1390" spans="1:28">
      <c r="A1390" t="s">
        <v>88</v>
      </c>
      <c r="B1390">
        <v>2021</v>
      </c>
      <c r="C1390" t="s">
        <v>78</v>
      </c>
      <c r="D1390" s="4" t="s">
        <v>38</v>
      </c>
      <c r="E1390" s="3" t="s">
        <v>59</v>
      </c>
      <c r="F1390">
        <v>0</v>
      </c>
      <c r="G1390">
        <v>7.6666666999999994E-2</v>
      </c>
      <c r="H1390">
        <v>30.64</v>
      </c>
      <c r="I1390">
        <v>48.371666670000003</v>
      </c>
      <c r="J1390">
        <v>3.33</v>
      </c>
      <c r="K1390">
        <f ca="1">RANDBETWEEN(120,300)</f>
        <v>219</v>
      </c>
      <c r="L1390">
        <v>45</v>
      </c>
      <c r="M1390">
        <v>50</v>
      </c>
      <c r="N1390">
        <f t="shared" si="91"/>
        <v>1.5833333333333333</v>
      </c>
      <c r="O1390">
        <v>0</v>
      </c>
      <c r="P1390">
        <v>0</v>
      </c>
      <c r="Q1390" t="s">
        <v>15</v>
      </c>
      <c r="R1390">
        <v>6.25</v>
      </c>
      <c r="S1390">
        <v>200</v>
      </c>
      <c r="T1390">
        <v>75</v>
      </c>
      <c r="U1390">
        <v>125</v>
      </c>
      <c r="V1390" t="s">
        <v>17</v>
      </c>
      <c r="W1390">
        <f t="shared" ca="1" si="92"/>
        <v>0</v>
      </c>
      <c r="X1390">
        <f t="shared" ca="1" si="90"/>
        <v>0</v>
      </c>
      <c r="Y1390">
        <v>0</v>
      </c>
      <c r="Z1390" t="s">
        <v>54</v>
      </c>
      <c r="AA1390" t="str">
        <f t="shared" si="93"/>
        <v>short_term</v>
      </c>
      <c r="AB1390" s="4" t="s">
        <v>101</v>
      </c>
    </row>
    <row r="1391" spans="1:28">
      <c r="A1391" t="s">
        <v>88</v>
      </c>
      <c r="B1391">
        <v>2021</v>
      </c>
      <c r="C1391" t="s">
        <v>78</v>
      </c>
      <c r="D1391" s="4" t="s">
        <v>39</v>
      </c>
      <c r="E1391" s="3" t="s">
        <v>59</v>
      </c>
      <c r="F1391">
        <v>0</v>
      </c>
      <c r="G1391">
        <v>7.6666666999999994E-2</v>
      </c>
      <c r="H1391">
        <v>30.64</v>
      </c>
      <c r="I1391">
        <v>48.371666670000003</v>
      </c>
      <c r="J1391">
        <v>3.33</v>
      </c>
      <c r="K1391">
        <f ca="1">RANDBETWEEN(60,90)</f>
        <v>71</v>
      </c>
      <c r="L1391">
        <v>56</v>
      </c>
      <c r="M1391">
        <v>60</v>
      </c>
      <c r="N1391">
        <f t="shared" si="91"/>
        <v>1.9333333333333333</v>
      </c>
      <c r="O1391">
        <v>0</v>
      </c>
      <c r="P1391">
        <v>0</v>
      </c>
      <c r="Q1391" t="s">
        <v>13</v>
      </c>
      <c r="R1391">
        <v>7.25</v>
      </c>
      <c r="S1391">
        <v>45</v>
      </c>
      <c r="T1391">
        <v>90</v>
      </c>
      <c r="U1391">
        <v>75</v>
      </c>
      <c r="V1391" t="s">
        <v>18</v>
      </c>
      <c r="W1391">
        <f t="shared" ca="1" si="92"/>
        <v>0</v>
      </c>
      <c r="X1391">
        <f t="shared" ca="1" si="90"/>
        <v>0</v>
      </c>
      <c r="Y1391">
        <v>0</v>
      </c>
      <c r="Z1391" t="s">
        <v>53</v>
      </c>
      <c r="AA1391" t="str">
        <f t="shared" si="93"/>
        <v>short_term</v>
      </c>
      <c r="AB1391" s="4" t="s">
        <v>102</v>
      </c>
    </row>
    <row r="1392" spans="1:28">
      <c r="A1392" t="s">
        <v>88</v>
      </c>
      <c r="B1392">
        <v>2021</v>
      </c>
      <c r="C1392" t="s">
        <v>78</v>
      </c>
      <c r="D1392" s="4" t="s">
        <v>40</v>
      </c>
      <c r="E1392" s="2" t="s">
        <v>62</v>
      </c>
      <c r="F1392">
        <v>0</v>
      </c>
      <c r="G1392">
        <v>7.6666666999999994E-2</v>
      </c>
      <c r="H1392">
        <v>30.64</v>
      </c>
      <c r="I1392">
        <v>48.371666670000003</v>
      </c>
      <c r="J1392">
        <v>3.33</v>
      </c>
      <c r="K1392">
        <f ca="1">RANDBETWEEN(15,25)</f>
        <v>18</v>
      </c>
      <c r="L1392">
        <v>55</v>
      </c>
      <c r="M1392">
        <v>90</v>
      </c>
      <c r="N1392">
        <f t="shared" si="91"/>
        <v>2.4166666666666665</v>
      </c>
      <c r="O1392">
        <v>0</v>
      </c>
      <c r="P1392">
        <v>0</v>
      </c>
      <c r="Q1392" t="s">
        <v>72</v>
      </c>
      <c r="R1392">
        <v>6.5</v>
      </c>
      <c r="S1392">
        <v>40</v>
      </c>
      <c r="T1392">
        <v>60</v>
      </c>
      <c r="U1392">
        <v>30</v>
      </c>
      <c r="V1392" t="s">
        <v>17</v>
      </c>
      <c r="W1392">
        <f t="shared" ca="1" si="92"/>
        <v>0</v>
      </c>
      <c r="X1392">
        <f t="shared" ca="1" si="90"/>
        <v>0</v>
      </c>
      <c r="Y1392">
        <v>0</v>
      </c>
      <c r="Z1392" t="s">
        <v>53</v>
      </c>
      <c r="AA1392" t="str">
        <f t="shared" si="93"/>
        <v>short_term</v>
      </c>
      <c r="AB1392" s="4" t="s">
        <v>132</v>
      </c>
    </row>
    <row r="1393" spans="1:28">
      <c r="A1393" t="s">
        <v>88</v>
      </c>
      <c r="B1393">
        <v>2021</v>
      </c>
      <c r="C1393" t="s">
        <v>78</v>
      </c>
      <c r="D1393" s="4" t="s">
        <v>41</v>
      </c>
      <c r="E1393" s="2" t="s">
        <v>62</v>
      </c>
      <c r="F1393">
        <v>0</v>
      </c>
      <c r="G1393">
        <v>7.6666666999999994E-2</v>
      </c>
      <c r="H1393">
        <v>30.64</v>
      </c>
      <c r="I1393">
        <v>48.371666670000003</v>
      </c>
      <c r="J1393">
        <v>3.33</v>
      </c>
      <c r="K1393">
        <f ca="1">RANDBETWEEN(20,35)</f>
        <v>30</v>
      </c>
      <c r="L1393">
        <v>90</v>
      </c>
      <c r="M1393">
        <v>120</v>
      </c>
      <c r="N1393">
        <f t="shared" si="91"/>
        <v>3.5</v>
      </c>
      <c r="O1393">
        <v>0</v>
      </c>
      <c r="P1393">
        <v>0</v>
      </c>
      <c r="Q1393" t="s">
        <v>15</v>
      </c>
      <c r="R1393">
        <v>6.5</v>
      </c>
      <c r="S1393">
        <v>120</v>
      </c>
      <c r="T1393">
        <v>80</v>
      </c>
      <c r="U1393">
        <v>80</v>
      </c>
      <c r="V1393" t="s">
        <v>17</v>
      </c>
      <c r="W1393">
        <f t="shared" ca="1" si="92"/>
        <v>0</v>
      </c>
      <c r="X1393">
        <f t="shared" ca="1" si="90"/>
        <v>0</v>
      </c>
      <c r="Y1393">
        <v>0</v>
      </c>
      <c r="Z1393" t="s">
        <v>51</v>
      </c>
      <c r="AA1393" t="str">
        <f t="shared" si="93"/>
        <v>short_term</v>
      </c>
      <c r="AB1393" s="4" t="s">
        <v>133</v>
      </c>
    </row>
    <row r="1394" spans="1:28">
      <c r="A1394" t="s">
        <v>88</v>
      </c>
      <c r="B1394">
        <v>2021</v>
      </c>
      <c r="C1394" t="s">
        <v>78</v>
      </c>
      <c r="D1394" s="4" t="s">
        <v>157</v>
      </c>
      <c r="E1394" s="2" t="s">
        <v>62</v>
      </c>
      <c r="F1394">
        <v>1</v>
      </c>
      <c r="G1394">
        <v>7.6666666999999994E-2</v>
      </c>
      <c r="H1394">
        <v>30.64</v>
      </c>
      <c r="I1394">
        <v>48.371666670000003</v>
      </c>
      <c r="J1394">
        <v>3.33</v>
      </c>
      <c r="K1394">
        <f ca="1">RANDBETWEEN(25,40)</f>
        <v>27</v>
      </c>
      <c r="L1394">
        <v>55</v>
      </c>
      <c r="M1394">
        <v>60</v>
      </c>
      <c r="N1394">
        <f t="shared" si="91"/>
        <v>1.9166666666666667</v>
      </c>
      <c r="O1394">
        <v>22000</v>
      </c>
      <c r="P1394">
        <f ca="1">RANDBETWEEN(6060,6075)</f>
        <v>6067</v>
      </c>
      <c r="Q1394" t="s">
        <v>13</v>
      </c>
      <c r="R1394">
        <v>6.5</v>
      </c>
      <c r="S1394">
        <v>120</v>
      </c>
      <c r="T1394">
        <v>40</v>
      </c>
      <c r="U1394">
        <v>80</v>
      </c>
      <c r="V1394" t="s">
        <v>18</v>
      </c>
      <c r="W1394">
        <f t="shared" ca="1" si="92"/>
        <v>163809</v>
      </c>
      <c r="X1394">
        <f t="shared" ca="1" si="90"/>
        <v>141809</v>
      </c>
      <c r="Y1394">
        <f ca="1">(X1394/O1394)*100</f>
        <v>644.58636363636367</v>
      </c>
      <c r="Z1394" t="s">
        <v>53</v>
      </c>
      <c r="AA1394" t="str">
        <f t="shared" si="93"/>
        <v>short_term</v>
      </c>
      <c r="AB1394" s="4" t="s">
        <v>103</v>
      </c>
    </row>
    <row r="1395" spans="1:28">
      <c r="A1395" t="s">
        <v>88</v>
      </c>
      <c r="B1395">
        <v>2021</v>
      </c>
      <c r="C1395" t="s">
        <v>78</v>
      </c>
      <c r="D1395" s="4" t="s">
        <v>158</v>
      </c>
      <c r="E1395" s="2" t="s">
        <v>62</v>
      </c>
      <c r="F1395">
        <v>1</v>
      </c>
      <c r="G1395">
        <v>7.6666666999999994E-2</v>
      </c>
      <c r="H1395">
        <v>30.64</v>
      </c>
      <c r="I1395">
        <v>48.371666670000003</v>
      </c>
      <c r="J1395">
        <v>3.33</v>
      </c>
      <c r="K1395">
        <f ca="1">RANDBETWEEN(15,25)</f>
        <v>25</v>
      </c>
      <c r="L1395">
        <v>110</v>
      </c>
      <c r="M1395">
        <v>120</v>
      </c>
      <c r="N1395">
        <f t="shared" si="91"/>
        <v>3.8333333333333335</v>
      </c>
      <c r="O1395">
        <v>22000</v>
      </c>
      <c r="P1395">
        <f ca="1">RANDBETWEEN(15990,16010)</f>
        <v>16007</v>
      </c>
      <c r="Q1395" t="s">
        <v>13</v>
      </c>
      <c r="R1395">
        <v>7</v>
      </c>
      <c r="S1395">
        <v>120</v>
      </c>
      <c r="T1395">
        <v>40</v>
      </c>
      <c r="U1395">
        <v>80</v>
      </c>
      <c r="V1395" t="s">
        <v>17</v>
      </c>
      <c r="W1395">
        <f t="shared" ca="1" si="92"/>
        <v>400175</v>
      </c>
      <c r="X1395">
        <f t="shared" ca="1" si="90"/>
        <v>378175</v>
      </c>
      <c r="Y1395">
        <f ca="1">(X1395/O1395)*100</f>
        <v>1718.977272727273</v>
      </c>
      <c r="Z1395" t="s">
        <v>53</v>
      </c>
      <c r="AA1395" t="str">
        <f t="shared" si="93"/>
        <v>short_term</v>
      </c>
      <c r="AB1395" s="4" t="s">
        <v>103</v>
      </c>
    </row>
    <row r="1396" spans="1:28">
      <c r="A1396" t="s">
        <v>88</v>
      </c>
      <c r="B1396">
        <v>2021</v>
      </c>
      <c r="C1396" t="s">
        <v>78</v>
      </c>
      <c r="D1396" s="4" t="s">
        <v>42</v>
      </c>
      <c r="E1396" s="2" t="s">
        <v>61</v>
      </c>
      <c r="F1396">
        <v>0</v>
      </c>
      <c r="G1396">
        <v>7.6666666999999994E-2</v>
      </c>
      <c r="H1396">
        <v>30.64</v>
      </c>
      <c r="I1396">
        <v>48.371666670000003</v>
      </c>
      <c r="J1396">
        <v>3.33</v>
      </c>
      <c r="K1396">
        <f ca="1">RANDBETWEEN(600,700)</f>
        <v>666</v>
      </c>
      <c r="L1396">
        <v>720</v>
      </c>
      <c r="M1396">
        <v>1080</v>
      </c>
      <c r="N1396">
        <f t="shared" si="91"/>
        <v>30</v>
      </c>
      <c r="O1396">
        <v>0</v>
      </c>
      <c r="P1396">
        <v>0</v>
      </c>
      <c r="Q1396" t="s">
        <v>70</v>
      </c>
      <c r="R1396">
        <v>5.75</v>
      </c>
      <c r="S1396">
        <v>890</v>
      </c>
      <c r="T1396">
        <v>445</v>
      </c>
      <c r="U1396">
        <v>445</v>
      </c>
      <c r="V1396" t="s">
        <v>18</v>
      </c>
      <c r="W1396">
        <f t="shared" ca="1" si="92"/>
        <v>0</v>
      </c>
      <c r="X1396">
        <f t="shared" ca="1" si="90"/>
        <v>0</v>
      </c>
      <c r="Y1396">
        <v>0</v>
      </c>
      <c r="Z1396" t="s">
        <v>54</v>
      </c>
      <c r="AA1396" t="str">
        <f t="shared" si="93"/>
        <v>long_term</v>
      </c>
      <c r="AB1396" s="4" t="s">
        <v>134</v>
      </c>
    </row>
    <row r="1397" spans="1:28">
      <c r="A1397" t="s">
        <v>88</v>
      </c>
      <c r="B1397">
        <v>2021</v>
      </c>
      <c r="C1397" t="s">
        <v>78</v>
      </c>
      <c r="D1397" s="4" t="s">
        <v>43</v>
      </c>
      <c r="E1397" s="3" t="s">
        <v>61</v>
      </c>
      <c r="F1397">
        <v>0</v>
      </c>
      <c r="G1397">
        <v>7.6666666999999994E-2</v>
      </c>
      <c r="H1397">
        <v>30.64</v>
      </c>
      <c r="I1397">
        <v>48.371666670000003</v>
      </c>
      <c r="J1397">
        <v>3.33</v>
      </c>
      <c r="K1397">
        <f ca="1">RANDBETWEEN(140,170)</f>
        <v>143</v>
      </c>
      <c r="L1397">
        <v>150</v>
      </c>
      <c r="M1397">
        <v>180</v>
      </c>
      <c r="N1397">
        <f t="shared" si="91"/>
        <v>5.5</v>
      </c>
      <c r="O1397">
        <v>0</v>
      </c>
      <c r="P1397">
        <v>0</v>
      </c>
      <c r="Q1397" t="s">
        <v>15</v>
      </c>
      <c r="R1397">
        <v>6.5</v>
      </c>
      <c r="S1397">
        <v>350</v>
      </c>
      <c r="T1397">
        <v>140</v>
      </c>
      <c r="U1397">
        <v>140</v>
      </c>
      <c r="V1397" t="s">
        <v>17</v>
      </c>
      <c r="W1397">
        <f t="shared" ca="1" si="92"/>
        <v>0</v>
      </c>
      <c r="X1397">
        <f t="shared" ca="1" si="90"/>
        <v>0</v>
      </c>
      <c r="Y1397">
        <v>0</v>
      </c>
      <c r="Z1397" t="s">
        <v>54</v>
      </c>
      <c r="AA1397" t="str">
        <f t="shared" si="93"/>
        <v>intermediate_term</v>
      </c>
      <c r="AB1397" s="4" t="s">
        <v>135</v>
      </c>
    </row>
    <row r="1398" spans="1:28">
      <c r="A1398" t="s">
        <v>88</v>
      </c>
      <c r="B1398">
        <v>2021</v>
      </c>
      <c r="C1398" t="s">
        <v>78</v>
      </c>
      <c r="D1398" s="4" t="s">
        <v>44</v>
      </c>
      <c r="E1398" s="2" t="s">
        <v>61</v>
      </c>
      <c r="F1398">
        <v>1</v>
      </c>
      <c r="G1398">
        <v>7.6666666999999994E-2</v>
      </c>
      <c r="H1398">
        <v>30.64</v>
      </c>
      <c r="I1398">
        <v>48.371666670000003</v>
      </c>
      <c r="J1398">
        <v>3.33</v>
      </c>
      <c r="K1398">
        <f ca="1">RANDBETWEEN(110,125)</f>
        <v>119</v>
      </c>
      <c r="L1398">
        <v>2160</v>
      </c>
      <c r="M1398">
        <v>3600</v>
      </c>
      <c r="N1398">
        <f t="shared" si="91"/>
        <v>96</v>
      </c>
      <c r="O1398">
        <v>40500</v>
      </c>
      <c r="P1398">
        <f ca="1">RANDBETWEEN(2780,2795)</f>
        <v>2794</v>
      </c>
      <c r="Q1398" t="s">
        <v>70</v>
      </c>
      <c r="R1398">
        <v>6.6</v>
      </c>
      <c r="S1398">
        <v>800</v>
      </c>
      <c r="T1398">
        <v>40</v>
      </c>
      <c r="U1398">
        <v>160</v>
      </c>
      <c r="V1398" t="s">
        <v>18</v>
      </c>
      <c r="W1398">
        <f t="shared" ca="1" si="92"/>
        <v>332486</v>
      </c>
      <c r="X1398">
        <f t="shared" ca="1" si="90"/>
        <v>291986</v>
      </c>
      <c r="Y1398">
        <f ca="1">(X1398/O1398)*100</f>
        <v>720.95308641975316</v>
      </c>
      <c r="Z1398" t="s">
        <v>54</v>
      </c>
      <c r="AA1398" t="str">
        <f t="shared" si="93"/>
        <v>long_term</v>
      </c>
      <c r="AB1398" s="4" t="s">
        <v>136</v>
      </c>
    </row>
    <row r="1399" spans="1:28">
      <c r="A1399" t="s">
        <v>88</v>
      </c>
      <c r="B1399">
        <v>2021</v>
      </c>
      <c r="C1399" t="s">
        <v>78</v>
      </c>
      <c r="D1399" s="4" t="s">
        <v>45</v>
      </c>
      <c r="E1399" s="3" t="s">
        <v>59</v>
      </c>
      <c r="F1399">
        <v>0</v>
      </c>
      <c r="G1399">
        <v>7.6666666999999994E-2</v>
      </c>
      <c r="H1399">
        <v>30.64</v>
      </c>
      <c r="I1399">
        <v>48.371666670000003</v>
      </c>
      <c r="J1399">
        <v>3.33</v>
      </c>
      <c r="K1399">
        <f ca="1">RANDBETWEEN(800,1000)</f>
        <v>815</v>
      </c>
      <c r="L1399">
        <v>240</v>
      </c>
      <c r="M1399">
        <v>270</v>
      </c>
      <c r="N1399">
        <f t="shared" si="91"/>
        <v>8.5</v>
      </c>
      <c r="O1399">
        <v>0</v>
      </c>
      <c r="P1399">
        <v>0</v>
      </c>
      <c r="Q1399" t="s">
        <v>65</v>
      </c>
      <c r="R1399">
        <v>7</v>
      </c>
      <c r="S1399">
        <v>50</v>
      </c>
      <c r="T1399">
        <v>100</v>
      </c>
      <c r="U1399">
        <v>100</v>
      </c>
      <c r="V1399" t="s">
        <v>18</v>
      </c>
      <c r="W1399">
        <f t="shared" ca="1" si="92"/>
        <v>0</v>
      </c>
      <c r="X1399">
        <f t="shared" ca="1" si="90"/>
        <v>0</v>
      </c>
      <c r="Y1399">
        <v>0</v>
      </c>
      <c r="Z1399" t="s">
        <v>53</v>
      </c>
      <c r="AA1399" t="str">
        <f t="shared" si="93"/>
        <v>intermediate_term</v>
      </c>
      <c r="AB1399" s="4" t="s">
        <v>104</v>
      </c>
    </row>
    <row r="1400" spans="1:28">
      <c r="A1400" t="s">
        <v>88</v>
      </c>
      <c r="B1400">
        <v>2021</v>
      </c>
      <c r="C1400" t="s">
        <v>78</v>
      </c>
      <c r="D1400" s="4" t="s">
        <v>46</v>
      </c>
      <c r="E1400" s="2" t="s">
        <v>59</v>
      </c>
      <c r="F1400">
        <v>0</v>
      </c>
      <c r="G1400">
        <v>7.6666666999999994E-2</v>
      </c>
      <c r="H1400">
        <v>30.64</v>
      </c>
      <c r="I1400">
        <v>48.371666670000003</v>
      </c>
      <c r="J1400">
        <v>3.33</v>
      </c>
      <c r="K1400">
        <f ca="1">RANDBETWEEN(80,100)</f>
        <v>99</v>
      </c>
      <c r="L1400">
        <v>75</v>
      </c>
      <c r="M1400">
        <v>90</v>
      </c>
      <c r="N1400">
        <f t="shared" si="91"/>
        <v>2.75</v>
      </c>
      <c r="O1400">
        <v>0</v>
      </c>
      <c r="P1400">
        <v>0</v>
      </c>
      <c r="Q1400" t="s">
        <v>13</v>
      </c>
      <c r="R1400">
        <v>6.75</v>
      </c>
      <c r="S1400">
        <v>125</v>
      </c>
      <c r="T1400">
        <v>120</v>
      </c>
      <c r="U1400">
        <v>25</v>
      </c>
      <c r="V1400" t="s">
        <v>17</v>
      </c>
      <c r="W1400">
        <f t="shared" ca="1" si="92"/>
        <v>0</v>
      </c>
      <c r="X1400">
        <f t="shared" ca="1" si="90"/>
        <v>0</v>
      </c>
      <c r="Y1400">
        <v>0</v>
      </c>
      <c r="Z1400" t="s">
        <v>53</v>
      </c>
      <c r="AA1400" t="str">
        <f t="shared" si="93"/>
        <v>short_term</v>
      </c>
      <c r="AB1400" s="4" t="s">
        <v>105</v>
      </c>
    </row>
    <row r="1401" spans="1:28">
      <c r="A1401" t="s">
        <v>88</v>
      </c>
      <c r="B1401">
        <v>2021</v>
      </c>
      <c r="C1401" t="s">
        <v>78</v>
      </c>
      <c r="D1401" t="s">
        <v>159</v>
      </c>
      <c r="E1401" s="2" t="s">
        <v>61</v>
      </c>
      <c r="F1401">
        <v>1</v>
      </c>
      <c r="G1401">
        <v>7.6666666999999994E-2</v>
      </c>
      <c r="H1401">
        <v>30.64</v>
      </c>
      <c r="I1401">
        <v>48.371666670000003</v>
      </c>
      <c r="J1401">
        <v>3.33</v>
      </c>
      <c r="K1401">
        <f ca="1">RANDBETWEEN(190,210)</f>
        <v>203</v>
      </c>
      <c r="L1401">
        <v>1095</v>
      </c>
      <c r="M1401">
        <v>1460</v>
      </c>
      <c r="N1401">
        <f t="shared" si="91"/>
        <v>42.583333333333336</v>
      </c>
      <c r="O1401">
        <v>350000</v>
      </c>
      <c r="P1401">
        <f ca="1">RANDBETWEEN(11990,12010)</f>
        <v>12007</v>
      </c>
      <c r="Q1401" t="s">
        <v>13</v>
      </c>
      <c r="R1401">
        <v>6</v>
      </c>
      <c r="S1401">
        <v>50</v>
      </c>
      <c r="T1401">
        <v>25</v>
      </c>
      <c r="U1401">
        <v>25</v>
      </c>
      <c r="V1401" t="s">
        <v>17</v>
      </c>
      <c r="W1401">
        <f t="shared" ca="1" si="92"/>
        <v>2437421</v>
      </c>
      <c r="X1401">
        <f t="shared" ca="1" si="90"/>
        <v>2087421</v>
      </c>
      <c r="Y1401">
        <f ca="1">(X1401/O1401)*100</f>
        <v>596.40599999999995</v>
      </c>
      <c r="Z1401" t="s">
        <v>54</v>
      </c>
      <c r="AA1401" t="str">
        <f t="shared" si="93"/>
        <v>long_term</v>
      </c>
      <c r="AB1401" s="4" t="s">
        <v>106</v>
      </c>
    </row>
    <row r="1402" spans="1:28">
      <c r="A1402" t="s">
        <v>88</v>
      </c>
      <c r="B1402">
        <v>2021</v>
      </c>
      <c r="C1402" t="s">
        <v>79</v>
      </c>
      <c r="D1402" s="4" t="s">
        <v>138</v>
      </c>
      <c r="E1402" t="s">
        <v>58</v>
      </c>
      <c r="F1402">
        <v>0</v>
      </c>
      <c r="G1402">
        <v>0.29062500000000002</v>
      </c>
      <c r="H1402">
        <v>31.713640000000002</v>
      </c>
      <c r="I1402">
        <v>40.642424239999997</v>
      </c>
      <c r="J1402">
        <v>2.8590909089999998</v>
      </c>
      <c r="K1402">
        <v>20</v>
      </c>
      <c r="L1402">
        <v>90</v>
      </c>
      <c r="M1402">
        <v>110</v>
      </c>
      <c r="N1402">
        <f t="shared" si="91"/>
        <v>3.3333333333333335</v>
      </c>
      <c r="O1402">
        <v>0</v>
      </c>
      <c r="P1402">
        <v>0</v>
      </c>
      <c r="Q1402" t="s">
        <v>15</v>
      </c>
      <c r="R1402">
        <v>5.75</v>
      </c>
      <c r="S1402">
        <v>150</v>
      </c>
      <c r="T1402">
        <v>60</v>
      </c>
      <c r="U1402">
        <v>60</v>
      </c>
      <c r="V1402" t="s">
        <v>17</v>
      </c>
      <c r="W1402">
        <f t="shared" si="92"/>
        <v>0</v>
      </c>
      <c r="X1402">
        <f t="shared" si="90"/>
        <v>0</v>
      </c>
      <c r="Y1402">
        <v>0</v>
      </c>
      <c r="Z1402" t="s">
        <v>51</v>
      </c>
      <c r="AA1402" t="str">
        <f t="shared" si="93"/>
        <v>short_term</v>
      </c>
      <c r="AB1402" s="4" t="s">
        <v>107</v>
      </c>
    </row>
    <row r="1403" spans="1:28">
      <c r="A1403" t="s">
        <v>88</v>
      </c>
      <c r="B1403">
        <v>2021</v>
      </c>
      <c r="C1403" t="s">
        <v>79</v>
      </c>
      <c r="D1403" s="4" t="s">
        <v>9</v>
      </c>
      <c r="E1403" t="s">
        <v>58</v>
      </c>
      <c r="F1403">
        <v>0</v>
      </c>
      <c r="G1403">
        <v>0.29062500000000002</v>
      </c>
      <c r="H1403">
        <v>31.713640000000002</v>
      </c>
      <c r="I1403">
        <v>40.642424239999997</v>
      </c>
      <c r="J1403">
        <v>2.8590909089999998</v>
      </c>
      <c r="K1403">
        <v>19.899999999999999</v>
      </c>
      <c r="L1403">
        <v>210</v>
      </c>
      <c r="M1403">
        <v>240</v>
      </c>
      <c r="N1403">
        <f t="shared" si="91"/>
        <v>7.5</v>
      </c>
      <c r="O1403">
        <v>0</v>
      </c>
      <c r="P1403">
        <v>0</v>
      </c>
      <c r="Q1403" t="s">
        <v>15</v>
      </c>
      <c r="R1403">
        <v>6.5</v>
      </c>
      <c r="S1403">
        <v>80</v>
      </c>
      <c r="T1403">
        <v>40</v>
      </c>
      <c r="U1403">
        <v>40</v>
      </c>
      <c r="V1403" t="s">
        <v>17</v>
      </c>
      <c r="W1403">
        <f t="shared" si="92"/>
        <v>0</v>
      </c>
      <c r="X1403">
        <f t="shared" si="90"/>
        <v>0</v>
      </c>
      <c r="Y1403">
        <v>0</v>
      </c>
      <c r="Z1403" t="s">
        <v>51</v>
      </c>
      <c r="AA1403" t="str">
        <f t="shared" si="93"/>
        <v>intermediate_term</v>
      </c>
      <c r="AB1403" s="4" t="s">
        <v>108</v>
      </c>
    </row>
    <row r="1404" spans="1:28">
      <c r="A1404" t="s">
        <v>88</v>
      </c>
      <c r="B1404">
        <v>2021</v>
      </c>
      <c r="C1404" t="s">
        <v>79</v>
      </c>
      <c r="D1404" s="4" t="s">
        <v>139</v>
      </c>
      <c r="E1404" t="s">
        <v>58</v>
      </c>
      <c r="F1404">
        <v>0</v>
      </c>
      <c r="G1404">
        <v>0.29062500000000002</v>
      </c>
      <c r="H1404">
        <v>31.713640000000002</v>
      </c>
      <c r="I1404">
        <v>40.642424239999997</v>
      </c>
      <c r="J1404">
        <v>2.8590909089999998</v>
      </c>
      <c r="K1404">
        <v>31</v>
      </c>
      <c r="L1404">
        <v>65</v>
      </c>
      <c r="M1404">
        <v>75</v>
      </c>
      <c r="N1404">
        <f t="shared" si="91"/>
        <v>2.3333333333333335</v>
      </c>
      <c r="O1404">
        <v>0</v>
      </c>
      <c r="P1404">
        <v>0</v>
      </c>
      <c r="Q1404" t="s">
        <v>15</v>
      </c>
      <c r="R1404">
        <v>6.75</v>
      </c>
      <c r="S1404">
        <v>80</v>
      </c>
      <c r="T1404">
        <v>40</v>
      </c>
      <c r="U1404">
        <v>40</v>
      </c>
      <c r="V1404" t="s">
        <v>17</v>
      </c>
      <c r="W1404">
        <f t="shared" si="92"/>
        <v>0</v>
      </c>
      <c r="X1404">
        <f t="shared" si="90"/>
        <v>0</v>
      </c>
      <c r="Y1404">
        <v>0</v>
      </c>
      <c r="Z1404" t="s">
        <v>51</v>
      </c>
      <c r="AA1404" t="str">
        <f t="shared" si="93"/>
        <v>short_term</v>
      </c>
      <c r="AB1404" s="4" t="s">
        <v>89</v>
      </c>
    </row>
    <row r="1405" spans="1:28">
      <c r="A1405" t="s">
        <v>88</v>
      </c>
      <c r="B1405">
        <v>2021</v>
      </c>
      <c r="C1405" t="s">
        <v>79</v>
      </c>
      <c r="D1405" s="4" t="s">
        <v>140</v>
      </c>
      <c r="E1405" t="s">
        <v>58</v>
      </c>
      <c r="F1405">
        <v>1</v>
      </c>
      <c r="G1405">
        <v>0.29062500000000002</v>
      </c>
      <c r="H1405">
        <v>31.713640000000002</v>
      </c>
      <c r="I1405">
        <v>40.642424239999997</v>
      </c>
      <c r="J1405">
        <v>2.8590909089999998</v>
      </c>
      <c r="K1405">
        <v>27</v>
      </c>
      <c r="L1405">
        <v>70</v>
      </c>
      <c r="M1405">
        <v>90</v>
      </c>
      <c r="N1405">
        <f t="shared" si="91"/>
        <v>2.6666666666666665</v>
      </c>
      <c r="O1405">
        <v>11000</v>
      </c>
      <c r="P1405">
        <v>2500</v>
      </c>
      <c r="Q1405" t="s">
        <v>13</v>
      </c>
      <c r="R1405">
        <v>0.75</v>
      </c>
      <c r="S1405">
        <v>80</v>
      </c>
      <c r="T1405">
        <v>40</v>
      </c>
      <c r="U1405">
        <v>40</v>
      </c>
      <c r="V1405" t="s">
        <v>18</v>
      </c>
      <c r="W1405">
        <f t="shared" si="92"/>
        <v>67500</v>
      </c>
      <c r="X1405">
        <f t="shared" si="90"/>
        <v>56500</v>
      </c>
      <c r="Y1405">
        <f>(X1405/O1405)*100</f>
        <v>513.63636363636363</v>
      </c>
      <c r="Z1405" t="s">
        <v>51</v>
      </c>
      <c r="AA1405" t="str">
        <f t="shared" si="93"/>
        <v>short_term</v>
      </c>
      <c r="AB1405" s="4" t="s">
        <v>109</v>
      </c>
    </row>
    <row r="1406" spans="1:28">
      <c r="A1406" t="s">
        <v>88</v>
      </c>
      <c r="B1406">
        <v>2021</v>
      </c>
      <c r="C1406" t="s">
        <v>79</v>
      </c>
      <c r="D1406" s="4" t="s">
        <v>141</v>
      </c>
      <c r="E1406" t="s">
        <v>58</v>
      </c>
      <c r="F1406">
        <v>0</v>
      </c>
      <c r="G1406">
        <v>0.29062500000000002</v>
      </c>
      <c r="H1406">
        <v>31.713640000000002</v>
      </c>
      <c r="I1406">
        <v>40.642424239999997</v>
      </c>
      <c r="J1406">
        <v>2.8590909089999998</v>
      </c>
      <c r="K1406">
        <v>18.7</v>
      </c>
      <c r="L1406">
        <v>105</v>
      </c>
      <c r="M1406">
        <v>110</v>
      </c>
      <c r="N1406">
        <f t="shared" si="91"/>
        <v>3.5833333333333335</v>
      </c>
      <c r="O1406">
        <v>0</v>
      </c>
      <c r="P1406">
        <v>0</v>
      </c>
      <c r="Q1406" t="s">
        <v>15</v>
      </c>
      <c r="R1406">
        <v>6.5</v>
      </c>
      <c r="S1406">
        <v>60</v>
      </c>
      <c r="T1406">
        <v>30</v>
      </c>
      <c r="U1406">
        <v>30</v>
      </c>
      <c r="V1406" t="s">
        <v>17</v>
      </c>
      <c r="W1406">
        <f t="shared" si="92"/>
        <v>0</v>
      </c>
      <c r="X1406">
        <f t="shared" si="90"/>
        <v>0</v>
      </c>
      <c r="Y1406">
        <v>0</v>
      </c>
      <c r="Z1406" t="s">
        <v>51</v>
      </c>
      <c r="AA1406" t="str">
        <f t="shared" si="93"/>
        <v>short_term</v>
      </c>
      <c r="AB1406" s="4" t="s">
        <v>110</v>
      </c>
    </row>
    <row r="1407" spans="1:28">
      <c r="A1407" t="s">
        <v>88</v>
      </c>
      <c r="B1407">
        <v>2021</v>
      </c>
      <c r="C1407" t="s">
        <v>79</v>
      </c>
      <c r="D1407" s="4" t="s">
        <v>142</v>
      </c>
      <c r="E1407" t="s">
        <v>58</v>
      </c>
      <c r="F1407">
        <v>1</v>
      </c>
      <c r="G1407">
        <v>0.29062500000000002</v>
      </c>
      <c r="H1407">
        <v>31.713640000000002</v>
      </c>
      <c r="I1407">
        <v>40.642424239999997</v>
      </c>
      <c r="J1407">
        <v>2.8590909089999998</v>
      </c>
      <c r="K1407">
        <v>26</v>
      </c>
      <c r="L1407">
        <v>120</v>
      </c>
      <c r="M1407">
        <v>135</v>
      </c>
      <c r="N1407">
        <f t="shared" si="91"/>
        <v>4.25</v>
      </c>
      <c r="O1407">
        <v>13000</v>
      </c>
      <c r="P1407">
        <v>648</v>
      </c>
      <c r="Q1407" t="s">
        <v>65</v>
      </c>
      <c r="R1407">
        <v>6</v>
      </c>
      <c r="S1407">
        <v>40</v>
      </c>
      <c r="T1407">
        <v>20</v>
      </c>
      <c r="U1407">
        <v>20</v>
      </c>
      <c r="V1407" t="s">
        <v>18</v>
      </c>
      <c r="W1407">
        <f t="shared" si="92"/>
        <v>16848</v>
      </c>
      <c r="X1407">
        <f t="shared" si="90"/>
        <v>3848</v>
      </c>
      <c r="Y1407">
        <f>(X1407/O1407)*100</f>
        <v>29.599999999999998</v>
      </c>
      <c r="Z1407" t="s">
        <v>51</v>
      </c>
      <c r="AA1407" t="str">
        <f t="shared" si="93"/>
        <v>intermediate_term</v>
      </c>
      <c r="AB1407" s="4" t="s">
        <v>111</v>
      </c>
    </row>
    <row r="1408" spans="1:28">
      <c r="A1408" t="s">
        <v>88</v>
      </c>
      <c r="B1408">
        <v>2021</v>
      </c>
      <c r="C1408" t="s">
        <v>79</v>
      </c>
      <c r="D1408" s="4" t="s">
        <v>143</v>
      </c>
      <c r="E1408" t="s">
        <v>58</v>
      </c>
      <c r="F1408">
        <v>1</v>
      </c>
      <c r="G1408">
        <v>0.29062500000000002</v>
      </c>
      <c r="H1408">
        <v>31.713640000000002</v>
      </c>
      <c r="I1408">
        <v>40.642424239999997</v>
      </c>
      <c r="J1408">
        <v>2.8590909089999998</v>
      </c>
      <c r="K1408">
        <v>42.9</v>
      </c>
      <c r="L1408">
        <v>100</v>
      </c>
      <c r="M1408">
        <v>120</v>
      </c>
      <c r="N1408">
        <f t="shared" si="91"/>
        <v>3.6666666666666665</v>
      </c>
      <c r="O1408">
        <v>17500</v>
      </c>
      <c r="P1408">
        <v>800</v>
      </c>
      <c r="Q1408" t="s">
        <v>66</v>
      </c>
      <c r="R1408">
        <v>5.25</v>
      </c>
      <c r="S1408">
        <v>10</v>
      </c>
      <c r="T1408">
        <v>20</v>
      </c>
      <c r="U1408">
        <v>12</v>
      </c>
      <c r="V1408" t="s">
        <v>17</v>
      </c>
      <c r="W1408">
        <f t="shared" si="92"/>
        <v>34320</v>
      </c>
      <c r="X1408">
        <f t="shared" si="90"/>
        <v>16820</v>
      </c>
      <c r="Y1408">
        <f>(X1408/O1408)*100</f>
        <v>96.114285714285714</v>
      </c>
      <c r="Z1408" t="s">
        <v>51</v>
      </c>
      <c r="AA1408" t="str">
        <f t="shared" si="93"/>
        <v>short_term</v>
      </c>
      <c r="AB1408" s="4" t="s">
        <v>112</v>
      </c>
    </row>
    <row r="1409" spans="1:28">
      <c r="A1409" t="s">
        <v>88</v>
      </c>
      <c r="B1409">
        <v>2021</v>
      </c>
      <c r="C1409" t="s">
        <v>79</v>
      </c>
      <c r="D1409" s="4" t="s">
        <v>144</v>
      </c>
      <c r="E1409" t="s">
        <v>58</v>
      </c>
      <c r="F1409">
        <v>0</v>
      </c>
      <c r="G1409">
        <v>0.29062500000000002</v>
      </c>
      <c r="H1409">
        <v>31.713640000000002</v>
      </c>
      <c r="I1409">
        <v>40.642424239999997</v>
      </c>
      <c r="J1409">
        <v>2.8590909089999998</v>
      </c>
      <c r="K1409">
        <v>53</v>
      </c>
      <c r="L1409">
        <v>60</v>
      </c>
      <c r="M1409">
        <v>65</v>
      </c>
      <c r="N1409">
        <f t="shared" si="91"/>
        <v>2.0833333333333335</v>
      </c>
      <c r="O1409">
        <v>0</v>
      </c>
      <c r="P1409">
        <v>0</v>
      </c>
      <c r="Q1409" t="s">
        <v>13</v>
      </c>
      <c r="R1409">
        <v>6.75</v>
      </c>
      <c r="S1409">
        <v>20</v>
      </c>
      <c r="T1409">
        <v>40</v>
      </c>
      <c r="U1409">
        <v>0</v>
      </c>
      <c r="V1409" t="s">
        <v>18</v>
      </c>
      <c r="W1409">
        <f t="shared" si="92"/>
        <v>0</v>
      </c>
      <c r="X1409">
        <f t="shared" si="90"/>
        <v>0</v>
      </c>
      <c r="Y1409">
        <v>0</v>
      </c>
      <c r="Z1409" t="s">
        <v>51</v>
      </c>
      <c r="AA1409" t="str">
        <f t="shared" si="93"/>
        <v>short_term</v>
      </c>
      <c r="AB1409" s="4" t="s">
        <v>113</v>
      </c>
    </row>
    <row r="1410" spans="1:28">
      <c r="A1410" t="s">
        <v>88</v>
      </c>
      <c r="B1410">
        <v>2021</v>
      </c>
      <c r="C1410" t="s">
        <v>79</v>
      </c>
      <c r="D1410" s="4" t="s">
        <v>145</v>
      </c>
      <c r="E1410" t="s">
        <v>58</v>
      </c>
      <c r="F1410">
        <v>0</v>
      </c>
      <c r="G1410">
        <v>0.29062500000000002</v>
      </c>
      <c r="H1410">
        <v>31.713640000000002</v>
      </c>
      <c r="I1410">
        <v>40.642424239999997</v>
      </c>
      <c r="J1410">
        <v>2.8590909089999998</v>
      </c>
      <c r="K1410">
        <v>41</v>
      </c>
      <c r="L1410">
        <v>70</v>
      </c>
      <c r="M1410">
        <v>85</v>
      </c>
      <c r="N1410">
        <f t="shared" si="91"/>
        <v>2.5833333333333335</v>
      </c>
      <c r="O1410">
        <v>0</v>
      </c>
      <c r="P1410">
        <v>0</v>
      </c>
      <c r="Q1410" t="s">
        <v>67</v>
      </c>
      <c r="R1410">
        <v>7.15</v>
      </c>
      <c r="S1410">
        <v>20</v>
      </c>
      <c r="T1410">
        <v>40</v>
      </c>
      <c r="U1410">
        <v>40</v>
      </c>
      <c r="V1410" t="s">
        <v>18</v>
      </c>
      <c r="W1410">
        <f t="shared" si="92"/>
        <v>0</v>
      </c>
      <c r="X1410">
        <f t="shared" ref="X1410:X1473" si="94">(K1410*P1410*F1410)-(O1410*F1410)</f>
        <v>0</v>
      </c>
      <c r="Y1410">
        <v>0</v>
      </c>
      <c r="Z1410" t="s">
        <v>51</v>
      </c>
      <c r="AA1410" t="str">
        <f t="shared" si="93"/>
        <v>short_term</v>
      </c>
      <c r="AB1410" s="4" t="s">
        <v>114</v>
      </c>
    </row>
    <row r="1411" spans="1:28">
      <c r="A1411" t="s">
        <v>88</v>
      </c>
      <c r="B1411">
        <v>2021</v>
      </c>
      <c r="C1411" t="s">
        <v>79</v>
      </c>
      <c r="D1411" s="4" t="s">
        <v>146</v>
      </c>
      <c r="E1411" t="s">
        <v>58</v>
      </c>
      <c r="F1411">
        <v>0</v>
      </c>
      <c r="G1411">
        <v>0.29062500000000002</v>
      </c>
      <c r="H1411">
        <v>31.713640000000002</v>
      </c>
      <c r="I1411">
        <v>40.642424239999997</v>
      </c>
      <c r="J1411">
        <v>2.8590909089999998</v>
      </c>
      <c r="K1411">
        <v>49</v>
      </c>
      <c r="L1411">
        <v>90</v>
      </c>
      <c r="M1411">
        <v>135</v>
      </c>
      <c r="N1411">
        <f t="shared" ref="N1411:N1474" si="95">SUM(L1411+M1411)/(2*30)</f>
        <v>3.75</v>
      </c>
      <c r="O1411">
        <v>0</v>
      </c>
      <c r="P1411">
        <v>0</v>
      </c>
      <c r="Q1411" t="s">
        <v>66</v>
      </c>
      <c r="R1411">
        <v>6.5</v>
      </c>
      <c r="S1411">
        <v>12.5</v>
      </c>
      <c r="T1411">
        <v>25</v>
      </c>
      <c r="U1411">
        <v>12.5</v>
      </c>
      <c r="V1411" t="s">
        <v>18</v>
      </c>
      <c r="W1411">
        <f t="shared" ref="W1411:W1474" si="96">(P1411*K1411*F1411)</f>
        <v>0</v>
      </c>
      <c r="X1411">
        <f t="shared" si="94"/>
        <v>0</v>
      </c>
      <c r="Y1411">
        <v>0</v>
      </c>
      <c r="Z1411" t="s">
        <v>51</v>
      </c>
      <c r="AA1411" t="str">
        <f t="shared" ref="AA1411:AA1474" si="97">IF(N1411&gt;12,"long_term",IF(N1411&lt;4,"short_term","intermediate_term"))</f>
        <v>short_term</v>
      </c>
      <c r="AB1411" s="4" t="s">
        <v>115</v>
      </c>
    </row>
    <row r="1412" spans="1:28">
      <c r="A1412" t="s">
        <v>88</v>
      </c>
      <c r="B1412">
        <v>2021</v>
      </c>
      <c r="C1412" t="s">
        <v>79</v>
      </c>
      <c r="D1412" s="4" t="s">
        <v>147</v>
      </c>
      <c r="E1412" t="s">
        <v>58</v>
      </c>
      <c r="F1412">
        <v>0</v>
      </c>
      <c r="G1412">
        <v>0.29062500000000002</v>
      </c>
      <c r="H1412">
        <v>31.713640000000002</v>
      </c>
      <c r="I1412">
        <v>40.642424239999997</v>
      </c>
      <c r="J1412">
        <v>2.8590909089999998</v>
      </c>
      <c r="K1412">
        <v>49</v>
      </c>
      <c r="L1412">
        <v>160</v>
      </c>
      <c r="M1412">
        <v>170</v>
      </c>
      <c r="N1412">
        <f t="shared" si="95"/>
        <v>5.5</v>
      </c>
      <c r="O1412">
        <v>0</v>
      </c>
      <c r="P1412">
        <v>0</v>
      </c>
      <c r="Q1412" t="s">
        <v>13</v>
      </c>
      <c r="R1412">
        <v>6.25</v>
      </c>
      <c r="S1412">
        <v>10</v>
      </c>
      <c r="T1412">
        <v>40</v>
      </c>
      <c r="U1412">
        <v>20</v>
      </c>
      <c r="V1412" t="s">
        <v>17</v>
      </c>
      <c r="W1412">
        <f t="shared" si="96"/>
        <v>0</v>
      </c>
      <c r="X1412">
        <f t="shared" si="94"/>
        <v>0</v>
      </c>
      <c r="Y1412">
        <v>0</v>
      </c>
      <c r="Z1412" t="s">
        <v>51</v>
      </c>
      <c r="AA1412" t="str">
        <f t="shared" si="97"/>
        <v>intermediate_term</v>
      </c>
      <c r="AB1412" s="4" t="s">
        <v>116</v>
      </c>
    </row>
    <row r="1413" spans="1:28">
      <c r="A1413" t="s">
        <v>88</v>
      </c>
      <c r="B1413">
        <v>2021</v>
      </c>
      <c r="C1413" t="s">
        <v>79</v>
      </c>
      <c r="D1413" s="4" t="s">
        <v>10</v>
      </c>
      <c r="E1413" t="s">
        <v>58</v>
      </c>
      <c r="F1413">
        <v>1</v>
      </c>
      <c r="G1413">
        <v>0.29062500000000002</v>
      </c>
      <c r="H1413">
        <v>31.713640000000002</v>
      </c>
      <c r="I1413">
        <v>40.642424239999997</v>
      </c>
      <c r="J1413">
        <v>2.8590909089999998</v>
      </c>
      <c r="K1413">
        <v>46</v>
      </c>
      <c r="L1413">
        <v>90</v>
      </c>
      <c r="M1413">
        <v>125</v>
      </c>
      <c r="N1413">
        <f t="shared" si="95"/>
        <v>3.5833333333333335</v>
      </c>
      <c r="O1413">
        <v>8500</v>
      </c>
      <c r="P1413">
        <v>334</v>
      </c>
      <c r="Q1413" t="s">
        <v>67</v>
      </c>
      <c r="R1413">
        <v>7.1</v>
      </c>
      <c r="S1413">
        <v>135</v>
      </c>
      <c r="T1413">
        <v>31</v>
      </c>
      <c r="U1413">
        <v>250</v>
      </c>
      <c r="V1413" t="s">
        <v>17</v>
      </c>
      <c r="W1413">
        <f t="shared" si="96"/>
        <v>15364</v>
      </c>
      <c r="X1413">
        <f t="shared" si="94"/>
        <v>6864</v>
      </c>
      <c r="Y1413">
        <f>(X1413/O1413)*100</f>
        <v>80.752941176470586</v>
      </c>
      <c r="Z1413" t="s">
        <v>51</v>
      </c>
      <c r="AA1413" t="str">
        <f t="shared" si="97"/>
        <v>short_term</v>
      </c>
      <c r="AB1413" s="4" t="s">
        <v>113</v>
      </c>
    </row>
    <row r="1414" spans="1:28">
      <c r="A1414" t="s">
        <v>88</v>
      </c>
      <c r="B1414">
        <v>2021</v>
      </c>
      <c r="C1414" t="s">
        <v>79</v>
      </c>
      <c r="D1414" s="4" t="s">
        <v>148</v>
      </c>
      <c r="E1414" t="s">
        <v>61</v>
      </c>
      <c r="F1414">
        <v>1</v>
      </c>
      <c r="G1414">
        <v>0.29062500000000002</v>
      </c>
      <c r="H1414">
        <v>31.713640000000002</v>
      </c>
      <c r="I1414">
        <v>40.642424239999997</v>
      </c>
      <c r="J1414">
        <v>2.8590909089999998</v>
      </c>
      <c r="K1414">
        <v>29.87</v>
      </c>
      <c r="L1414">
        <v>110</v>
      </c>
      <c r="M1414">
        <v>120</v>
      </c>
      <c r="N1414">
        <f t="shared" si="95"/>
        <v>3.8333333333333335</v>
      </c>
      <c r="O1414">
        <v>22500</v>
      </c>
      <c r="P1414">
        <v>1189</v>
      </c>
      <c r="Q1414" t="s">
        <v>13</v>
      </c>
      <c r="R1414">
        <v>6.25</v>
      </c>
      <c r="S1414">
        <v>60</v>
      </c>
      <c r="T1414">
        <v>45</v>
      </c>
      <c r="U1414">
        <v>48</v>
      </c>
      <c r="V1414" t="s">
        <v>17</v>
      </c>
      <c r="W1414">
        <f t="shared" si="96"/>
        <v>35515.43</v>
      </c>
      <c r="X1414">
        <f t="shared" si="94"/>
        <v>13015.43</v>
      </c>
      <c r="Y1414">
        <f>(X1414/O1414)*100</f>
        <v>57.846355555555562</v>
      </c>
      <c r="Z1414" t="s">
        <v>51</v>
      </c>
      <c r="AA1414" t="str">
        <f t="shared" si="97"/>
        <v>short_term</v>
      </c>
      <c r="AB1414" s="4" t="s">
        <v>117</v>
      </c>
    </row>
    <row r="1415" spans="1:28">
      <c r="A1415" t="s">
        <v>88</v>
      </c>
      <c r="B1415">
        <v>2021</v>
      </c>
      <c r="C1415" t="s">
        <v>79</v>
      </c>
      <c r="D1415" s="4" t="s">
        <v>149</v>
      </c>
      <c r="E1415" s="1" t="s">
        <v>58</v>
      </c>
      <c r="F1415">
        <v>1</v>
      </c>
      <c r="G1415">
        <v>0.29062500000000002</v>
      </c>
      <c r="H1415">
        <v>31.713640000000002</v>
      </c>
      <c r="I1415">
        <v>40.642424239999997</v>
      </c>
      <c r="J1415">
        <v>2.8590909089999998</v>
      </c>
      <c r="K1415">
        <v>39.08</v>
      </c>
      <c r="L1415">
        <v>90</v>
      </c>
      <c r="M1415">
        <v>130</v>
      </c>
      <c r="N1415">
        <f t="shared" si="95"/>
        <v>3.6666666666666665</v>
      </c>
      <c r="O1415">
        <v>13500</v>
      </c>
      <c r="P1415">
        <v>350</v>
      </c>
      <c r="Q1415" t="s">
        <v>68</v>
      </c>
      <c r="R1415">
        <v>6.75</v>
      </c>
      <c r="S1415">
        <v>17</v>
      </c>
      <c r="T1415">
        <v>13</v>
      </c>
      <c r="U1415">
        <v>13</v>
      </c>
      <c r="V1415" t="s">
        <v>17</v>
      </c>
      <c r="W1415">
        <f t="shared" si="96"/>
        <v>13678</v>
      </c>
      <c r="X1415">
        <f t="shared" si="94"/>
        <v>178</v>
      </c>
      <c r="Y1415">
        <f>(X1415/O1415)*100</f>
        <v>1.3185185185185184</v>
      </c>
      <c r="Z1415" t="s">
        <v>51</v>
      </c>
      <c r="AA1415" t="str">
        <f t="shared" si="97"/>
        <v>short_term</v>
      </c>
      <c r="AB1415" s="4" t="s">
        <v>118</v>
      </c>
    </row>
    <row r="1416" spans="1:28">
      <c r="A1416" t="s">
        <v>88</v>
      </c>
      <c r="B1416">
        <v>2021</v>
      </c>
      <c r="C1416" t="s">
        <v>79</v>
      </c>
      <c r="D1416" s="4" t="s">
        <v>150</v>
      </c>
      <c r="E1416" s="1" t="s">
        <v>59</v>
      </c>
      <c r="F1416">
        <v>1</v>
      </c>
      <c r="G1416">
        <v>0.29062500000000002</v>
      </c>
      <c r="H1416">
        <v>31.713640000000002</v>
      </c>
      <c r="I1416">
        <v>40.642424239999997</v>
      </c>
      <c r="J1416">
        <v>2.8590909089999998</v>
      </c>
      <c r="K1416">
        <v>34.5</v>
      </c>
      <c r="L1416">
        <v>90</v>
      </c>
      <c r="M1416">
        <v>100</v>
      </c>
      <c r="N1416">
        <f t="shared" si="95"/>
        <v>3.1666666666666665</v>
      </c>
      <c r="O1416">
        <v>20500</v>
      </c>
      <c r="P1416">
        <v>904</v>
      </c>
      <c r="Q1416" t="s">
        <v>13</v>
      </c>
      <c r="R1416">
        <v>6.4</v>
      </c>
      <c r="S1416">
        <v>150</v>
      </c>
      <c r="T1416">
        <v>75</v>
      </c>
      <c r="U1416">
        <v>50</v>
      </c>
      <c r="V1416" t="s">
        <v>17</v>
      </c>
      <c r="W1416">
        <f t="shared" si="96"/>
        <v>31188</v>
      </c>
      <c r="X1416">
        <f t="shared" si="94"/>
        <v>10688</v>
      </c>
      <c r="Y1416">
        <f>(X1416/O1416)*100</f>
        <v>52.136585365853662</v>
      </c>
      <c r="Z1416" t="s">
        <v>51</v>
      </c>
      <c r="AA1416" t="str">
        <f t="shared" si="97"/>
        <v>short_term</v>
      </c>
      <c r="AB1416" s="4" t="s">
        <v>119</v>
      </c>
    </row>
    <row r="1417" spans="1:28">
      <c r="A1417" t="s">
        <v>88</v>
      </c>
      <c r="B1417">
        <v>2021</v>
      </c>
      <c r="C1417" t="s">
        <v>79</v>
      </c>
      <c r="D1417" s="4" t="s">
        <v>11</v>
      </c>
      <c r="E1417" s="1" t="s">
        <v>59</v>
      </c>
      <c r="F1417">
        <v>0</v>
      </c>
      <c r="G1417">
        <v>0.29062500000000002</v>
      </c>
      <c r="H1417">
        <v>31.713640000000002</v>
      </c>
      <c r="I1417">
        <v>40.642424239999997</v>
      </c>
      <c r="J1417">
        <v>2.8590909089999998</v>
      </c>
      <c r="K1417">
        <v>32</v>
      </c>
      <c r="L1417">
        <v>120</v>
      </c>
      <c r="M1417">
        <v>150</v>
      </c>
      <c r="N1417">
        <f t="shared" si="95"/>
        <v>4.5</v>
      </c>
      <c r="O1417">
        <v>0</v>
      </c>
      <c r="P1417">
        <v>0</v>
      </c>
      <c r="Q1417" t="s">
        <v>13</v>
      </c>
      <c r="R1417">
        <v>6.5</v>
      </c>
      <c r="S1417">
        <v>24</v>
      </c>
      <c r="T1417">
        <v>108</v>
      </c>
      <c r="U1417">
        <v>48</v>
      </c>
      <c r="V1417" t="s">
        <v>18</v>
      </c>
      <c r="W1417">
        <f t="shared" si="96"/>
        <v>0</v>
      </c>
      <c r="X1417">
        <f t="shared" si="94"/>
        <v>0</v>
      </c>
      <c r="Y1417">
        <v>0</v>
      </c>
      <c r="Z1417" t="s">
        <v>53</v>
      </c>
      <c r="AA1417" t="str">
        <f t="shared" si="97"/>
        <v>intermediate_term</v>
      </c>
      <c r="AB1417" s="4" t="s">
        <v>120</v>
      </c>
    </row>
    <row r="1418" spans="1:28">
      <c r="A1418" t="s">
        <v>88</v>
      </c>
      <c r="B1418">
        <v>2021</v>
      </c>
      <c r="C1418" t="s">
        <v>79</v>
      </c>
      <c r="D1418" s="4" t="s">
        <v>151</v>
      </c>
      <c r="E1418" s="1" t="s">
        <v>60</v>
      </c>
      <c r="F1418">
        <v>0</v>
      </c>
      <c r="G1418">
        <v>0.29062500000000002</v>
      </c>
      <c r="H1418">
        <v>31.713640000000002</v>
      </c>
      <c r="I1418">
        <v>40.642424239999997</v>
      </c>
      <c r="J1418">
        <v>2.8590909089999998</v>
      </c>
      <c r="K1418">
        <v>36.78</v>
      </c>
      <c r="L1418">
        <v>150</v>
      </c>
      <c r="M1418">
        <v>300</v>
      </c>
      <c r="N1418">
        <f t="shared" si="95"/>
        <v>7.5</v>
      </c>
      <c r="O1418">
        <v>0</v>
      </c>
      <c r="P1418">
        <v>0</v>
      </c>
      <c r="Q1418" t="s">
        <v>13</v>
      </c>
      <c r="R1418">
        <v>5.75</v>
      </c>
      <c r="S1418">
        <v>40</v>
      </c>
      <c r="T1418">
        <v>25</v>
      </c>
      <c r="U1418">
        <v>15</v>
      </c>
      <c r="V1418" t="s">
        <v>18</v>
      </c>
      <c r="W1418">
        <f t="shared" si="96"/>
        <v>0</v>
      </c>
      <c r="X1418">
        <f t="shared" si="94"/>
        <v>0</v>
      </c>
      <c r="Y1418">
        <v>0</v>
      </c>
      <c r="Z1418" t="s">
        <v>53</v>
      </c>
      <c r="AA1418" t="str">
        <f t="shared" si="97"/>
        <v>intermediate_term</v>
      </c>
      <c r="AB1418" s="4" t="s">
        <v>121</v>
      </c>
    </row>
    <row r="1419" spans="1:28">
      <c r="A1419" t="s">
        <v>88</v>
      </c>
      <c r="B1419">
        <v>2021</v>
      </c>
      <c r="C1419" t="s">
        <v>79</v>
      </c>
      <c r="D1419" s="4" t="s">
        <v>152</v>
      </c>
      <c r="E1419" s="1" t="s">
        <v>60</v>
      </c>
      <c r="F1419">
        <v>0</v>
      </c>
      <c r="G1419">
        <v>0.29062500000000002</v>
      </c>
      <c r="H1419">
        <v>31.713640000000002</v>
      </c>
      <c r="I1419">
        <v>40.642424239999997</v>
      </c>
      <c r="J1419">
        <v>2.8590909089999998</v>
      </c>
      <c r="K1419">
        <v>31.89</v>
      </c>
      <c r="L1419">
        <v>50</v>
      </c>
      <c r="M1419">
        <v>145</v>
      </c>
      <c r="N1419">
        <f t="shared" si="95"/>
        <v>3.25</v>
      </c>
      <c r="O1419">
        <v>0</v>
      </c>
      <c r="P1419">
        <v>0</v>
      </c>
      <c r="Q1419" t="s">
        <v>69</v>
      </c>
      <c r="R1419">
        <v>6.75</v>
      </c>
      <c r="S1419">
        <v>20</v>
      </c>
      <c r="T1419">
        <v>40</v>
      </c>
      <c r="U1419">
        <v>20</v>
      </c>
      <c r="V1419" t="s">
        <v>17</v>
      </c>
      <c r="W1419">
        <f t="shared" si="96"/>
        <v>0</v>
      </c>
      <c r="X1419">
        <f t="shared" si="94"/>
        <v>0</v>
      </c>
      <c r="Y1419">
        <v>0</v>
      </c>
      <c r="Z1419" t="s">
        <v>53</v>
      </c>
      <c r="AA1419" t="str">
        <f t="shared" si="97"/>
        <v>short_term</v>
      </c>
      <c r="AB1419" s="4" t="s">
        <v>122</v>
      </c>
    </row>
    <row r="1420" spans="1:28">
      <c r="A1420" t="s">
        <v>88</v>
      </c>
      <c r="B1420">
        <v>2021</v>
      </c>
      <c r="C1420" t="s">
        <v>79</v>
      </c>
      <c r="D1420" s="4" t="s">
        <v>153</v>
      </c>
      <c r="E1420" s="1" t="s">
        <v>63</v>
      </c>
      <c r="F1420">
        <v>1</v>
      </c>
      <c r="G1420">
        <v>0.29062500000000002</v>
      </c>
      <c r="H1420">
        <v>31.713640000000002</v>
      </c>
      <c r="I1420">
        <v>40.642424239999997</v>
      </c>
      <c r="J1420">
        <v>2.8590909089999998</v>
      </c>
      <c r="K1420">
        <v>110</v>
      </c>
      <c r="L1420">
        <v>180</v>
      </c>
      <c r="M1420">
        <v>240</v>
      </c>
      <c r="N1420">
        <f t="shared" si="95"/>
        <v>7</v>
      </c>
      <c r="O1420">
        <v>37500</v>
      </c>
      <c r="P1420">
        <v>511</v>
      </c>
      <c r="Q1420" t="s">
        <v>70</v>
      </c>
      <c r="R1420">
        <v>6.9</v>
      </c>
      <c r="S1420">
        <v>80</v>
      </c>
      <c r="T1420">
        <v>40</v>
      </c>
      <c r="U1420">
        <v>40</v>
      </c>
      <c r="V1420" t="s">
        <v>18</v>
      </c>
      <c r="W1420">
        <f t="shared" si="96"/>
        <v>56210</v>
      </c>
      <c r="X1420">
        <f t="shared" si="94"/>
        <v>18710</v>
      </c>
      <c r="Y1420">
        <f>(X1420/O1420)*100</f>
        <v>49.893333333333331</v>
      </c>
      <c r="Z1420" t="s">
        <v>53</v>
      </c>
      <c r="AA1420" t="str">
        <f t="shared" si="97"/>
        <v>intermediate_term</v>
      </c>
      <c r="AB1420" s="4" t="s">
        <v>123</v>
      </c>
    </row>
    <row r="1421" spans="1:28">
      <c r="A1421" t="s">
        <v>88</v>
      </c>
      <c r="B1421">
        <v>2021</v>
      </c>
      <c r="C1421" t="s">
        <v>79</v>
      </c>
      <c r="D1421" s="4" t="s">
        <v>12</v>
      </c>
      <c r="E1421" s="1" t="s">
        <v>62</v>
      </c>
      <c r="F1421">
        <v>1</v>
      </c>
      <c r="G1421">
        <v>0.29062500000000002</v>
      </c>
      <c r="H1421">
        <v>31.713640000000002</v>
      </c>
      <c r="I1421">
        <v>40.642424239999997</v>
      </c>
      <c r="J1421">
        <v>2.8590909089999998</v>
      </c>
      <c r="K1421">
        <v>110</v>
      </c>
      <c r="L1421">
        <v>150</v>
      </c>
      <c r="M1421">
        <v>180</v>
      </c>
      <c r="N1421">
        <f t="shared" si="95"/>
        <v>5.5</v>
      </c>
      <c r="O1421">
        <v>45000</v>
      </c>
      <c r="P1421">
        <v>2750</v>
      </c>
      <c r="Q1421" t="s">
        <v>13</v>
      </c>
      <c r="R1421">
        <v>6.25</v>
      </c>
      <c r="S1421">
        <v>30</v>
      </c>
      <c r="T1421">
        <v>60</v>
      </c>
      <c r="U1421">
        <v>30</v>
      </c>
      <c r="V1421" t="s">
        <v>17</v>
      </c>
      <c r="W1421">
        <f t="shared" si="96"/>
        <v>302500</v>
      </c>
      <c r="X1421">
        <f t="shared" si="94"/>
        <v>257500</v>
      </c>
      <c r="Y1421">
        <f>(X1421/O1421)*100</f>
        <v>572.22222222222229</v>
      </c>
      <c r="Z1421" t="s">
        <v>53</v>
      </c>
      <c r="AA1421" t="str">
        <f t="shared" si="97"/>
        <v>intermediate_term</v>
      </c>
      <c r="AB1421" s="4" t="s">
        <v>124</v>
      </c>
    </row>
    <row r="1422" spans="1:28">
      <c r="A1422" t="s">
        <v>88</v>
      </c>
      <c r="B1422">
        <v>2021</v>
      </c>
      <c r="C1422" t="s">
        <v>79</v>
      </c>
      <c r="D1422" s="4" t="s">
        <v>154</v>
      </c>
      <c r="E1422" s="1" t="s">
        <v>61</v>
      </c>
      <c r="F1422">
        <v>0</v>
      </c>
      <c r="G1422">
        <v>0.29062500000000002</v>
      </c>
      <c r="H1422">
        <v>31.713640000000002</v>
      </c>
      <c r="I1422">
        <v>40.642424239999997</v>
      </c>
      <c r="J1422">
        <v>2.8590909089999998</v>
      </c>
      <c r="K1422">
        <v>4.29</v>
      </c>
      <c r="L1422">
        <v>300</v>
      </c>
      <c r="M1422">
        <v>450</v>
      </c>
      <c r="N1422">
        <f t="shared" si="95"/>
        <v>12.5</v>
      </c>
      <c r="O1422">
        <v>0</v>
      </c>
      <c r="P1422">
        <v>0</v>
      </c>
      <c r="Q1422" t="s">
        <v>13</v>
      </c>
      <c r="R1422">
        <v>7</v>
      </c>
      <c r="S1422">
        <v>150</v>
      </c>
      <c r="T1422">
        <v>80</v>
      </c>
      <c r="U1422">
        <v>80</v>
      </c>
      <c r="V1422" t="s">
        <v>17</v>
      </c>
      <c r="W1422">
        <f t="shared" si="96"/>
        <v>0</v>
      </c>
      <c r="X1422">
        <f t="shared" si="94"/>
        <v>0</v>
      </c>
      <c r="Y1422">
        <v>0</v>
      </c>
      <c r="Z1422" t="s">
        <v>51</v>
      </c>
      <c r="AA1422" t="str">
        <f t="shared" si="97"/>
        <v>long_term</v>
      </c>
      <c r="AB1422" s="4" t="s">
        <v>125</v>
      </c>
    </row>
    <row r="1423" spans="1:28">
      <c r="A1423" t="s">
        <v>88</v>
      </c>
      <c r="B1423">
        <v>2021</v>
      </c>
      <c r="C1423" t="s">
        <v>79</v>
      </c>
      <c r="D1423" s="4" t="s">
        <v>155</v>
      </c>
      <c r="E1423" s="1" t="s">
        <v>62</v>
      </c>
      <c r="F1423">
        <v>0</v>
      </c>
      <c r="G1423">
        <v>0.29062500000000002</v>
      </c>
      <c r="H1423">
        <v>31.713640000000002</v>
      </c>
      <c r="I1423">
        <v>40.642424239999997</v>
      </c>
      <c r="J1423">
        <v>2.8590909089999998</v>
      </c>
      <c r="K1423">
        <v>36</v>
      </c>
      <c r="L1423">
        <v>80</v>
      </c>
      <c r="M1423">
        <v>150</v>
      </c>
      <c r="N1423">
        <f t="shared" si="95"/>
        <v>3.8333333333333335</v>
      </c>
      <c r="O1423">
        <v>0</v>
      </c>
      <c r="P1423">
        <v>0</v>
      </c>
      <c r="Q1423" t="s">
        <v>13</v>
      </c>
      <c r="R1423">
        <v>6.5</v>
      </c>
      <c r="S1423">
        <v>40</v>
      </c>
      <c r="T1423">
        <v>20</v>
      </c>
      <c r="U1423">
        <v>40</v>
      </c>
      <c r="V1423" t="s">
        <v>17</v>
      </c>
      <c r="W1423">
        <f t="shared" si="96"/>
        <v>0</v>
      </c>
      <c r="X1423">
        <f t="shared" si="94"/>
        <v>0</v>
      </c>
      <c r="Y1423">
        <v>0</v>
      </c>
      <c r="Z1423" t="s">
        <v>51</v>
      </c>
      <c r="AA1423" t="str">
        <f t="shared" si="97"/>
        <v>short_term</v>
      </c>
      <c r="AB1423" s="4" t="s">
        <v>126</v>
      </c>
    </row>
    <row r="1424" spans="1:28">
      <c r="A1424" t="s">
        <v>88</v>
      </c>
      <c r="B1424">
        <v>2021</v>
      </c>
      <c r="C1424" t="s">
        <v>79</v>
      </c>
      <c r="D1424" s="4" t="s">
        <v>22</v>
      </c>
      <c r="E1424" s="3" t="s">
        <v>62</v>
      </c>
      <c r="F1424">
        <v>0</v>
      </c>
      <c r="G1424">
        <v>0.29062500000000002</v>
      </c>
      <c r="H1424">
        <v>31.713640000000002</v>
      </c>
      <c r="I1424">
        <v>40.642424239999997</v>
      </c>
      <c r="J1424">
        <v>2.8590909089999998</v>
      </c>
      <c r="K1424">
        <f ca="1">RANDBETWEEN(15,30)</f>
        <v>17</v>
      </c>
      <c r="L1424">
        <v>90</v>
      </c>
      <c r="M1424">
        <v>90</v>
      </c>
      <c r="N1424">
        <f t="shared" si="95"/>
        <v>3</v>
      </c>
      <c r="O1424">
        <v>0</v>
      </c>
      <c r="P1424">
        <v>0</v>
      </c>
      <c r="Q1424" t="s">
        <v>13</v>
      </c>
      <c r="R1424">
        <v>6.5</v>
      </c>
      <c r="S1424">
        <v>200</v>
      </c>
      <c r="T1424">
        <v>250</v>
      </c>
      <c r="U1424">
        <v>250</v>
      </c>
      <c r="V1424" t="s">
        <v>18</v>
      </c>
      <c r="W1424">
        <f t="shared" ca="1" si="96"/>
        <v>0</v>
      </c>
      <c r="X1424">
        <f t="shared" ca="1" si="94"/>
        <v>0</v>
      </c>
      <c r="Y1424">
        <v>0</v>
      </c>
      <c r="Z1424" t="s">
        <v>53</v>
      </c>
      <c r="AA1424" t="str">
        <f t="shared" si="97"/>
        <v>short_term</v>
      </c>
      <c r="AB1424" s="4" t="s">
        <v>90</v>
      </c>
    </row>
    <row r="1425" spans="1:28">
      <c r="A1425" t="s">
        <v>88</v>
      </c>
      <c r="B1425">
        <v>2021</v>
      </c>
      <c r="C1425" t="s">
        <v>79</v>
      </c>
      <c r="D1425" s="4" t="s">
        <v>23</v>
      </c>
      <c r="E1425" s="3" t="s">
        <v>62</v>
      </c>
      <c r="F1425">
        <v>1</v>
      </c>
      <c r="G1425">
        <v>0.29062500000000002</v>
      </c>
      <c r="H1425">
        <v>31.713640000000002</v>
      </c>
      <c r="I1425">
        <v>40.642424239999997</v>
      </c>
      <c r="J1425">
        <v>2.8590909089999998</v>
      </c>
      <c r="K1425">
        <f ca="1">RANDBETWEEN(15,30)</f>
        <v>25</v>
      </c>
      <c r="L1425">
        <v>140</v>
      </c>
      <c r="M1425">
        <v>140</v>
      </c>
      <c r="N1425">
        <f t="shared" si="95"/>
        <v>4.666666666666667</v>
      </c>
      <c r="O1425">
        <v>27500</v>
      </c>
      <c r="P1425">
        <f ca="1">RANDBETWEEN(16180,16195)</f>
        <v>16194</v>
      </c>
      <c r="Q1425" t="s">
        <v>15</v>
      </c>
      <c r="R1425">
        <v>6.05</v>
      </c>
      <c r="S1425">
        <v>200</v>
      </c>
      <c r="T1425">
        <v>75</v>
      </c>
      <c r="U1425">
        <v>75</v>
      </c>
      <c r="V1425" t="s">
        <v>18</v>
      </c>
      <c r="W1425">
        <f t="shared" ca="1" si="96"/>
        <v>404850</v>
      </c>
      <c r="X1425">
        <f t="shared" ca="1" si="94"/>
        <v>377350</v>
      </c>
      <c r="Y1425">
        <f ca="1">(X1425/O1425)*100</f>
        <v>1372.1818181818182</v>
      </c>
      <c r="Z1425" t="s">
        <v>53</v>
      </c>
      <c r="AA1425" t="str">
        <f t="shared" si="97"/>
        <v>intermediate_term</v>
      </c>
      <c r="AB1425" s="4" t="s">
        <v>127</v>
      </c>
    </row>
    <row r="1426" spans="1:28">
      <c r="A1426" t="s">
        <v>88</v>
      </c>
      <c r="B1426">
        <v>2021</v>
      </c>
      <c r="C1426" t="s">
        <v>79</v>
      </c>
      <c r="D1426" s="4" t="s">
        <v>24</v>
      </c>
      <c r="E1426" s="3" t="s">
        <v>62</v>
      </c>
      <c r="F1426">
        <v>1</v>
      </c>
      <c r="G1426">
        <v>0.29062500000000002</v>
      </c>
      <c r="H1426">
        <v>31.713640000000002</v>
      </c>
      <c r="I1426">
        <v>40.642424239999997</v>
      </c>
      <c r="J1426">
        <v>2.8590909089999998</v>
      </c>
      <c r="K1426">
        <f ca="1">RANDBETWEEN(25,35)</f>
        <v>26</v>
      </c>
      <c r="L1426">
        <v>240</v>
      </c>
      <c r="M1426">
        <v>240</v>
      </c>
      <c r="N1426">
        <f t="shared" si="95"/>
        <v>8</v>
      </c>
      <c r="O1426">
        <v>60500</v>
      </c>
      <c r="P1426">
        <v>10000</v>
      </c>
      <c r="Q1426" t="s">
        <v>15</v>
      </c>
      <c r="R1426">
        <v>6</v>
      </c>
      <c r="S1426">
        <v>10</v>
      </c>
      <c r="T1426">
        <v>20</v>
      </c>
      <c r="U1426">
        <v>20</v>
      </c>
      <c r="V1426" t="s">
        <v>17</v>
      </c>
      <c r="W1426">
        <f t="shared" ca="1" si="96"/>
        <v>260000</v>
      </c>
      <c r="X1426">
        <f t="shared" ca="1" si="94"/>
        <v>199500</v>
      </c>
      <c r="Y1426">
        <f ca="1">(X1426/O1426)*100</f>
        <v>329.75206611570246</v>
      </c>
      <c r="Z1426" t="s">
        <v>51</v>
      </c>
      <c r="AA1426" t="str">
        <f t="shared" si="97"/>
        <v>intermediate_term</v>
      </c>
      <c r="AB1426" s="4" t="s">
        <v>91</v>
      </c>
    </row>
    <row r="1427" spans="1:28">
      <c r="A1427" t="s">
        <v>88</v>
      </c>
      <c r="B1427">
        <v>2021</v>
      </c>
      <c r="C1427" t="s">
        <v>79</v>
      </c>
      <c r="D1427" s="4" t="s">
        <v>25</v>
      </c>
      <c r="E1427" s="3" t="s">
        <v>62</v>
      </c>
      <c r="F1427">
        <v>0</v>
      </c>
      <c r="G1427">
        <v>0.29062500000000002</v>
      </c>
      <c r="H1427">
        <v>31.713640000000002</v>
      </c>
      <c r="I1427">
        <v>40.642424239999997</v>
      </c>
      <c r="J1427">
        <v>2.8590909089999998</v>
      </c>
      <c r="K1427">
        <f ca="1">RANDBETWEEN(20,30)</f>
        <v>28</v>
      </c>
      <c r="L1427">
        <v>75</v>
      </c>
      <c r="M1427">
        <v>75</v>
      </c>
      <c r="N1427">
        <f t="shared" si="95"/>
        <v>2.5</v>
      </c>
      <c r="O1427">
        <v>0</v>
      </c>
      <c r="P1427">
        <v>0</v>
      </c>
      <c r="Q1427" t="s">
        <v>15</v>
      </c>
      <c r="R1427">
        <v>6.25</v>
      </c>
      <c r="S1427">
        <v>5</v>
      </c>
      <c r="T1427">
        <v>10</v>
      </c>
      <c r="U1427">
        <v>10</v>
      </c>
      <c r="V1427" t="s">
        <v>18</v>
      </c>
      <c r="W1427">
        <f t="shared" ca="1" si="96"/>
        <v>0</v>
      </c>
      <c r="X1427">
        <f t="shared" ca="1" si="94"/>
        <v>0</v>
      </c>
      <c r="Y1427">
        <v>0</v>
      </c>
      <c r="Z1427" t="s">
        <v>51</v>
      </c>
      <c r="AA1427" t="str">
        <f t="shared" si="97"/>
        <v>short_term</v>
      </c>
      <c r="AB1427" s="4" t="s">
        <v>92</v>
      </c>
    </row>
    <row r="1428" spans="1:28">
      <c r="A1428" t="s">
        <v>88</v>
      </c>
      <c r="B1428">
        <v>2021</v>
      </c>
      <c r="C1428" t="s">
        <v>79</v>
      </c>
      <c r="D1428" s="4" t="s">
        <v>26</v>
      </c>
      <c r="E1428" s="3" t="s">
        <v>62</v>
      </c>
      <c r="F1428">
        <v>0</v>
      </c>
      <c r="G1428">
        <v>0.29062500000000002</v>
      </c>
      <c r="H1428">
        <v>31.713640000000002</v>
      </c>
      <c r="I1428">
        <v>40.642424239999997</v>
      </c>
      <c r="J1428">
        <v>2.8590909089999998</v>
      </c>
      <c r="K1428">
        <f ca="1">RANDBETWEEN(25,35)</f>
        <v>32</v>
      </c>
      <c r="L1428">
        <v>55</v>
      </c>
      <c r="M1428">
        <v>55</v>
      </c>
      <c r="N1428">
        <f t="shared" si="95"/>
        <v>1.8333333333333333</v>
      </c>
      <c r="O1428">
        <v>0</v>
      </c>
      <c r="P1428">
        <v>0</v>
      </c>
      <c r="Q1428" t="s">
        <v>13</v>
      </c>
      <c r="R1428">
        <v>6.4</v>
      </c>
      <c r="S1428">
        <v>30</v>
      </c>
      <c r="T1428">
        <v>40</v>
      </c>
      <c r="U1428">
        <v>40</v>
      </c>
      <c r="V1428" t="s">
        <v>17</v>
      </c>
      <c r="W1428">
        <f t="shared" ca="1" si="96"/>
        <v>0</v>
      </c>
      <c r="X1428">
        <f t="shared" ca="1" si="94"/>
        <v>0</v>
      </c>
      <c r="Y1428">
        <v>0</v>
      </c>
      <c r="Z1428" t="s">
        <v>53</v>
      </c>
      <c r="AA1428" t="str">
        <f t="shared" si="97"/>
        <v>short_term</v>
      </c>
      <c r="AB1428" s="4" t="s">
        <v>128</v>
      </c>
    </row>
    <row r="1429" spans="1:28">
      <c r="A1429" t="s">
        <v>88</v>
      </c>
      <c r="B1429">
        <v>2021</v>
      </c>
      <c r="C1429" t="s">
        <v>79</v>
      </c>
      <c r="D1429" s="4" t="s">
        <v>27</v>
      </c>
      <c r="E1429" s="3" t="s">
        <v>62</v>
      </c>
      <c r="F1429">
        <v>0</v>
      </c>
      <c r="G1429">
        <v>0.29062500000000002</v>
      </c>
      <c r="H1429">
        <v>31.713640000000002</v>
      </c>
      <c r="I1429">
        <v>40.642424239999997</v>
      </c>
      <c r="J1429">
        <v>2.8590909089999998</v>
      </c>
      <c r="K1429">
        <f ca="1">RANDBETWEEN(15,30)</f>
        <v>16</v>
      </c>
      <c r="L1429">
        <v>90</v>
      </c>
      <c r="M1429">
        <v>90</v>
      </c>
      <c r="N1429">
        <f t="shared" si="95"/>
        <v>3</v>
      </c>
      <c r="O1429">
        <v>0</v>
      </c>
      <c r="P1429">
        <v>0</v>
      </c>
      <c r="Q1429" t="s">
        <v>13</v>
      </c>
      <c r="R1429">
        <v>6.5</v>
      </c>
      <c r="S1429">
        <v>90</v>
      </c>
      <c r="T1429">
        <v>90</v>
      </c>
      <c r="U1429">
        <v>90</v>
      </c>
      <c r="V1429" t="s">
        <v>17</v>
      </c>
      <c r="W1429">
        <f t="shared" ca="1" si="96"/>
        <v>0</v>
      </c>
      <c r="X1429">
        <f t="shared" ca="1" si="94"/>
        <v>0</v>
      </c>
      <c r="Y1429">
        <v>0</v>
      </c>
      <c r="Z1429" t="s">
        <v>51</v>
      </c>
      <c r="AA1429" t="str">
        <f t="shared" si="97"/>
        <v>short_term</v>
      </c>
      <c r="AB1429" s="4" t="s">
        <v>93</v>
      </c>
    </row>
    <row r="1430" spans="1:28">
      <c r="A1430" t="s">
        <v>88</v>
      </c>
      <c r="B1430">
        <v>2021</v>
      </c>
      <c r="C1430" t="s">
        <v>79</v>
      </c>
      <c r="D1430" s="4" t="s">
        <v>28</v>
      </c>
      <c r="E1430" s="3" t="s">
        <v>62</v>
      </c>
      <c r="F1430">
        <v>0</v>
      </c>
      <c r="G1430">
        <v>0.29062500000000002</v>
      </c>
      <c r="H1430">
        <v>31.713640000000002</v>
      </c>
      <c r="I1430">
        <v>40.642424239999997</v>
      </c>
      <c r="J1430">
        <v>2.8590909089999998</v>
      </c>
      <c r="K1430">
        <f ca="1">RANDBETWEEN(25,40)</f>
        <v>29</v>
      </c>
      <c r="L1430">
        <v>180</v>
      </c>
      <c r="M1430">
        <v>180</v>
      </c>
      <c r="N1430">
        <f t="shared" si="95"/>
        <v>6</v>
      </c>
      <c r="O1430">
        <v>0</v>
      </c>
      <c r="P1430">
        <v>0</v>
      </c>
      <c r="Q1430" t="s">
        <v>15</v>
      </c>
      <c r="R1430">
        <v>6.25</v>
      </c>
      <c r="S1430">
        <v>80</v>
      </c>
      <c r="T1430">
        <v>60</v>
      </c>
      <c r="U1430">
        <v>40</v>
      </c>
      <c r="V1430" t="s">
        <v>18</v>
      </c>
      <c r="W1430">
        <f t="shared" ca="1" si="96"/>
        <v>0</v>
      </c>
      <c r="X1430">
        <f t="shared" ca="1" si="94"/>
        <v>0</v>
      </c>
      <c r="Y1430">
        <v>0</v>
      </c>
      <c r="Z1430" t="s">
        <v>53</v>
      </c>
      <c r="AA1430" t="str">
        <f t="shared" si="97"/>
        <v>intermediate_term</v>
      </c>
      <c r="AB1430" s="4" t="s">
        <v>94</v>
      </c>
    </row>
    <row r="1431" spans="1:28">
      <c r="A1431" t="s">
        <v>88</v>
      </c>
      <c r="B1431">
        <v>2021</v>
      </c>
      <c r="C1431" t="s">
        <v>79</v>
      </c>
      <c r="D1431" s="4" t="s">
        <v>29</v>
      </c>
      <c r="E1431" s="1" t="s">
        <v>63</v>
      </c>
      <c r="F1431">
        <v>0</v>
      </c>
      <c r="G1431">
        <v>0.29062500000000002</v>
      </c>
      <c r="H1431">
        <v>31.713640000000002</v>
      </c>
      <c r="I1431">
        <v>40.642424239999997</v>
      </c>
      <c r="J1431">
        <v>2.8590909089999998</v>
      </c>
      <c r="K1431">
        <f ca="1">RANDBETWEEN(85,95)</f>
        <v>95</v>
      </c>
      <c r="L1431">
        <v>210</v>
      </c>
      <c r="M1431">
        <v>210</v>
      </c>
      <c r="N1431">
        <f t="shared" si="95"/>
        <v>7</v>
      </c>
      <c r="O1431">
        <v>0</v>
      </c>
      <c r="P1431">
        <v>0</v>
      </c>
      <c r="Q1431" t="s">
        <v>36</v>
      </c>
      <c r="R1431">
        <v>6</v>
      </c>
      <c r="S1431">
        <v>120</v>
      </c>
      <c r="T1431">
        <v>50</v>
      </c>
      <c r="U1431">
        <v>80</v>
      </c>
      <c r="V1431" t="s">
        <v>17</v>
      </c>
      <c r="W1431">
        <f t="shared" ca="1" si="96"/>
        <v>0</v>
      </c>
      <c r="X1431">
        <f t="shared" ca="1" si="94"/>
        <v>0</v>
      </c>
      <c r="Y1431">
        <v>0</v>
      </c>
      <c r="Z1431" t="s">
        <v>51</v>
      </c>
      <c r="AA1431" t="str">
        <f t="shared" si="97"/>
        <v>intermediate_term</v>
      </c>
      <c r="AB1431" s="4" t="s">
        <v>129</v>
      </c>
    </row>
    <row r="1432" spans="1:28">
      <c r="A1432" t="s">
        <v>88</v>
      </c>
      <c r="B1432">
        <v>2021</v>
      </c>
      <c r="C1432" t="s">
        <v>79</v>
      </c>
      <c r="D1432" s="4" t="s">
        <v>30</v>
      </c>
      <c r="E1432" s="2" t="s">
        <v>61</v>
      </c>
      <c r="F1432">
        <v>0</v>
      </c>
      <c r="G1432">
        <v>0.29062500000000002</v>
      </c>
      <c r="H1432">
        <v>31.713640000000002</v>
      </c>
      <c r="I1432">
        <v>40.642424239999997</v>
      </c>
      <c r="J1432">
        <v>2.8590909089999998</v>
      </c>
      <c r="K1432">
        <f ca="1">RANDBETWEEN(25,40)</f>
        <v>39</v>
      </c>
      <c r="L1432">
        <v>360</v>
      </c>
      <c r="M1432">
        <v>360</v>
      </c>
      <c r="N1432">
        <f t="shared" si="95"/>
        <v>12</v>
      </c>
      <c r="O1432">
        <v>0</v>
      </c>
      <c r="P1432">
        <v>0</v>
      </c>
      <c r="Q1432" t="s">
        <v>65</v>
      </c>
      <c r="R1432">
        <v>6.75</v>
      </c>
      <c r="S1432">
        <v>400</v>
      </c>
      <c r="T1432">
        <v>120</v>
      </c>
      <c r="U1432">
        <v>600</v>
      </c>
      <c r="V1432" t="s">
        <v>18</v>
      </c>
      <c r="W1432">
        <f t="shared" ca="1" si="96"/>
        <v>0</v>
      </c>
      <c r="X1432">
        <f t="shared" ca="1" si="94"/>
        <v>0</v>
      </c>
      <c r="Y1432">
        <v>0</v>
      </c>
      <c r="Z1432" t="s">
        <v>53</v>
      </c>
      <c r="AA1432" t="str">
        <f t="shared" si="97"/>
        <v>intermediate_term</v>
      </c>
      <c r="AB1432" s="4" t="s">
        <v>95</v>
      </c>
    </row>
    <row r="1433" spans="1:28">
      <c r="A1433" t="s">
        <v>88</v>
      </c>
      <c r="B1433">
        <v>2021</v>
      </c>
      <c r="C1433" t="s">
        <v>79</v>
      </c>
      <c r="D1433" s="4" t="s">
        <v>31</v>
      </c>
      <c r="E1433" s="3" t="s">
        <v>61</v>
      </c>
      <c r="F1433">
        <v>0</v>
      </c>
      <c r="G1433">
        <v>0.29062500000000002</v>
      </c>
      <c r="H1433">
        <v>31.713640000000002</v>
      </c>
      <c r="I1433">
        <v>40.642424239999997</v>
      </c>
      <c r="J1433">
        <v>2.8590909089999998</v>
      </c>
      <c r="K1433">
        <f ca="1">RANDBETWEEN(290,320)</f>
        <v>296</v>
      </c>
      <c r="L1433">
        <v>1080</v>
      </c>
      <c r="M1433">
        <v>1080</v>
      </c>
      <c r="N1433">
        <f t="shared" si="95"/>
        <v>36</v>
      </c>
      <c r="O1433">
        <v>0</v>
      </c>
      <c r="P1433">
        <v>0</v>
      </c>
      <c r="Q1433" t="s">
        <v>13</v>
      </c>
      <c r="R1433">
        <v>9.5</v>
      </c>
      <c r="S1433">
        <v>32</v>
      </c>
      <c r="T1433">
        <v>32</v>
      </c>
      <c r="U1433">
        <v>32</v>
      </c>
      <c r="V1433" t="s">
        <v>17</v>
      </c>
      <c r="W1433">
        <f t="shared" ca="1" si="96"/>
        <v>0</v>
      </c>
      <c r="X1433">
        <f t="shared" ca="1" si="94"/>
        <v>0</v>
      </c>
      <c r="Y1433">
        <v>0</v>
      </c>
      <c r="Z1433" t="s">
        <v>54</v>
      </c>
      <c r="AA1433" t="str">
        <f t="shared" si="97"/>
        <v>long_term</v>
      </c>
      <c r="AB1433" s="4" t="s">
        <v>130</v>
      </c>
    </row>
    <row r="1434" spans="1:28">
      <c r="A1434" t="s">
        <v>88</v>
      </c>
      <c r="B1434">
        <v>2021</v>
      </c>
      <c r="C1434" t="s">
        <v>79</v>
      </c>
      <c r="D1434" s="4" t="s">
        <v>32</v>
      </c>
      <c r="E1434" s="3" t="s">
        <v>61</v>
      </c>
      <c r="F1434">
        <v>0</v>
      </c>
      <c r="G1434">
        <v>0.29062500000000002</v>
      </c>
      <c r="H1434">
        <v>31.713640000000002</v>
      </c>
      <c r="I1434">
        <v>40.642424239999997</v>
      </c>
      <c r="J1434">
        <v>2.8590909089999998</v>
      </c>
      <c r="K1434">
        <f ca="1">RANDBETWEEN(100,130)</f>
        <v>103</v>
      </c>
      <c r="L1434">
        <v>1980</v>
      </c>
      <c r="M1434">
        <v>1980</v>
      </c>
      <c r="N1434">
        <f t="shared" si="95"/>
        <v>66</v>
      </c>
      <c r="O1434">
        <v>0</v>
      </c>
      <c r="P1434">
        <v>0</v>
      </c>
      <c r="Q1434" t="s">
        <v>15</v>
      </c>
      <c r="R1434">
        <v>7.25</v>
      </c>
      <c r="S1434">
        <v>56</v>
      </c>
      <c r="T1434">
        <v>20</v>
      </c>
      <c r="U1434">
        <v>20</v>
      </c>
      <c r="V1434" t="s">
        <v>18</v>
      </c>
      <c r="W1434">
        <f t="shared" ca="1" si="96"/>
        <v>0</v>
      </c>
      <c r="X1434">
        <f t="shared" ca="1" si="94"/>
        <v>0</v>
      </c>
      <c r="Y1434">
        <v>0</v>
      </c>
      <c r="Z1434" t="s">
        <v>54</v>
      </c>
      <c r="AA1434" t="str">
        <f t="shared" si="97"/>
        <v>long_term</v>
      </c>
      <c r="AB1434" s="4" t="s">
        <v>131</v>
      </c>
    </row>
    <row r="1435" spans="1:28">
      <c r="A1435" t="s">
        <v>88</v>
      </c>
      <c r="B1435">
        <v>2021</v>
      </c>
      <c r="C1435" t="s">
        <v>79</v>
      </c>
      <c r="D1435" s="4" t="s">
        <v>33</v>
      </c>
      <c r="E1435" s="2" t="s">
        <v>61</v>
      </c>
      <c r="F1435">
        <v>1</v>
      </c>
      <c r="G1435">
        <v>0.29062500000000002</v>
      </c>
      <c r="H1435">
        <v>31.713640000000002</v>
      </c>
      <c r="I1435">
        <v>40.642424239999997</v>
      </c>
      <c r="J1435">
        <v>2.8590909089999998</v>
      </c>
      <c r="K1435">
        <f ca="1">RANDBETWEEN(50,65)</f>
        <v>59</v>
      </c>
      <c r="L1435">
        <v>1080</v>
      </c>
      <c r="M1435">
        <v>1080</v>
      </c>
      <c r="N1435">
        <f t="shared" si="95"/>
        <v>36</v>
      </c>
      <c r="O1435">
        <v>29000</v>
      </c>
      <c r="P1435">
        <f ca="1">RANDBETWEEN(7990,8010)</f>
        <v>8007</v>
      </c>
      <c r="Q1435" t="s">
        <v>71</v>
      </c>
      <c r="R1435">
        <v>6</v>
      </c>
      <c r="S1435">
        <v>25</v>
      </c>
      <c r="T1435">
        <v>12</v>
      </c>
      <c r="U1435">
        <v>12</v>
      </c>
      <c r="V1435" t="s">
        <v>18</v>
      </c>
      <c r="W1435">
        <f t="shared" ca="1" si="96"/>
        <v>472413</v>
      </c>
      <c r="X1435">
        <f t="shared" ca="1" si="94"/>
        <v>443413</v>
      </c>
      <c r="Y1435">
        <f ca="1">(X1435/O1435)*100</f>
        <v>1529.0103448275863</v>
      </c>
      <c r="Z1435" t="s">
        <v>54</v>
      </c>
      <c r="AA1435" t="str">
        <f t="shared" si="97"/>
        <v>long_term</v>
      </c>
      <c r="AB1435" s="4" t="s">
        <v>96</v>
      </c>
    </row>
    <row r="1436" spans="1:28">
      <c r="A1436" t="s">
        <v>88</v>
      </c>
      <c r="B1436">
        <v>2021</v>
      </c>
      <c r="C1436" t="s">
        <v>79</v>
      </c>
      <c r="D1436" s="4" t="s">
        <v>34</v>
      </c>
      <c r="E1436" s="2" t="s">
        <v>61</v>
      </c>
      <c r="F1436">
        <v>0</v>
      </c>
      <c r="G1436">
        <v>0.29062500000000002</v>
      </c>
      <c r="H1436">
        <v>31.713640000000002</v>
      </c>
      <c r="I1436">
        <v>40.642424239999997</v>
      </c>
      <c r="J1436">
        <v>2.8590909089999998</v>
      </c>
      <c r="K1436">
        <f ca="1">RANDBETWEEN(90,120)</f>
        <v>91</v>
      </c>
      <c r="L1436">
        <v>900</v>
      </c>
      <c r="M1436">
        <v>900</v>
      </c>
      <c r="N1436">
        <f t="shared" si="95"/>
        <v>30</v>
      </c>
      <c r="O1436">
        <v>0</v>
      </c>
      <c r="P1436">
        <v>0</v>
      </c>
      <c r="Q1436" t="s">
        <v>13</v>
      </c>
      <c r="R1436">
        <v>7.25</v>
      </c>
      <c r="S1436">
        <v>215</v>
      </c>
      <c r="T1436">
        <v>75</v>
      </c>
      <c r="U1436">
        <v>100</v>
      </c>
      <c r="V1436" t="s">
        <v>17</v>
      </c>
      <c r="W1436">
        <f t="shared" ca="1" si="96"/>
        <v>0</v>
      </c>
      <c r="X1436">
        <f t="shared" ca="1" si="94"/>
        <v>0</v>
      </c>
      <c r="Y1436">
        <v>0</v>
      </c>
      <c r="Z1436" t="s">
        <v>54</v>
      </c>
      <c r="AA1436" t="str">
        <f t="shared" si="97"/>
        <v>long_term</v>
      </c>
      <c r="AB1436" s="4" t="s">
        <v>97</v>
      </c>
    </row>
    <row r="1437" spans="1:28">
      <c r="A1437" t="s">
        <v>88</v>
      </c>
      <c r="B1437">
        <v>2021</v>
      </c>
      <c r="C1437" t="s">
        <v>79</v>
      </c>
      <c r="D1437" s="4" t="s">
        <v>35</v>
      </c>
      <c r="E1437" s="2" t="s">
        <v>61</v>
      </c>
      <c r="F1437">
        <v>0</v>
      </c>
      <c r="G1437">
        <v>0.29062500000000002</v>
      </c>
      <c r="H1437">
        <v>31.713640000000002</v>
      </c>
      <c r="I1437">
        <v>40.642424239999997</v>
      </c>
      <c r="J1437">
        <v>2.8590909089999998</v>
      </c>
      <c r="K1437">
        <f ca="1">RANDBETWEEN(30,50)</f>
        <v>32</v>
      </c>
      <c r="L1437">
        <v>210</v>
      </c>
      <c r="M1437">
        <v>210</v>
      </c>
      <c r="N1437">
        <f t="shared" si="95"/>
        <v>7</v>
      </c>
      <c r="O1437">
        <v>0</v>
      </c>
      <c r="P1437">
        <v>0</v>
      </c>
      <c r="Q1437" t="s">
        <v>13</v>
      </c>
      <c r="R1437">
        <v>6.75</v>
      </c>
      <c r="S1437">
        <v>1088</v>
      </c>
      <c r="T1437">
        <v>72</v>
      </c>
      <c r="U1437">
        <v>527</v>
      </c>
      <c r="V1437" t="s">
        <v>17</v>
      </c>
      <c r="W1437">
        <f t="shared" ca="1" si="96"/>
        <v>0</v>
      </c>
      <c r="X1437">
        <f t="shared" ca="1" si="94"/>
        <v>0</v>
      </c>
      <c r="Y1437">
        <v>0</v>
      </c>
      <c r="Z1437" t="s">
        <v>54</v>
      </c>
      <c r="AA1437" t="str">
        <f t="shared" si="97"/>
        <v>intermediate_term</v>
      </c>
      <c r="AB1437" s="4" t="s">
        <v>98</v>
      </c>
    </row>
    <row r="1438" spans="1:28">
      <c r="A1438" t="s">
        <v>88</v>
      </c>
      <c r="B1438">
        <v>2021</v>
      </c>
      <c r="C1438" t="s">
        <v>79</v>
      </c>
      <c r="D1438" s="4" t="s">
        <v>37</v>
      </c>
      <c r="E1438" s="2" t="s">
        <v>61</v>
      </c>
      <c r="F1438">
        <v>0</v>
      </c>
      <c r="G1438">
        <v>0.29062500000000002</v>
      </c>
      <c r="H1438">
        <v>31.713640000000002</v>
      </c>
      <c r="I1438">
        <v>40.642424239999997</v>
      </c>
      <c r="J1438">
        <v>2.8590909089999998</v>
      </c>
      <c r="K1438">
        <f ca="1">RANDBETWEEN(50,100)</f>
        <v>64</v>
      </c>
      <c r="L1438">
        <v>1800</v>
      </c>
      <c r="M1438">
        <v>2880</v>
      </c>
      <c r="N1438">
        <f t="shared" si="95"/>
        <v>78</v>
      </c>
      <c r="O1438">
        <v>0</v>
      </c>
      <c r="P1438">
        <v>0</v>
      </c>
      <c r="Q1438" t="s">
        <v>13</v>
      </c>
      <c r="R1438">
        <v>6.5</v>
      </c>
      <c r="S1438">
        <v>400</v>
      </c>
      <c r="T1438">
        <v>400</v>
      </c>
      <c r="U1438">
        <v>600</v>
      </c>
      <c r="V1438" t="s">
        <v>18</v>
      </c>
      <c r="W1438">
        <f t="shared" ca="1" si="96"/>
        <v>0</v>
      </c>
      <c r="X1438">
        <f t="shared" ca="1" si="94"/>
        <v>0</v>
      </c>
      <c r="Y1438">
        <v>0</v>
      </c>
      <c r="Z1438" t="s">
        <v>54</v>
      </c>
      <c r="AA1438" t="str">
        <f t="shared" si="97"/>
        <v>long_term</v>
      </c>
      <c r="AB1438" s="4" t="s">
        <v>99</v>
      </c>
    </row>
    <row r="1439" spans="1:28">
      <c r="A1439" t="s">
        <v>88</v>
      </c>
      <c r="B1439">
        <v>2021</v>
      </c>
      <c r="C1439" t="s">
        <v>79</v>
      </c>
      <c r="D1439" s="4" t="s">
        <v>156</v>
      </c>
      <c r="E1439" s="2" t="s">
        <v>61</v>
      </c>
      <c r="F1439">
        <v>0</v>
      </c>
      <c r="G1439">
        <v>0.29062500000000002</v>
      </c>
      <c r="H1439">
        <v>31.713640000000002</v>
      </c>
      <c r="I1439">
        <v>40.642424239999997</v>
      </c>
      <c r="J1439">
        <v>2.8590909089999998</v>
      </c>
      <c r="K1439">
        <f ca="1">RANDBETWEEN(100,150)</f>
        <v>135</v>
      </c>
      <c r="L1439">
        <v>240</v>
      </c>
      <c r="M1439">
        <v>720</v>
      </c>
      <c r="N1439">
        <f t="shared" si="95"/>
        <v>16</v>
      </c>
      <c r="O1439">
        <v>0</v>
      </c>
      <c r="P1439">
        <v>0</v>
      </c>
      <c r="Q1439" t="s">
        <v>67</v>
      </c>
      <c r="R1439">
        <v>6</v>
      </c>
      <c r="S1439">
        <v>170</v>
      </c>
      <c r="T1439">
        <v>170</v>
      </c>
      <c r="U1439">
        <v>170</v>
      </c>
      <c r="V1439" t="s">
        <v>18</v>
      </c>
      <c r="W1439">
        <f t="shared" ca="1" si="96"/>
        <v>0</v>
      </c>
      <c r="X1439">
        <f t="shared" ca="1" si="94"/>
        <v>0</v>
      </c>
      <c r="Y1439">
        <v>0</v>
      </c>
      <c r="Z1439" t="s">
        <v>54</v>
      </c>
      <c r="AA1439" t="str">
        <f t="shared" si="97"/>
        <v>long_term</v>
      </c>
      <c r="AB1439" s="4" t="s">
        <v>100</v>
      </c>
    </row>
    <row r="1440" spans="1:28">
      <c r="A1440" t="s">
        <v>88</v>
      </c>
      <c r="B1440">
        <v>2021</v>
      </c>
      <c r="C1440" t="s">
        <v>79</v>
      </c>
      <c r="D1440" s="4" t="s">
        <v>38</v>
      </c>
      <c r="E1440" s="3" t="s">
        <v>59</v>
      </c>
      <c r="F1440">
        <v>0</v>
      </c>
      <c r="G1440">
        <v>0.29062500000000002</v>
      </c>
      <c r="H1440">
        <v>31.713640000000002</v>
      </c>
      <c r="I1440">
        <v>40.642424239999997</v>
      </c>
      <c r="J1440">
        <v>2.8590909089999998</v>
      </c>
      <c r="K1440">
        <f ca="1">RANDBETWEEN(120,300)</f>
        <v>276</v>
      </c>
      <c r="L1440">
        <v>45</v>
      </c>
      <c r="M1440">
        <v>50</v>
      </c>
      <c r="N1440">
        <f t="shared" si="95"/>
        <v>1.5833333333333333</v>
      </c>
      <c r="O1440">
        <v>0</v>
      </c>
      <c r="P1440">
        <v>0</v>
      </c>
      <c r="Q1440" t="s">
        <v>15</v>
      </c>
      <c r="R1440">
        <v>6.25</v>
      </c>
      <c r="S1440">
        <v>200</v>
      </c>
      <c r="T1440">
        <v>75</v>
      </c>
      <c r="U1440">
        <v>125</v>
      </c>
      <c r="V1440" t="s">
        <v>17</v>
      </c>
      <c r="W1440">
        <f t="shared" ca="1" si="96"/>
        <v>0</v>
      </c>
      <c r="X1440">
        <f t="shared" ca="1" si="94"/>
        <v>0</v>
      </c>
      <c r="Y1440">
        <v>0</v>
      </c>
      <c r="Z1440" t="s">
        <v>54</v>
      </c>
      <c r="AA1440" t="str">
        <f t="shared" si="97"/>
        <v>short_term</v>
      </c>
      <c r="AB1440" s="4" t="s">
        <v>101</v>
      </c>
    </row>
    <row r="1441" spans="1:28">
      <c r="A1441" t="s">
        <v>88</v>
      </c>
      <c r="B1441">
        <v>2021</v>
      </c>
      <c r="C1441" t="s">
        <v>79</v>
      </c>
      <c r="D1441" s="4" t="s">
        <v>39</v>
      </c>
      <c r="E1441" s="3" t="s">
        <v>59</v>
      </c>
      <c r="F1441">
        <v>0</v>
      </c>
      <c r="G1441">
        <v>0.29062500000000002</v>
      </c>
      <c r="H1441">
        <v>31.713640000000002</v>
      </c>
      <c r="I1441">
        <v>40.642424239999997</v>
      </c>
      <c r="J1441">
        <v>2.8590909089999998</v>
      </c>
      <c r="K1441">
        <f ca="1">RANDBETWEEN(60,90)</f>
        <v>90</v>
      </c>
      <c r="L1441">
        <v>56</v>
      </c>
      <c r="M1441">
        <v>60</v>
      </c>
      <c r="N1441">
        <f t="shared" si="95"/>
        <v>1.9333333333333333</v>
      </c>
      <c r="O1441">
        <v>0</v>
      </c>
      <c r="P1441">
        <v>0</v>
      </c>
      <c r="Q1441" t="s">
        <v>13</v>
      </c>
      <c r="R1441">
        <v>7.25</v>
      </c>
      <c r="S1441">
        <v>45</v>
      </c>
      <c r="T1441">
        <v>90</v>
      </c>
      <c r="U1441">
        <v>75</v>
      </c>
      <c r="V1441" t="s">
        <v>18</v>
      </c>
      <c r="W1441">
        <f t="shared" ca="1" si="96"/>
        <v>0</v>
      </c>
      <c r="X1441">
        <f t="shared" ca="1" si="94"/>
        <v>0</v>
      </c>
      <c r="Y1441">
        <v>0</v>
      </c>
      <c r="Z1441" t="s">
        <v>53</v>
      </c>
      <c r="AA1441" t="str">
        <f t="shared" si="97"/>
        <v>short_term</v>
      </c>
      <c r="AB1441" s="4" t="s">
        <v>102</v>
      </c>
    </row>
    <row r="1442" spans="1:28">
      <c r="A1442" t="s">
        <v>88</v>
      </c>
      <c r="B1442">
        <v>2021</v>
      </c>
      <c r="C1442" t="s">
        <v>79</v>
      </c>
      <c r="D1442" s="4" t="s">
        <v>40</v>
      </c>
      <c r="E1442" s="2" t="s">
        <v>62</v>
      </c>
      <c r="F1442">
        <v>0</v>
      </c>
      <c r="G1442">
        <v>0.29062500000000002</v>
      </c>
      <c r="H1442">
        <v>31.713640000000002</v>
      </c>
      <c r="I1442">
        <v>40.642424239999997</v>
      </c>
      <c r="J1442">
        <v>2.8590909089999998</v>
      </c>
      <c r="K1442">
        <f ca="1">RANDBETWEEN(15,25)</f>
        <v>22</v>
      </c>
      <c r="L1442">
        <v>55</v>
      </c>
      <c r="M1442">
        <v>90</v>
      </c>
      <c r="N1442">
        <f t="shared" si="95"/>
        <v>2.4166666666666665</v>
      </c>
      <c r="O1442">
        <v>0</v>
      </c>
      <c r="P1442">
        <v>0</v>
      </c>
      <c r="Q1442" t="s">
        <v>72</v>
      </c>
      <c r="R1442">
        <v>6.5</v>
      </c>
      <c r="S1442">
        <v>40</v>
      </c>
      <c r="T1442">
        <v>60</v>
      </c>
      <c r="U1442">
        <v>30</v>
      </c>
      <c r="V1442" t="s">
        <v>17</v>
      </c>
      <c r="W1442">
        <f t="shared" ca="1" si="96"/>
        <v>0</v>
      </c>
      <c r="X1442">
        <f t="shared" ca="1" si="94"/>
        <v>0</v>
      </c>
      <c r="Y1442">
        <v>0</v>
      </c>
      <c r="Z1442" t="s">
        <v>53</v>
      </c>
      <c r="AA1442" t="str">
        <f t="shared" si="97"/>
        <v>short_term</v>
      </c>
      <c r="AB1442" s="4" t="s">
        <v>132</v>
      </c>
    </row>
    <row r="1443" spans="1:28">
      <c r="A1443" t="s">
        <v>88</v>
      </c>
      <c r="B1443">
        <v>2021</v>
      </c>
      <c r="C1443" t="s">
        <v>79</v>
      </c>
      <c r="D1443" s="4" t="s">
        <v>41</v>
      </c>
      <c r="E1443" s="2" t="s">
        <v>62</v>
      </c>
      <c r="F1443">
        <v>0</v>
      </c>
      <c r="G1443">
        <v>0.29062500000000002</v>
      </c>
      <c r="H1443">
        <v>31.713640000000002</v>
      </c>
      <c r="I1443">
        <v>40.642424239999997</v>
      </c>
      <c r="J1443">
        <v>2.8590909089999998</v>
      </c>
      <c r="K1443">
        <f ca="1">RANDBETWEEN(20,35)</f>
        <v>20</v>
      </c>
      <c r="L1443">
        <v>90</v>
      </c>
      <c r="M1443">
        <v>120</v>
      </c>
      <c r="N1443">
        <f t="shared" si="95"/>
        <v>3.5</v>
      </c>
      <c r="O1443">
        <v>0</v>
      </c>
      <c r="P1443">
        <v>0</v>
      </c>
      <c r="Q1443" t="s">
        <v>15</v>
      </c>
      <c r="R1443">
        <v>6.5</v>
      </c>
      <c r="S1443">
        <v>120</v>
      </c>
      <c r="T1443">
        <v>80</v>
      </c>
      <c r="U1443">
        <v>80</v>
      </c>
      <c r="V1443" t="s">
        <v>17</v>
      </c>
      <c r="W1443">
        <f t="shared" ca="1" si="96"/>
        <v>0</v>
      </c>
      <c r="X1443">
        <f t="shared" ca="1" si="94"/>
        <v>0</v>
      </c>
      <c r="Y1443">
        <v>0</v>
      </c>
      <c r="Z1443" t="s">
        <v>51</v>
      </c>
      <c r="AA1443" t="str">
        <f t="shared" si="97"/>
        <v>short_term</v>
      </c>
      <c r="AB1443" s="4" t="s">
        <v>133</v>
      </c>
    </row>
    <row r="1444" spans="1:28">
      <c r="A1444" t="s">
        <v>88</v>
      </c>
      <c r="B1444">
        <v>2021</v>
      </c>
      <c r="C1444" t="s">
        <v>79</v>
      </c>
      <c r="D1444" s="4" t="s">
        <v>157</v>
      </c>
      <c r="E1444" s="2" t="s">
        <v>62</v>
      </c>
      <c r="F1444">
        <v>0</v>
      </c>
      <c r="G1444">
        <v>0.29062500000000002</v>
      </c>
      <c r="H1444">
        <v>31.713640000000002</v>
      </c>
      <c r="I1444">
        <v>40.642424239999997</v>
      </c>
      <c r="J1444">
        <v>2.8590909089999998</v>
      </c>
      <c r="K1444">
        <f ca="1">RANDBETWEEN(25,40)</f>
        <v>26</v>
      </c>
      <c r="L1444">
        <v>55</v>
      </c>
      <c r="M1444">
        <v>60</v>
      </c>
      <c r="N1444">
        <f t="shared" si="95"/>
        <v>1.9166666666666667</v>
      </c>
      <c r="O1444">
        <v>0</v>
      </c>
      <c r="P1444">
        <v>0</v>
      </c>
      <c r="Q1444" t="s">
        <v>13</v>
      </c>
      <c r="R1444">
        <v>6.5</v>
      </c>
      <c r="S1444">
        <v>120</v>
      </c>
      <c r="T1444">
        <v>40</v>
      </c>
      <c r="U1444">
        <v>80</v>
      </c>
      <c r="V1444" t="s">
        <v>18</v>
      </c>
      <c r="W1444">
        <f t="shared" ca="1" si="96"/>
        <v>0</v>
      </c>
      <c r="X1444">
        <f t="shared" ca="1" si="94"/>
        <v>0</v>
      </c>
      <c r="Y1444">
        <v>0</v>
      </c>
      <c r="Z1444" t="s">
        <v>53</v>
      </c>
      <c r="AA1444" t="str">
        <f t="shared" si="97"/>
        <v>short_term</v>
      </c>
      <c r="AB1444" s="4" t="s">
        <v>103</v>
      </c>
    </row>
    <row r="1445" spans="1:28">
      <c r="A1445" t="s">
        <v>88</v>
      </c>
      <c r="B1445">
        <v>2021</v>
      </c>
      <c r="C1445" t="s">
        <v>79</v>
      </c>
      <c r="D1445" s="4" t="s">
        <v>158</v>
      </c>
      <c r="E1445" s="2" t="s">
        <v>62</v>
      </c>
      <c r="F1445">
        <v>0</v>
      </c>
      <c r="G1445">
        <v>0.29062500000000002</v>
      </c>
      <c r="H1445">
        <v>31.713640000000002</v>
      </c>
      <c r="I1445">
        <v>40.642424239999997</v>
      </c>
      <c r="J1445">
        <v>2.8590909089999998</v>
      </c>
      <c r="K1445">
        <f ca="1">RANDBETWEEN(15,25)</f>
        <v>17</v>
      </c>
      <c r="L1445">
        <v>110</v>
      </c>
      <c r="M1445">
        <v>120</v>
      </c>
      <c r="N1445">
        <f t="shared" si="95"/>
        <v>3.8333333333333335</v>
      </c>
      <c r="O1445">
        <v>0</v>
      </c>
      <c r="P1445">
        <v>0</v>
      </c>
      <c r="Q1445" t="s">
        <v>13</v>
      </c>
      <c r="R1445">
        <v>7</v>
      </c>
      <c r="S1445">
        <v>120</v>
      </c>
      <c r="T1445">
        <v>40</v>
      </c>
      <c r="U1445">
        <v>80</v>
      </c>
      <c r="V1445" t="s">
        <v>17</v>
      </c>
      <c r="W1445">
        <f t="shared" ca="1" si="96"/>
        <v>0</v>
      </c>
      <c r="X1445">
        <f t="shared" ca="1" si="94"/>
        <v>0</v>
      </c>
      <c r="Y1445">
        <v>0</v>
      </c>
      <c r="Z1445" t="s">
        <v>53</v>
      </c>
      <c r="AA1445" t="str">
        <f t="shared" si="97"/>
        <v>short_term</v>
      </c>
      <c r="AB1445" s="4" t="s">
        <v>103</v>
      </c>
    </row>
    <row r="1446" spans="1:28">
      <c r="A1446" t="s">
        <v>88</v>
      </c>
      <c r="B1446">
        <v>2021</v>
      </c>
      <c r="C1446" t="s">
        <v>79</v>
      </c>
      <c r="D1446" s="4" t="s">
        <v>42</v>
      </c>
      <c r="E1446" s="2" t="s">
        <v>61</v>
      </c>
      <c r="F1446">
        <v>0</v>
      </c>
      <c r="G1446">
        <v>0.29062500000000002</v>
      </c>
      <c r="H1446">
        <v>31.713640000000002</v>
      </c>
      <c r="I1446">
        <v>40.642424239999997</v>
      </c>
      <c r="J1446">
        <v>2.8590909089999998</v>
      </c>
      <c r="K1446">
        <f ca="1">RANDBETWEEN(600,700)</f>
        <v>602</v>
      </c>
      <c r="L1446">
        <v>720</v>
      </c>
      <c r="M1446">
        <v>1080</v>
      </c>
      <c r="N1446">
        <f t="shared" si="95"/>
        <v>30</v>
      </c>
      <c r="O1446">
        <v>0</v>
      </c>
      <c r="P1446">
        <v>0</v>
      </c>
      <c r="Q1446" t="s">
        <v>70</v>
      </c>
      <c r="R1446">
        <v>5.75</v>
      </c>
      <c r="S1446">
        <v>890</v>
      </c>
      <c r="T1446">
        <v>445</v>
      </c>
      <c r="U1446">
        <v>445</v>
      </c>
      <c r="V1446" t="s">
        <v>18</v>
      </c>
      <c r="W1446">
        <f t="shared" ca="1" si="96"/>
        <v>0</v>
      </c>
      <c r="X1446">
        <f t="shared" ca="1" si="94"/>
        <v>0</v>
      </c>
      <c r="Y1446">
        <v>0</v>
      </c>
      <c r="Z1446" t="s">
        <v>54</v>
      </c>
      <c r="AA1446" t="str">
        <f t="shared" si="97"/>
        <v>long_term</v>
      </c>
      <c r="AB1446" s="4" t="s">
        <v>134</v>
      </c>
    </row>
    <row r="1447" spans="1:28">
      <c r="A1447" t="s">
        <v>88</v>
      </c>
      <c r="B1447">
        <v>2021</v>
      </c>
      <c r="C1447" t="s">
        <v>79</v>
      </c>
      <c r="D1447" s="4" t="s">
        <v>43</v>
      </c>
      <c r="E1447" s="3" t="s">
        <v>61</v>
      </c>
      <c r="F1447">
        <v>0</v>
      </c>
      <c r="G1447">
        <v>0.29062500000000002</v>
      </c>
      <c r="H1447">
        <v>31.713640000000002</v>
      </c>
      <c r="I1447">
        <v>40.642424239999997</v>
      </c>
      <c r="J1447">
        <v>2.8590909089999998</v>
      </c>
      <c r="K1447">
        <f ca="1">RANDBETWEEN(140,170)</f>
        <v>155</v>
      </c>
      <c r="L1447">
        <v>150</v>
      </c>
      <c r="M1447">
        <v>180</v>
      </c>
      <c r="N1447">
        <f t="shared" si="95"/>
        <v>5.5</v>
      </c>
      <c r="O1447">
        <v>0</v>
      </c>
      <c r="P1447">
        <v>0</v>
      </c>
      <c r="Q1447" t="s">
        <v>15</v>
      </c>
      <c r="R1447">
        <v>6.5</v>
      </c>
      <c r="S1447">
        <v>350</v>
      </c>
      <c r="T1447">
        <v>140</v>
      </c>
      <c r="U1447">
        <v>140</v>
      </c>
      <c r="V1447" t="s">
        <v>17</v>
      </c>
      <c r="W1447">
        <f t="shared" ca="1" si="96"/>
        <v>0</v>
      </c>
      <c r="X1447">
        <f t="shared" ca="1" si="94"/>
        <v>0</v>
      </c>
      <c r="Y1447">
        <v>0</v>
      </c>
      <c r="Z1447" t="s">
        <v>54</v>
      </c>
      <c r="AA1447" t="str">
        <f t="shared" si="97"/>
        <v>intermediate_term</v>
      </c>
      <c r="AB1447" s="4" t="s">
        <v>135</v>
      </c>
    </row>
    <row r="1448" spans="1:28">
      <c r="A1448" t="s">
        <v>88</v>
      </c>
      <c r="B1448">
        <v>2021</v>
      </c>
      <c r="C1448" t="s">
        <v>79</v>
      </c>
      <c r="D1448" s="4" t="s">
        <v>44</v>
      </c>
      <c r="E1448" s="2" t="s">
        <v>61</v>
      </c>
      <c r="F1448">
        <v>1</v>
      </c>
      <c r="G1448">
        <v>0.29062500000000002</v>
      </c>
      <c r="H1448">
        <v>31.713640000000002</v>
      </c>
      <c r="I1448">
        <v>40.642424239999997</v>
      </c>
      <c r="J1448">
        <v>2.8590909089999998</v>
      </c>
      <c r="K1448">
        <f ca="1">RANDBETWEEN(110,125)</f>
        <v>125</v>
      </c>
      <c r="L1448">
        <v>2160</v>
      </c>
      <c r="M1448">
        <v>3600</v>
      </c>
      <c r="N1448">
        <f t="shared" si="95"/>
        <v>96</v>
      </c>
      <c r="O1448">
        <v>40500</v>
      </c>
      <c r="P1448">
        <f ca="1">RANDBETWEEN(2780,2795)</f>
        <v>2792</v>
      </c>
      <c r="Q1448" t="s">
        <v>70</v>
      </c>
      <c r="R1448">
        <v>6.6</v>
      </c>
      <c r="S1448">
        <v>800</v>
      </c>
      <c r="T1448">
        <v>40</v>
      </c>
      <c r="U1448">
        <v>160</v>
      </c>
      <c r="V1448" t="s">
        <v>18</v>
      </c>
      <c r="W1448">
        <f t="shared" ca="1" si="96"/>
        <v>349000</v>
      </c>
      <c r="X1448">
        <f t="shared" ca="1" si="94"/>
        <v>308500</v>
      </c>
      <c r="Y1448">
        <f ca="1">(X1448/O1448)*100</f>
        <v>761.72839506172841</v>
      </c>
      <c r="Z1448" t="s">
        <v>54</v>
      </c>
      <c r="AA1448" t="str">
        <f t="shared" si="97"/>
        <v>long_term</v>
      </c>
      <c r="AB1448" s="4" t="s">
        <v>136</v>
      </c>
    </row>
    <row r="1449" spans="1:28">
      <c r="A1449" t="s">
        <v>88</v>
      </c>
      <c r="B1449">
        <v>2021</v>
      </c>
      <c r="C1449" t="s">
        <v>79</v>
      </c>
      <c r="D1449" s="4" t="s">
        <v>45</v>
      </c>
      <c r="E1449" s="3" t="s">
        <v>59</v>
      </c>
      <c r="F1449">
        <v>0</v>
      </c>
      <c r="G1449">
        <v>0.29062500000000002</v>
      </c>
      <c r="H1449">
        <v>31.713640000000002</v>
      </c>
      <c r="I1449">
        <v>40.642424239999997</v>
      </c>
      <c r="J1449">
        <v>2.8590909089999998</v>
      </c>
      <c r="K1449">
        <f ca="1">RANDBETWEEN(800,1000)</f>
        <v>828</v>
      </c>
      <c r="L1449">
        <v>240</v>
      </c>
      <c r="M1449">
        <v>270</v>
      </c>
      <c r="N1449">
        <f t="shared" si="95"/>
        <v>8.5</v>
      </c>
      <c r="O1449">
        <v>0</v>
      </c>
      <c r="P1449">
        <v>0</v>
      </c>
      <c r="Q1449" t="s">
        <v>65</v>
      </c>
      <c r="R1449">
        <v>7</v>
      </c>
      <c r="S1449">
        <v>50</v>
      </c>
      <c r="T1449">
        <v>100</v>
      </c>
      <c r="U1449">
        <v>100</v>
      </c>
      <c r="V1449" t="s">
        <v>18</v>
      </c>
      <c r="W1449">
        <f t="shared" ca="1" si="96"/>
        <v>0</v>
      </c>
      <c r="X1449">
        <f t="shared" ca="1" si="94"/>
        <v>0</v>
      </c>
      <c r="Y1449">
        <v>0</v>
      </c>
      <c r="Z1449" t="s">
        <v>53</v>
      </c>
      <c r="AA1449" t="str">
        <f t="shared" si="97"/>
        <v>intermediate_term</v>
      </c>
      <c r="AB1449" s="4" t="s">
        <v>104</v>
      </c>
    </row>
    <row r="1450" spans="1:28">
      <c r="A1450" t="s">
        <v>88</v>
      </c>
      <c r="B1450">
        <v>2021</v>
      </c>
      <c r="C1450" t="s">
        <v>79</v>
      </c>
      <c r="D1450" s="4" t="s">
        <v>46</v>
      </c>
      <c r="E1450" s="2" t="s">
        <v>59</v>
      </c>
      <c r="F1450">
        <v>0</v>
      </c>
      <c r="G1450">
        <v>0.29062500000000002</v>
      </c>
      <c r="H1450">
        <v>31.713640000000002</v>
      </c>
      <c r="I1450">
        <v>40.642424239999997</v>
      </c>
      <c r="J1450">
        <v>2.8590909089999998</v>
      </c>
      <c r="K1450">
        <f ca="1">RANDBETWEEN(80,100)</f>
        <v>86</v>
      </c>
      <c r="L1450">
        <v>75</v>
      </c>
      <c r="M1450">
        <v>90</v>
      </c>
      <c r="N1450">
        <f t="shared" si="95"/>
        <v>2.75</v>
      </c>
      <c r="O1450">
        <v>0</v>
      </c>
      <c r="P1450">
        <v>0</v>
      </c>
      <c r="Q1450" t="s">
        <v>13</v>
      </c>
      <c r="R1450">
        <v>6.75</v>
      </c>
      <c r="S1450">
        <v>125</v>
      </c>
      <c r="T1450">
        <v>120</v>
      </c>
      <c r="U1450">
        <v>25</v>
      </c>
      <c r="V1450" t="s">
        <v>17</v>
      </c>
      <c r="W1450">
        <f t="shared" ca="1" si="96"/>
        <v>0</v>
      </c>
      <c r="X1450">
        <f t="shared" ca="1" si="94"/>
        <v>0</v>
      </c>
      <c r="Y1450">
        <v>0</v>
      </c>
      <c r="Z1450" t="s">
        <v>53</v>
      </c>
      <c r="AA1450" t="str">
        <f t="shared" si="97"/>
        <v>short_term</v>
      </c>
      <c r="AB1450" s="4" t="s">
        <v>105</v>
      </c>
    </row>
    <row r="1451" spans="1:28">
      <c r="A1451" t="s">
        <v>88</v>
      </c>
      <c r="B1451">
        <v>2021</v>
      </c>
      <c r="C1451" t="s">
        <v>79</v>
      </c>
      <c r="D1451" t="s">
        <v>159</v>
      </c>
      <c r="E1451" s="2" t="s">
        <v>61</v>
      </c>
      <c r="F1451">
        <v>1</v>
      </c>
      <c r="G1451">
        <v>0.29062500000000002</v>
      </c>
      <c r="H1451">
        <v>31.713640000000002</v>
      </c>
      <c r="I1451">
        <v>40.642424239999997</v>
      </c>
      <c r="J1451">
        <v>2.8590909089999998</v>
      </c>
      <c r="K1451">
        <f ca="1">RANDBETWEEN(190,210)</f>
        <v>198</v>
      </c>
      <c r="L1451">
        <v>1095</v>
      </c>
      <c r="M1451">
        <v>1460</v>
      </c>
      <c r="N1451">
        <f t="shared" si="95"/>
        <v>42.583333333333336</v>
      </c>
      <c r="O1451">
        <v>350000</v>
      </c>
      <c r="P1451">
        <f ca="1">RANDBETWEEN(11990,12010)</f>
        <v>11992</v>
      </c>
      <c r="Q1451" t="s">
        <v>13</v>
      </c>
      <c r="R1451">
        <v>6</v>
      </c>
      <c r="S1451">
        <v>50</v>
      </c>
      <c r="T1451">
        <v>25</v>
      </c>
      <c r="U1451">
        <v>25</v>
      </c>
      <c r="V1451" t="s">
        <v>17</v>
      </c>
      <c r="W1451">
        <f t="shared" ca="1" si="96"/>
        <v>2374416</v>
      </c>
      <c r="X1451">
        <f t="shared" ca="1" si="94"/>
        <v>2024416</v>
      </c>
      <c r="Y1451">
        <f ca="1">(X1451/O1451)*100</f>
        <v>578.40457142857144</v>
      </c>
      <c r="Z1451" t="s">
        <v>54</v>
      </c>
      <c r="AA1451" t="str">
        <f t="shared" si="97"/>
        <v>long_term</v>
      </c>
      <c r="AB1451" s="4" t="s">
        <v>106</v>
      </c>
    </row>
    <row r="1452" spans="1:28">
      <c r="A1452" t="s">
        <v>88</v>
      </c>
      <c r="B1452">
        <v>2021</v>
      </c>
      <c r="C1452" t="s">
        <v>80</v>
      </c>
      <c r="D1452" s="4" t="s">
        <v>138</v>
      </c>
      <c r="E1452" t="s">
        <v>58</v>
      </c>
      <c r="F1452">
        <v>1</v>
      </c>
      <c r="G1452">
        <v>6.1</v>
      </c>
      <c r="H1452">
        <v>28.31</v>
      </c>
      <c r="I1452">
        <v>78.181666669999998</v>
      </c>
      <c r="J1452">
        <v>2.7316666669999998</v>
      </c>
      <c r="K1452">
        <v>16.89</v>
      </c>
      <c r="L1452">
        <v>90</v>
      </c>
      <c r="M1452">
        <v>110</v>
      </c>
      <c r="N1452">
        <f t="shared" si="95"/>
        <v>3.3333333333333335</v>
      </c>
      <c r="O1452">
        <v>36000</v>
      </c>
      <c r="P1452">
        <v>2500</v>
      </c>
      <c r="Q1452" t="s">
        <v>15</v>
      </c>
      <c r="R1452">
        <v>5.75</v>
      </c>
      <c r="S1452">
        <v>150</v>
      </c>
      <c r="T1452">
        <v>60</v>
      </c>
      <c r="U1452">
        <v>60</v>
      </c>
      <c r="V1452" t="s">
        <v>17</v>
      </c>
      <c r="W1452">
        <f t="shared" si="96"/>
        <v>42225</v>
      </c>
      <c r="X1452">
        <f t="shared" si="94"/>
        <v>6225</v>
      </c>
      <c r="Y1452">
        <f>(X1452/O1452)*100</f>
        <v>17.291666666666668</v>
      </c>
      <c r="Z1452" t="s">
        <v>51</v>
      </c>
      <c r="AA1452" t="str">
        <f t="shared" si="97"/>
        <v>short_term</v>
      </c>
      <c r="AB1452" s="4" t="s">
        <v>107</v>
      </c>
    </row>
    <row r="1453" spans="1:28">
      <c r="A1453" t="s">
        <v>88</v>
      </c>
      <c r="B1453">
        <v>2021</v>
      </c>
      <c r="C1453" t="s">
        <v>80</v>
      </c>
      <c r="D1453" s="4" t="s">
        <v>9</v>
      </c>
      <c r="E1453" t="s">
        <v>58</v>
      </c>
      <c r="F1453">
        <v>0</v>
      </c>
      <c r="G1453">
        <v>6.1</v>
      </c>
      <c r="H1453">
        <v>28.31</v>
      </c>
      <c r="I1453">
        <v>78.181666669999998</v>
      </c>
      <c r="J1453">
        <v>2.7316666669999998</v>
      </c>
      <c r="K1453">
        <v>23</v>
      </c>
      <c r="L1453">
        <v>210</v>
      </c>
      <c r="M1453">
        <v>240</v>
      </c>
      <c r="N1453">
        <f t="shared" si="95"/>
        <v>7.5</v>
      </c>
      <c r="O1453">
        <v>0</v>
      </c>
      <c r="P1453">
        <v>0</v>
      </c>
      <c r="Q1453" t="s">
        <v>15</v>
      </c>
      <c r="R1453">
        <v>6.5</v>
      </c>
      <c r="S1453">
        <v>80</v>
      </c>
      <c r="T1453">
        <v>40</v>
      </c>
      <c r="U1453">
        <v>40</v>
      </c>
      <c r="V1453" t="s">
        <v>17</v>
      </c>
      <c r="W1453">
        <f t="shared" si="96"/>
        <v>0</v>
      </c>
      <c r="X1453">
        <f t="shared" si="94"/>
        <v>0</v>
      </c>
      <c r="Y1453">
        <v>0</v>
      </c>
      <c r="Z1453" t="s">
        <v>51</v>
      </c>
      <c r="AA1453" t="str">
        <f t="shared" si="97"/>
        <v>intermediate_term</v>
      </c>
      <c r="AB1453" s="4" t="s">
        <v>108</v>
      </c>
    </row>
    <row r="1454" spans="1:28">
      <c r="A1454" t="s">
        <v>88</v>
      </c>
      <c r="B1454">
        <v>2021</v>
      </c>
      <c r="C1454" t="s">
        <v>80</v>
      </c>
      <c r="D1454" s="4" t="s">
        <v>139</v>
      </c>
      <c r="E1454" t="s">
        <v>58</v>
      </c>
      <c r="F1454">
        <v>1</v>
      </c>
      <c r="G1454">
        <v>6.1</v>
      </c>
      <c r="H1454">
        <v>28.31</v>
      </c>
      <c r="I1454">
        <v>78.181666669999998</v>
      </c>
      <c r="J1454">
        <v>2.7316666669999998</v>
      </c>
      <c r="K1454">
        <v>44.5</v>
      </c>
      <c r="L1454">
        <v>65</v>
      </c>
      <c r="M1454">
        <v>75</v>
      </c>
      <c r="N1454">
        <f t="shared" si="95"/>
        <v>2.3333333333333335</v>
      </c>
      <c r="O1454">
        <v>17000</v>
      </c>
      <c r="P1454">
        <v>861</v>
      </c>
      <c r="Q1454" t="s">
        <v>15</v>
      </c>
      <c r="R1454">
        <v>6.75</v>
      </c>
      <c r="S1454">
        <v>80</v>
      </c>
      <c r="T1454">
        <v>40</v>
      </c>
      <c r="U1454">
        <v>40</v>
      </c>
      <c r="V1454" t="s">
        <v>17</v>
      </c>
      <c r="W1454">
        <f t="shared" si="96"/>
        <v>38314.5</v>
      </c>
      <c r="X1454">
        <f t="shared" si="94"/>
        <v>21314.5</v>
      </c>
      <c r="Y1454">
        <f t="shared" ref="Y1454:Y1459" si="98">(X1454/O1454)*100</f>
        <v>125.37941176470588</v>
      </c>
      <c r="Z1454" t="s">
        <v>51</v>
      </c>
      <c r="AA1454" t="str">
        <f t="shared" si="97"/>
        <v>short_term</v>
      </c>
      <c r="AB1454" s="4" t="s">
        <v>89</v>
      </c>
    </row>
    <row r="1455" spans="1:28">
      <c r="A1455" t="s">
        <v>88</v>
      </c>
      <c r="B1455">
        <v>2021</v>
      </c>
      <c r="C1455" t="s">
        <v>80</v>
      </c>
      <c r="D1455" s="4" t="s">
        <v>140</v>
      </c>
      <c r="E1455" t="s">
        <v>58</v>
      </c>
      <c r="F1455">
        <v>1</v>
      </c>
      <c r="G1455">
        <v>6.1</v>
      </c>
      <c r="H1455">
        <v>28.31</v>
      </c>
      <c r="I1455">
        <v>78.181666669999998</v>
      </c>
      <c r="J1455">
        <v>2.7316666669999998</v>
      </c>
      <c r="K1455">
        <v>26.89</v>
      </c>
      <c r="L1455">
        <v>70</v>
      </c>
      <c r="M1455">
        <v>90</v>
      </c>
      <c r="N1455">
        <f t="shared" si="95"/>
        <v>2.6666666666666665</v>
      </c>
      <c r="O1455">
        <v>11000</v>
      </c>
      <c r="P1455">
        <v>2500</v>
      </c>
      <c r="Q1455" t="s">
        <v>13</v>
      </c>
      <c r="R1455">
        <v>0.75</v>
      </c>
      <c r="S1455">
        <v>80</v>
      </c>
      <c r="T1455">
        <v>40</v>
      </c>
      <c r="U1455">
        <v>40</v>
      </c>
      <c r="V1455" t="s">
        <v>18</v>
      </c>
      <c r="W1455">
        <f t="shared" si="96"/>
        <v>67225</v>
      </c>
      <c r="X1455">
        <f t="shared" si="94"/>
        <v>56225</v>
      </c>
      <c r="Y1455">
        <f t="shared" si="98"/>
        <v>511.13636363636363</v>
      </c>
      <c r="Z1455" t="s">
        <v>51</v>
      </c>
      <c r="AA1455" t="str">
        <f t="shared" si="97"/>
        <v>short_term</v>
      </c>
      <c r="AB1455" s="4" t="s">
        <v>109</v>
      </c>
    </row>
    <row r="1456" spans="1:28">
      <c r="A1456" t="s">
        <v>88</v>
      </c>
      <c r="B1456">
        <v>2021</v>
      </c>
      <c r="C1456" t="s">
        <v>80</v>
      </c>
      <c r="D1456" s="4" t="s">
        <v>141</v>
      </c>
      <c r="E1456" t="s">
        <v>58</v>
      </c>
      <c r="F1456">
        <v>1</v>
      </c>
      <c r="G1456">
        <v>6.1</v>
      </c>
      <c r="H1456">
        <v>28.31</v>
      </c>
      <c r="I1456">
        <v>78.181666669999998</v>
      </c>
      <c r="J1456">
        <v>2.7316666669999998</v>
      </c>
      <c r="K1456">
        <v>18.98</v>
      </c>
      <c r="L1456">
        <v>105</v>
      </c>
      <c r="M1456">
        <v>110</v>
      </c>
      <c r="N1456">
        <f t="shared" si="95"/>
        <v>3.5833333333333335</v>
      </c>
      <c r="O1456">
        <v>25000</v>
      </c>
      <c r="P1456">
        <v>2157</v>
      </c>
      <c r="Q1456" t="s">
        <v>15</v>
      </c>
      <c r="R1456">
        <v>6.5</v>
      </c>
      <c r="S1456">
        <v>60</v>
      </c>
      <c r="T1456">
        <v>30</v>
      </c>
      <c r="U1456">
        <v>30</v>
      </c>
      <c r="V1456" t="s">
        <v>17</v>
      </c>
      <c r="W1456">
        <f t="shared" si="96"/>
        <v>40939.86</v>
      </c>
      <c r="X1456">
        <f t="shared" si="94"/>
        <v>15939.86</v>
      </c>
      <c r="Y1456">
        <f t="shared" si="98"/>
        <v>63.759439999999998</v>
      </c>
      <c r="Z1456" t="s">
        <v>51</v>
      </c>
      <c r="AA1456" t="str">
        <f t="shared" si="97"/>
        <v>short_term</v>
      </c>
      <c r="AB1456" s="4" t="s">
        <v>110</v>
      </c>
    </row>
    <row r="1457" spans="1:28">
      <c r="A1457" t="s">
        <v>88</v>
      </c>
      <c r="B1457">
        <v>2021</v>
      </c>
      <c r="C1457" t="s">
        <v>80</v>
      </c>
      <c r="D1457" s="4" t="s">
        <v>142</v>
      </c>
      <c r="E1457" t="s">
        <v>58</v>
      </c>
      <c r="F1457">
        <v>1</v>
      </c>
      <c r="G1457">
        <v>6.1</v>
      </c>
      <c r="H1457">
        <v>28.31</v>
      </c>
      <c r="I1457">
        <v>78.181666669999998</v>
      </c>
      <c r="J1457">
        <v>2.7316666669999998</v>
      </c>
      <c r="K1457">
        <v>31.45</v>
      </c>
      <c r="L1457">
        <v>120</v>
      </c>
      <c r="M1457">
        <v>135</v>
      </c>
      <c r="N1457">
        <f t="shared" si="95"/>
        <v>4.25</v>
      </c>
      <c r="O1457">
        <v>13000</v>
      </c>
      <c r="P1457">
        <v>648</v>
      </c>
      <c r="Q1457" t="s">
        <v>65</v>
      </c>
      <c r="R1457">
        <v>6</v>
      </c>
      <c r="S1457">
        <v>40</v>
      </c>
      <c r="T1457">
        <v>20</v>
      </c>
      <c r="U1457">
        <v>20</v>
      </c>
      <c r="V1457" t="s">
        <v>18</v>
      </c>
      <c r="W1457">
        <f t="shared" si="96"/>
        <v>20379.599999999999</v>
      </c>
      <c r="X1457">
        <f t="shared" si="94"/>
        <v>7379.5999999999985</v>
      </c>
      <c r="Y1457">
        <f t="shared" si="98"/>
        <v>56.766153846153834</v>
      </c>
      <c r="Z1457" t="s">
        <v>51</v>
      </c>
      <c r="AA1457" t="str">
        <f t="shared" si="97"/>
        <v>intermediate_term</v>
      </c>
      <c r="AB1457" s="4" t="s">
        <v>111</v>
      </c>
    </row>
    <row r="1458" spans="1:28">
      <c r="A1458" t="s">
        <v>88</v>
      </c>
      <c r="B1458">
        <v>2021</v>
      </c>
      <c r="C1458" t="s">
        <v>80</v>
      </c>
      <c r="D1458" s="4" t="s">
        <v>143</v>
      </c>
      <c r="E1458" t="s">
        <v>58</v>
      </c>
      <c r="F1458">
        <v>1</v>
      </c>
      <c r="G1458">
        <v>6.1</v>
      </c>
      <c r="H1458">
        <v>28.31</v>
      </c>
      <c r="I1458">
        <v>78.181666669999998</v>
      </c>
      <c r="J1458">
        <v>2.7316666669999998</v>
      </c>
      <c r="K1458">
        <v>43.08</v>
      </c>
      <c r="L1458">
        <v>100</v>
      </c>
      <c r="M1458">
        <v>120</v>
      </c>
      <c r="N1458">
        <f t="shared" si="95"/>
        <v>3.6666666666666665</v>
      </c>
      <c r="O1458">
        <v>17500</v>
      </c>
      <c r="P1458">
        <v>800</v>
      </c>
      <c r="Q1458" t="s">
        <v>66</v>
      </c>
      <c r="R1458">
        <v>5.25</v>
      </c>
      <c r="S1458">
        <v>10</v>
      </c>
      <c r="T1458">
        <v>20</v>
      </c>
      <c r="U1458">
        <v>12</v>
      </c>
      <c r="V1458" t="s">
        <v>17</v>
      </c>
      <c r="W1458">
        <f t="shared" si="96"/>
        <v>34464</v>
      </c>
      <c r="X1458">
        <f t="shared" si="94"/>
        <v>16964</v>
      </c>
      <c r="Y1458">
        <f t="shared" si="98"/>
        <v>96.937142857142859</v>
      </c>
      <c r="Z1458" t="s">
        <v>51</v>
      </c>
      <c r="AA1458" t="str">
        <f t="shared" si="97"/>
        <v>short_term</v>
      </c>
      <c r="AB1458" s="4" t="s">
        <v>112</v>
      </c>
    </row>
    <row r="1459" spans="1:28">
      <c r="A1459" t="s">
        <v>88</v>
      </c>
      <c r="B1459">
        <v>2021</v>
      </c>
      <c r="C1459" t="s">
        <v>80</v>
      </c>
      <c r="D1459" s="4" t="s">
        <v>144</v>
      </c>
      <c r="E1459" t="s">
        <v>58</v>
      </c>
      <c r="F1459">
        <v>1</v>
      </c>
      <c r="G1459">
        <v>6.1</v>
      </c>
      <c r="H1459">
        <v>28.31</v>
      </c>
      <c r="I1459">
        <v>78.181666669999998</v>
      </c>
      <c r="J1459">
        <v>2.7316666669999998</v>
      </c>
      <c r="K1459">
        <v>65</v>
      </c>
      <c r="L1459">
        <v>60</v>
      </c>
      <c r="M1459">
        <v>65</v>
      </c>
      <c r="N1459">
        <f t="shared" si="95"/>
        <v>2.0833333333333335</v>
      </c>
      <c r="O1459">
        <v>15000</v>
      </c>
      <c r="P1459">
        <v>384</v>
      </c>
      <c r="Q1459" t="s">
        <v>13</v>
      </c>
      <c r="R1459">
        <v>6.75</v>
      </c>
      <c r="S1459">
        <v>20</v>
      </c>
      <c r="T1459">
        <v>40</v>
      </c>
      <c r="U1459">
        <v>0</v>
      </c>
      <c r="V1459" t="s">
        <v>18</v>
      </c>
      <c r="W1459">
        <f t="shared" si="96"/>
        <v>24960</v>
      </c>
      <c r="X1459">
        <f t="shared" si="94"/>
        <v>9960</v>
      </c>
      <c r="Y1459">
        <f t="shared" si="98"/>
        <v>66.400000000000006</v>
      </c>
      <c r="Z1459" t="s">
        <v>51</v>
      </c>
      <c r="AA1459" t="str">
        <f t="shared" si="97"/>
        <v>short_term</v>
      </c>
      <c r="AB1459" s="4" t="s">
        <v>113</v>
      </c>
    </row>
    <row r="1460" spans="1:28">
      <c r="A1460" t="s">
        <v>88</v>
      </c>
      <c r="B1460">
        <v>2021</v>
      </c>
      <c r="C1460" t="s">
        <v>80</v>
      </c>
      <c r="D1460" s="4" t="s">
        <v>145</v>
      </c>
      <c r="E1460" t="s">
        <v>58</v>
      </c>
      <c r="F1460">
        <v>0</v>
      </c>
      <c r="G1460">
        <v>6.1</v>
      </c>
      <c r="H1460">
        <v>28.31</v>
      </c>
      <c r="I1460">
        <v>78.181666669999998</v>
      </c>
      <c r="J1460">
        <v>2.7316666669999998</v>
      </c>
      <c r="K1460">
        <v>41.23</v>
      </c>
      <c r="L1460">
        <v>70</v>
      </c>
      <c r="M1460">
        <v>85</v>
      </c>
      <c r="N1460">
        <f t="shared" si="95"/>
        <v>2.5833333333333335</v>
      </c>
      <c r="O1460">
        <v>0</v>
      </c>
      <c r="P1460">
        <v>0</v>
      </c>
      <c r="Q1460" t="s">
        <v>67</v>
      </c>
      <c r="R1460">
        <v>7.15</v>
      </c>
      <c r="S1460">
        <v>20</v>
      </c>
      <c r="T1460">
        <v>40</v>
      </c>
      <c r="U1460">
        <v>40</v>
      </c>
      <c r="V1460" t="s">
        <v>18</v>
      </c>
      <c r="W1460">
        <f t="shared" si="96"/>
        <v>0</v>
      </c>
      <c r="X1460">
        <f t="shared" si="94"/>
        <v>0</v>
      </c>
      <c r="Y1460">
        <v>0</v>
      </c>
      <c r="Z1460" t="s">
        <v>51</v>
      </c>
      <c r="AA1460" t="str">
        <f t="shared" si="97"/>
        <v>short_term</v>
      </c>
      <c r="AB1460" s="4" t="s">
        <v>114</v>
      </c>
    </row>
    <row r="1461" spans="1:28">
      <c r="A1461" t="s">
        <v>88</v>
      </c>
      <c r="B1461">
        <v>2021</v>
      </c>
      <c r="C1461" t="s">
        <v>80</v>
      </c>
      <c r="D1461" s="4" t="s">
        <v>146</v>
      </c>
      <c r="E1461" t="s">
        <v>58</v>
      </c>
      <c r="F1461">
        <v>0</v>
      </c>
      <c r="G1461">
        <v>6.1</v>
      </c>
      <c r="H1461">
        <v>28.31</v>
      </c>
      <c r="I1461">
        <v>78.181666669999998</v>
      </c>
      <c r="J1461">
        <v>2.7316666669999998</v>
      </c>
      <c r="K1461">
        <v>44.26</v>
      </c>
      <c r="L1461">
        <v>90</v>
      </c>
      <c r="M1461">
        <v>135</v>
      </c>
      <c r="N1461">
        <f t="shared" si="95"/>
        <v>3.75</v>
      </c>
      <c r="O1461">
        <v>0</v>
      </c>
      <c r="P1461">
        <v>0</v>
      </c>
      <c r="Q1461" t="s">
        <v>66</v>
      </c>
      <c r="R1461">
        <v>6.5</v>
      </c>
      <c r="S1461">
        <v>12.5</v>
      </c>
      <c r="T1461">
        <v>25</v>
      </c>
      <c r="U1461">
        <v>12.5</v>
      </c>
      <c r="V1461" t="s">
        <v>18</v>
      </c>
      <c r="W1461">
        <f t="shared" si="96"/>
        <v>0</v>
      </c>
      <c r="X1461">
        <f t="shared" si="94"/>
        <v>0</v>
      </c>
      <c r="Y1461">
        <v>0</v>
      </c>
      <c r="Z1461" t="s">
        <v>51</v>
      </c>
      <c r="AA1461" t="str">
        <f t="shared" si="97"/>
        <v>short_term</v>
      </c>
      <c r="AB1461" s="4" t="s">
        <v>115</v>
      </c>
    </row>
    <row r="1462" spans="1:28">
      <c r="A1462" t="s">
        <v>88</v>
      </c>
      <c r="B1462">
        <v>2021</v>
      </c>
      <c r="C1462" t="s">
        <v>80</v>
      </c>
      <c r="D1462" s="4" t="s">
        <v>147</v>
      </c>
      <c r="E1462" t="s">
        <v>58</v>
      </c>
      <c r="F1462">
        <v>0</v>
      </c>
      <c r="G1462">
        <v>6.1</v>
      </c>
      <c r="H1462">
        <v>28.31</v>
      </c>
      <c r="I1462">
        <v>78.181666669999998</v>
      </c>
      <c r="J1462">
        <v>2.7316666669999998</v>
      </c>
      <c r="K1462">
        <v>47.89</v>
      </c>
      <c r="L1462">
        <v>160</v>
      </c>
      <c r="M1462">
        <v>170</v>
      </c>
      <c r="N1462">
        <f t="shared" si="95"/>
        <v>5.5</v>
      </c>
      <c r="O1462">
        <v>0</v>
      </c>
      <c r="P1462">
        <v>0</v>
      </c>
      <c r="Q1462" t="s">
        <v>13</v>
      </c>
      <c r="R1462">
        <v>6.25</v>
      </c>
      <c r="S1462">
        <v>10</v>
      </c>
      <c r="T1462">
        <v>40</v>
      </c>
      <c r="U1462">
        <v>20</v>
      </c>
      <c r="V1462" t="s">
        <v>17</v>
      </c>
      <c r="W1462">
        <f t="shared" si="96"/>
        <v>0</v>
      </c>
      <c r="X1462">
        <f t="shared" si="94"/>
        <v>0</v>
      </c>
      <c r="Y1462">
        <v>0</v>
      </c>
      <c r="Z1462" t="s">
        <v>51</v>
      </c>
      <c r="AA1462" t="str">
        <f t="shared" si="97"/>
        <v>intermediate_term</v>
      </c>
      <c r="AB1462" s="4" t="s">
        <v>116</v>
      </c>
    </row>
    <row r="1463" spans="1:28">
      <c r="A1463" t="s">
        <v>88</v>
      </c>
      <c r="B1463">
        <v>2021</v>
      </c>
      <c r="C1463" t="s">
        <v>80</v>
      </c>
      <c r="D1463" s="4" t="s">
        <v>10</v>
      </c>
      <c r="E1463" t="s">
        <v>58</v>
      </c>
      <c r="F1463">
        <v>1</v>
      </c>
      <c r="G1463">
        <v>6.1</v>
      </c>
      <c r="H1463">
        <v>28.31</v>
      </c>
      <c r="I1463">
        <v>78.181666669999998</v>
      </c>
      <c r="J1463">
        <v>2.7316666669999998</v>
      </c>
      <c r="K1463">
        <v>49.08</v>
      </c>
      <c r="L1463">
        <v>90</v>
      </c>
      <c r="M1463">
        <v>125</v>
      </c>
      <c r="N1463">
        <f t="shared" si="95"/>
        <v>3.5833333333333335</v>
      </c>
      <c r="O1463">
        <v>8500</v>
      </c>
      <c r="P1463">
        <v>334</v>
      </c>
      <c r="Q1463" t="s">
        <v>67</v>
      </c>
      <c r="R1463">
        <v>7.1</v>
      </c>
      <c r="S1463">
        <v>135</v>
      </c>
      <c r="T1463">
        <v>31</v>
      </c>
      <c r="U1463">
        <v>250</v>
      </c>
      <c r="V1463" t="s">
        <v>17</v>
      </c>
      <c r="W1463">
        <f t="shared" si="96"/>
        <v>16392.72</v>
      </c>
      <c r="X1463">
        <f t="shared" si="94"/>
        <v>7892.7200000000012</v>
      </c>
      <c r="Y1463">
        <f>(X1463/O1463)*100</f>
        <v>92.855529411764721</v>
      </c>
      <c r="Z1463" t="s">
        <v>51</v>
      </c>
      <c r="AA1463" t="str">
        <f t="shared" si="97"/>
        <v>short_term</v>
      </c>
      <c r="AB1463" s="4" t="s">
        <v>113</v>
      </c>
    </row>
    <row r="1464" spans="1:28">
      <c r="A1464" t="s">
        <v>88</v>
      </c>
      <c r="B1464">
        <v>2021</v>
      </c>
      <c r="C1464" t="s">
        <v>80</v>
      </c>
      <c r="D1464" s="4" t="s">
        <v>148</v>
      </c>
      <c r="E1464" t="s">
        <v>61</v>
      </c>
      <c r="F1464">
        <v>1</v>
      </c>
      <c r="G1464">
        <v>6.1</v>
      </c>
      <c r="H1464">
        <v>28.31</v>
      </c>
      <c r="I1464">
        <v>78.181666669999998</v>
      </c>
      <c r="J1464">
        <v>2.7316666669999998</v>
      </c>
      <c r="K1464">
        <v>32</v>
      </c>
      <c r="L1464">
        <v>110</v>
      </c>
      <c r="M1464">
        <v>120</v>
      </c>
      <c r="N1464">
        <f t="shared" si="95"/>
        <v>3.8333333333333335</v>
      </c>
      <c r="O1464">
        <v>22500</v>
      </c>
      <c r="P1464">
        <v>1189</v>
      </c>
      <c r="Q1464" t="s">
        <v>13</v>
      </c>
      <c r="R1464">
        <v>6.25</v>
      </c>
      <c r="S1464">
        <v>60</v>
      </c>
      <c r="T1464">
        <v>45</v>
      </c>
      <c r="U1464">
        <v>48</v>
      </c>
      <c r="V1464" t="s">
        <v>17</v>
      </c>
      <c r="W1464">
        <f t="shared" si="96"/>
        <v>38048</v>
      </c>
      <c r="X1464">
        <f t="shared" si="94"/>
        <v>15548</v>
      </c>
      <c r="Y1464">
        <f>(X1464/O1464)*100</f>
        <v>69.102222222222224</v>
      </c>
      <c r="Z1464" t="s">
        <v>51</v>
      </c>
      <c r="AA1464" t="str">
        <f t="shared" si="97"/>
        <v>short_term</v>
      </c>
      <c r="AB1464" s="4" t="s">
        <v>117</v>
      </c>
    </row>
    <row r="1465" spans="1:28">
      <c r="A1465" t="s">
        <v>88</v>
      </c>
      <c r="B1465">
        <v>2021</v>
      </c>
      <c r="C1465" t="s">
        <v>80</v>
      </c>
      <c r="D1465" s="4" t="s">
        <v>149</v>
      </c>
      <c r="E1465" s="1" t="s">
        <v>58</v>
      </c>
      <c r="F1465">
        <v>0</v>
      </c>
      <c r="G1465">
        <v>6.1</v>
      </c>
      <c r="H1465">
        <v>28.31</v>
      </c>
      <c r="I1465">
        <v>78.181666669999998</v>
      </c>
      <c r="J1465">
        <v>2.7316666669999998</v>
      </c>
      <c r="K1465">
        <v>42.15</v>
      </c>
      <c r="L1465">
        <v>90</v>
      </c>
      <c r="M1465">
        <v>130</v>
      </c>
      <c r="N1465">
        <f t="shared" si="95"/>
        <v>3.6666666666666665</v>
      </c>
      <c r="O1465">
        <v>0</v>
      </c>
      <c r="P1465">
        <v>0</v>
      </c>
      <c r="Q1465" t="s">
        <v>68</v>
      </c>
      <c r="R1465">
        <v>6.75</v>
      </c>
      <c r="S1465">
        <v>17</v>
      </c>
      <c r="T1465">
        <v>13</v>
      </c>
      <c r="U1465">
        <v>13</v>
      </c>
      <c r="V1465" t="s">
        <v>17</v>
      </c>
      <c r="W1465">
        <f t="shared" si="96"/>
        <v>0</v>
      </c>
      <c r="X1465">
        <f t="shared" si="94"/>
        <v>0</v>
      </c>
      <c r="Y1465">
        <v>0</v>
      </c>
      <c r="Z1465" t="s">
        <v>51</v>
      </c>
      <c r="AA1465" t="str">
        <f t="shared" si="97"/>
        <v>short_term</v>
      </c>
      <c r="AB1465" s="4" t="s">
        <v>118</v>
      </c>
    </row>
    <row r="1466" spans="1:28">
      <c r="A1466" t="s">
        <v>88</v>
      </c>
      <c r="B1466">
        <v>2021</v>
      </c>
      <c r="C1466" t="s">
        <v>80</v>
      </c>
      <c r="D1466" s="4" t="s">
        <v>150</v>
      </c>
      <c r="E1466" s="1" t="s">
        <v>59</v>
      </c>
      <c r="F1466">
        <v>1</v>
      </c>
      <c r="G1466">
        <v>6.1</v>
      </c>
      <c r="H1466">
        <v>28.31</v>
      </c>
      <c r="I1466">
        <v>78.181666669999998</v>
      </c>
      <c r="J1466">
        <v>2.7316666669999998</v>
      </c>
      <c r="K1466">
        <v>34.56</v>
      </c>
      <c r="L1466">
        <v>90</v>
      </c>
      <c r="M1466">
        <v>100</v>
      </c>
      <c r="N1466">
        <f t="shared" si="95"/>
        <v>3.1666666666666665</v>
      </c>
      <c r="O1466">
        <v>20500</v>
      </c>
      <c r="P1466">
        <v>904</v>
      </c>
      <c r="Q1466" t="s">
        <v>13</v>
      </c>
      <c r="R1466">
        <v>6.4</v>
      </c>
      <c r="S1466">
        <v>150</v>
      </c>
      <c r="T1466">
        <v>75</v>
      </c>
      <c r="U1466">
        <v>50</v>
      </c>
      <c r="V1466" t="s">
        <v>17</v>
      </c>
      <c r="W1466">
        <f t="shared" si="96"/>
        <v>31242.240000000002</v>
      </c>
      <c r="X1466">
        <f t="shared" si="94"/>
        <v>10742.240000000002</v>
      </c>
      <c r="Y1466">
        <f>(X1466/O1466)*100</f>
        <v>52.401170731707325</v>
      </c>
      <c r="Z1466" t="s">
        <v>51</v>
      </c>
      <c r="AA1466" t="str">
        <f t="shared" si="97"/>
        <v>short_term</v>
      </c>
      <c r="AB1466" s="4" t="s">
        <v>119</v>
      </c>
    </row>
    <row r="1467" spans="1:28">
      <c r="A1467" t="s">
        <v>88</v>
      </c>
      <c r="B1467">
        <v>2021</v>
      </c>
      <c r="C1467" t="s">
        <v>80</v>
      </c>
      <c r="D1467" s="4" t="s">
        <v>11</v>
      </c>
      <c r="E1467" s="1" t="s">
        <v>59</v>
      </c>
      <c r="F1467">
        <v>0</v>
      </c>
      <c r="G1467">
        <v>6.1</v>
      </c>
      <c r="H1467">
        <v>28.31</v>
      </c>
      <c r="I1467">
        <v>78.181666669999998</v>
      </c>
      <c r="J1467">
        <v>2.7316666669999998</v>
      </c>
      <c r="K1467">
        <v>32.78</v>
      </c>
      <c r="L1467">
        <v>120</v>
      </c>
      <c r="M1467">
        <v>150</v>
      </c>
      <c r="N1467">
        <f t="shared" si="95"/>
        <v>4.5</v>
      </c>
      <c r="O1467">
        <v>0</v>
      </c>
      <c r="P1467">
        <v>0</v>
      </c>
      <c r="Q1467" t="s">
        <v>13</v>
      </c>
      <c r="R1467">
        <v>6.5</v>
      </c>
      <c r="S1467">
        <v>24</v>
      </c>
      <c r="T1467">
        <v>108</v>
      </c>
      <c r="U1467">
        <v>48</v>
      </c>
      <c r="V1467" t="s">
        <v>18</v>
      </c>
      <c r="W1467">
        <f t="shared" si="96"/>
        <v>0</v>
      </c>
      <c r="X1467">
        <f t="shared" si="94"/>
        <v>0</v>
      </c>
      <c r="Y1467">
        <v>0</v>
      </c>
      <c r="Z1467" t="s">
        <v>53</v>
      </c>
      <c r="AA1467" t="str">
        <f t="shared" si="97"/>
        <v>intermediate_term</v>
      </c>
      <c r="AB1467" s="4" t="s">
        <v>120</v>
      </c>
    </row>
    <row r="1468" spans="1:28">
      <c r="A1468" t="s">
        <v>88</v>
      </c>
      <c r="B1468">
        <v>2021</v>
      </c>
      <c r="C1468" t="s">
        <v>80</v>
      </c>
      <c r="D1468" s="4" t="s">
        <v>151</v>
      </c>
      <c r="E1468" s="1" t="s">
        <v>60</v>
      </c>
      <c r="F1468">
        <v>0</v>
      </c>
      <c r="G1468">
        <v>6.1</v>
      </c>
      <c r="H1468">
        <v>28.31</v>
      </c>
      <c r="I1468">
        <v>78.181666669999998</v>
      </c>
      <c r="J1468">
        <v>2.7316666669999998</v>
      </c>
      <c r="K1468">
        <v>38.9</v>
      </c>
      <c r="L1468">
        <v>150</v>
      </c>
      <c r="M1468">
        <v>300</v>
      </c>
      <c r="N1468">
        <f t="shared" si="95"/>
        <v>7.5</v>
      </c>
      <c r="O1468">
        <v>0</v>
      </c>
      <c r="P1468">
        <v>0</v>
      </c>
      <c r="Q1468" t="s">
        <v>13</v>
      </c>
      <c r="R1468">
        <v>5.75</v>
      </c>
      <c r="S1468">
        <v>40</v>
      </c>
      <c r="T1468">
        <v>25</v>
      </c>
      <c r="U1468">
        <v>15</v>
      </c>
      <c r="V1468" t="s">
        <v>18</v>
      </c>
      <c r="W1468">
        <f t="shared" si="96"/>
        <v>0</v>
      </c>
      <c r="X1468">
        <f t="shared" si="94"/>
        <v>0</v>
      </c>
      <c r="Y1468">
        <v>0</v>
      </c>
      <c r="Z1468" t="s">
        <v>53</v>
      </c>
      <c r="AA1468" t="str">
        <f t="shared" si="97"/>
        <v>intermediate_term</v>
      </c>
      <c r="AB1468" s="4" t="s">
        <v>121</v>
      </c>
    </row>
    <row r="1469" spans="1:28">
      <c r="A1469" t="s">
        <v>88</v>
      </c>
      <c r="B1469">
        <v>2021</v>
      </c>
      <c r="C1469" t="s">
        <v>80</v>
      </c>
      <c r="D1469" s="4" t="s">
        <v>152</v>
      </c>
      <c r="E1469" s="1" t="s">
        <v>60</v>
      </c>
      <c r="F1469">
        <v>1</v>
      </c>
      <c r="G1469">
        <v>6.1</v>
      </c>
      <c r="H1469">
        <v>28.31</v>
      </c>
      <c r="I1469">
        <v>78.181666669999998</v>
      </c>
      <c r="J1469">
        <v>2.7316666669999998</v>
      </c>
      <c r="K1469">
        <v>32.78</v>
      </c>
      <c r="L1469">
        <v>50</v>
      </c>
      <c r="M1469">
        <v>145</v>
      </c>
      <c r="N1469">
        <f t="shared" si="95"/>
        <v>3.25</v>
      </c>
      <c r="O1469">
        <v>11500</v>
      </c>
      <c r="P1469">
        <v>866</v>
      </c>
      <c r="Q1469" t="s">
        <v>69</v>
      </c>
      <c r="R1469">
        <v>6.75</v>
      </c>
      <c r="S1469">
        <v>20</v>
      </c>
      <c r="T1469">
        <v>40</v>
      </c>
      <c r="U1469">
        <v>20</v>
      </c>
      <c r="V1469" t="s">
        <v>17</v>
      </c>
      <c r="W1469">
        <f t="shared" si="96"/>
        <v>28387.48</v>
      </c>
      <c r="X1469">
        <f t="shared" si="94"/>
        <v>16887.48</v>
      </c>
      <c r="Y1469">
        <f>(X1469/O1469)*100</f>
        <v>146.84765217391305</v>
      </c>
      <c r="Z1469" t="s">
        <v>53</v>
      </c>
      <c r="AA1469" t="str">
        <f t="shared" si="97"/>
        <v>short_term</v>
      </c>
      <c r="AB1469" s="4" t="s">
        <v>122</v>
      </c>
    </row>
    <row r="1470" spans="1:28">
      <c r="A1470" t="s">
        <v>88</v>
      </c>
      <c r="B1470">
        <v>2021</v>
      </c>
      <c r="C1470" t="s">
        <v>80</v>
      </c>
      <c r="D1470" s="4" t="s">
        <v>153</v>
      </c>
      <c r="E1470" s="1" t="s">
        <v>63</v>
      </c>
      <c r="F1470">
        <v>1</v>
      </c>
      <c r="G1470">
        <v>6.1</v>
      </c>
      <c r="H1470">
        <v>28.31</v>
      </c>
      <c r="I1470">
        <v>78.181666669999998</v>
      </c>
      <c r="J1470">
        <v>2.7316666669999998</v>
      </c>
      <c r="K1470">
        <v>100.2</v>
      </c>
      <c r="L1470">
        <v>180</v>
      </c>
      <c r="M1470">
        <v>240</v>
      </c>
      <c r="N1470">
        <f t="shared" si="95"/>
        <v>7</v>
      </c>
      <c r="O1470">
        <v>37500</v>
      </c>
      <c r="P1470">
        <v>500</v>
      </c>
      <c r="Q1470" t="s">
        <v>70</v>
      </c>
      <c r="R1470">
        <v>6.9</v>
      </c>
      <c r="S1470">
        <v>80</v>
      </c>
      <c r="T1470">
        <v>40</v>
      </c>
      <c r="U1470">
        <v>40</v>
      </c>
      <c r="V1470" t="s">
        <v>18</v>
      </c>
      <c r="W1470">
        <f t="shared" si="96"/>
        <v>50100</v>
      </c>
      <c r="X1470">
        <f t="shared" si="94"/>
        <v>12600</v>
      </c>
      <c r="Y1470">
        <f>(X1470/O1470)*100</f>
        <v>33.6</v>
      </c>
      <c r="Z1470" t="s">
        <v>53</v>
      </c>
      <c r="AA1470" t="str">
        <f t="shared" si="97"/>
        <v>intermediate_term</v>
      </c>
      <c r="AB1470" s="4" t="s">
        <v>123</v>
      </c>
    </row>
    <row r="1471" spans="1:28">
      <c r="A1471" t="s">
        <v>88</v>
      </c>
      <c r="B1471">
        <v>2021</v>
      </c>
      <c r="C1471" t="s">
        <v>80</v>
      </c>
      <c r="D1471" s="4" t="s">
        <v>12</v>
      </c>
      <c r="E1471" s="1" t="s">
        <v>62</v>
      </c>
      <c r="F1471">
        <v>1</v>
      </c>
      <c r="G1471">
        <v>6.1</v>
      </c>
      <c r="H1471">
        <v>28.31</v>
      </c>
      <c r="I1471">
        <v>78.181666669999998</v>
      </c>
      <c r="J1471">
        <v>2.7316666669999998</v>
      </c>
      <c r="K1471">
        <v>100</v>
      </c>
      <c r="L1471">
        <v>150</v>
      </c>
      <c r="M1471">
        <v>180</v>
      </c>
      <c r="N1471">
        <f t="shared" si="95"/>
        <v>5.5</v>
      </c>
      <c r="O1471">
        <v>45000</v>
      </c>
      <c r="P1471">
        <v>2750</v>
      </c>
      <c r="Q1471" t="s">
        <v>13</v>
      </c>
      <c r="R1471">
        <v>6.25</v>
      </c>
      <c r="S1471">
        <v>30</v>
      </c>
      <c r="T1471">
        <v>60</v>
      </c>
      <c r="U1471">
        <v>30</v>
      </c>
      <c r="V1471" t="s">
        <v>17</v>
      </c>
      <c r="W1471">
        <f t="shared" si="96"/>
        <v>275000</v>
      </c>
      <c r="X1471">
        <f t="shared" si="94"/>
        <v>230000</v>
      </c>
      <c r="Y1471">
        <f>(X1471/O1471)*100</f>
        <v>511.11111111111109</v>
      </c>
      <c r="Z1471" t="s">
        <v>53</v>
      </c>
      <c r="AA1471" t="str">
        <f t="shared" si="97"/>
        <v>intermediate_term</v>
      </c>
      <c r="AB1471" s="4" t="s">
        <v>124</v>
      </c>
    </row>
    <row r="1472" spans="1:28">
      <c r="A1472" t="s">
        <v>88</v>
      </c>
      <c r="B1472">
        <v>2021</v>
      </c>
      <c r="C1472" t="s">
        <v>80</v>
      </c>
      <c r="D1472" s="4" t="s">
        <v>154</v>
      </c>
      <c r="E1472" s="1" t="s">
        <v>61</v>
      </c>
      <c r="F1472">
        <v>0</v>
      </c>
      <c r="G1472">
        <v>6.1</v>
      </c>
      <c r="H1472">
        <v>28.31</v>
      </c>
      <c r="I1472">
        <v>78.181666669999998</v>
      </c>
      <c r="J1472">
        <v>2.7316666669999998</v>
      </c>
      <c r="K1472">
        <v>4.67</v>
      </c>
      <c r="L1472">
        <v>300</v>
      </c>
      <c r="M1472">
        <v>450</v>
      </c>
      <c r="N1472">
        <f t="shared" si="95"/>
        <v>12.5</v>
      </c>
      <c r="O1472">
        <v>0</v>
      </c>
      <c r="P1472">
        <v>0</v>
      </c>
      <c r="Q1472" t="s">
        <v>13</v>
      </c>
      <c r="R1472">
        <v>7</v>
      </c>
      <c r="S1472">
        <v>150</v>
      </c>
      <c r="T1472">
        <v>80</v>
      </c>
      <c r="U1472">
        <v>80</v>
      </c>
      <c r="V1472" t="s">
        <v>17</v>
      </c>
      <c r="W1472">
        <f t="shared" si="96"/>
        <v>0</v>
      </c>
      <c r="X1472">
        <f t="shared" si="94"/>
        <v>0</v>
      </c>
      <c r="Y1472">
        <v>0</v>
      </c>
      <c r="Z1472" t="s">
        <v>51</v>
      </c>
      <c r="AA1472" t="str">
        <f t="shared" si="97"/>
        <v>long_term</v>
      </c>
      <c r="AB1472" s="4" t="s">
        <v>125</v>
      </c>
    </row>
    <row r="1473" spans="1:28">
      <c r="A1473" t="s">
        <v>88</v>
      </c>
      <c r="B1473">
        <v>2021</v>
      </c>
      <c r="C1473" t="s">
        <v>80</v>
      </c>
      <c r="D1473" s="4" t="s">
        <v>155</v>
      </c>
      <c r="E1473" s="1" t="s">
        <v>62</v>
      </c>
      <c r="F1473">
        <v>0</v>
      </c>
      <c r="G1473">
        <v>6.1</v>
      </c>
      <c r="H1473">
        <v>28.31</v>
      </c>
      <c r="I1473">
        <v>78.181666669999998</v>
      </c>
      <c r="J1473">
        <v>2.7316666669999998</v>
      </c>
      <c r="K1473">
        <v>37</v>
      </c>
      <c r="L1473">
        <v>80</v>
      </c>
      <c r="M1473">
        <v>150</v>
      </c>
      <c r="N1473">
        <f t="shared" si="95"/>
        <v>3.8333333333333335</v>
      </c>
      <c r="O1473">
        <v>0</v>
      </c>
      <c r="P1473">
        <v>0</v>
      </c>
      <c r="Q1473" t="s">
        <v>13</v>
      </c>
      <c r="R1473">
        <v>6.5</v>
      </c>
      <c r="S1473">
        <v>40</v>
      </c>
      <c r="T1473">
        <v>20</v>
      </c>
      <c r="U1473">
        <v>40</v>
      </c>
      <c r="V1473" t="s">
        <v>17</v>
      </c>
      <c r="W1473">
        <f t="shared" si="96"/>
        <v>0</v>
      </c>
      <c r="X1473">
        <f t="shared" si="94"/>
        <v>0</v>
      </c>
      <c r="Y1473">
        <v>0</v>
      </c>
      <c r="Z1473" t="s">
        <v>51</v>
      </c>
      <c r="AA1473" t="str">
        <f t="shared" si="97"/>
        <v>short_term</v>
      </c>
      <c r="AB1473" s="4" t="s">
        <v>126</v>
      </c>
    </row>
    <row r="1474" spans="1:28">
      <c r="A1474" t="s">
        <v>88</v>
      </c>
      <c r="B1474">
        <v>2021</v>
      </c>
      <c r="C1474" t="s">
        <v>80</v>
      </c>
      <c r="D1474" s="4" t="s">
        <v>22</v>
      </c>
      <c r="E1474" s="3" t="s">
        <v>62</v>
      </c>
      <c r="F1474">
        <v>1</v>
      </c>
      <c r="G1474">
        <v>6.1</v>
      </c>
      <c r="H1474">
        <v>28.31</v>
      </c>
      <c r="I1474">
        <v>78.181666669999998</v>
      </c>
      <c r="J1474">
        <v>2.7316666669999998</v>
      </c>
      <c r="K1474">
        <f ca="1">RANDBETWEEN(15,30)</f>
        <v>18</v>
      </c>
      <c r="L1474">
        <v>90</v>
      </c>
      <c r="M1474">
        <v>90</v>
      </c>
      <c r="N1474">
        <f t="shared" si="95"/>
        <v>3</v>
      </c>
      <c r="O1474">
        <v>45000</v>
      </c>
      <c r="P1474">
        <v>16187.4</v>
      </c>
      <c r="Q1474" t="s">
        <v>13</v>
      </c>
      <c r="R1474">
        <v>6.5</v>
      </c>
      <c r="S1474">
        <v>200</v>
      </c>
      <c r="T1474">
        <v>250</v>
      </c>
      <c r="U1474">
        <v>250</v>
      </c>
      <c r="V1474" t="s">
        <v>18</v>
      </c>
      <c r="W1474">
        <f t="shared" ca="1" si="96"/>
        <v>291373.2</v>
      </c>
      <c r="X1474">
        <f t="shared" ref="X1474:X1537" ca="1" si="99">(K1474*P1474*F1474)-(O1474*F1474)</f>
        <v>246373.2</v>
      </c>
      <c r="Y1474">
        <f ca="1">(X1474/O1474)*100</f>
        <v>547.49599999999998</v>
      </c>
      <c r="Z1474" t="s">
        <v>53</v>
      </c>
      <c r="AA1474" t="str">
        <f t="shared" si="97"/>
        <v>short_term</v>
      </c>
      <c r="AB1474" s="4" t="s">
        <v>90</v>
      </c>
    </row>
    <row r="1475" spans="1:28">
      <c r="A1475" t="s">
        <v>88</v>
      </c>
      <c r="B1475">
        <v>2021</v>
      </c>
      <c r="C1475" t="s">
        <v>80</v>
      </c>
      <c r="D1475" s="4" t="s">
        <v>23</v>
      </c>
      <c r="E1475" s="3" t="s">
        <v>62</v>
      </c>
      <c r="F1475">
        <v>1</v>
      </c>
      <c r="G1475">
        <v>6.1</v>
      </c>
      <c r="H1475">
        <v>28.31</v>
      </c>
      <c r="I1475">
        <v>78.181666669999998</v>
      </c>
      <c r="J1475">
        <v>2.7316666669999998</v>
      </c>
      <c r="K1475">
        <f ca="1">RANDBETWEEN(15,30)</f>
        <v>16</v>
      </c>
      <c r="L1475">
        <v>140</v>
      </c>
      <c r="M1475">
        <v>140</v>
      </c>
      <c r="N1475">
        <f t="shared" ref="N1475:N1538" si="100">SUM(L1475+M1475)/(2*30)</f>
        <v>4.666666666666667</v>
      </c>
      <c r="O1475">
        <v>27500</v>
      </c>
      <c r="P1475">
        <f ca="1">RANDBETWEEN(16180,16195)</f>
        <v>16192</v>
      </c>
      <c r="Q1475" t="s">
        <v>15</v>
      </c>
      <c r="R1475">
        <v>6.05</v>
      </c>
      <c r="S1475">
        <v>200</v>
      </c>
      <c r="T1475">
        <v>75</v>
      </c>
      <c r="U1475">
        <v>75</v>
      </c>
      <c r="V1475" t="s">
        <v>18</v>
      </c>
      <c r="W1475">
        <f t="shared" ref="W1475:W1538" ca="1" si="101">(P1475*K1475*F1475)</f>
        <v>259072</v>
      </c>
      <c r="X1475">
        <f t="shared" ca="1" si="99"/>
        <v>231572</v>
      </c>
      <c r="Y1475">
        <f ca="1">(X1475/O1475)*100</f>
        <v>842.07999999999993</v>
      </c>
      <c r="Z1475" t="s">
        <v>53</v>
      </c>
      <c r="AA1475" t="str">
        <f t="shared" ref="AA1475:AA1538" si="102">IF(N1475&gt;12,"long_term",IF(N1475&lt;4,"short_term","intermediate_term"))</f>
        <v>intermediate_term</v>
      </c>
      <c r="AB1475" s="4" t="s">
        <v>127</v>
      </c>
    </row>
    <row r="1476" spans="1:28">
      <c r="A1476" t="s">
        <v>88</v>
      </c>
      <c r="B1476">
        <v>2021</v>
      </c>
      <c r="C1476" t="s">
        <v>80</v>
      </c>
      <c r="D1476" s="4" t="s">
        <v>24</v>
      </c>
      <c r="E1476" s="3" t="s">
        <v>62</v>
      </c>
      <c r="F1476">
        <v>0</v>
      </c>
      <c r="G1476">
        <v>6.1</v>
      </c>
      <c r="H1476">
        <v>28.31</v>
      </c>
      <c r="I1476">
        <v>78.181666669999998</v>
      </c>
      <c r="J1476">
        <v>2.7316666669999998</v>
      </c>
      <c r="K1476">
        <f ca="1">RANDBETWEEN(25,35)</f>
        <v>32</v>
      </c>
      <c r="L1476">
        <v>240</v>
      </c>
      <c r="M1476">
        <v>240</v>
      </c>
      <c r="N1476">
        <f t="shared" si="100"/>
        <v>8</v>
      </c>
      <c r="O1476">
        <v>0</v>
      </c>
      <c r="P1476">
        <v>0</v>
      </c>
      <c r="Q1476" t="s">
        <v>15</v>
      </c>
      <c r="R1476">
        <v>6</v>
      </c>
      <c r="S1476">
        <v>10</v>
      </c>
      <c r="T1476">
        <v>20</v>
      </c>
      <c r="U1476">
        <v>20</v>
      </c>
      <c r="V1476" t="s">
        <v>17</v>
      </c>
      <c r="W1476">
        <f t="shared" ca="1" si="101"/>
        <v>0</v>
      </c>
      <c r="X1476">
        <f t="shared" ca="1" si="99"/>
        <v>0</v>
      </c>
      <c r="Y1476">
        <v>0</v>
      </c>
      <c r="Z1476" t="s">
        <v>51</v>
      </c>
      <c r="AA1476" t="str">
        <f t="shared" si="102"/>
        <v>intermediate_term</v>
      </c>
      <c r="AB1476" s="4" t="s">
        <v>91</v>
      </c>
    </row>
    <row r="1477" spans="1:28">
      <c r="A1477" t="s">
        <v>88</v>
      </c>
      <c r="B1477">
        <v>2021</v>
      </c>
      <c r="C1477" t="s">
        <v>80</v>
      </c>
      <c r="D1477" s="4" t="s">
        <v>25</v>
      </c>
      <c r="E1477" s="3" t="s">
        <v>62</v>
      </c>
      <c r="F1477">
        <v>1</v>
      </c>
      <c r="G1477">
        <v>6.1</v>
      </c>
      <c r="H1477">
        <v>28.31</v>
      </c>
      <c r="I1477">
        <v>78.181666669999998</v>
      </c>
      <c r="J1477">
        <v>2.7316666669999998</v>
      </c>
      <c r="K1477">
        <f ca="1">RANDBETWEEN(20,30)</f>
        <v>24</v>
      </c>
      <c r="L1477">
        <v>75</v>
      </c>
      <c r="M1477">
        <v>75</v>
      </c>
      <c r="N1477">
        <f t="shared" si="100"/>
        <v>2.5</v>
      </c>
      <c r="O1477">
        <v>43000</v>
      </c>
      <c r="P1477">
        <v>14164</v>
      </c>
      <c r="Q1477" t="s">
        <v>15</v>
      </c>
      <c r="R1477">
        <v>6.25</v>
      </c>
      <c r="S1477">
        <v>5</v>
      </c>
      <c r="T1477">
        <v>10</v>
      </c>
      <c r="U1477">
        <v>10</v>
      </c>
      <c r="V1477" t="s">
        <v>18</v>
      </c>
      <c r="W1477">
        <f t="shared" ca="1" si="101"/>
        <v>339936</v>
      </c>
      <c r="X1477">
        <f t="shared" ca="1" si="99"/>
        <v>296936</v>
      </c>
      <c r="Y1477">
        <f ca="1">(X1477/O1477)*100</f>
        <v>690.54883720930229</v>
      </c>
      <c r="Z1477" t="s">
        <v>51</v>
      </c>
      <c r="AA1477" t="str">
        <f t="shared" si="102"/>
        <v>short_term</v>
      </c>
      <c r="AB1477" s="4" t="s">
        <v>92</v>
      </c>
    </row>
    <row r="1478" spans="1:28">
      <c r="A1478" t="s">
        <v>88</v>
      </c>
      <c r="B1478">
        <v>2021</v>
      </c>
      <c r="C1478" t="s">
        <v>80</v>
      </c>
      <c r="D1478" s="4" t="s">
        <v>26</v>
      </c>
      <c r="E1478" s="3" t="s">
        <v>62</v>
      </c>
      <c r="F1478">
        <v>1</v>
      </c>
      <c r="G1478">
        <v>6.1</v>
      </c>
      <c r="H1478">
        <v>28.31</v>
      </c>
      <c r="I1478">
        <v>78.181666669999998</v>
      </c>
      <c r="J1478">
        <v>2.7316666669999998</v>
      </c>
      <c r="K1478">
        <f ca="1">RANDBETWEEN(25,35)</f>
        <v>25</v>
      </c>
      <c r="L1478">
        <v>55</v>
      </c>
      <c r="M1478">
        <v>55</v>
      </c>
      <c r="N1478">
        <f t="shared" si="100"/>
        <v>1.8333333333333333</v>
      </c>
      <c r="O1478">
        <v>24000</v>
      </c>
      <c r="P1478">
        <f ca="1">RANDBETWEEN(8090,8100)</f>
        <v>8093</v>
      </c>
      <c r="Q1478" t="s">
        <v>13</v>
      </c>
      <c r="R1478">
        <v>6.4</v>
      </c>
      <c r="S1478">
        <v>30</v>
      </c>
      <c r="T1478">
        <v>40</v>
      </c>
      <c r="U1478">
        <v>40</v>
      </c>
      <c r="V1478" t="s">
        <v>17</v>
      </c>
      <c r="W1478">
        <f t="shared" ca="1" si="101"/>
        <v>202325</v>
      </c>
      <c r="X1478">
        <f t="shared" ca="1" si="99"/>
        <v>178325</v>
      </c>
      <c r="Y1478">
        <f ca="1">(X1478/O1478)*100</f>
        <v>743.02083333333337</v>
      </c>
      <c r="Z1478" t="s">
        <v>53</v>
      </c>
      <c r="AA1478" t="str">
        <f t="shared" si="102"/>
        <v>short_term</v>
      </c>
      <c r="AB1478" s="4" t="s">
        <v>128</v>
      </c>
    </row>
    <row r="1479" spans="1:28">
      <c r="A1479" t="s">
        <v>88</v>
      </c>
      <c r="B1479">
        <v>2021</v>
      </c>
      <c r="C1479" t="s">
        <v>80</v>
      </c>
      <c r="D1479" s="4" t="s">
        <v>27</v>
      </c>
      <c r="E1479" s="3" t="s">
        <v>62</v>
      </c>
      <c r="F1479">
        <v>1</v>
      </c>
      <c r="G1479">
        <v>6.1</v>
      </c>
      <c r="H1479">
        <v>28.31</v>
      </c>
      <c r="I1479">
        <v>78.181666669999998</v>
      </c>
      <c r="J1479">
        <v>2.7316666669999998</v>
      </c>
      <c r="K1479">
        <f ca="1">RANDBETWEEN(15,30)</f>
        <v>15</v>
      </c>
      <c r="L1479">
        <v>90</v>
      </c>
      <c r="M1479">
        <v>90</v>
      </c>
      <c r="N1479">
        <f t="shared" si="100"/>
        <v>3</v>
      </c>
      <c r="O1479">
        <v>28500</v>
      </c>
      <c r="P1479">
        <f ca="1">RANDBETWEEN(8090,8105)</f>
        <v>8101</v>
      </c>
      <c r="Q1479" t="s">
        <v>13</v>
      </c>
      <c r="R1479">
        <v>6.5</v>
      </c>
      <c r="S1479">
        <v>90</v>
      </c>
      <c r="T1479">
        <v>90</v>
      </c>
      <c r="U1479">
        <v>90</v>
      </c>
      <c r="V1479" t="s">
        <v>17</v>
      </c>
      <c r="W1479">
        <f t="shared" ca="1" si="101"/>
        <v>121515</v>
      </c>
      <c r="X1479">
        <f t="shared" ca="1" si="99"/>
        <v>93015</v>
      </c>
      <c r="Y1479">
        <f ca="1">(X1479/O1479)*100</f>
        <v>326.36842105263162</v>
      </c>
      <c r="Z1479" t="s">
        <v>51</v>
      </c>
      <c r="AA1479" t="str">
        <f t="shared" si="102"/>
        <v>short_term</v>
      </c>
      <c r="AB1479" s="4" t="s">
        <v>93</v>
      </c>
    </row>
    <row r="1480" spans="1:28">
      <c r="A1480" t="s">
        <v>88</v>
      </c>
      <c r="B1480">
        <v>2021</v>
      </c>
      <c r="C1480" t="s">
        <v>80</v>
      </c>
      <c r="D1480" s="4" t="s">
        <v>28</v>
      </c>
      <c r="E1480" s="3" t="s">
        <v>62</v>
      </c>
      <c r="F1480">
        <v>0</v>
      </c>
      <c r="G1480">
        <v>6.1</v>
      </c>
      <c r="H1480">
        <v>28.31</v>
      </c>
      <c r="I1480">
        <v>78.181666669999998</v>
      </c>
      <c r="J1480">
        <v>2.7316666669999998</v>
      </c>
      <c r="K1480">
        <f ca="1">RANDBETWEEN(25,40)</f>
        <v>30</v>
      </c>
      <c r="L1480">
        <v>180</v>
      </c>
      <c r="M1480">
        <v>180</v>
      </c>
      <c r="N1480">
        <f t="shared" si="100"/>
        <v>6</v>
      </c>
      <c r="O1480">
        <v>0</v>
      </c>
      <c r="P1480">
        <v>0</v>
      </c>
      <c r="Q1480" t="s">
        <v>15</v>
      </c>
      <c r="R1480">
        <v>6.25</v>
      </c>
      <c r="S1480">
        <v>80</v>
      </c>
      <c r="T1480">
        <v>60</v>
      </c>
      <c r="U1480">
        <v>40</v>
      </c>
      <c r="V1480" t="s">
        <v>18</v>
      </c>
      <c r="W1480">
        <f t="shared" ca="1" si="101"/>
        <v>0</v>
      </c>
      <c r="X1480">
        <f t="shared" ca="1" si="99"/>
        <v>0</v>
      </c>
      <c r="Y1480">
        <v>0</v>
      </c>
      <c r="Z1480" t="s">
        <v>53</v>
      </c>
      <c r="AA1480" t="str">
        <f t="shared" si="102"/>
        <v>intermediate_term</v>
      </c>
      <c r="AB1480" s="4" t="s">
        <v>94</v>
      </c>
    </row>
    <row r="1481" spans="1:28">
      <c r="A1481" t="s">
        <v>88</v>
      </c>
      <c r="B1481">
        <v>2021</v>
      </c>
      <c r="C1481" t="s">
        <v>80</v>
      </c>
      <c r="D1481" s="4" t="s">
        <v>29</v>
      </c>
      <c r="E1481" s="1" t="s">
        <v>63</v>
      </c>
      <c r="F1481">
        <v>0</v>
      </c>
      <c r="G1481">
        <v>6.1</v>
      </c>
      <c r="H1481">
        <v>28.31</v>
      </c>
      <c r="I1481">
        <v>78.181666669999998</v>
      </c>
      <c r="J1481">
        <v>2.7316666669999998</v>
      </c>
      <c r="K1481">
        <f ca="1">RANDBETWEEN(85,95)</f>
        <v>94</v>
      </c>
      <c r="L1481">
        <v>210</v>
      </c>
      <c r="M1481">
        <v>210</v>
      </c>
      <c r="N1481">
        <f t="shared" si="100"/>
        <v>7</v>
      </c>
      <c r="O1481">
        <v>0</v>
      </c>
      <c r="P1481">
        <v>0</v>
      </c>
      <c r="Q1481" t="s">
        <v>36</v>
      </c>
      <c r="R1481">
        <v>6</v>
      </c>
      <c r="S1481">
        <v>120</v>
      </c>
      <c r="T1481">
        <v>50</v>
      </c>
      <c r="U1481">
        <v>80</v>
      </c>
      <c r="V1481" t="s">
        <v>17</v>
      </c>
      <c r="W1481">
        <f t="shared" ca="1" si="101"/>
        <v>0</v>
      </c>
      <c r="X1481">
        <f t="shared" ca="1" si="99"/>
        <v>0</v>
      </c>
      <c r="Y1481">
        <v>0</v>
      </c>
      <c r="Z1481" t="s">
        <v>51</v>
      </c>
      <c r="AA1481" t="str">
        <f t="shared" si="102"/>
        <v>intermediate_term</v>
      </c>
      <c r="AB1481" s="4" t="s">
        <v>129</v>
      </c>
    </row>
    <row r="1482" spans="1:28">
      <c r="A1482" t="s">
        <v>88</v>
      </c>
      <c r="B1482">
        <v>2021</v>
      </c>
      <c r="C1482" t="s">
        <v>80</v>
      </c>
      <c r="D1482" s="4" t="s">
        <v>30</v>
      </c>
      <c r="E1482" s="2" t="s">
        <v>61</v>
      </c>
      <c r="F1482">
        <v>0</v>
      </c>
      <c r="G1482">
        <v>6.1</v>
      </c>
      <c r="H1482">
        <v>28.31</v>
      </c>
      <c r="I1482">
        <v>78.181666669999998</v>
      </c>
      <c r="J1482">
        <v>2.7316666669999998</v>
      </c>
      <c r="K1482">
        <f ca="1">RANDBETWEEN(25,40)</f>
        <v>28</v>
      </c>
      <c r="L1482">
        <v>360</v>
      </c>
      <c r="M1482">
        <v>360</v>
      </c>
      <c r="N1482">
        <f t="shared" si="100"/>
        <v>12</v>
      </c>
      <c r="O1482">
        <v>0</v>
      </c>
      <c r="P1482">
        <v>0</v>
      </c>
      <c r="Q1482" t="s">
        <v>65</v>
      </c>
      <c r="R1482">
        <v>6.75</v>
      </c>
      <c r="S1482">
        <v>400</v>
      </c>
      <c r="T1482">
        <v>120</v>
      </c>
      <c r="U1482">
        <v>600</v>
      </c>
      <c r="V1482" t="s">
        <v>18</v>
      </c>
      <c r="W1482">
        <f t="shared" ca="1" si="101"/>
        <v>0</v>
      </c>
      <c r="X1482">
        <f t="shared" ca="1" si="99"/>
        <v>0</v>
      </c>
      <c r="Y1482">
        <v>0</v>
      </c>
      <c r="Z1482" t="s">
        <v>53</v>
      </c>
      <c r="AA1482" t="str">
        <f t="shared" si="102"/>
        <v>intermediate_term</v>
      </c>
      <c r="AB1482" s="4" t="s">
        <v>95</v>
      </c>
    </row>
    <row r="1483" spans="1:28">
      <c r="A1483" t="s">
        <v>88</v>
      </c>
      <c r="B1483">
        <v>2021</v>
      </c>
      <c r="C1483" t="s">
        <v>80</v>
      </c>
      <c r="D1483" s="4" t="s">
        <v>31</v>
      </c>
      <c r="E1483" s="3" t="s">
        <v>61</v>
      </c>
      <c r="F1483">
        <v>0</v>
      </c>
      <c r="G1483">
        <v>6.1</v>
      </c>
      <c r="H1483">
        <v>28.31</v>
      </c>
      <c r="I1483">
        <v>78.181666669999998</v>
      </c>
      <c r="J1483">
        <v>2.7316666669999998</v>
      </c>
      <c r="K1483">
        <f ca="1">RANDBETWEEN(290,320)</f>
        <v>295</v>
      </c>
      <c r="L1483">
        <v>1080</v>
      </c>
      <c r="M1483">
        <v>1080</v>
      </c>
      <c r="N1483">
        <f t="shared" si="100"/>
        <v>36</v>
      </c>
      <c r="O1483">
        <v>0</v>
      </c>
      <c r="P1483">
        <v>0</v>
      </c>
      <c r="Q1483" t="s">
        <v>13</v>
      </c>
      <c r="R1483">
        <v>9.5</v>
      </c>
      <c r="S1483">
        <v>32</v>
      </c>
      <c r="T1483">
        <v>32</v>
      </c>
      <c r="U1483">
        <v>32</v>
      </c>
      <c r="V1483" t="s">
        <v>17</v>
      </c>
      <c r="W1483">
        <f t="shared" ca="1" si="101"/>
        <v>0</v>
      </c>
      <c r="X1483">
        <f t="shared" ca="1" si="99"/>
        <v>0</v>
      </c>
      <c r="Y1483">
        <v>0</v>
      </c>
      <c r="Z1483" t="s">
        <v>54</v>
      </c>
      <c r="AA1483" t="str">
        <f t="shared" si="102"/>
        <v>long_term</v>
      </c>
      <c r="AB1483" s="4" t="s">
        <v>130</v>
      </c>
    </row>
    <row r="1484" spans="1:28">
      <c r="A1484" t="s">
        <v>88</v>
      </c>
      <c r="B1484">
        <v>2021</v>
      </c>
      <c r="C1484" t="s">
        <v>80</v>
      </c>
      <c r="D1484" s="4" t="s">
        <v>32</v>
      </c>
      <c r="E1484" s="3" t="s">
        <v>61</v>
      </c>
      <c r="F1484">
        <v>0</v>
      </c>
      <c r="G1484">
        <v>6.1</v>
      </c>
      <c r="H1484">
        <v>28.31</v>
      </c>
      <c r="I1484">
        <v>78.181666669999998</v>
      </c>
      <c r="J1484">
        <v>2.7316666669999998</v>
      </c>
      <c r="K1484">
        <f ca="1">RANDBETWEEN(100,130)</f>
        <v>112</v>
      </c>
      <c r="L1484">
        <v>1980</v>
      </c>
      <c r="M1484">
        <v>1980</v>
      </c>
      <c r="N1484">
        <f t="shared" si="100"/>
        <v>66</v>
      </c>
      <c r="O1484">
        <v>0</v>
      </c>
      <c r="P1484">
        <v>0</v>
      </c>
      <c r="Q1484" t="s">
        <v>15</v>
      </c>
      <c r="R1484">
        <v>7.25</v>
      </c>
      <c r="S1484">
        <v>56</v>
      </c>
      <c r="T1484">
        <v>20</v>
      </c>
      <c r="U1484">
        <v>20</v>
      </c>
      <c r="V1484" t="s">
        <v>18</v>
      </c>
      <c r="W1484">
        <f t="shared" ca="1" si="101"/>
        <v>0</v>
      </c>
      <c r="X1484">
        <f t="shared" ca="1" si="99"/>
        <v>0</v>
      </c>
      <c r="Y1484">
        <v>0</v>
      </c>
      <c r="Z1484" t="s">
        <v>54</v>
      </c>
      <c r="AA1484" t="str">
        <f t="shared" si="102"/>
        <v>long_term</v>
      </c>
      <c r="AB1484" s="4" t="s">
        <v>131</v>
      </c>
    </row>
    <row r="1485" spans="1:28">
      <c r="A1485" t="s">
        <v>88</v>
      </c>
      <c r="B1485">
        <v>2021</v>
      </c>
      <c r="C1485" t="s">
        <v>80</v>
      </c>
      <c r="D1485" s="4" t="s">
        <v>33</v>
      </c>
      <c r="E1485" s="2" t="s">
        <v>61</v>
      </c>
      <c r="F1485">
        <v>1</v>
      </c>
      <c r="G1485">
        <v>6.1</v>
      </c>
      <c r="H1485">
        <v>28.31</v>
      </c>
      <c r="I1485">
        <v>78.181666669999998</v>
      </c>
      <c r="J1485">
        <v>2.7316666669999998</v>
      </c>
      <c r="K1485">
        <f ca="1">RANDBETWEEN(50,65)</f>
        <v>56</v>
      </c>
      <c r="L1485">
        <v>1080</v>
      </c>
      <c r="M1485">
        <v>1080</v>
      </c>
      <c r="N1485">
        <f t="shared" si="100"/>
        <v>36</v>
      </c>
      <c r="O1485">
        <v>29000</v>
      </c>
      <c r="P1485">
        <f ca="1">RANDBETWEEN(7990,8010)</f>
        <v>7998</v>
      </c>
      <c r="Q1485" t="s">
        <v>71</v>
      </c>
      <c r="R1485">
        <v>6</v>
      </c>
      <c r="S1485">
        <v>25</v>
      </c>
      <c r="T1485">
        <v>12</v>
      </c>
      <c r="U1485">
        <v>12</v>
      </c>
      <c r="V1485" t="s">
        <v>18</v>
      </c>
      <c r="W1485">
        <f t="shared" ca="1" si="101"/>
        <v>447888</v>
      </c>
      <c r="X1485">
        <f t="shared" ca="1" si="99"/>
        <v>418888</v>
      </c>
      <c r="Y1485">
        <f ca="1">(X1485/O1485)*100</f>
        <v>1444.4413793103449</v>
      </c>
      <c r="Z1485" t="s">
        <v>54</v>
      </c>
      <c r="AA1485" t="str">
        <f t="shared" si="102"/>
        <v>long_term</v>
      </c>
      <c r="AB1485" s="4" t="s">
        <v>96</v>
      </c>
    </row>
    <row r="1486" spans="1:28">
      <c r="A1486" t="s">
        <v>88</v>
      </c>
      <c r="B1486">
        <v>2021</v>
      </c>
      <c r="C1486" t="s">
        <v>80</v>
      </c>
      <c r="D1486" s="4" t="s">
        <v>34</v>
      </c>
      <c r="E1486" s="2" t="s">
        <v>61</v>
      </c>
      <c r="F1486">
        <v>0</v>
      </c>
      <c r="G1486">
        <v>6.1</v>
      </c>
      <c r="H1486">
        <v>28.31</v>
      </c>
      <c r="I1486">
        <v>78.181666669999998</v>
      </c>
      <c r="J1486">
        <v>2.7316666669999998</v>
      </c>
      <c r="K1486">
        <f ca="1">RANDBETWEEN(90,120)</f>
        <v>100</v>
      </c>
      <c r="L1486">
        <v>900</v>
      </c>
      <c r="M1486">
        <v>900</v>
      </c>
      <c r="N1486">
        <f t="shared" si="100"/>
        <v>30</v>
      </c>
      <c r="O1486">
        <v>0</v>
      </c>
      <c r="P1486">
        <v>0</v>
      </c>
      <c r="Q1486" t="s">
        <v>13</v>
      </c>
      <c r="R1486">
        <v>7.25</v>
      </c>
      <c r="S1486">
        <v>215</v>
      </c>
      <c r="T1486">
        <v>75</v>
      </c>
      <c r="U1486">
        <v>100</v>
      </c>
      <c r="V1486" t="s">
        <v>17</v>
      </c>
      <c r="W1486">
        <f t="shared" ca="1" si="101"/>
        <v>0</v>
      </c>
      <c r="X1486">
        <f t="shared" ca="1" si="99"/>
        <v>0</v>
      </c>
      <c r="Y1486">
        <v>0</v>
      </c>
      <c r="Z1486" t="s">
        <v>54</v>
      </c>
      <c r="AA1486" t="str">
        <f t="shared" si="102"/>
        <v>long_term</v>
      </c>
      <c r="AB1486" s="4" t="s">
        <v>97</v>
      </c>
    </row>
    <row r="1487" spans="1:28">
      <c r="A1487" t="s">
        <v>88</v>
      </c>
      <c r="B1487">
        <v>2021</v>
      </c>
      <c r="C1487" t="s">
        <v>80</v>
      </c>
      <c r="D1487" s="4" t="s">
        <v>35</v>
      </c>
      <c r="E1487" s="2" t="s">
        <v>61</v>
      </c>
      <c r="F1487">
        <v>1</v>
      </c>
      <c r="G1487">
        <v>6.1</v>
      </c>
      <c r="H1487">
        <v>28.31</v>
      </c>
      <c r="I1487">
        <v>78.181666669999998</v>
      </c>
      <c r="J1487">
        <v>2.7316666669999998</v>
      </c>
      <c r="K1487">
        <f ca="1">RANDBETWEEN(30,50)</f>
        <v>38</v>
      </c>
      <c r="L1487">
        <v>210</v>
      </c>
      <c r="M1487">
        <v>210</v>
      </c>
      <c r="N1487">
        <f t="shared" si="100"/>
        <v>7</v>
      </c>
      <c r="O1487">
        <v>72000</v>
      </c>
      <c r="P1487">
        <v>30000</v>
      </c>
      <c r="Q1487" t="s">
        <v>13</v>
      </c>
      <c r="R1487">
        <v>6.75</v>
      </c>
      <c r="S1487">
        <v>1088</v>
      </c>
      <c r="T1487">
        <v>72</v>
      </c>
      <c r="U1487">
        <v>527</v>
      </c>
      <c r="V1487" t="s">
        <v>17</v>
      </c>
      <c r="W1487">
        <f t="shared" ca="1" si="101"/>
        <v>1140000</v>
      </c>
      <c r="X1487">
        <f t="shared" ca="1" si="99"/>
        <v>1068000</v>
      </c>
      <c r="Y1487">
        <f ca="1">(X1487/O1487)*100</f>
        <v>1483.3333333333335</v>
      </c>
      <c r="Z1487" t="s">
        <v>54</v>
      </c>
      <c r="AA1487" t="str">
        <f t="shared" si="102"/>
        <v>intermediate_term</v>
      </c>
      <c r="AB1487" s="4" t="s">
        <v>98</v>
      </c>
    </row>
    <row r="1488" spans="1:28">
      <c r="A1488" t="s">
        <v>88</v>
      </c>
      <c r="B1488">
        <v>2021</v>
      </c>
      <c r="C1488" t="s">
        <v>80</v>
      </c>
      <c r="D1488" s="4" t="s">
        <v>37</v>
      </c>
      <c r="E1488" s="2" t="s">
        <v>61</v>
      </c>
      <c r="F1488">
        <v>0</v>
      </c>
      <c r="G1488">
        <v>6.1</v>
      </c>
      <c r="H1488">
        <v>28.31</v>
      </c>
      <c r="I1488">
        <v>78.181666669999998</v>
      </c>
      <c r="J1488">
        <v>2.7316666669999998</v>
      </c>
      <c r="K1488">
        <f ca="1">RANDBETWEEN(50,100)</f>
        <v>94</v>
      </c>
      <c r="L1488">
        <v>1800</v>
      </c>
      <c r="M1488">
        <v>2880</v>
      </c>
      <c r="N1488">
        <f t="shared" si="100"/>
        <v>78</v>
      </c>
      <c r="O1488">
        <v>0</v>
      </c>
      <c r="P1488">
        <v>0</v>
      </c>
      <c r="Q1488" t="s">
        <v>13</v>
      </c>
      <c r="R1488">
        <v>6.5</v>
      </c>
      <c r="S1488">
        <v>400</v>
      </c>
      <c r="T1488">
        <v>400</v>
      </c>
      <c r="U1488">
        <v>600</v>
      </c>
      <c r="V1488" t="s">
        <v>18</v>
      </c>
      <c r="W1488">
        <f t="shared" ca="1" si="101"/>
        <v>0</v>
      </c>
      <c r="X1488">
        <f t="shared" ca="1" si="99"/>
        <v>0</v>
      </c>
      <c r="Y1488">
        <v>0</v>
      </c>
      <c r="Z1488" t="s">
        <v>54</v>
      </c>
      <c r="AA1488" t="str">
        <f t="shared" si="102"/>
        <v>long_term</v>
      </c>
      <c r="AB1488" s="4" t="s">
        <v>99</v>
      </c>
    </row>
    <row r="1489" spans="1:28">
      <c r="A1489" t="s">
        <v>88</v>
      </c>
      <c r="B1489">
        <v>2021</v>
      </c>
      <c r="C1489" t="s">
        <v>80</v>
      </c>
      <c r="D1489" s="4" t="s">
        <v>156</v>
      </c>
      <c r="E1489" s="2" t="s">
        <v>61</v>
      </c>
      <c r="F1489">
        <v>0</v>
      </c>
      <c r="G1489">
        <v>6.1</v>
      </c>
      <c r="H1489">
        <v>28.31</v>
      </c>
      <c r="I1489">
        <v>78.181666669999998</v>
      </c>
      <c r="J1489">
        <v>2.7316666669999998</v>
      </c>
      <c r="K1489">
        <f ca="1">RANDBETWEEN(100,150)</f>
        <v>102</v>
      </c>
      <c r="L1489">
        <v>240</v>
      </c>
      <c r="M1489">
        <v>720</v>
      </c>
      <c r="N1489">
        <f t="shared" si="100"/>
        <v>16</v>
      </c>
      <c r="O1489">
        <v>0</v>
      </c>
      <c r="P1489">
        <v>0</v>
      </c>
      <c r="Q1489" t="s">
        <v>67</v>
      </c>
      <c r="R1489">
        <v>6</v>
      </c>
      <c r="S1489">
        <v>170</v>
      </c>
      <c r="T1489">
        <v>170</v>
      </c>
      <c r="U1489">
        <v>170</v>
      </c>
      <c r="V1489" t="s">
        <v>18</v>
      </c>
      <c r="W1489">
        <f t="shared" ca="1" si="101"/>
        <v>0</v>
      </c>
      <c r="X1489">
        <f t="shared" ca="1" si="99"/>
        <v>0</v>
      </c>
      <c r="Y1489">
        <v>0</v>
      </c>
      <c r="Z1489" t="s">
        <v>54</v>
      </c>
      <c r="AA1489" t="str">
        <f t="shared" si="102"/>
        <v>long_term</v>
      </c>
      <c r="AB1489" s="4" t="s">
        <v>100</v>
      </c>
    </row>
    <row r="1490" spans="1:28">
      <c r="A1490" t="s">
        <v>88</v>
      </c>
      <c r="B1490">
        <v>2021</v>
      </c>
      <c r="C1490" t="s">
        <v>80</v>
      </c>
      <c r="D1490" s="4" t="s">
        <v>38</v>
      </c>
      <c r="E1490" s="3" t="s">
        <v>59</v>
      </c>
      <c r="F1490">
        <v>0</v>
      </c>
      <c r="G1490">
        <v>6.1</v>
      </c>
      <c r="H1490">
        <v>28.31</v>
      </c>
      <c r="I1490">
        <v>78.181666669999998</v>
      </c>
      <c r="J1490">
        <v>2.7316666669999998</v>
      </c>
      <c r="K1490">
        <f ca="1">RANDBETWEEN(120,300)</f>
        <v>169</v>
      </c>
      <c r="L1490">
        <v>45</v>
      </c>
      <c r="M1490">
        <v>50</v>
      </c>
      <c r="N1490">
        <f t="shared" si="100"/>
        <v>1.5833333333333333</v>
      </c>
      <c r="O1490">
        <v>0</v>
      </c>
      <c r="P1490">
        <v>0</v>
      </c>
      <c r="Q1490" t="s">
        <v>15</v>
      </c>
      <c r="R1490">
        <v>6.25</v>
      </c>
      <c r="S1490">
        <v>200</v>
      </c>
      <c r="T1490">
        <v>75</v>
      </c>
      <c r="U1490">
        <v>125</v>
      </c>
      <c r="V1490" t="s">
        <v>17</v>
      </c>
      <c r="W1490">
        <f t="shared" ca="1" si="101"/>
        <v>0</v>
      </c>
      <c r="X1490">
        <f t="shared" ca="1" si="99"/>
        <v>0</v>
      </c>
      <c r="Y1490">
        <v>0</v>
      </c>
      <c r="Z1490" t="s">
        <v>54</v>
      </c>
      <c r="AA1490" t="str">
        <f t="shared" si="102"/>
        <v>short_term</v>
      </c>
      <c r="AB1490" s="4" t="s">
        <v>101</v>
      </c>
    </row>
    <row r="1491" spans="1:28">
      <c r="A1491" t="s">
        <v>88</v>
      </c>
      <c r="B1491">
        <v>2021</v>
      </c>
      <c r="C1491" t="s">
        <v>80</v>
      </c>
      <c r="D1491" s="4" t="s">
        <v>39</v>
      </c>
      <c r="E1491" s="3" t="s">
        <v>59</v>
      </c>
      <c r="F1491">
        <v>1</v>
      </c>
      <c r="G1491">
        <v>6.1</v>
      </c>
      <c r="H1491">
        <v>28.31</v>
      </c>
      <c r="I1491">
        <v>78.181666669999998</v>
      </c>
      <c r="J1491">
        <v>2.7316666669999998</v>
      </c>
      <c r="K1491">
        <f ca="1">RANDBETWEEN(60,90)</f>
        <v>89</v>
      </c>
      <c r="L1491">
        <v>56</v>
      </c>
      <c r="M1491">
        <v>60</v>
      </c>
      <c r="N1491">
        <f t="shared" si="100"/>
        <v>1.9333333333333333</v>
      </c>
      <c r="O1491">
        <v>30500</v>
      </c>
      <c r="P1491">
        <v>10000</v>
      </c>
      <c r="Q1491" t="s">
        <v>13</v>
      </c>
      <c r="R1491">
        <v>7.25</v>
      </c>
      <c r="S1491">
        <v>45</v>
      </c>
      <c r="T1491">
        <v>90</v>
      </c>
      <c r="U1491">
        <v>75</v>
      </c>
      <c r="V1491" t="s">
        <v>18</v>
      </c>
      <c r="W1491">
        <f t="shared" ca="1" si="101"/>
        <v>890000</v>
      </c>
      <c r="X1491">
        <f t="shared" ca="1" si="99"/>
        <v>859500</v>
      </c>
      <c r="Y1491">
        <f t="shared" ref="Y1491:Y1497" ca="1" si="103">(X1491/O1491)*100</f>
        <v>2818.032786885246</v>
      </c>
      <c r="Z1491" t="s">
        <v>53</v>
      </c>
      <c r="AA1491" t="str">
        <f t="shared" si="102"/>
        <v>short_term</v>
      </c>
      <c r="AB1491" s="4" t="s">
        <v>102</v>
      </c>
    </row>
    <row r="1492" spans="1:28">
      <c r="A1492" t="s">
        <v>88</v>
      </c>
      <c r="B1492">
        <v>2021</v>
      </c>
      <c r="C1492" t="s">
        <v>80</v>
      </c>
      <c r="D1492" s="4" t="s">
        <v>40</v>
      </c>
      <c r="E1492" s="2" t="s">
        <v>62</v>
      </c>
      <c r="F1492">
        <v>1</v>
      </c>
      <c r="G1492">
        <v>6.1</v>
      </c>
      <c r="H1492">
        <v>28.31</v>
      </c>
      <c r="I1492">
        <v>78.181666669999998</v>
      </c>
      <c r="J1492">
        <v>2.7316666669999998</v>
      </c>
      <c r="K1492">
        <f ca="1">RANDBETWEEN(15,25)</f>
        <v>25</v>
      </c>
      <c r="L1492">
        <v>55</v>
      </c>
      <c r="M1492">
        <v>90</v>
      </c>
      <c r="N1492">
        <f t="shared" si="100"/>
        <v>2.4166666666666665</v>
      </c>
      <c r="O1492">
        <v>42000</v>
      </c>
      <c r="P1492">
        <f ca="1">RANDBETWEEN(39990,40010)</f>
        <v>40004</v>
      </c>
      <c r="Q1492" t="s">
        <v>72</v>
      </c>
      <c r="R1492">
        <v>6.5</v>
      </c>
      <c r="S1492">
        <v>40</v>
      </c>
      <c r="T1492">
        <v>60</v>
      </c>
      <c r="U1492">
        <v>30</v>
      </c>
      <c r="V1492" t="s">
        <v>17</v>
      </c>
      <c r="W1492">
        <f t="shared" ca="1" si="101"/>
        <v>1000100</v>
      </c>
      <c r="X1492">
        <f t="shared" ca="1" si="99"/>
        <v>958100</v>
      </c>
      <c r="Y1492">
        <f t="shared" ca="1" si="103"/>
        <v>2281.1904761904761</v>
      </c>
      <c r="Z1492" t="s">
        <v>53</v>
      </c>
      <c r="AA1492" t="str">
        <f t="shared" si="102"/>
        <v>short_term</v>
      </c>
      <c r="AB1492" s="4" t="s">
        <v>132</v>
      </c>
    </row>
    <row r="1493" spans="1:28">
      <c r="A1493" t="s">
        <v>88</v>
      </c>
      <c r="B1493">
        <v>2021</v>
      </c>
      <c r="C1493" t="s">
        <v>80</v>
      </c>
      <c r="D1493" s="4" t="s">
        <v>41</v>
      </c>
      <c r="E1493" s="2" t="s">
        <v>62</v>
      </c>
      <c r="F1493">
        <v>1</v>
      </c>
      <c r="G1493">
        <v>6.1</v>
      </c>
      <c r="H1493">
        <v>28.31</v>
      </c>
      <c r="I1493">
        <v>78.181666669999998</v>
      </c>
      <c r="J1493">
        <v>2.7316666669999998</v>
      </c>
      <c r="K1493">
        <f ca="1">RANDBETWEEN(20,35)</f>
        <v>31</v>
      </c>
      <c r="L1493">
        <v>90</v>
      </c>
      <c r="M1493">
        <v>120</v>
      </c>
      <c r="N1493">
        <f t="shared" si="100"/>
        <v>3.5</v>
      </c>
      <c r="O1493">
        <v>29500</v>
      </c>
      <c r="P1493">
        <f ca="1">RANDBETWEEN(8090,8110)</f>
        <v>8105</v>
      </c>
      <c r="Q1493" t="s">
        <v>15</v>
      </c>
      <c r="R1493">
        <v>6.5</v>
      </c>
      <c r="S1493">
        <v>120</v>
      </c>
      <c r="T1493">
        <v>80</v>
      </c>
      <c r="U1493">
        <v>80</v>
      </c>
      <c r="V1493" t="s">
        <v>17</v>
      </c>
      <c r="W1493">
        <f t="shared" ca="1" si="101"/>
        <v>251255</v>
      </c>
      <c r="X1493">
        <f t="shared" ca="1" si="99"/>
        <v>221755</v>
      </c>
      <c r="Y1493">
        <f t="shared" ca="1" si="103"/>
        <v>751.71186440677968</v>
      </c>
      <c r="Z1493" t="s">
        <v>51</v>
      </c>
      <c r="AA1493" t="str">
        <f t="shared" si="102"/>
        <v>short_term</v>
      </c>
      <c r="AB1493" s="4" t="s">
        <v>133</v>
      </c>
    </row>
    <row r="1494" spans="1:28">
      <c r="A1494" t="s">
        <v>88</v>
      </c>
      <c r="B1494">
        <v>2021</v>
      </c>
      <c r="C1494" t="s">
        <v>80</v>
      </c>
      <c r="D1494" s="4" t="s">
        <v>157</v>
      </c>
      <c r="E1494" s="2" t="s">
        <v>62</v>
      </c>
      <c r="F1494">
        <v>1</v>
      </c>
      <c r="G1494">
        <v>6.1</v>
      </c>
      <c r="H1494">
        <v>28.31</v>
      </c>
      <c r="I1494">
        <v>78.181666669999998</v>
      </c>
      <c r="J1494">
        <v>2.7316666669999998</v>
      </c>
      <c r="K1494">
        <f ca="1">RANDBETWEEN(25,40)</f>
        <v>31</v>
      </c>
      <c r="L1494">
        <v>55</v>
      </c>
      <c r="M1494">
        <v>60</v>
      </c>
      <c r="N1494">
        <f t="shared" si="100"/>
        <v>1.9166666666666667</v>
      </c>
      <c r="O1494">
        <v>22000</v>
      </c>
      <c r="P1494">
        <f ca="1">RANDBETWEEN(6060,6075)</f>
        <v>6074</v>
      </c>
      <c r="Q1494" t="s">
        <v>13</v>
      </c>
      <c r="R1494">
        <v>6.5</v>
      </c>
      <c r="S1494">
        <v>120</v>
      </c>
      <c r="T1494">
        <v>40</v>
      </c>
      <c r="U1494">
        <v>80</v>
      </c>
      <c r="V1494" t="s">
        <v>18</v>
      </c>
      <c r="W1494">
        <f t="shared" ca="1" si="101"/>
        <v>188294</v>
      </c>
      <c r="X1494">
        <f t="shared" ca="1" si="99"/>
        <v>166294</v>
      </c>
      <c r="Y1494">
        <f t="shared" ca="1" si="103"/>
        <v>755.88181818181818</v>
      </c>
      <c r="Z1494" t="s">
        <v>53</v>
      </c>
      <c r="AA1494" t="str">
        <f t="shared" si="102"/>
        <v>short_term</v>
      </c>
      <c r="AB1494" s="4" t="s">
        <v>103</v>
      </c>
    </row>
    <row r="1495" spans="1:28">
      <c r="A1495" t="s">
        <v>88</v>
      </c>
      <c r="B1495">
        <v>2021</v>
      </c>
      <c r="C1495" t="s">
        <v>80</v>
      </c>
      <c r="D1495" s="4" t="s">
        <v>158</v>
      </c>
      <c r="E1495" s="2" t="s">
        <v>62</v>
      </c>
      <c r="F1495">
        <v>1</v>
      </c>
      <c r="G1495">
        <v>6.1</v>
      </c>
      <c r="H1495">
        <v>28.31</v>
      </c>
      <c r="I1495">
        <v>78.181666669999998</v>
      </c>
      <c r="J1495">
        <v>2.7316666669999998</v>
      </c>
      <c r="K1495">
        <f ca="1">RANDBETWEEN(15,25)</f>
        <v>18</v>
      </c>
      <c r="L1495">
        <v>110</v>
      </c>
      <c r="M1495">
        <v>120</v>
      </c>
      <c r="N1495">
        <f t="shared" si="100"/>
        <v>3.8333333333333335</v>
      </c>
      <c r="O1495">
        <v>22000</v>
      </c>
      <c r="P1495">
        <f ca="1">RANDBETWEEN(15990,16010)</f>
        <v>16009</v>
      </c>
      <c r="Q1495" t="s">
        <v>13</v>
      </c>
      <c r="R1495">
        <v>7</v>
      </c>
      <c r="S1495">
        <v>120</v>
      </c>
      <c r="T1495">
        <v>40</v>
      </c>
      <c r="U1495">
        <v>80</v>
      </c>
      <c r="V1495" t="s">
        <v>17</v>
      </c>
      <c r="W1495">
        <f t="shared" ca="1" si="101"/>
        <v>288162</v>
      </c>
      <c r="X1495">
        <f t="shared" ca="1" si="99"/>
        <v>266162</v>
      </c>
      <c r="Y1495">
        <f t="shared" ca="1" si="103"/>
        <v>1209.8272727272727</v>
      </c>
      <c r="Z1495" t="s">
        <v>53</v>
      </c>
      <c r="AA1495" t="str">
        <f t="shared" si="102"/>
        <v>short_term</v>
      </c>
      <c r="AB1495" s="4" t="s">
        <v>103</v>
      </c>
    </row>
    <row r="1496" spans="1:28">
      <c r="A1496" t="s">
        <v>88</v>
      </c>
      <c r="B1496">
        <v>2021</v>
      </c>
      <c r="C1496" t="s">
        <v>80</v>
      </c>
      <c r="D1496" s="4" t="s">
        <v>42</v>
      </c>
      <c r="E1496" s="2" t="s">
        <v>61</v>
      </c>
      <c r="F1496">
        <v>1</v>
      </c>
      <c r="G1496">
        <v>6.1</v>
      </c>
      <c r="H1496">
        <v>28.31</v>
      </c>
      <c r="I1496">
        <v>78.181666669999998</v>
      </c>
      <c r="J1496">
        <v>2.7316666669999998</v>
      </c>
      <c r="K1496">
        <f ca="1">RANDBETWEEN(600,700)</f>
        <v>681</v>
      </c>
      <c r="L1496">
        <v>720</v>
      </c>
      <c r="M1496">
        <v>1080</v>
      </c>
      <c r="N1496">
        <f t="shared" si="100"/>
        <v>30</v>
      </c>
      <c r="O1496">
        <v>31000</v>
      </c>
      <c r="P1496">
        <f ca="1">RANDBETWEEN(1290,1310)</f>
        <v>1309</v>
      </c>
      <c r="Q1496" t="s">
        <v>70</v>
      </c>
      <c r="R1496">
        <v>5.75</v>
      </c>
      <c r="S1496">
        <v>890</v>
      </c>
      <c r="T1496">
        <v>445</v>
      </c>
      <c r="U1496">
        <v>445</v>
      </c>
      <c r="V1496" t="s">
        <v>18</v>
      </c>
      <c r="W1496">
        <f t="shared" ca="1" si="101"/>
        <v>891429</v>
      </c>
      <c r="X1496">
        <f t="shared" ca="1" si="99"/>
        <v>860429</v>
      </c>
      <c r="Y1496">
        <f t="shared" ca="1" si="103"/>
        <v>2775.5774193548386</v>
      </c>
      <c r="Z1496" t="s">
        <v>54</v>
      </c>
      <c r="AA1496" t="str">
        <f t="shared" si="102"/>
        <v>long_term</v>
      </c>
      <c r="AB1496" s="4" t="s">
        <v>134</v>
      </c>
    </row>
    <row r="1497" spans="1:28">
      <c r="A1497" t="s">
        <v>88</v>
      </c>
      <c r="B1497">
        <v>2021</v>
      </c>
      <c r="C1497" t="s">
        <v>80</v>
      </c>
      <c r="D1497" s="4" t="s">
        <v>43</v>
      </c>
      <c r="E1497" s="3" t="s">
        <v>61</v>
      </c>
      <c r="F1497">
        <v>1</v>
      </c>
      <c r="G1497">
        <v>6.1</v>
      </c>
      <c r="H1497">
        <v>28.31</v>
      </c>
      <c r="I1497">
        <v>78.181666669999998</v>
      </c>
      <c r="J1497">
        <v>2.7316666669999998</v>
      </c>
      <c r="K1497">
        <f ca="1">RANDBETWEEN(140,170)</f>
        <v>166</v>
      </c>
      <c r="L1497">
        <v>150</v>
      </c>
      <c r="M1497">
        <v>180</v>
      </c>
      <c r="N1497">
        <f t="shared" si="100"/>
        <v>5.5</v>
      </c>
      <c r="O1497">
        <v>45000</v>
      </c>
      <c r="P1497">
        <v>25000</v>
      </c>
      <c r="Q1497" t="s">
        <v>15</v>
      </c>
      <c r="R1497">
        <v>6.5</v>
      </c>
      <c r="S1497">
        <v>350</v>
      </c>
      <c r="T1497">
        <v>140</v>
      </c>
      <c r="U1497">
        <v>140</v>
      </c>
      <c r="V1497" t="s">
        <v>17</v>
      </c>
      <c r="W1497">
        <f t="shared" ca="1" si="101"/>
        <v>4150000</v>
      </c>
      <c r="X1497">
        <f t="shared" ca="1" si="99"/>
        <v>4105000</v>
      </c>
      <c r="Y1497">
        <f t="shared" ca="1" si="103"/>
        <v>9122.2222222222226</v>
      </c>
      <c r="Z1497" t="s">
        <v>54</v>
      </c>
      <c r="AA1497" t="str">
        <f t="shared" si="102"/>
        <v>intermediate_term</v>
      </c>
      <c r="AB1497" s="4" t="s">
        <v>135</v>
      </c>
    </row>
    <row r="1498" spans="1:28">
      <c r="A1498" t="s">
        <v>88</v>
      </c>
      <c r="B1498">
        <v>2021</v>
      </c>
      <c r="C1498" t="s">
        <v>80</v>
      </c>
      <c r="D1498" s="4" t="s">
        <v>44</v>
      </c>
      <c r="E1498" s="2" t="s">
        <v>61</v>
      </c>
      <c r="F1498">
        <v>0</v>
      </c>
      <c r="G1498">
        <v>6.1</v>
      </c>
      <c r="H1498">
        <v>28.31</v>
      </c>
      <c r="I1498">
        <v>78.181666669999998</v>
      </c>
      <c r="J1498">
        <v>2.7316666669999998</v>
      </c>
      <c r="K1498">
        <f ca="1">RANDBETWEEN(110,125)</f>
        <v>112</v>
      </c>
      <c r="L1498">
        <v>2160</v>
      </c>
      <c r="M1498">
        <v>3600</v>
      </c>
      <c r="N1498">
        <f t="shared" si="100"/>
        <v>96</v>
      </c>
      <c r="O1498">
        <v>0</v>
      </c>
      <c r="P1498">
        <v>0</v>
      </c>
      <c r="Q1498" t="s">
        <v>70</v>
      </c>
      <c r="R1498">
        <v>6.6</v>
      </c>
      <c r="S1498">
        <v>800</v>
      </c>
      <c r="T1498">
        <v>40</v>
      </c>
      <c r="U1498">
        <v>160</v>
      </c>
      <c r="V1498" t="s">
        <v>18</v>
      </c>
      <c r="W1498">
        <f t="shared" ca="1" si="101"/>
        <v>0</v>
      </c>
      <c r="X1498">
        <f t="shared" ca="1" si="99"/>
        <v>0</v>
      </c>
      <c r="Y1498">
        <v>0</v>
      </c>
      <c r="Z1498" t="s">
        <v>54</v>
      </c>
      <c r="AA1498" t="str">
        <f t="shared" si="102"/>
        <v>long_term</v>
      </c>
      <c r="AB1498" s="4" t="s">
        <v>136</v>
      </c>
    </row>
    <row r="1499" spans="1:28">
      <c r="A1499" t="s">
        <v>88</v>
      </c>
      <c r="B1499">
        <v>2021</v>
      </c>
      <c r="C1499" t="s">
        <v>80</v>
      </c>
      <c r="D1499" s="4" t="s">
        <v>45</v>
      </c>
      <c r="E1499" s="3" t="s">
        <v>59</v>
      </c>
      <c r="F1499">
        <v>0</v>
      </c>
      <c r="G1499">
        <v>6.1</v>
      </c>
      <c r="H1499">
        <v>28.31</v>
      </c>
      <c r="I1499">
        <v>78.181666669999998</v>
      </c>
      <c r="J1499">
        <v>2.7316666669999998</v>
      </c>
      <c r="K1499">
        <f ca="1">RANDBETWEEN(800,1000)</f>
        <v>879</v>
      </c>
      <c r="L1499">
        <v>240</v>
      </c>
      <c r="M1499">
        <v>270</v>
      </c>
      <c r="N1499">
        <f t="shared" si="100"/>
        <v>8.5</v>
      </c>
      <c r="O1499">
        <v>0</v>
      </c>
      <c r="P1499">
        <v>0</v>
      </c>
      <c r="Q1499" t="s">
        <v>65</v>
      </c>
      <c r="R1499">
        <v>7</v>
      </c>
      <c r="S1499">
        <v>50</v>
      </c>
      <c r="T1499">
        <v>100</v>
      </c>
      <c r="U1499">
        <v>100</v>
      </c>
      <c r="V1499" t="s">
        <v>18</v>
      </c>
      <c r="W1499">
        <f t="shared" ca="1" si="101"/>
        <v>0</v>
      </c>
      <c r="X1499">
        <f t="shared" ca="1" si="99"/>
        <v>0</v>
      </c>
      <c r="Y1499">
        <v>0</v>
      </c>
      <c r="Z1499" t="s">
        <v>53</v>
      </c>
      <c r="AA1499" t="str">
        <f t="shared" si="102"/>
        <v>intermediate_term</v>
      </c>
      <c r="AB1499" s="4" t="s">
        <v>104</v>
      </c>
    </row>
    <row r="1500" spans="1:28">
      <c r="A1500" t="s">
        <v>88</v>
      </c>
      <c r="B1500">
        <v>2021</v>
      </c>
      <c r="C1500" t="s">
        <v>80</v>
      </c>
      <c r="D1500" s="4" t="s">
        <v>46</v>
      </c>
      <c r="E1500" s="2" t="s">
        <v>59</v>
      </c>
      <c r="F1500">
        <v>0</v>
      </c>
      <c r="G1500">
        <v>6.1</v>
      </c>
      <c r="H1500">
        <v>28.31</v>
      </c>
      <c r="I1500">
        <v>78.181666669999998</v>
      </c>
      <c r="J1500">
        <v>2.7316666669999998</v>
      </c>
      <c r="K1500">
        <f ca="1">RANDBETWEEN(80,100)</f>
        <v>80</v>
      </c>
      <c r="L1500">
        <v>75</v>
      </c>
      <c r="M1500">
        <v>90</v>
      </c>
      <c r="N1500">
        <f t="shared" si="100"/>
        <v>2.75</v>
      </c>
      <c r="O1500">
        <v>0</v>
      </c>
      <c r="P1500">
        <v>0</v>
      </c>
      <c r="Q1500" t="s">
        <v>13</v>
      </c>
      <c r="R1500">
        <v>6.75</v>
      </c>
      <c r="S1500">
        <v>125</v>
      </c>
      <c r="T1500">
        <v>120</v>
      </c>
      <c r="U1500">
        <v>25</v>
      </c>
      <c r="V1500" t="s">
        <v>17</v>
      </c>
      <c r="W1500">
        <f t="shared" ca="1" si="101"/>
        <v>0</v>
      </c>
      <c r="X1500">
        <f t="shared" ca="1" si="99"/>
        <v>0</v>
      </c>
      <c r="Y1500">
        <v>0</v>
      </c>
      <c r="Z1500" t="s">
        <v>53</v>
      </c>
      <c r="AA1500" t="str">
        <f t="shared" si="102"/>
        <v>short_term</v>
      </c>
      <c r="AB1500" s="4" t="s">
        <v>105</v>
      </c>
    </row>
    <row r="1501" spans="1:28">
      <c r="A1501" t="s">
        <v>88</v>
      </c>
      <c r="B1501">
        <v>2021</v>
      </c>
      <c r="C1501" t="s">
        <v>80</v>
      </c>
      <c r="D1501" t="s">
        <v>159</v>
      </c>
      <c r="E1501" s="2" t="s">
        <v>61</v>
      </c>
      <c r="F1501">
        <v>1</v>
      </c>
      <c r="G1501">
        <v>6.1</v>
      </c>
      <c r="H1501">
        <v>28.31</v>
      </c>
      <c r="I1501">
        <v>78.181666669999998</v>
      </c>
      <c r="J1501">
        <v>2.7316666669999998</v>
      </c>
      <c r="K1501">
        <f ca="1">RANDBETWEEN(190,210)</f>
        <v>193</v>
      </c>
      <c r="L1501">
        <v>1095</v>
      </c>
      <c r="M1501">
        <v>1460</v>
      </c>
      <c r="N1501">
        <f t="shared" si="100"/>
        <v>42.583333333333336</v>
      </c>
      <c r="O1501">
        <v>350000</v>
      </c>
      <c r="P1501">
        <f ca="1">RANDBETWEEN(11990,12010)</f>
        <v>11999</v>
      </c>
      <c r="Q1501" t="s">
        <v>13</v>
      </c>
      <c r="R1501">
        <v>6</v>
      </c>
      <c r="S1501">
        <v>50</v>
      </c>
      <c r="T1501">
        <v>25</v>
      </c>
      <c r="U1501">
        <v>25</v>
      </c>
      <c r="V1501" t="s">
        <v>17</v>
      </c>
      <c r="W1501">
        <f t="shared" ca="1" si="101"/>
        <v>2315807</v>
      </c>
      <c r="X1501">
        <f t="shared" ca="1" si="99"/>
        <v>1965807</v>
      </c>
      <c r="Y1501">
        <f ca="1">(X1501/O1501)*100</f>
        <v>561.65914285714291</v>
      </c>
      <c r="Z1501" t="s">
        <v>54</v>
      </c>
      <c r="AA1501" t="str">
        <f t="shared" si="102"/>
        <v>long_term</v>
      </c>
      <c r="AB1501" s="4" t="s">
        <v>106</v>
      </c>
    </row>
    <row r="1502" spans="1:28">
      <c r="A1502" t="s">
        <v>88</v>
      </c>
      <c r="B1502">
        <v>2021</v>
      </c>
      <c r="C1502" t="s">
        <v>81</v>
      </c>
      <c r="D1502" s="4" t="s">
        <v>138</v>
      </c>
      <c r="E1502" t="s">
        <v>58</v>
      </c>
      <c r="F1502">
        <v>1</v>
      </c>
      <c r="G1502">
        <v>13.7</v>
      </c>
      <c r="H1502">
        <v>27.05968</v>
      </c>
      <c r="I1502">
        <v>86.572580650000006</v>
      </c>
      <c r="J1502">
        <v>1.651612903</v>
      </c>
      <c r="K1502">
        <v>17.88</v>
      </c>
      <c r="L1502">
        <v>90</v>
      </c>
      <c r="M1502">
        <v>110</v>
      </c>
      <c r="N1502">
        <f t="shared" si="100"/>
        <v>3.3333333333333335</v>
      </c>
      <c r="O1502">
        <v>36000</v>
      </c>
      <c r="P1502">
        <v>2500</v>
      </c>
      <c r="Q1502" t="s">
        <v>15</v>
      </c>
      <c r="R1502">
        <v>5.75</v>
      </c>
      <c r="S1502">
        <v>150</v>
      </c>
      <c r="T1502">
        <v>60</v>
      </c>
      <c r="U1502">
        <v>60</v>
      </c>
      <c r="V1502" t="s">
        <v>17</v>
      </c>
      <c r="W1502">
        <f t="shared" si="101"/>
        <v>44700</v>
      </c>
      <c r="X1502">
        <f t="shared" si="99"/>
        <v>8700</v>
      </c>
      <c r="Y1502">
        <f>(X1502/O1502)*100</f>
        <v>24.166666666666668</v>
      </c>
      <c r="Z1502" t="s">
        <v>51</v>
      </c>
      <c r="AA1502" t="str">
        <f t="shared" si="102"/>
        <v>short_term</v>
      </c>
      <c r="AB1502" s="4" t="s">
        <v>107</v>
      </c>
    </row>
    <row r="1503" spans="1:28">
      <c r="A1503" t="s">
        <v>88</v>
      </c>
      <c r="B1503">
        <v>2021</v>
      </c>
      <c r="C1503" t="s">
        <v>81</v>
      </c>
      <c r="D1503" s="4" t="s">
        <v>9</v>
      </c>
      <c r="E1503" t="s">
        <v>58</v>
      </c>
      <c r="F1503">
        <v>0</v>
      </c>
      <c r="G1503">
        <v>13.7</v>
      </c>
      <c r="H1503">
        <v>27.05968</v>
      </c>
      <c r="I1503">
        <v>86.572580650000006</v>
      </c>
      <c r="J1503">
        <v>1.651612903</v>
      </c>
      <c r="K1503">
        <v>17.88</v>
      </c>
      <c r="L1503">
        <v>210</v>
      </c>
      <c r="M1503">
        <v>240</v>
      </c>
      <c r="N1503">
        <f t="shared" si="100"/>
        <v>7.5</v>
      </c>
      <c r="O1503">
        <v>0</v>
      </c>
      <c r="P1503">
        <v>0</v>
      </c>
      <c r="Q1503" t="s">
        <v>15</v>
      </c>
      <c r="R1503">
        <v>6.5</v>
      </c>
      <c r="S1503">
        <v>80</v>
      </c>
      <c r="T1503">
        <v>40</v>
      </c>
      <c r="U1503">
        <v>40</v>
      </c>
      <c r="V1503" t="s">
        <v>17</v>
      </c>
      <c r="W1503">
        <f t="shared" si="101"/>
        <v>0</v>
      </c>
      <c r="X1503">
        <f t="shared" si="99"/>
        <v>0</v>
      </c>
      <c r="Y1503">
        <v>0</v>
      </c>
      <c r="Z1503" t="s">
        <v>51</v>
      </c>
      <c r="AA1503" t="str">
        <f t="shared" si="102"/>
        <v>intermediate_term</v>
      </c>
      <c r="AB1503" s="4" t="s">
        <v>108</v>
      </c>
    </row>
    <row r="1504" spans="1:28">
      <c r="A1504" t="s">
        <v>88</v>
      </c>
      <c r="B1504">
        <v>2021</v>
      </c>
      <c r="C1504" t="s">
        <v>81</v>
      </c>
      <c r="D1504" s="4" t="s">
        <v>139</v>
      </c>
      <c r="E1504" t="s">
        <v>58</v>
      </c>
      <c r="F1504">
        <v>1</v>
      </c>
      <c r="G1504">
        <v>13.7</v>
      </c>
      <c r="H1504">
        <v>27.05968</v>
      </c>
      <c r="I1504">
        <v>86.572580650000006</v>
      </c>
      <c r="J1504">
        <v>1.651612903</v>
      </c>
      <c r="K1504">
        <v>45.66</v>
      </c>
      <c r="L1504">
        <v>65</v>
      </c>
      <c r="M1504">
        <v>75</v>
      </c>
      <c r="N1504">
        <f t="shared" si="100"/>
        <v>2.3333333333333335</v>
      </c>
      <c r="O1504">
        <v>17000</v>
      </c>
      <c r="P1504">
        <v>861</v>
      </c>
      <c r="Q1504" t="s">
        <v>15</v>
      </c>
      <c r="R1504">
        <v>6.75</v>
      </c>
      <c r="S1504">
        <v>80</v>
      </c>
      <c r="T1504">
        <v>40</v>
      </c>
      <c r="U1504">
        <v>40</v>
      </c>
      <c r="V1504" t="s">
        <v>17</v>
      </c>
      <c r="W1504">
        <f t="shared" si="101"/>
        <v>39313.259999999995</v>
      </c>
      <c r="X1504">
        <f t="shared" si="99"/>
        <v>22313.259999999995</v>
      </c>
      <c r="Y1504">
        <f t="shared" ref="Y1504:Y1511" si="104">(X1504/O1504)*100</f>
        <v>131.25447058823528</v>
      </c>
      <c r="Z1504" t="s">
        <v>51</v>
      </c>
      <c r="AA1504" t="str">
        <f t="shared" si="102"/>
        <v>short_term</v>
      </c>
      <c r="AB1504" s="4" t="s">
        <v>89</v>
      </c>
    </row>
    <row r="1505" spans="1:28">
      <c r="A1505" t="s">
        <v>88</v>
      </c>
      <c r="B1505">
        <v>2021</v>
      </c>
      <c r="C1505" t="s">
        <v>81</v>
      </c>
      <c r="D1505" s="4" t="s">
        <v>140</v>
      </c>
      <c r="E1505" t="s">
        <v>58</v>
      </c>
      <c r="F1505">
        <v>1</v>
      </c>
      <c r="G1505">
        <v>13.7</v>
      </c>
      <c r="H1505">
        <v>27.05968</v>
      </c>
      <c r="I1505">
        <v>86.572580650000006</v>
      </c>
      <c r="J1505">
        <v>1.651612903</v>
      </c>
      <c r="K1505">
        <v>28.9</v>
      </c>
      <c r="L1505">
        <v>70</v>
      </c>
      <c r="M1505">
        <v>90</v>
      </c>
      <c r="N1505">
        <f t="shared" si="100"/>
        <v>2.6666666666666665</v>
      </c>
      <c r="O1505">
        <v>11000</v>
      </c>
      <c r="P1505">
        <v>2500</v>
      </c>
      <c r="Q1505" t="s">
        <v>13</v>
      </c>
      <c r="R1505">
        <v>0.75</v>
      </c>
      <c r="S1505">
        <v>80</v>
      </c>
      <c r="T1505">
        <v>40</v>
      </c>
      <c r="U1505">
        <v>40</v>
      </c>
      <c r="V1505" t="s">
        <v>18</v>
      </c>
      <c r="W1505">
        <f t="shared" si="101"/>
        <v>72250</v>
      </c>
      <c r="X1505">
        <f t="shared" si="99"/>
        <v>61250</v>
      </c>
      <c r="Y1505">
        <f t="shared" si="104"/>
        <v>556.81818181818187</v>
      </c>
      <c r="Z1505" t="s">
        <v>51</v>
      </c>
      <c r="AA1505" t="str">
        <f t="shared" si="102"/>
        <v>short_term</v>
      </c>
      <c r="AB1505" s="4" t="s">
        <v>109</v>
      </c>
    </row>
    <row r="1506" spans="1:28">
      <c r="A1506" t="s">
        <v>88</v>
      </c>
      <c r="B1506">
        <v>2021</v>
      </c>
      <c r="C1506" t="s">
        <v>81</v>
      </c>
      <c r="D1506" s="4" t="s">
        <v>141</v>
      </c>
      <c r="E1506" t="s">
        <v>58</v>
      </c>
      <c r="F1506">
        <v>1</v>
      </c>
      <c r="G1506">
        <v>13.7</v>
      </c>
      <c r="H1506">
        <v>27.05968</v>
      </c>
      <c r="I1506">
        <v>86.572580650000006</v>
      </c>
      <c r="J1506">
        <v>1.651612903</v>
      </c>
      <c r="K1506">
        <v>17.649999999999999</v>
      </c>
      <c r="L1506">
        <v>105</v>
      </c>
      <c r="M1506">
        <v>110</v>
      </c>
      <c r="N1506">
        <f t="shared" si="100"/>
        <v>3.5833333333333335</v>
      </c>
      <c r="O1506">
        <v>25000</v>
      </c>
      <c r="P1506">
        <v>2157</v>
      </c>
      <c r="Q1506" t="s">
        <v>15</v>
      </c>
      <c r="R1506">
        <v>6.5</v>
      </c>
      <c r="S1506">
        <v>60</v>
      </c>
      <c r="T1506">
        <v>30</v>
      </c>
      <c r="U1506">
        <v>30</v>
      </c>
      <c r="V1506" t="s">
        <v>17</v>
      </c>
      <c r="W1506">
        <f t="shared" si="101"/>
        <v>38071.049999999996</v>
      </c>
      <c r="X1506">
        <f t="shared" si="99"/>
        <v>13071.049999999996</v>
      </c>
      <c r="Y1506">
        <f t="shared" si="104"/>
        <v>52.284199999999984</v>
      </c>
      <c r="Z1506" t="s">
        <v>51</v>
      </c>
      <c r="AA1506" t="str">
        <f t="shared" si="102"/>
        <v>short_term</v>
      </c>
      <c r="AB1506" s="4" t="s">
        <v>110</v>
      </c>
    </row>
    <row r="1507" spans="1:28">
      <c r="A1507" t="s">
        <v>88</v>
      </c>
      <c r="B1507">
        <v>2021</v>
      </c>
      <c r="C1507" t="s">
        <v>81</v>
      </c>
      <c r="D1507" s="4" t="s">
        <v>142</v>
      </c>
      <c r="E1507" t="s">
        <v>58</v>
      </c>
      <c r="F1507">
        <v>1</v>
      </c>
      <c r="G1507">
        <v>13.7</v>
      </c>
      <c r="H1507">
        <v>27.05968</v>
      </c>
      <c r="I1507">
        <v>86.572580650000006</v>
      </c>
      <c r="J1507">
        <v>1.651612903</v>
      </c>
      <c r="K1507">
        <v>22.75</v>
      </c>
      <c r="L1507">
        <v>120</v>
      </c>
      <c r="M1507">
        <v>135</v>
      </c>
      <c r="N1507">
        <f t="shared" si="100"/>
        <v>4.25</v>
      </c>
      <c r="O1507">
        <v>13000</v>
      </c>
      <c r="P1507">
        <v>648</v>
      </c>
      <c r="Q1507" t="s">
        <v>65</v>
      </c>
      <c r="R1507">
        <v>6</v>
      </c>
      <c r="S1507">
        <v>40</v>
      </c>
      <c r="T1507">
        <v>20</v>
      </c>
      <c r="U1507">
        <v>20</v>
      </c>
      <c r="V1507" t="s">
        <v>18</v>
      </c>
      <c r="W1507">
        <f t="shared" si="101"/>
        <v>14742</v>
      </c>
      <c r="X1507">
        <f t="shared" si="99"/>
        <v>1742</v>
      </c>
      <c r="Y1507">
        <f t="shared" si="104"/>
        <v>13.4</v>
      </c>
      <c r="Z1507" t="s">
        <v>51</v>
      </c>
      <c r="AA1507" t="str">
        <f t="shared" si="102"/>
        <v>intermediate_term</v>
      </c>
      <c r="AB1507" s="4" t="s">
        <v>111</v>
      </c>
    </row>
    <row r="1508" spans="1:28">
      <c r="A1508" t="s">
        <v>88</v>
      </c>
      <c r="B1508">
        <v>2021</v>
      </c>
      <c r="C1508" t="s">
        <v>81</v>
      </c>
      <c r="D1508" s="4" t="s">
        <v>143</v>
      </c>
      <c r="E1508" t="s">
        <v>58</v>
      </c>
      <c r="F1508">
        <v>1</v>
      </c>
      <c r="G1508">
        <v>13.7</v>
      </c>
      <c r="H1508">
        <v>27.05968</v>
      </c>
      <c r="I1508">
        <v>86.572580650000006</v>
      </c>
      <c r="J1508">
        <v>1.651612903</v>
      </c>
      <c r="K1508">
        <v>45.98</v>
      </c>
      <c r="L1508">
        <v>100</v>
      </c>
      <c r="M1508">
        <v>120</v>
      </c>
      <c r="N1508">
        <f t="shared" si="100"/>
        <v>3.6666666666666665</v>
      </c>
      <c r="O1508">
        <v>17500</v>
      </c>
      <c r="P1508">
        <v>800</v>
      </c>
      <c r="Q1508" t="s">
        <v>66</v>
      </c>
      <c r="R1508">
        <v>5.25</v>
      </c>
      <c r="S1508">
        <v>10</v>
      </c>
      <c r="T1508">
        <v>20</v>
      </c>
      <c r="U1508">
        <v>12</v>
      </c>
      <c r="V1508" t="s">
        <v>17</v>
      </c>
      <c r="W1508">
        <f t="shared" si="101"/>
        <v>36784</v>
      </c>
      <c r="X1508">
        <f t="shared" si="99"/>
        <v>19284</v>
      </c>
      <c r="Y1508">
        <f t="shared" si="104"/>
        <v>110.19428571428571</v>
      </c>
      <c r="Z1508" t="s">
        <v>51</v>
      </c>
      <c r="AA1508" t="str">
        <f t="shared" si="102"/>
        <v>short_term</v>
      </c>
      <c r="AB1508" s="4" t="s">
        <v>112</v>
      </c>
    </row>
    <row r="1509" spans="1:28">
      <c r="A1509" t="s">
        <v>88</v>
      </c>
      <c r="B1509">
        <v>2021</v>
      </c>
      <c r="C1509" t="s">
        <v>81</v>
      </c>
      <c r="D1509" s="4" t="s">
        <v>144</v>
      </c>
      <c r="E1509" t="s">
        <v>58</v>
      </c>
      <c r="F1509">
        <v>1</v>
      </c>
      <c r="G1509">
        <v>13.7</v>
      </c>
      <c r="H1509">
        <v>27.05968</v>
      </c>
      <c r="I1509">
        <v>86.572580650000006</v>
      </c>
      <c r="J1509">
        <v>1.651612903</v>
      </c>
      <c r="K1509">
        <v>51.78</v>
      </c>
      <c r="L1509">
        <v>60</v>
      </c>
      <c r="M1509">
        <v>65</v>
      </c>
      <c r="N1509">
        <f t="shared" si="100"/>
        <v>2.0833333333333335</v>
      </c>
      <c r="O1509">
        <v>15000</v>
      </c>
      <c r="P1509">
        <v>384</v>
      </c>
      <c r="Q1509" t="s">
        <v>13</v>
      </c>
      <c r="R1509">
        <v>6.75</v>
      </c>
      <c r="S1509">
        <v>20</v>
      </c>
      <c r="T1509">
        <v>40</v>
      </c>
      <c r="U1509">
        <v>0</v>
      </c>
      <c r="V1509" t="s">
        <v>18</v>
      </c>
      <c r="W1509">
        <f t="shared" si="101"/>
        <v>19883.52</v>
      </c>
      <c r="X1509">
        <f t="shared" si="99"/>
        <v>4883.5200000000004</v>
      </c>
      <c r="Y1509">
        <f t="shared" si="104"/>
        <v>32.556800000000003</v>
      </c>
      <c r="Z1509" t="s">
        <v>51</v>
      </c>
      <c r="AA1509" t="str">
        <f t="shared" si="102"/>
        <v>short_term</v>
      </c>
      <c r="AB1509" s="4" t="s">
        <v>113</v>
      </c>
    </row>
    <row r="1510" spans="1:28">
      <c r="A1510" t="s">
        <v>88</v>
      </c>
      <c r="B1510">
        <v>2021</v>
      </c>
      <c r="C1510" t="s">
        <v>81</v>
      </c>
      <c r="D1510" s="4" t="s">
        <v>145</v>
      </c>
      <c r="E1510" t="s">
        <v>58</v>
      </c>
      <c r="F1510">
        <v>1</v>
      </c>
      <c r="G1510">
        <v>13.7</v>
      </c>
      <c r="H1510">
        <v>27.05968</v>
      </c>
      <c r="I1510">
        <v>86.572580650000006</v>
      </c>
      <c r="J1510">
        <v>1.651612903</v>
      </c>
      <c r="K1510">
        <v>32.67</v>
      </c>
      <c r="L1510">
        <v>70</v>
      </c>
      <c r="M1510">
        <v>85</v>
      </c>
      <c r="N1510">
        <f t="shared" si="100"/>
        <v>2.5833333333333335</v>
      </c>
      <c r="O1510">
        <v>16000</v>
      </c>
      <c r="P1510">
        <v>729</v>
      </c>
      <c r="Q1510" t="s">
        <v>67</v>
      </c>
      <c r="R1510">
        <v>7.15</v>
      </c>
      <c r="S1510">
        <v>20</v>
      </c>
      <c r="T1510">
        <v>40</v>
      </c>
      <c r="U1510">
        <v>40</v>
      </c>
      <c r="V1510" t="s">
        <v>18</v>
      </c>
      <c r="W1510">
        <f t="shared" si="101"/>
        <v>23816.43</v>
      </c>
      <c r="X1510">
        <f t="shared" si="99"/>
        <v>7816.43</v>
      </c>
      <c r="Y1510">
        <f t="shared" si="104"/>
        <v>48.852687500000002</v>
      </c>
      <c r="Z1510" t="s">
        <v>51</v>
      </c>
      <c r="AA1510" t="str">
        <f t="shared" si="102"/>
        <v>short_term</v>
      </c>
      <c r="AB1510" s="4" t="s">
        <v>114</v>
      </c>
    </row>
    <row r="1511" spans="1:28">
      <c r="A1511" t="s">
        <v>88</v>
      </c>
      <c r="B1511">
        <v>2021</v>
      </c>
      <c r="C1511" t="s">
        <v>81</v>
      </c>
      <c r="D1511" s="4" t="s">
        <v>146</v>
      </c>
      <c r="E1511" t="s">
        <v>58</v>
      </c>
      <c r="F1511">
        <v>1</v>
      </c>
      <c r="G1511">
        <v>13.7</v>
      </c>
      <c r="H1511">
        <v>27.05968</v>
      </c>
      <c r="I1511">
        <v>86.572580650000006</v>
      </c>
      <c r="J1511">
        <v>1.651612903</v>
      </c>
      <c r="K1511">
        <v>45.98</v>
      </c>
      <c r="L1511">
        <v>90</v>
      </c>
      <c r="M1511">
        <v>135</v>
      </c>
      <c r="N1511">
        <f t="shared" si="100"/>
        <v>3.75</v>
      </c>
      <c r="O1511">
        <v>15500</v>
      </c>
      <c r="P1511">
        <v>355</v>
      </c>
      <c r="Q1511" t="s">
        <v>66</v>
      </c>
      <c r="R1511">
        <v>6.5</v>
      </c>
      <c r="S1511">
        <v>12.5</v>
      </c>
      <c r="T1511">
        <v>25</v>
      </c>
      <c r="U1511">
        <v>12.5</v>
      </c>
      <c r="V1511" t="s">
        <v>18</v>
      </c>
      <c r="W1511">
        <f t="shared" si="101"/>
        <v>16322.9</v>
      </c>
      <c r="X1511">
        <f t="shared" si="99"/>
        <v>822.89999999999964</v>
      </c>
      <c r="Y1511">
        <f t="shared" si="104"/>
        <v>5.309032258064514</v>
      </c>
      <c r="Z1511" t="s">
        <v>51</v>
      </c>
      <c r="AA1511" t="str">
        <f t="shared" si="102"/>
        <v>short_term</v>
      </c>
      <c r="AB1511" s="4" t="s">
        <v>115</v>
      </c>
    </row>
    <row r="1512" spans="1:28">
      <c r="A1512" t="s">
        <v>88</v>
      </c>
      <c r="B1512">
        <v>2021</v>
      </c>
      <c r="C1512" t="s">
        <v>81</v>
      </c>
      <c r="D1512" s="4" t="s">
        <v>147</v>
      </c>
      <c r="E1512" t="s">
        <v>58</v>
      </c>
      <c r="F1512">
        <v>0</v>
      </c>
      <c r="G1512">
        <v>13.7</v>
      </c>
      <c r="H1512">
        <v>27.05968</v>
      </c>
      <c r="I1512">
        <v>86.572580650000006</v>
      </c>
      <c r="J1512">
        <v>1.651612903</v>
      </c>
      <c r="K1512">
        <v>57.98</v>
      </c>
      <c r="L1512">
        <v>160</v>
      </c>
      <c r="M1512">
        <v>170</v>
      </c>
      <c r="N1512">
        <f t="shared" si="100"/>
        <v>5.5</v>
      </c>
      <c r="O1512">
        <v>0</v>
      </c>
      <c r="P1512">
        <v>0</v>
      </c>
      <c r="Q1512" t="s">
        <v>13</v>
      </c>
      <c r="R1512">
        <v>6.25</v>
      </c>
      <c r="S1512">
        <v>10</v>
      </c>
      <c r="T1512">
        <v>40</v>
      </c>
      <c r="U1512">
        <v>20</v>
      </c>
      <c r="V1512" t="s">
        <v>17</v>
      </c>
      <c r="W1512">
        <f t="shared" si="101"/>
        <v>0</v>
      </c>
      <c r="X1512">
        <f t="shared" si="99"/>
        <v>0</v>
      </c>
      <c r="Y1512">
        <v>0</v>
      </c>
      <c r="Z1512" t="s">
        <v>51</v>
      </c>
      <c r="AA1512" t="str">
        <f t="shared" si="102"/>
        <v>intermediate_term</v>
      </c>
      <c r="AB1512" s="4" t="s">
        <v>116</v>
      </c>
    </row>
    <row r="1513" spans="1:28">
      <c r="A1513" t="s">
        <v>88</v>
      </c>
      <c r="B1513">
        <v>2021</v>
      </c>
      <c r="C1513" t="s">
        <v>81</v>
      </c>
      <c r="D1513" s="4" t="s">
        <v>10</v>
      </c>
      <c r="E1513" t="s">
        <v>58</v>
      </c>
      <c r="F1513">
        <v>1</v>
      </c>
      <c r="G1513">
        <v>13.7</v>
      </c>
      <c r="H1513">
        <v>27.05968</v>
      </c>
      <c r="I1513">
        <v>86.572580650000006</v>
      </c>
      <c r="J1513">
        <v>1.651612903</v>
      </c>
      <c r="K1513">
        <v>34.78</v>
      </c>
      <c r="L1513">
        <v>90</v>
      </c>
      <c r="M1513">
        <v>125</v>
      </c>
      <c r="N1513">
        <f t="shared" si="100"/>
        <v>3.5833333333333335</v>
      </c>
      <c r="O1513">
        <v>8500</v>
      </c>
      <c r="P1513">
        <v>334</v>
      </c>
      <c r="Q1513" t="s">
        <v>67</v>
      </c>
      <c r="R1513">
        <v>7.1</v>
      </c>
      <c r="S1513">
        <v>135</v>
      </c>
      <c r="T1513">
        <v>31</v>
      </c>
      <c r="U1513">
        <v>250</v>
      </c>
      <c r="V1513" t="s">
        <v>17</v>
      </c>
      <c r="W1513">
        <f t="shared" si="101"/>
        <v>11616.52</v>
      </c>
      <c r="X1513">
        <f t="shared" si="99"/>
        <v>3116.5200000000004</v>
      </c>
      <c r="Y1513">
        <f>(X1513/O1513)*100</f>
        <v>36.664941176470592</v>
      </c>
      <c r="Z1513" t="s">
        <v>51</v>
      </c>
      <c r="AA1513" t="str">
        <f t="shared" si="102"/>
        <v>short_term</v>
      </c>
      <c r="AB1513" s="4" t="s">
        <v>113</v>
      </c>
    </row>
    <row r="1514" spans="1:28">
      <c r="A1514" t="s">
        <v>88</v>
      </c>
      <c r="B1514">
        <v>2021</v>
      </c>
      <c r="C1514" t="s">
        <v>81</v>
      </c>
      <c r="D1514" s="4" t="s">
        <v>148</v>
      </c>
      <c r="E1514" t="s">
        <v>61</v>
      </c>
      <c r="F1514">
        <v>1</v>
      </c>
      <c r="G1514">
        <v>13.7</v>
      </c>
      <c r="H1514">
        <v>27.05968</v>
      </c>
      <c r="I1514">
        <v>86.572580650000006</v>
      </c>
      <c r="J1514">
        <v>1.651612903</v>
      </c>
      <c r="K1514">
        <v>32.56</v>
      </c>
      <c r="L1514">
        <v>110</v>
      </c>
      <c r="M1514">
        <v>120</v>
      </c>
      <c r="N1514">
        <f t="shared" si="100"/>
        <v>3.8333333333333335</v>
      </c>
      <c r="O1514">
        <v>22500</v>
      </c>
      <c r="P1514">
        <v>1189</v>
      </c>
      <c r="Q1514" t="s">
        <v>13</v>
      </c>
      <c r="R1514">
        <v>6.25</v>
      </c>
      <c r="S1514">
        <v>60</v>
      </c>
      <c r="T1514">
        <v>45</v>
      </c>
      <c r="U1514">
        <v>48</v>
      </c>
      <c r="V1514" t="s">
        <v>17</v>
      </c>
      <c r="W1514">
        <f t="shared" si="101"/>
        <v>38713.840000000004</v>
      </c>
      <c r="X1514">
        <f t="shared" si="99"/>
        <v>16213.840000000004</v>
      </c>
      <c r="Y1514">
        <f>(X1514/O1514)*100</f>
        <v>72.06151111111113</v>
      </c>
      <c r="Z1514" t="s">
        <v>51</v>
      </c>
      <c r="AA1514" t="str">
        <f t="shared" si="102"/>
        <v>short_term</v>
      </c>
      <c r="AB1514" s="4" t="s">
        <v>117</v>
      </c>
    </row>
    <row r="1515" spans="1:28">
      <c r="A1515" t="s">
        <v>88</v>
      </c>
      <c r="B1515">
        <v>2021</v>
      </c>
      <c r="C1515" t="s">
        <v>81</v>
      </c>
      <c r="D1515" s="4" t="s">
        <v>149</v>
      </c>
      <c r="E1515" s="1" t="s">
        <v>58</v>
      </c>
      <c r="F1515">
        <v>1</v>
      </c>
      <c r="G1515">
        <v>13.7</v>
      </c>
      <c r="H1515">
        <v>27.05968</v>
      </c>
      <c r="I1515">
        <v>86.572580650000006</v>
      </c>
      <c r="J1515">
        <v>1.651612903</v>
      </c>
      <c r="K1515">
        <v>42.65</v>
      </c>
      <c r="L1515">
        <v>90</v>
      </c>
      <c r="M1515">
        <v>130</v>
      </c>
      <c r="N1515">
        <f t="shared" si="100"/>
        <v>3.6666666666666665</v>
      </c>
      <c r="O1515">
        <v>13500</v>
      </c>
      <c r="P1515">
        <v>350</v>
      </c>
      <c r="Q1515" t="s">
        <v>68</v>
      </c>
      <c r="R1515">
        <v>6.75</v>
      </c>
      <c r="S1515">
        <v>17</v>
      </c>
      <c r="T1515">
        <v>13</v>
      </c>
      <c r="U1515">
        <v>13</v>
      </c>
      <c r="V1515" t="s">
        <v>17</v>
      </c>
      <c r="W1515">
        <f t="shared" si="101"/>
        <v>14927.5</v>
      </c>
      <c r="X1515">
        <f t="shared" si="99"/>
        <v>1427.5</v>
      </c>
      <c r="Y1515">
        <f>(X1515/O1515)*100</f>
        <v>10.574074074074074</v>
      </c>
      <c r="Z1515" t="s">
        <v>51</v>
      </c>
      <c r="AA1515" t="str">
        <f t="shared" si="102"/>
        <v>short_term</v>
      </c>
      <c r="AB1515" s="4" t="s">
        <v>118</v>
      </c>
    </row>
    <row r="1516" spans="1:28">
      <c r="A1516" t="s">
        <v>88</v>
      </c>
      <c r="B1516">
        <v>2021</v>
      </c>
      <c r="C1516" t="s">
        <v>81</v>
      </c>
      <c r="D1516" s="4" t="s">
        <v>150</v>
      </c>
      <c r="E1516" s="1" t="s">
        <v>59</v>
      </c>
      <c r="F1516">
        <v>0</v>
      </c>
      <c r="G1516">
        <v>13.7</v>
      </c>
      <c r="H1516">
        <v>27.05968</v>
      </c>
      <c r="I1516">
        <v>86.572580650000006</v>
      </c>
      <c r="J1516">
        <v>1.651612903</v>
      </c>
      <c r="K1516">
        <v>40</v>
      </c>
      <c r="L1516">
        <v>90</v>
      </c>
      <c r="M1516">
        <v>100</v>
      </c>
      <c r="N1516">
        <f t="shared" si="100"/>
        <v>3.1666666666666665</v>
      </c>
      <c r="O1516">
        <v>0</v>
      </c>
      <c r="P1516">
        <v>0</v>
      </c>
      <c r="Q1516" t="s">
        <v>13</v>
      </c>
      <c r="R1516">
        <v>6.4</v>
      </c>
      <c r="S1516">
        <v>150</v>
      </c>
      <c r="T1516">
        <v>75</v>
      </c>
      <c r="U1516">
        <v>50</v>
      </c>
      <c r="V1516" t="s">
        <v>17</v>
      </c>
      <c r="W1516">
        <f t="shared" si="101"/>
        <v>0</v>
      </c>
      <c r="X1516">
        <f t="shared" si="99"/>
        <v>0</v>
      </c>
      <c r="Y1516">
        <v>0</v>
      </c>
      <c r="Z1516" t="s">
        <v>51</v>
      </c>
      <c r="AA1516" t="str">
        <f t="shared" si="102"/>
        <v>short_term</v>
      </c>
      <c r="AB1516" s="4" t="s">
        <v>119</v>
      </c>
    </row>
    <row r="1517" spans="1:28">
      <c r="A1517" t="s">
        <v>88</v>
      </c>
      <c r="B1517">
        <v>2021</v>
      </c>
      <c r="C1517" t="s">
        <v>81</v>
      </c>
      <c r="D1517" s="4" t="s">
        <v>11</v>
      </c>
      <c r="E1517" s="1" t="s">
        <v>59</v>
      </c>
      <c r="F1517">
        <v>0</v>
      </c>
      <c r="G1517">
        <v>13.7</v>
      </c>
      <c r="H1517">
        <v>27.05968</v>
      </c>
      <c r="I1517">
        <v>86.572580650000006</v>
      </c>
      <c r="J1517">
        <v>1.651612903</v>
      </c>
      <c r="K1517">
        <v>32.78</v>
      </c>
      <c r="L1517">
        <v>120</v>
      </c>
      <c r="M1517">
        <v>150</v>
      </c>
      <c r="N1517">
        <f t="shared" si="100"/>
        <v>4.5</v>
      </c>
      <c r="O1517">
        <v>0</v>
      </c>
      <c r="P1517">
        <v>0</v>
      </c>
      <c r="Q1517" t="s">
        <v>13</v>
      </c>
      <c r="R1517">
        <v>6.5</v>
      </c>
      <c r="S1517">
        <v>24</v>
      </c>
      <c r="T1517">
        <v>108</v>
      </c>
      <c r="U1517">
        <v>48</v>
      </c>
      <c r="V1517" t="s">
        <v>18</v>
      </c>
      <c r="W1517">
        <f t="shared" si="101"/>
        <v>0</v>
      </c>
      <c r="X1517">
        <f t="shared" si="99"/>
        <v>0</v>
      </c>
      <c r="Y1517">
        <v>0</v>
      </c>
      <c r="Z1517" t="s">
        <v>53</v>
      </c>
      <c r="AA1517" t="str">
        <f t="shared" si="102"/>
        <v>intermediate_term</v>
      </c>
      <c r="AB1517" s="4" t="s">
        <v>120</v>
      </c>
    </row>
    <row r="1518" spans="1:28">
      <c r="A1518" t="s">
        <v>88</v>
      </c>
      <c r="B1518">
        <v>2021</v>
      </c>
      <c r="C1518" t="s">
        <v>81</v>
      </c>
      <c r="D1518" s="4" t="s">
        <v>151</v>
      </c>
      <c r="E1518" s="1" t="s">
        <v>60</v>
      </c>
      <c r="F1518">
        <v>1</v>
      </c>
      <c r="G1518">
        <v>13.7</v>
      </c>
      <c r="H1518">
        <v>27.05968</v>
      </c>
      <c r="I1518">
        <v>86.572580650000006</v>
      </c>
      <c r="J1518">
        <v>1.651612903</v>
      </c>
      <c r="K1518">
        <v>34.9</v>
      </c>
      <c r="L1518">
        <v>150</v>
      </c>
      <c r="M1518">
        <v>300</v>
      </c>
      <c r="N1518">
        <f t="shared" si="100"/>
        <v>7.5</v>
      </c>
      <c r="O1518">
        <v>16500</v>
      </c>
      <c r="P1518">
        <v>657</v>
      </c>
      <c r="Q1518" t="s">
        <v>13</v>
      </c>
      <c r="R1518">
        <v>5.75</v>
      </c>
      <c r="S1518">
        <v>40</v>
      </c>
      <c r="T1518">
        <v>25</v>
      </c>
      <c r="U1518">
        <v>15</v>
      </c>
      <c r="V1518" t="s">
        <v>18</v>
      </c>
      <c r="W1518">
        <f t="shared" si="101"/>
        <v>22929.3</v>
      </c>
      <c r="X1518">
        <f t="shared" si="99"/>
        <v>6429.2999999999993</v>
      </c>
      <c r="Y1518">
        <f>(X1518/O1518)*100</f>
        <v>38.965454545454541</v>
      </c>
      <c r="Z1518" t="s">
        <v>53</v>
      </c>
      <c r="AA1518" t="str">
        <f t="shared" si="102"/>
        <v>intermediate_term</v>
      </c>
      <c r="AB1518" s="4" t="s">
        <v>121</v>
      </c>
    </row>
    <row r="1519" spans="1:28">
      <c r="A1519" t="s">
        <v>88</v>
      </c>
      <c r="B1519">
        <v>2021</v>
      </c>
      <c r="C1519" t="s">
        <v>81</v>
      </c>
      <c r="D1519" s="4" t="s">
        <v>152</v>
      </c>
      <c r="E1519" s="1" t="s">
        <v>60</v>
      </c>
      <c r="F1519">
        <v>1</v>
      </c>
      <c r="G1519">
        <v>13.7</v>
      </c>
      <c r="H1519">
        <v>27.05968</v>
      </c>
      <c r="I1519">
        <v>86.572580650000006</v>
      </c>
      <c r="J1519">
        <v>1.651612903</v>
      </c>
      <c r="K1519">
        <v>50</v>
      </c>
      <c r="L1519">
        <v>50</v>
      </c>
      <c r="M1519">
        <v>145</v>
      </c>
      <c r="N1519">
        <f t="shared" si="100"/>
        <v>3.25</v>
      </c>
      <c r="O1519">
        <v>11500</v>
      </c>
      <c r="P1519">
        <v>866</v>
      </c>
      <c r="Q1519" t="s">
        <v>69</v>
      </c>
      <c r="R1519">
        <v>6.75</v>
      </c>
      <c r="S1519">
        <v>20</v>
      </c>
      <c r="T1519">
        <v>40</v>
      </c>
      <c r="U1519">
        <v>20</v>
      </c>
      <c r="V1519" t="s">
        <v>17</v>
      </c>
      <c r="W1519">
        <f t="shared" si="101"/>
        <v>43300</v>
      </c>
      <c r="X1519">
        <f t="shared" si="99"/>
        <v>31800</v>
      </c>
      <c r="Y1519">
        <f>(X1519/O1519)*100</f>
        <v>276.52173913043481</v>
      </c>
      <c r="Z1519" t="s">
        <v>53</v>
      </c>
      <c r="AA1519" t="str">
        <f t="shared" si="102"/>
        <v>short_term</v>
      </c>
      <c r="AB1519" s="4" t="s">
        <v>122</v>
      </c>
    </row>
    <row r="1520" spans="1:28">
      <c r="A1520" t="s">
        <v>88</v>
      </c>
      <c r="B1520">
        <v>2021</v>
      </c>
      <c r="C1520" t="s">
        <v>81</v>
      </c>
      <c r="D1520" s="4" t="s">
        <v>153</v>
      </c>
      <c r="E1520" s="1" t="s">
        <v>63</v>
      </c>
      <c r="F1520">
        <v>1</v>
      </c>
      <c r="G1520">
        <v>13.7</v>
      </c>
      <c r="H1520">
        <v>27.05968</v>
      </c>
      <c r="I1520">
        <v>86.572580650000006</v>
      </c>
      <c r="J1520">
        <v>1.651612903</v>
      </c>
      <c r="K1520">
        <v>90.53</v>
      </c>
      <c r="L1520">
        <v>180</v>
      </c>
      <c r="M1520">
        <v>240</v>
      </c>
      <c r="N1520">
        <f t="shared" si="100"/>
        <v>7</v>
      </c>
      <c r="O1520">
        <v>37500</v>
      </c>
      <c r="P1520">
        <v>520</v>
      </c>
      <c r="Q1520" t="s">
        <v>70</v>
      </c>
      <c r="R1520">
        <v>6.9</v>
      </c>
      <c r="S1520">
        <v>80</v>
      </c>
      <c r="T1520">
        <v>40</v>
      </c>
      <c r="U1520">
        <v>40</v>
      </c>
      <c r="V1520" t="s">
        <v>18</v>
      </c>
      <c r="W1520">
        <f t="shared" si="101"/>
        <v>47075.6</v>
      </c>
      <c r="X1520">
        <f t="shared" si="99"/>
        <v>9575.5999999999985</v>
      </c>
      <c r="Y1520">
        <f>(X1520/O1520)*100</f>
        <v>25.534933333333331</v>
      </c>
      <c r="Z1520" t="s">
        <v>53</v>
      </c>
      <c r="AA1520" t="str">
        <f t="shared" si="102"/>
        <v>intermediate_term</v>
      </c>
      <c r="AB1520" s="4" t="s">
        <v>123</v>
      </c>
    </row>
    <row r="1521" spans="1:28">
      <c r="A1521" t="s">
        <v>88</v>
      </c>
      <c r="B1521">
        <v>2021</v>
      </c>
      <c r="C1521" t="s">
        <v>81</v>
      </c>
      <c r="D1521" s="4" t="s">
        <v>12</v>
      </c>
      <c r="E1521" s="1" t="s">
        <v>62</v>
      </c>
      <c r="F1521">
        <v>0</v>
      </c>
      <c r="G1521">
        <v>13.7</v>
      </c>
      <c r="H1521">
        <v>27.05968</v>
      </c>
      <c r="I1521">
        <v>86.572580650000006</v>
      </c>
      <c r="J1521">
        <v>1.651612903</v>
      </c>
      <c r="K1521">
        <v>140</v>
      </c>
      <c r="L1521">
        <v>150</v>
      </c>
      <c r="M1521">
        <v>180</v>
      </c>
      <c r="N1521">
        <f t="shared" si="100"/>
        <v>5.5</v>
      </c>
      <c r="O1521">
        <v>0</v>
      </c>
      <c r="P1521">
        <v>0</v>
      </c>
      <c r="Q1521" t="s">
        <v>13</v>
      </c>
      <c r="R1521">
        <v>6.25</v>
      </c>
      <c r="S1521">
        <v>30</v>
      </c>
      <c r="T1521">
        <v>60</v>
      </c>
      <c r="U1521">
        <v>30</v>
      </c>
      <c r="V1521" t="s">
        <v>17</v>
      </c>
      <c r="W1521">
        <f t="shared" si="101"/>
        <v>0</v>
      </c>
      <c r="X1521">
        <f t="shared" si="99"/>
        <v>0</v>
      </c>
      <c r="Y1521">
        <v>0</v>
      </c>
      <c r="Z1521" t="s">
        <v>53</v>
      </c>
      <c r="AA1521" t="str">
        <f t="shared" si="102"/>
        <v>intermediate_term</v>
      </c>
      <c r="AB1521" s="4" t="s">
        <v>124</v>
      </c>
    </row>
    <row r="1522" spans="1:28">
      <c r="A1522" t="s">
        <v>88</v>
      </c>
      <c r="B1522">
        <v>2021</v>
      </c>
      <c r="C1522" t="s">
        <v>81</v>
      </c>
      <c r="D1522" s="4" t="s">
        <v>154</v>
      </c>
      <c r="E1522" s="1" t="s">
        <v>61</v>
      </c>
      <c r="F1522">
        <v>0</v>
      </c>
      <c r="G1522">
        <v>13.7</v>
      </c>
      <c r="H1522">
        <v>27.05968</v>
      </c>
      <c r="I1522">
        <v>86.572580650000006</v>
      </c>
      <c r="J1522">
        <v>1.651612903</v>
      </c>
      <c r="K1522">
        <v>14.9</v>
      </c>
      <c r="L1522">
        <v>300</v>
      </c>
      <c r="M1522">
        <v>450</v>
      </c>
      <c r="N1522">
        <f t="shared" si="100"/>
        <v>12.5</v>
      </c>
      <c r="O1522">
        <v>0</v>
      </c>
      <c r="P1522">
        <v>0</v>
      </c>
      <c r="Q1522" t="s">
        <v>13</v>
      </c>
      <c r="R1522">
        <v>7</v>
      </c>
      <c r="S1522">
        <v>150</v>
      </c>
      <c r="T1522">
        <v>80</v>
      </c>
      <c r="U1522">
        <v>80</v>
      </c>
      <c r="V1522" t="s">
        <v>17</v>
      </c>
      <c r="W1522">
        <f t="shared" si="101"/>
        <v>0</v>
      </c>
      <c r="X1522">
        <f t="shared" si="99"/>
        <v>0</v>
      </c>
      <c r="Y1522">
        <v>0</v>
      </c>
      <c r="Z1522" t="s">
        <v>51</v>
      </c>
      <c r="AA1522" t="str">
        <f t="shared" si="102"/>
        <v>long_term</v>
      </c>
      <c r="AB1522" s="4" t="s">
        <v>125</v>
      </c>
    </row>
    <row r="1523" spans="1:28">
      <c r="A1523" t="s">
        <v>88</v>
      </c>
      <c r="B1523">
        <v>2021</v>
      </c>
      <c r="C1523" t="s">
        <v>81</v>
      </c>
      <c r="D1523" s="4" t="s">
        <v>155</v>
      </c>
      <c r="E1523" s="1" t="s">
        <v>62</v>
      </c>
      <c r="F1523">
        <v>1</v>
      </c>
      <c r="G1523">
        <v>13.7</v>
      </c>
      <c r="H1523">
        <v>27.05968</v>
      </c>
      <c r="I1523">
        <v>86.572580650000006</v>
      </c>
      <c r="J1523">
        <v>1.651612903</v>
      </c>
      <c r="K1523">
        <v>37.880000000000003</v>
      </c>
      <c r="L1523">
        <v>80</v>
      </c>
      <c r="M1523">
        <v>150</v>
      </c>
      <c r="N1523">
        <f t="shared" si="100"/>
        <v>3.8333333333333335</v>
      </c>
      <c r="O1523">
        <v>37500</v>
      </c>
      <c r="P1523">
        <v>17000</v>
      </c>
      <c r="Q1523" t="s">
        <v>13</v>
      </c>
      <c r="R1523">
        <v>6.5</v>
      </c>
      <c r="S1523">
        <v>40</v>
      </c>
      <c r="T1523">
        <v>20</v>
      </c>
      <c r="U1523">
        <v>40</v>
      </c>
      <c r="V1523" t="s">
        <v>17</v>
      </c>
      <c r="W1523">
        <f t="shared" si="101"/>
        <v>643960</v>
      </c>
      <c r="X1523">
        <f t="shared" si="99"/>
        <v>606460</v>
      </c>
      <c r="Y1523">
        <f>(X1523/O1523)*100</f>
        <v>1617.2266666666665</v>
      </c>
      <c r="Z1523" t="s">
        <v>51</v>
      </c>
      <c r="AA1523" t="str">
        <f t="shared" si="102"/>
        <v>short_term</v>
      </c>
      <c r="AB1523" s="4" t="s">
        <v>126</v>
      </c>
    </row>
    <row r="1524" spans="1:28">
      <c r="A1524" t="s">
        <v>88</v>
      </c>
      <c r="B1524">
        <v>2021</v>
      </c>
      <c r="C1524" t="s">
        <v>81</v>
      </c>
      <c r="D1524" s="4" t="s">
        <v>22</v>
      </c>
      <c r="E1524" s="3" t="s">
        <v>62</v>
      </c>
      <c r="F1524">
        <v>1</v>
      </c>
      <c r="G1524">
        <v>13.7</v>
      </c>
      <c r="H1524">
        <v>27.05968</v>
      </c>
      <c r="I1524">
        <v>86.572580650000006</v>
      </c>
      <c r="J1524">
        <v>1.651612903</v>
      </c>
      <c r="K1524">
        <f ca="1">RANDBETWEEN(15,30)</f>
        <v>17</v>
      </c>
      <c r="L1524">
        <v>90</v>
      </c>
      <c r="M1524">
        <v>90</v>
      </c>
      <c r="N1524">
        <f t="shared" si="100"/>
        <v>3</v>
      </c>
      <c r="O1524">
        <v>45000</v>
      </c>
      <c r="P1524">
        <v>16187.4</v>
      </c>
      <c r="Q1524" t="s">
        <v>13</v>
      </c>
      <c r="R1524">
        <v>6.5</v>
      </c>
      <c r="S1524">
        <v>200</v>
      </c>
      <c r="T1524">
        <v>250</v>
      </c>
      <c r="U1524">
        <v>250</v>
      </c>
      <c r="V1524" t="s">
        <v>18</v>
      </c>
      <c r="W1524">
        <f t="shared" ca="1" si="101"/>
        <v>275185.8</v>
      </c>
      <c r="X1524">
        <f t="shared" ca="1" si="99"/>
        <v>230185.8</v>
      </c>
      <c r="Y1524">
        <f ca="1">(X1524/O1524)*100</f>
        <v>511.524</v>
      </c>
      <c r="Z1524" t="s">
        <v>53</v>
      </c>
      <c r="AA1524" t="str">
        <f t="shared" si="102"/>
        <v>short_term</v>
      </c>
      <c r="AB1524" s="4" t="s">
        <v>90</v>
      </c>
    </row>
    <row r="1525" spans="1:28">
      <c r="A1525" t="s">
        <v>88</v>
      </c>
      <c r="B1525">
        <v>2021</v>
      </c>
      <c r="C1525" t="s">
        <v>81</v>
      </c>
      <c r="D1525" s="4" t="s">
        <v>23</v>
      </c>
      <c r="E1525" s="3" t="s">
        <v>62</v>
      </c>
      <c r="F1525">
        <v>1</v>
      </c>
      <c r="G1525">
        <v>13.7</v>
      </c>
      <c r="H1525">
        <v>27.05968</v>
      </c>
      <c r="I1525">
        <v>86.572580650000006</v>
      </c>
      <c r="J1525">
        <v>1.651612903</v>
      </c>
      <c r="K1525">
        <f ca="1">RANDBETWEEN(15,30)</f>
        <v>25</v>
      </c>
      <c r="L1525">
        <v>140</v>
      </c>
      <c r="M1525">
        <v>140</v>
      </c>
      <c r="N1525">
        <f t="shared" si="100"/>
        <v>4.666666666666667</v>
      </c>
      <c r="O1525">
        <v>27500</v>
      </c>
      <c r="P1525">
        <f ca="1">RANDBETWEEN(16180,16195)</f>
        <v>16181</v>
      </c>
      <c r="Q1525" t="s">
        <v>15</v>
      </c>
      <c r="R1525">
        <v>6.05</v>
      </c>
      <c r="S1525">
        <v>200</v>
      </c>
      <c r="T1525">
        <v>75</v>
      </c>
      <c r="U1525">
        <v>75</v>
      </c>
      <c r="V1525" t="s">
        <v>18</v>
      </c>
      <c r="W1525">
        <f t="shared" ca="1" si="101"/>
        <v>404525</v>
      </c>
      <c r="X1525">
        <f t="shared" ca="1" si="99"/>
        <v>377025</v>
      </c>
      <c r="Y1525">
        <f ca="1">(X1525/O1525)*100</f>
        <v>1371</v>
      </c>
      <c r="Z1525" t="s">
        <v>53</v>
      </c>
      <c r="AA1525" t="str">
        <f t="shared" si="102"/>
        <v>intermediate_term</v>
      </c>
      <c r="AB1525" s="4" t="s">
        <v>127</v>
      </c>
    </row>
    <row r="1526" spans="1:28">
      <c r="A1526" t="s">
        <v>88</v>
      </c>
      <c r="B1526">
        <v>2021</v>
      </c>
      <c r="C1526" t="s">
        <v>81</v>
      </c>
      <c r="D1526" s="4" t="s">
        <v>24</v>
      </c>
      <c r="E1526" s="3" t="s">
        <v>62</v>
      </c>
      <c r="F1526">
        <v>0</v>
      </c>
      <c r="G1526">
        <v>13.7</v>
      </c>
      <c r="H1526">
        <v>27.05968</v>
      </c>
      <c r="I1526">
        <v>86.572580650000006</v>
      </c>
      <c r="J1526">
        <v>1.651612903</v>
      </c>
      <c r="K1526">
        <f ca="1">RANDBETWEEN(25,35)</f>
        <v>34</v>
      </c>
      <c r="L1526">
        <v>240</v>
      </c>
      <c r="M1526">
        <v>240</v>
      </c>
      <c r="N1526">
        <f t="shared" si="100"/>
        <v>8</v>
      </c>
      <c r="O1526">
        <v>0</v>
      </c>
      <c r="P1526">
        <v>0</v>
      </c>
      <c r="Q1526" t="s">
        <v>15</v>
      </c>
      <c r="R1526">
        <v>6</v>
      </c>
      <c r="S1526">
        <v>10</v>
      </c>
      <c r="T1526">
        <v>20</v>
      </c>
      <c r="U1526">
        <v>20</v>
      </c>
      <c r="V1526" t="s">
        <v>17</v>
      </c>
      <c r="W1526">
        <f t="shared" ca="1" si="101"/>
        <v>0</v>
      </c>
      <c r="X1526">
        <f t="shared" ca="1" si="99"/>
        <v>0</v>
      </c>
      <c r="Y1526">
        <v>0</v>
      </c>
      <c r="Z1526" t="s">
        <v>51</v>
      </c>
      <c r="AA1526" t="str">
        <f t="shared" si="102"/>
        <v>intermediate_term</v>
      </c>
      <c r="AB1526" s="4" t="s">
        <v>91</v>
      </c>
    </row>
    <row r="1527" spans="1:28">
      <c r="A1527" t="s">
        <v>88</v>
      </c>
      <c r="B1527">
        <v>2021</v>
      </c>
      <c r="C1527" t="s">
        <v>81</v>
      </c>
      <c r="D1527" s="4" t="s">
        <v>25</v>
      </c>
      <c r="E1527" s="3" t="s">
        <v>62</v>
      </c>
      <c r="F1527">
        <v>1</v>
      </c>
      <c r="G1527">
        <v>13.7</v>
      </c>
      <c r="H1527">
        <v>27.05968</v>
      </c>
      <c r="I1527">
        <v>86.572580650000006</v>
      </c>
      <c r="J1527">
        <v>1.651612903</v>
      </c>
      <c r="K1527">
        <f ca="1">RANDBETWEEN(20,30)</f>
        <v>28</v>
      </c>
      <c r="L1527">
        <v>75</v>
      </c>
      <c r="M1527">
        <v>75</v>
      </c>
      <c r="N1527">
        <f t="shared" si="100"/>
        <v>2.5</v>
      </c>
      <c r="O1527">
        <v>43000</v>
      </c>
      <c r="P1527">
        <v>14164</v>
      </c>
      <c r="Q1527" t="s">
        <v>15</v>
      </c>
      <c r="R1527">
        <v>6.25</v>
      </c>
      <c r="S1527">
        <v>5</v>
      </c>
      <c r="T1527">
        <v>10</v>
      </c>
      <c r="U1527">
        <v>10</v>
      </c>
      <c r="V1527" t="s">
        <v>18</v>
      </c>
      <c r="W1527">
        <f t="shared" ca="1" si="101"/>
        <v>396592</v>
      </c>
      <c r="X1527">
        <f t="shared" ca="1" si="99"/>
        <v>353592</v>
      </c>
      <c r="Y1527">
        <f ca="1">(X1527/O1527)*100</f>
        <v>822.30697674418604</v>
      </c>
      <c r="Z1527" t="s">
        <v>51</v>
      </c>
      <c r="AA1527" t="str">
        <f t="shared" si="102"/>
        <v>short_term</v>
      </c>
      <c r="AB1527" s="4" t="s">
        <v>92</v>
      </c>
    </row>
    <row r="1528" spans="1:28">
      <c r="A1528" t="s">
        <v>88</v>
      </c>
      <c r="B1528">
        <v>2021</v>
      </c>
      <c r="C1528" t="s">
        <v>81</v>
      </c>
      <c r="D1528" s="4" t="s">
        <v>26</v>
      </c>
      <c r="E1528" s="3" t="s">
        <v>62</v>
      </c>
      <c r="F1528">
        <v>1</v>
      </c>
      <c r="G1528">
        <v>13.7</v>
      </c>
      <c r="H1528">
        <v>27.05968</v>
      </c>
      <c r="I1528">
        <v>86.572580650000006</v>
      </c>
      <c r="J1528">
        <v>1.651612903</v>
      </c>
      <c r="K1528">
        <f ca="1">RANDBETWEEN(25,35)</f>
        <v>34</v>
      </c>
      <c r="L1528">
        <v>55</v>
      </c>
      <c r="M1528">
        <v>55</v>
      </c>
      <c r="N1528">
        <f t="shared" si="100"/>
        <v>1.8333333333333333</v>
      </c>
      <c r="O1528">
        <v>24000</v>
      </c>
      <c r="P1528">
        <f ca="1">RANDBETWEEN(8090,8100)</f>
        <v>8100</v>
      </c>
      <c r="Q1528" t="s">
        <v>13</v>
      </c>
      <c r="R1528">
        <v>6.4</v>
      </c>
      <c r="S1528">
        <v>30</v>
      </c>
      <c r="T1528">
        <v>40</v>
      </c>
      <c r="U1528">
        <v>40</v>
      </c>
      <c r="V1528" t="s">
        <v>17</v>
      </c>
      <c r="W1528">
        <f t="shared" ca="1" si="101"/>
        <v>275400</v>
      </c>
      <c r="X1528">
        <f t="shared" ca="1" si="99"/>
        <v>251400</v>
      </c>
      <c r="Y1528">
        <f ca="1">(X1528/O1528)*100</f>
        <v>1047.5</v>
      </c>
      <c r="Z1528" t="s">
        <v>53</v>
      </c>
      <c r="AA1528" t="str">
        <f t="shared" si="102"/>
        <v>short_term</v>
      </c>
      <c r="AB1528" s="4" t="s">
        <v>128</v>
      </c>
    </row>
    <row r="1529" spans="1:28">
      <c r="A1529" t="s">
        <v>88</v>
      </c>
      <c r="B1529">
        <v>2021</v>
      </c>
      <c r="C1529" t="s">
        <v>81</v>
      </c>
      <c r="D1529" s="4" t="s">
        <v>27</v>
      </c>
      <c r="E1529" s="3" t="s">
        <v>62</v>
      </c>
      <c r="F1529">
        <v>1</v>
      </c>
      <c r="G1529">
        <v>13.7</v>
      </c>
      <c r="H1529">
        <v>27.05968</v>
      </c>
      <c r="I1529">
        <v>86.572580650000006</v>
      </c>
      <c r="J1529">
        <v>1.651612903</v>
      </c>
      <c r="K1529">
        <f ca="1">RANDBETWEEN(15,30)</f>
        <v>29</v>
      </c>
      <c r="L1529">
        <v>90</v>
      </c>
      <c r="M1529">
        <v>90</v>
      </c>
      <c r="N1529">
        <f t="shared" si="100"/>
        <v>3</v>
      </c>
      <c r="O1529">
        <v>28500</v>
      </c>
      <c r="P1529">
        <f ca="1">RANDBETWEEN(8090,8105)</f>
        <v>8102</v>
      </c>
      <c r="Q1529" t="s">
        <v>13</v>
      </c>
      <c r="R1529">
        <v>6.5</v>
      </c>
      <c r="S1529">
        <v>90</v>
      </c>
      <c r="T1529">
        <v>90</v>
      </c>
      <c r="U1529">
        <v>90</v>
      </c>
      <c r="V1529" t="s">
        <v>17</v>
      </c>
      <c r="W1529">
        <f t="shared" ca="1" si="101"/>
        <v>234958</v>
      </c>
      <c r="X1529">
        <f t="shared" ca="1" si="99"/>
        <v>206458</v>
      </c>
      <c r="Y1529">
        <f ca="1">(X1529/O1529)*100</f>
        <v>724.4140350877193</v>
      </c>
      <c r="Z1529" t="s">
        <v>51</v>
      </c>
      <c r="AA1529" t="str">
        <f t="shared" si="102"/>
        <v>short_term</v>
      </c>
      <c r="AB1529" s="4" t="s">
        <v>93</v>
      </c>
    </row>
    <row r="1530" spans="1:28">
      <c r="A1530" t="s">
        <v>88</v>
      </c>
      <c r="B1530">
        <v>2021</v>
      </c>
      <c r="C1530" t="s">
        <v>81</v>
      </c>
      <c r="D1530" s="4" t="s">
        <v>28</v>
      </c>
      <c r="E1530" s="3" t="s">
        <v>62</v>
      </c>
      <c r="F1530">
        <v>0</v>
      </c>
      <c r="G1530">
        <v>13.7</v>
      </c>
      <c r="H1530">
        <v>27.05968</v>
      </c>
      <c r="I1530">
        <v>86.572580650000006</v>
      </c>
      <c r="J1530">
        <v>1.651612903</v>
      </c>
      <c r="K1530">
        <f ca="1">RANDBETWEEN(25,40)</f>
        <v>28</v>
      </c>
      <c r="L1530">
        <v>180</v>
      </c>
      <c r="M1530">
        <v>180</v>
      </c>
      <c r="N1530">
        <f t="shared" si="100"/>
        <v>6</v>
      </c>
      <c r="O1530">
        <v>0</v>
      </c>
      <c r="P1530">
        <v>0</v>
      </c>
      <c r="Q1530" t="s">
        <v>15</v>
      </c>
      <c r="R1530">
        <v>6.25</v>
      </c>
      <c r="S1530">
        <v>80</v>
      </c>
      <c r="T1530">
        <v>60</v>
      </c>
      <c r="U1530">
        <v>40</v>
      </c>
      <c r="V1530" t="s">
        <v>18</v>
      </c>
      <c r="W1530">
        <f t="shared" ca="1" si="101"/>
        <v>0</v>
      </c>
      <c r="X1530">
        <f t="shared" ca="1" si="99"/>
        <v>0</v>
      </c>
      <c r="Y1530">
        <v>0</v>
      </c>
      <c r="Z1530" t="s">
        <v>53</v>
      </c>
      <c r="AA1530" t="str">
        <f t="shared" si="102"/>
        <v>intermediate_term</v>
      </c>
      <c r="AB1530" s="4" t="s">
        <v>94</v>
      </c>
    </row>
    <row r="1531" spans="1:28">
      <c r="A1531" t="s">
        <v>88</v>
      </c>
      <c r="B1531">
        <v>2021</v>
      </c>
      <c r="C1531" t="s">
        <v>81</v>
      </c>
      <c r="D1531" s="4" t="s">
        <v>29</v>
      </c>
      <c r="E1531" s="1" t="s">
        <v>63</v>
      </c>
      <c r="F1531">
        <v>0</v>
      </c>
      <c r="G1531">
        <v>13.7</v>
      </c>
      <c r="H1531">
        <v>27.05968</v>
      </c>
      <c r="I1531">
        <v>86.572580650000006</v>
      </c>
      <c r="J1531">
        <v>1.651612903</v>
      </c>
      <c r="K1531">
        <f ca="1">RANDBETWEEN(85,95)</f>
        <v>91</v>
      </c>
      <c r="L1531">
        <v>210</v>
      </c>
      <c r="M1531">
        <v>210</v>
      </c>
      <c r="N1531">
        <f t="shared" si="100"/>
        <v>7</v>
      </c>
      <c r="O1531">
        <v>0</v>
      </c>
      <c r="P1531">
        <v>0</v>
      </c>
      <c r="Q1531" t="s">
        <v>36</v>
      </c>
      <c r="R1531">
        <v>6</v>
      </c>
      <c r="S1531">
        <v>120</v>
      </c>
      <c r="T1531">
        <v>50</v>
      </c>
      <c r="U1531">
        <v>80</v>
      </c>
      <c r="V1531" t="s">
        <v>17</v>
      </c>
      <c r="W1531">
        <f t="shared" ca="1" si="101"/>
        <v>0</v>
      </c>
      <c r="X1531">
        <f t="shared" ca="1" si="99"/>
        <v>0</v>
      </c>
      <c r="Y1531">
        <v>0</v>
      </c>
      <c r="Z1531" t="s">
        <v>51</v>
      </c>
      <c r="AA1531" t="str">
        <f t="shared" si="102"/>
        <v>intermediate_term</v>
      </c>
      <c r="AB1531" s="4" t="s">
        <v>129</v>
      </c>
    </row>
    <row r="1532" spans="1:28">
      <c r="A1532" t="s">
        <v>88</v>
      </c>
      <c r="B1532">
        <v>2021</v>
      </c>
      <c r="C1532" t="s">
        <v>81</v>
      </c>
      <c r="D1532" s="4" t="s">
        <v>30</v>
      </c>
      <c r="E1532" s="2" t="s">
        <v>61</v>
      </c>
      <c r="F1532">
        <v>0</v>
      </c>
      <c r="G1532">
        <v>13.7</v>
      </c>
      <c r="H1532">
        <v>27.05968</v>
      </c>
      <c r="I1532">
        <v>86.572580650000006</v>
      </c>
      <c r="J1532">
        <v>1.651612903</v>
      </c>
      <c r="K1532">
        <f ca="1">RANDBETWEEN(25,40)</f>
        <v>39</v>
      </c>
      <c r="L1532">
        <v>360</v>
      </c>
      <c r="M1532">
        <v>360</v>
      </c>
      <c r="N1532">
        <f t="shared" si="100"/>
        <v>12</v>
      </c>
      <c r="O1532">
        <v>0</v>
      </c>
      <c r="P1532">
        <v>0</v>
      </c>
      <c r="Q1532" t="s">
        <v>65</v>
      </c>
      <c r="R1532">
        <v>6.75</v>
      </c>
      <c r="S1532">
        <v>400</v>
      </c>
      <c r="T1532">
        <v>120</v>
      </c>
      <c r="U1532">
        <v>600</v>
      </c>
      <c r="V1532" t="s">
        <v>18</v>
      </c>
      <c r="W1532">
        <f t="shared" ca="1" si="101"/>
        <v>0</v>
      </c>
      <c r="X1532">
        <f t="shared" ca="1" si="99"/>
        <v>0</v>
      </c>
      <c r="Y1532">
        <v>0</v>
      </c>
      <c r="Z1532" t="s">
        <v>53</v>
      </c>
      <c r="AA1532" t="str">
        <f t="shared" si="102"/>
        <v>intermediate_term</v>
      </c>
      <c r="AB1532" s="4" t="s">
        <v>95</v>
      </c>
    </row>
    <row r="1533" spans="1:28">
      <c r="A1533" t="s">
        <v>88</v>
      </c>
      <c r="B1533">
        <v>2021</v>
      </c>
      <c r="C1533" t="s">
        <v>81</v>
      </c>
      <c r="D1533" s="4" t="s">
        <v>31</v>
      </c>
      <c r="E1533" s="3" t="s">
        <v>61</v>
      </c>
      <c r="F1533">
        <v>1</v>
      </c>
      <c r="G1533">
        <v>13.7</v>
      </c>
      <c r="H1533">
        <v>27.05968</v>
      </c>
      <c r="I1533">
        <v>86.572580650000006</v>
      </c>
      <c r="J1533">
        <v>1.651612903</v>
      </c>
      <c r="K1533">
        <f ca="1">RANDBETWEEN(290,320)</f>
        <v>305</v>
      </c>
      <c r="L1533">
        <v>1080</v>
      </c>
      <c r="M1533">
        <v>1080</v>
      </c>
      <c r="N1533">
        <f t="shared" si="100"/>
        <v>36</v>
      </c>
      <c r="O1533">
        <v>395000</v>
      </c>
      <c r="P1533">
        <v>12000</v>
      </c>
      <c r="Q1533" t="s">
        <v>13</v>
      </c>
      <c r="R1533">
        <v>9.5</v>
      </c>
      <c r="S1533">
        <v>32</v>
      </c>
      <c r="T1533">
        <v>32</v>
      </c>
      <c r="U1533">
        <v>32</v>
      </c>
      <c r="V1533" t="s">
        <v>17</v>
      </c>
      <c r="W1533">
        <f t="shared" ca="1" si="101"/>
        <v>3660000</v>
      </c>
      <c r="X1533">
        <f t="shared" ca="1" si="99"/>
        <v>3265000</v>
      </c>
      <c r="Y1533">
        <f ca="1">(X1533/O1533)*100</f>
        <v>826.58227848101262</v>
      </c>
      <c r="Z1533" t="s">
        <v>54</v>
      </c>
      <c r="AA1533" t="str">
        <f t="shared" si="102"/>
        <v>long_term</v>
      </c>
      <c r="AB1533" s="4" t="s">
        <v>130</v>
      </c>
    </row>
    <row r="1534" spans="1:28">
      <c r="A1534" t="s">
        <v>88</v>
      </c>
      <c r="B1534">
        <v>2021</v>
      </c>
      <c r="C1534" t="s">
        <v>81</v>
      </c>
      <c r="D1534" s="4" t="s">
        <v>32</v>
      </c>
      <c r="E1534" s="3" t="s">
        <v>61</v>
      </c>
      <c r="F1534">
        <v>1</v>
      </c>
      <c r="G1534">
        <v>13.7</v>
      </c>
      <c r="H1534">
        <v>27.05968</v>
      </c>
      <c r="I1534">
        <v>86.572580650000006</v>
      </c>
      <c r="J1534">
        <v>1.651612903</v>
      </c>
      <c r="K1534">
        <f ca="1">RANDBETWEEN(100,130)</f>
        <v>129</v>
      </c>
      <c r="L1534">
        <v>1980</v>
      </c>
      <c r="M1534">
        <v>1980</v>
      </c>
      <c r="N1534">
        <f t="shared" si="100"/>
        <v>66</v>
      </c>
      <c r="O1534">
        <v>61500</v>
      </c>
      <c r="P1534">
        <v>9000</v>
      </c>
      <c r="Q1534" t="s">
        <v>15</v>
      </c>
      <c r="R1534">
        <v>7.25</v>
      </c>
      <c r="S1534">
        <v>56</v>
      </c>
      <c r="T1534">
        <v>20</v>
      </c>
      <c r="U1534">
        <v>20</v>
      </c>
      <c r="V1534" t="s">
        <v>18</v>
      </c>
      <c r="W1534">
        <f t="shared" ca="1" si="101"/>
        <v>1161000</v>
      </c>
      <c r="X1534">
        <f t="shared" ca="1" si="99"/>
        <v>1099500</v>
      </c>
      <c r="Y1534">
        <f ca="1">(X1534/O1534)*100</f>
        <v>1787.8048780487807</v>
      </c>
      <c r="Z1534" t="s">
        <v>54</v>
      </c>
      <c r="AA1534" t="str">
        <f t="shared" si="102"/>
        <v>long_term</v>
      </c>
      <c r="AB1534" s="4" t="s">
        <v>131</v>
      </c>
    </row>
    <row r="1535" spans="1:28">
      <c r="A1535" t="s">
        <v>88</v>
      </c>
      <c r="B1535">
        <v>2021</v>
      </c>
      <c r="C1535" t="s">
        <v>81</v>
      </c>
      <c r="D1535" s="4" t="s">
        <v>33</v>
      </c>
      <c r="E1535" s="2" t="s">
        <v>61</v>
      </c>
      <c r="F1535">
        <v>0</v>
      </c>
      <c r="G1535">
        <v>13.7</v>
      </c>
      <c r="H1535">
        <v>27.05968</v>
      </c>
      <c r="I1535">
        <v>86.572580650000006</v>
      </c>
      <c r="J1535">
        <v>1.651612903</v>
      </c>
      <c r="K1535">
        <f ca="1">RANDBETWEEN(50,65)</f>
        <v>51</v>
      </c>
      <c r="L1535">
        <v>1080</v>
      </c>
      <c r="M1535">
        <v>1080</v>
      </c>
      <c r="N1535">
        <f t="shared" si="100"/>
        <v>36</v>
      </c>
      <c r="O1535">
        <v>0</v>
      </c>
      <c r="P1535">
        <v>0</v>
      </c>
      <c r="Q1535" t="s">
        <v>71</v>
      </c>
      <c r="R1535">
        <v>6</v>
      </c>
      <c r="S1535">
        <v>25</v>
      </c>
      <c r="T1535">
        <v>12</v>
      </c>
      <c r="U1535">
        <v>12</v>
      </c>
      <c r="V1535" t="s">
        <v>18</v>
      </c>
      <c r="W1535">
        <f t="shared" ca="1" si="101"/>
        <v>0</v>
      </c>
      <c r="X1535">
        <f t="shared" ca="1" si="99"/>
        <v>0</v>
      </c>
      <c r="Y1535">
        <v>0</v>
      </c>
      <c r="Z1535" t="s">
        <v>54</v>
      </c>
      <c r="AA1535" t="str">
        <f t="shared" si="102"/>
        <v>long_term</v>
      </c>
      <c r="AB1535" s="4" t="s">
        <v>96</v>
      </c>
    </row>
    <row r="1536" spans="1:28">
      <c r="A1536" t="s">
        <v>88</v>
      </c>
      <c r="B1536">
        <v>2021</v>
      </c>
      <c r="C1536" t="s">
        <v>81</v>
      </c>
      <c r="D1536" s="4" t="s">
        <v>34</v>
      </c>
      <c r="E1536" s="2" t="s">
        <v>61</v>
      </c>
      <c r="F1536">
        <v>0</v>
      </c>
      <c r="G1536">
        <v>13.7</v>
      </c>
      <c r="H1536">
        <v>27.05968</v>
      </c>
      <c r="I1536">
        <v>86.572580650000006</v>
      </c>
      <c r="J1536">
        <v>1.651612903</v>
      </c>
      <c r="K1536">
        <f ca="1">RANDBETWEEN(90,120)</f>
        <v>90</v>
      </c>
      <c r="L1536">
        <v>900</v>
      </c>
      <c r="M1536">
        <v>900</v>
      </c>
      <c r="N1536">
        <f t="shared" si="100"/>
        <v>30</v>
      </c>
      <c r="O1536">
        <v>0</v>
      </c>
      <c r="P1536">
        <v>0</v>
      </c>
      <c r="Q1536" t="s">
        <v>13</v>
      </c>
      <c r="R1536">
        <v>7.25</v>
      </c>
      <c r="S1536">
        <v>215</v>
      </c>
      <c r="T1536">
        <v>75</v>
      </c>
      <c r="U1536">
        <v>100</v>
      </c>
      <c r="V1536" t="s">
        <v>17</v>
      </c>
      <c r="W1536">
        <f t="shared" ca="1" si="101"/>
        <v>0</v>
      </c>
      <c r="X1536">
        <f t="shared" ca="1" si="99"/>
        <v>0</v>
      </c>
      <c r="Y1536">
        <v>0</v>
      </c>
      <c r="Z1536" t="s">
        <v>54</v>
      </c>
      <c r="AA1536" t="str">
        <f t="shared" si="102"/>
        <v>long_term</v>
      </c>
      <c r="AB1536" s="4" t="s">
        <v>97</v>
      </c>
    </row>
    <row r="1537" spans="1:28">
      <c r="A1537" t="s">
        <v>88</v>
      </c>
      <c r="B1537">
        <v>2021</v>
      </c>
      <c r="C1537" t="s">
        <v>81</v>
      </c>
      <c r="D1537" s="4" t="s">
        <v>35</v>
      </c>
      <c r="E1537" s="2" t="s">
        <v>61</v>
      </c>
      <c r="F1537">
        <v>1</v>
      </c>
      <c r="G1537">
        <v>13.7</v>
      </c>
      <c r="H1537">
        <v>27.05968</v>
      </c>
      <c r="I1537">
        <v>86.572580650000006</v>
      </c>
      <c r="J1537">
        <v>1.651612903</v>
      </c>
      <c r="K1537">
        <f ca="1">RANDBETWEEN(30,50)</f>
        <v>45</v>
      </c>
      <c r="L1537">
        <v>210</v>
      </c>
      <c r="M1537">
        <v>210</v>
      </c>
      <c r="N1537">
        <f t="shared" si="100"/>
        <v>7</v>
      </c>
      <c r="O1537">
        <v>72000</v>
      </c>
      <c r="P1537">
        <v>30000</v>
      </c>
      <c r="Q1537" t="s">
        <v>13</v>
      </c>
      <c r="R1537">
        <v>6.75</v>
      </c>
      <c r="S1537">
        <v>1088</v>
      </c>
      <c r="T1537">
        <v>72</v>
      </c>
      <c r="U1537">
        <v>527</v>
      </c>
      <c r="V1537" t="s">
        <v>17</v>
      </c>
      <c r="W1537">
        <f t="shared" ca="1" si="101"/>
        <v>1350000</v>
      </c>
      <c r="X1537">
        <f t="shared" ca="1" si="99"/>
        <v>1278000</v>
      </c>
      <c r="Y1537">
        <f ca="1">(X1537/O1537)*100</f>
        <v>1775</v>
      </c>
      <c r="Z1537" t="s">
        <v>54</v>
      </c>
      <c r="AA1537" t="str">
        <f t="shared" si="102"/>
        <v>intermediate_term</v>
      </c>
      <c r="AB1537" s="4" t="s">
        <v>98</v>
      </c>
    </row>
    <row r="1538" spans="1:28">
      <c r="A1538" t="s">
        <v>88</v>
      </c>
      <c r="B1538">
        <v>2021</v>
      </c>
      <c r="C1538" t="s">
        <v>81</v>
      </c>
      <c r="D1538" s="4" t="s">
        <v>37</v>
      </c>
      <c r="E1538" s="2" t="s">
        <v>61</v>
      </c>
      <c r="F1538">
        <v>1</v>
      </c>
      <c r="G1538">
        <v>13.7</v>
      </c>
      <c r="H1538">
        <v>27.05968</v>
      </c>
      <c r="I1538">
        <v>86.572580650000006</v>
      </c>
      <c r="J1538">
        <v>1.651612903</v>
      </c>
      <c r="K1538">
        <f ca="1">RANDBETWEEN(50,100)</f>
        <v>89</v>
      </c>
      <c r="L1538">
        <v>1800</v>
      </c>
      <c r="M1538">
        <v>2880</v>
      </c>
      <c r="N1538">
        <f t="shared" si="100"/>
        <v>78</v>
      </c>
      <c r="O1538">
        <v>46750</v>
      </c>
      <c r="P1538">
        <v>3000</v>
      </c>
      <c r="Q1538" t="s">
        <v>13</v>
      </c>
      <c r="R1538">
        <v>6.5</v>
      </c>
      <c r="S1538">
        <v>400</v>
      </c>
      <c r="T1538">
        <v>400</v>
      </c>
      <c r="U1538">
        <v>600</v>
      </c>
      <c r="V1538" t="s">
        <v>18</v>
      </c>
      <c r="W1538">
        <f t="shared" ca="1" si="101"/>
        <v>267000</v>
      </c>
      <c r="X1538">
        <f t="shared" ref="X1538:X1601" ca="1" si="105">(K1538*P1538*F1538)-(O1538*F1538)</f>
        <v>220250</v>
      </c>
      <c r="Y1538">
        <f ca="1">(X1538/O1538)*100</f>
        <v>471.12299465240642</v>
      </c>
      <c r="Z1538" t="s">
        <v>54</v>
      </c>
      <c r="AA1538" t="str">
        <f t="shared" si="102"/>
        <v>long_term</v>
      </c>
      <c r="AB1538" s="4" t="s">
        <v>99</v>
      </c>
    </row>
    <row r="1539" spans="1:28">
      <c r="A1539" t="s">
        <v>88</v>
      </c>
      <c r="B1539">
        <v>2021</v>
      </c>
      <c r="C1539" t="s">
        <v>81</v>
      </c>
      <c r="D1539" s="4" t="s">
        <v>156</v>
      </c>
      <c r="E1539" s="2" t="s">
        <v>61</v>
      </c>
      <c r="F1539">
        <v>0</v>
      </c>
      <c r="G1539">
        <v>13.7</v>
      </c>
      <c r="H1539">
        <v>27.05968</v>
      </c>
      <c r="I1539">
        <v>86.572580650000006</v>
      </c>
      <c r="J1539">
        <v>1.651612903</v>
      </c>
      <c r="K1539">
        <f ca="1">RANDBETWEEN(100,150)</f>
        <v>124</v>
      </c>
      <c r="L1539">
        <v>240</v>
      </c>
      <c r="M1539">
        <v>720</v>
      </c>
      <c r="N1539">
        <f t="shared" ref="N1539:N1602" si="106">SUM(L1539+M1539)/(2*30)</f>
        <v>16</v>
      </c>
      <c r="O1539">
        <v>0</v>
      </c>
      <c r="P1539">
        <v>0</v>
      </c>
      <c r="Q1539" t="s">
        <v>67</v>
      </c>
      <c r="R1539">
        <v>6</v>
      </c>
      <c r="S1539">
        <v>170</v>
      </c>
      <c r="T1539">
        <v>170</v>
      </c>
      <c r="U1539">
        <v>170</v>
      </c>
      <c r="V1539" t="s">
        <v>18</v>
      </c>
      <c r="W1539">
        <f t="shared" ref="W1539:W1602" ca="1" si="107">(P1539*K1539*F1539)</f>
        <v>0</v>
      </c>
      <c r="X1539">
        <f t="shared" ca="1" si="105"/>
        <v>0</v>
      </c>
      <c r="Y1539">
        <v>0</v>
      </c>
      <c r="Z1539" t="s">
        <v>54</v>
      </c>
      <c r="AA1539" t="str">
        <f t="shared" ref="AA1539:AA1602" si="108">IF(N1539&gt;12,"long_term",IF(N1539&lt;4,"short_term","intermediate_term"))</f>
        <v>long_term</v>
      </c>
      <c r="AB1539" s="4" t="s">
        <v>100</v>
      </c>
    </row>
    <row r="1540" spans="1:28">
      <c r="A1540" t="s">
        <v>88</v>
      </c>
      <c r="B1540">
        <v>2021</v>
      </c>
      <c r="C1540" t="s">
        <v>81</v>
      </c>
      <c r="D1540" s="4" t="s">
        <v>38</v>
      </c>
      <c r="E1540" s="3" t="s">
        <v>59</v>
      </c>
      <c r="F1540">
        <v>0</v>
      </c>
      <c r="G1540">
        <v>13.7</v>
      </c>
      <c r="H1540">
        <v>27.05968</v>
      </c>
      <c r="I1540">
        <v>86.572580650000006</v>
      </c>
      <c r="J1540">
        <v>1.651612903</v>
      </c>
      <c r="K1540">
        <f ca="1">RANDBETWEEN(120,300)</f>
        <v>237</v>
      </c>
      <c r="L1540">
        <v>45</v>
      </c>
      <c r="M1540">
        <v>50</v>
      </c>
      <c r="N1540">
        <f t="shared" si="106"/>
        <v>1.5833333333333333</v>
      </c>
      <c r="O1540">
        <v>0</v>
      </c>
      <c r="P1540">
        <v>0</v>
      </c>
      <c r="Q1540" t="s">
        <v>15</v>
      </c>
      <c r="R1540">
        <v>6.25</v>
      </c>
      <c r="S1540">
        <v>200</v>
      </c>
      <c r="T1540">
        <v>75</v>
      </c>
      <c r="U1540">
        <v>125</v>
      </c>
      <c r="V1540" t="s">
        <v>17</v>
      </c>
      <c r="W1540">
        <f t="shared" ca="1" si="107"/>
        <v>0</v>
      </c>
      <c r="X1540">
        <f t="shared" ca="1" si="105"/>
        <v>0</v>
      </c>
      <c r="Y1540">
        <v>0</v>
      </c>
      <c r="Z1540" t="s">
        <v>54</v>
      </c>
      <c r="AA1540" t="str">
        <f t="shared" si="108"/>
        <v>short_term</v>
      </c>
      <c r="AB1540" s="4" t="s">
        <v>101</v>
      </c>
    </row>
    <row r="1541" spans="1:28">
      <c r="A1541" t="s">
        <v>88</v>
      </c>
      <c r="B1541">
        <v>2021</v>
      </c>
      <c r="C1541" t="s">
        <v>81</v>
      </c>
      <c r="D1541" s="4" t="s">
        <v>39</v>
      </c>
      <c r="E1541" s="3" t="s">
        <v>59</v>
      </c>
      <c r="F1541">
        <v>1</v>
      </c>
      <c r="G1541">
        <v>13.7</v>
      </c>
      <c r="H1541">
        <v>27.05968</v>
      </c>
      <c r="I1541">
        <v>86.572580650000006</v>
      </c>
      <c r="J1541">
        <v>1.651612903</v>
      </c>
      <c r="K1541">
        <f ca="1">RANDBETWEEN(60,90)</f>
        <v>72</v>
      </c>
      <c r="L1541">
        <v>56</v>
      </c>
      <c r="M1541">
        <v>60</v>
      </c>
      <c r="N1541">
        <f t="shared" si="106"/>
        <v>1.9333333333333333</v>
      </c>
      <c r="O1541">
        <v>30500</v>
      </c>
      <c r="P1541">
        <v>10000</v>
      </c>
      <c r="Q1541" t="s">
        <v>13</v>
      </c>
      <c r="R1541">
        <v>7.25</v>
      </c>
      <c r="S1541">
        <v>45</v>
      </c>
      <c r="T1541">
        <v>90</v>
      </c>
      <c r="U1541">
        <v>75</v>
      </c>
      <c r="V1541" t="s">
        <v>18</v>
      </c>
      <c r="W1541">
        <f t="shared" ca="1" si="107"/>
        <v>720000</v>
      </c>
      <c r="X1541">
        <f t="shared" ca="1" si="105"/>
        <v>689500</v>
      </c>
      <c r="Y1541">
        <f t="shared" ref="Y1541:Y1547" ca="1" si="109">(X1541/O1541)*100</f>
        <v>2260.655737704918</v>
      </c>
      <c r="Z1541" t="s">
        <v>53</v>
      </c>
      <c r="AA1541" t="str">
        <f t="shared" si="108"/>
        <v>short_term</v>
      </c>
      <c r="AB1541" s="4" t="s">
        <v>102</v>
      </c>
    </row>
    <row r="1542" spans="1:28">
      <c r="A1542" t="s">
        <v>88</v>
      </c>
      <c r="B1542">
        <v>2021</v>
      </c>
      <c r="C1542" t="s">
        <v>81</v>
      </c>
      <c r="D1542" s="4" t="s">
        <v>40</v>
      </c>
      <c r="E1542" s="2" t="s">
        <v>62</v>
      </c>
      <c r="F1542">
        <v>1</v>
      </c>
      <c r="G1542">
        <v>13.7</v>
      </c>
      <c r="H1542">
        <v>27.05968</v>
      </c>
      <c r="I1542">
        <v>86.572580650000006</v>
      </c>
      <c r="J1542">
        <v>1.651612903</v>
      </c>
      <c r="K1542">
        <f ca="1">RANDBETWEEN(15,25)</f>
        <v>21</v>
      </c>
      <c r="L1542">
        <v>55</v>
      </c>
      <c r="M1542">
        <v>90</v>
      </c>
      <c r="N1542">
        <f t="shared" si="106"/>
        <v>2.4166666666666665</v>
      </c>
      <c r="O1542">
        <v>42000</v>
      </c>
      <c r="P1542">
        <f ca="1">RANDBETWEEN(39990,40010)</f>
        <v>40005</v>
      </c>
      <c r="Q1542" t="s">
        <v>72</v>
      </c>
      <c r="R1542">
        <v>6.5</v>
      </c>
      <c r="S1542">
        <v>40</v>
      </c>
      <c r="T1542">
        <v>60</v>
      </c>
      <c r="U1542">
        <v>30</v>
      </c>
      <c r="V1542" t="s">
        <v>17</v>
      </c>
      <c r="W1542">
        <f t="shared" ca="1" si="107"/>
        <v>840105</v>
      </c>
      <c r="X1542">
        <f t="shared" ca="1" si="105"/>
        <v>798105</v>
      </c>
      <c r="Y1542">
        <f t="shared" ca="1" si="109"/>
        <v>1900.2500000000002</v>
      </c>
      <c r="Z1542" t="s">
        <v>53</v>
      </c>
      <c r="AA1542" t="str">
        <f t="shared" si="108"/>
        <v>short_term</v>
      </c>
      <c r="AB1542" s="4" t="s">
        <v>132</v>
      </c>
    </row>
    <row r="1543" spans="1:28">
      <c r="A1543" t="s">
        <v>88</v>
      </c>
      <c r="B1543">
        <v>2021</v>
      </c>
      <c r="C1543" t="s">
        <v>81</v>
      </c>
      <c r="D1543" s="4" t="s">
        <v>41</v>
      </c>
      <c r="E1543" s="2" t="s">
        <v>62</v>
      </c>
      <c r="F1543">
        <v>1</v>
      </c>
      <c r="G1543">
        <v>13.7</v>
      </c>
      <c r="H1543">
        <v>27.05968</v>
      </c>
      <c r="I1543">
        <v>86.572580650000006</v>
      </c>
      <c r="J1543">
        <v>1.651612903</v>
      </c>
      <c r="K1543">
        <f ca="1">RANDBETWEEN(20,35)</f>
        <v>35</v>
      </c>
      <c r="L1543">
        <v>90</v>
      </c>
      <c r="M1543">
        <v>120</v>
      </c>
      <c r="N1543">
        <f t="shared" si="106"/>
        <v>3.5</v>
      </c>
      <c r="O1543">
        <v>29500</v>
      </c>
      <c r="P1543">
        <f ca="1">RANDBETWEEN(8090,8110)</f>
        <v>8101</v>
      </c>
      <c r="Q1543" t="s">
        <v>15</v>
      </c>
      <c r="R1543">
        <v>6.5</v>
      </c>
      <c r="S1543">
        <v>120</v>
      </c>
      <c r="T1543">
        <v>80</v>
      </c>
      <c r="U1543">
        <v>80</v>
      </c>
      <c r="V1543" t="s">
        <v>17</v>
      </c>
      <c r="W1543">
        <f t="shared" ca="1" si="107"/>
        <v>283535</v>
      </c>
      <c r="X1543">
        <f t="shared" ca="1" si="105"/>
        <v>254035</v>
      </c>
      <c r="Y1543">
        <f t="shared" ca="1" si="109"/>
        <v>861.13559322033893</v>
      </c>
      <c r="Z1543" t="s">
        <v>51</v>
      </c>
      <c r="AA1543" t="str">
        <f t="shared" si="108"/>
        <v>short_term</v>
      </c>
      <c r="AB1543" s="4" t="s">
        <v>133</v>
      </c>
    </row>
    <row r="1544" spans="1:28">
      <c r="A1544" t="s">
        <v>88</v>
      </c>
      <c r="B1544">
        <v>2021</v>
      </c>
      <c r="C1544" t="s">
        <v>81</v>
      </c>
      <c r="D1544" s="4" t="s">
        <v>157</v>
      </c>
      <c r="E1544" s="2" t="s">
        <v>62</v>
      </c>
      <c r="F1544">
        <v>1</v>
      </c>
      <c r="G1544">
        <v>13.7</v>
      </c>
      <c r="H1544">
        <v>27.05968</v>
      </c>
      <c r="I1544">
        <v>86.572580650000006</v>
      </c>
      <c r="J1544">
        <v>1.651612903</v>
      </c>
      <c r="K1544">
        <f ca="1">RANDBETWEEN(25,40)</f>
        <v>37</v>
      </c>
      <c r="L1544">
        <v>55</v>
      </c>
      <c r="M1544">
        <v>60</v>
      </c>
      <c r="N1544">
        <f t="shared" si="106"/>
        <v>1.9166666666666667</v>
      </c>
      <c r="O1544">
        <v>22000</v>
      </c>
      <c r="P1544">
        <f ca="1">RANDBETWEEN(6060,6075)</f>
        <v>6064</v>
      </c>
      <c r="Q1544" t="s">
        <v>13</v>
      </c>
      <c r="R1544">
        <v>6.5</v>
      </c>
      <c r="S1544">
        <v>120</v>
      </c>
      <c r="T1544">
        <v>40</v>
      </c>
      <c r="U1544">
        <v>80</v>
      </c>
      <c r="V1544" t="s">
        <v>18</v>
      </c>
      <c r="W1544">
        <f t="shared" ca="1" si="107"/>
        <v>224368</v>
      </c>
      <c r="X1544">
        <f t="shared" ca="1" si="105"/>
        <v>202368</v>
      </c>
      <c r="Y1544">
        <f t="shared" ca="1" si="109"/>
        <v>919.85454545454547</v>
      </c>
      <c r="Z1544" t="s">
        <v>53</v>
      </c>
      <c r="AA1544" t="str">
        <f t="shared" si="108"/>
        <v>short_term</v>
      </c>
      <c r="AB1544" s="4" t="s">
        <v>103</v>
      </c>
    </row>
    <row r="1545" spans="1:28">
      <c r="A1545" t="s">
        <v>88</v>
      </c>
      <c r="B1545">
        <v>2021</v>
      </c>
      <c r="C1545" t="s">
        <v>81</v>
      </c>
      <c r="D1545" s="4" t="s">
        <v>158</v>
      </c>
      <c r="E1545" s="2" t="s">
        <v>62</v>
      </c>
      <c r="F1545">
        <v>1</v>
      </c>
      <c r="G1545">
        <v>13.7</v>
      </c>
      <c r="H1545">
        <v>27.05968</v>
      </c>
      <c r="I1545">
        <v>86.572580650000006</v>
      </c>
      <c r="J1545">
        <v>1.651612903</v>
      </c>
      <c r="K1545">
        <f ca="1">RANDBETWEEN(15,25)</f>
        <v>19</v>
      </c>
      <c r="L1545">
        <v>110</v>
      </c>
      <c r="M1545">
        <v>120</v>
      </c>
      <c r="N1545">
        <f t="shared" si="106"/>
        <v>3.8333333333333335</v>
      </c>
      <c r="O1545">
        <v>22000</v>
      </c>
      <c r="P1545">
        <f ca="1">RANDBETWEEN(15990,16010)</f>
        <v>16001</v>
      </c>
      <c r="Q1545" t="s">
        <v>13</v>
      </c>
      <c r="R1545">
        <v>7</v>
      </c>
      <c r="S1545">
        <v>120</v>
      </c>
      <c r="T1545">
        <v>40</v>
      </c>
      <c r="U1545">
        <v>80</v>
      </c>
      <c r="V1545" t="s">
        <v>17</v>
      </c>
      <c r="W1545">
        <f t="shared" ca="1" si="107"/>
        <v>304019</v>
      </c>
      <c r="X1545">
        <f t="shared" ca="1" si="105"/>
        <v>282019</v>
      </c>
      <c r="Y1545">
        <f t="shared" ca="1" si="109"/>
        <v>1281.9045454545455</v>
      </c>
      <c r="Z1545" t="s">
        <v>53</v>
      </c>
      <c r="AA1545" t="str">
        <f t="shared" si="108"/>
        <v>short_term</v>
      </c>
      <c r="AB1545" s="4" t="s">
        <v>103</v>
      </c>
    </row>
    <row r="1546" spans="1:28">
      <c r="A1546" t="s">
        <v>88</v>
      </c>
      <c r="B1546">
        <v>2021</v>
      </c>
      <c r="C1546" t="s">
        <v>81</v>
      </c>
      <c r="D1546" s="4" t="s">
        <v>42</v>
      </c>
      <c r="E1546" s="2" t="s">
        <v>61</v>
      </c>
      <c r="F1546">
        <v>1</v>
      </c>
      <c r="G1546">
        <v>13.7</v>
      </c>
      <c r="H1546">
        <v>27.05968</v>
      </c>
      <c r="I1546">
        <v>86.572580650000006</v>
      </c>
      <c r="J1546">
        <v>1.651612903</v>
      </c>
      <c r="K1546">
        <f ca="1">RANDBETWEEN(600,700)</f>
        <v>670</v>
      </c>
      <c r="L1546">
        <v>720</v>
      </c>
      <c r="M1546">
        <v>1080</v>
      </c>
      <c r="N1546">
        <f t="shared" si="106"/>
        <v>30</v>
      </c>
      <c r="O1546">
        <v>31000</v>
      </c>
      <c r="P1546">
        <f ca="1">RANDBETWEEN(1290,1310)</f>
        <v>1307</v>
      </c>
      <c r="Q1546" t="s">
        <v>70</v>
      </c>
      <c r="R1546">
        <v>5.75</v>
      </c>
      <c r="S1546">
        <v>890</v>
      </c>
      <c r="T1546">
        <v>445</v>
      </c>
      <c r="U1546">
        <v>445</v>
      </c>
      <c r="V1546" t="s">
        <v>18</v>
      </c>
      <c r="W1546">
        <f t="shared" ca="1" si="107"/>
        <v>875690</v>
      </c>
      <c r="X1546">
        <f t="shared" ca="1" si="105"/>
        <v>844690</v>
      </c>
      <c r="Y1546">
        <f t="shared" ca="1" si="109"/>
        <v>2724.8064516129034</v>
      </c>
      <c r="Z1546" t="s">
        <v>54</v>
      </c>
      <c r="AA1546" t="str">
        <f t="shared" si="108"/>
        <v>long_term</v>
      </c>
      <c r="AB1546" s="4" t="s">
        <v>134</v>
      </c>
    </row>
    <row r="1547" spans="1:28">
      <c r="A1547" t="s">
        <v>88</v>
      </c>
      <c r="B1547">
        <v>2021</v>
      </c>
      <c r="C1547" t="s">
        <v>81</v>
      </c>
      <c r="D1547" s="4" t="s">
        <v>43</v>
      </c>
      <c r="E1547" s="3" t="s">
        <v>61</v>
      </c>
      <c r="F1547">
        <v>1</v>
      </c>
      <c r="G1547">
        <v>13.7</v>
      </c>
      <c r="H1547">
        <v>27.05968</v>
      </c>
      <c r="I1547">
        <v>86.572580650000006</v>
      </c>
      <c r="J1547">
        <v>1.651612903</v>
      </c>
      <c r="K1547">
        <f ca="1">RANDBETWEEN(140,170)</f>
        <v>158</v>
      </c>
      <c r="L1547">
        <v>150</v>
      </c>
      <c r="M1547">
        <v>180</v>
      </c>
      <c r="N1547">
        <f t="shared" si="106"/>
        <v>5.5</v>
      </c>
      <c r="O1547">
        <v>45000</v>
      </c>
      <c r="P1547">
        <v>25000</v>
      </c>
      <c r="Q1547" t="s">
        <v>15</v>
      </c>
      <c r="R1547">
        <v>6.5</v>
      </c>
      <c r="S1547">
        <v>350</v>
      </c>
      <c r="T1547">
        <v>140</v>
      </c>
      <c r="U1547">
        <v>140</v>
      </c>
      <c r="V1547" t="s">
        <v>17</v>
      </c>
      <c r="W1547">
        <f t="shared" ca="1" si="107"/>
        <v>3950000</v>
      </c>
      <c r="X1547">
        <f t="shared" ca="1" si="105"/>
        <v>3905000</v>
      </c>
      <c r="Y1547">
        <f t="shared" ca="1" si="109"/>
        <v>8677.7777777777774</v>
      </c>
      <c r="Z1547" t="s">
        <v>54</v>
      </c>
      <c r="AA1547" t="str">
        <f t="shared" si="108"/>
        <v>intermediate_term</v>
      </c>
      <c r="AB1547" s="4" t="s">
        <v>135</v>
      </c>
    </row>
    <row r="1548" spans="1:28">
      <c r="A1548" t="s">
        <v>88</v>
      </c>
      <c r="B1548">
        <v>2021</v>
      </c>
      <c r="C1548" t="s">
        <v>81</v>
      </c>
      <c r="D1548" s="4" t="s">
        <v>44</v>
      </c>
      <c r="E1548" s="2" t="s">
        <v>61</v>
      </c>
      <c r="F1548">
        <v>0</v>
      </c>
      <c r="G1548">
        <v>13.7</v>
      </c>
      <c r="H1548">
        <v>27.05968</v>
      </c>
      <c r="I1548">
        <v>86.572580650000006</v>
      </c>
      <c r="J1548">
        <v>1.651612903</v>
      </c>
      <c r="K1548">
        <f ca="1">RANDBETWEEN(110,125)</f>
        <v>113</v>
      </c>
      <c r="L1548">
        <v>2160</v>
      </c>
      <c r="M1548">
        <v>3600</v>
      </c>
      <c r="N1548">
        <f t="shared" si="106"/>
        <v>96</v>
      </c>
      <c r="O1548">
        <v>0</v>
      </c>
      <c r="P1548">
        <v>0</v>
      </c>
      <c r="Q1548" t="s">
        <v>70</v>
      </c>
      <c r="R1548">
        <v>6.6</v>
      </c>
      <c r="S1548">
        <v>800</v>
      </c>
      <c r="T1548">
        <v>40</v>
      </c>
      <c r="U1548">
        <v>160</v>
      </c>
      <c r="V1548" t="s">
        <v>18</v>
      </c>
      <c r="W1548">
        <f t="shared" ca="1" si="107"/>
        <v>0</v>
      </c>
      <c r="X1548">
        <f t="shared" ca="1" si="105"/>
        <v>0</v>
      </c>
      <c r="Y1548">
        <v>0</v>
      </c>
      <c r="Z1548" t="s">
        <v>54</v>
      </c>
      <c r="AA1548" t="str">
        <f t="shared" si="108"/>
        <v>long_term</v>
      </c>
      <c r="AB1548" s="4" t="s">
        <v>136</v>
      </c>
    </row>
    <row r="1549" spans="1:28">
      <c r="A1549" t="s">
        <v>88</v>
      </c>
      <c r="B1549">
        <v>2021</v>
      </c>
      <c r="C1549" t="s">
        <v>81</v>
      </c>
      <c r="D1549" s="4" t="s">
        <v>45</v>
      </c>
      <c r="E1549" s="3" t="s">
        <v>59</v>
      </c>
      <c r="F1549">
        <v>1</v>
      </c>
      <c r="G1549">
        <v>13.7</v>
      </c>
      <c r="H1549">
        <v>27.05968</v>
      </c>
      <c r="I1549">
        <v>86.572580650000006</v>
      </c>
      <c r="J1549">
        <v>1.651612903</v>
      </c>
      <c r="K1549">
        <f ca="1">RANDBETWEEN(800,1000)</f>
        <v>973</v>
      </c>
      <c r="L1549">
        <v>240</v>
      </c>
      <c r="M1549">
        <v>270</v>
      </c>
      <c r="N1549">
        <f t="shared" si="106"/>
        <v>8.5</v>
      </c>
      <c r="O1549">
        <v>33500</v>
      </c>
      <c r="P1549">
        <v>800</v>
      </c>
      <c r="Q1549" t="s">
        <v>65</v>
      </c>
      <c r="R1549">
        <v>7</v>
      </c>
      <c r="S1549">
        <v>50</v>
      </c>
      <c r="T1549">
        <v>100</v>
      </c>
      <c r="U1549">
        <v>100</v>
      </c>
      <c r="V1549" t="s">
        <v>18</v>
      </c>
      <c r="W1549">
        <f t="shared" ca="1" si="107"/>
        <v>778400</v>
      </c>
      <c r="X1549">
        <f t="shared" ca="1" si="105"/>
        <v>744900</v>
      </c>
      <c r="Y1549">
        <f ca="1">(X1549/O1549)*100</f>
        <v>2223.5820895522388</v>
      </c>
      <c r="Z1549" t="s">
        <v>53</v>
      </c>
      <c r="AA1549" t="str">
        <f t="shared" si="108"/>
        <v>intermediate_term</v>
      </c>
      <c r="AB1549" s="4" t="s">
        <v>104</v>
      </c>
    </row>
    <row r="1550" spans="1:28">
      <c r="A1550" t="s">
        <v>88</v>
      </c>
      <c r="B1550">
        <v>2021</v>
      </c>
      <c r="C1550" t="s">
        <v>81</v>
      </c>
      <c r="D1550" s="4" t="s">
        <v>46</v>
      </c>
      <c r="E1550" s="2" t="s">
        <v>59</v>
      </c>
      <c r="F1550">
        <v>1</v>
      </c>
      <c r="G1550">
        <v>13.7</v>
      </c>
      <c r="H1550">
        <v>27.05968</v>
      </c>
      <c r="I1550">
        <v>86.572580650000006</v>
      </c>
      <c r="J1550">
        <v>1.651612903</v>
      </c>
      <c r="K1550">
        <f ca="1">RANDBETWEEN(80,100)</f>
        <v>94</v>
      </c>
      <c r="L1550">
        <v>75</v>
      </c>
      <c r="M1550">
        <v>90</v>
      </c>
      <c r="N1550">
        <f t="shared" si="106"/>
        <v>2.75</v>
      </c>
      <c r="O1550">
        <v>33500</v>
      </c>
      <c r="P1550">
        <f ca="1">RANDBETWEEN(9990,10010)</f>
        <v>9995</v>
      </c>
      <c r="Q1550" t="s">
        <v>13</v>
      </c>
      <c r="R1550">
        <v>6.75</v>
      </c>
      <c r="S1550">
        <v>125</v>
      </c>
      <c r="T1550">
        <v>120</v>
      </c>
      <c r="U1550">
        <v>25</v>
      </c>
      <c r="V1550" t="s">
        <v>17</v>
      </c>
      <c r="W1550">
        <f t="shared" ca="1" si="107"/>
        <v>939530</v>
      </c>
      <c r="X1550">
        <f t="shared" ca="1" si="105"/>
        <v>906030</v>
      </c>
      <c r="Y1550">
        <f ca="1">(X1550/O1550)*100</f>
        <v>2704.5671641791046</v>
      </c>
      <c r="Z1550" t="s">
        <v>53</v>
      </c>
      <c r="AA1550" t="str">
        <f t="shared" si="108"/>
        <v>short_term</v>
      </c>
      <c r="AB1550" s="4" t="s">
        <v>105</v>
      </c>
    </row>
    <row r="1551" spans="1:28">
      <c r="A1551" t="s">
        <v>88</v>
      </c>
      <c r="B1551">
        <v>2021</v>
      </c>
      <c r="C1551" t="s">
        <v>81</v>
      </c>
      <c r="D1551" t="s">
        <v>159</v>
      </c>
      <c r="E1551" s="2" t="s">
        <v>61</v>
      </c>
      <c r="F1551">
        <v>0</v>
      </c>
      <c r="G1551">
        <v>13.7</v>
      </c>
      <c r="H1551">
        <v>27.05968</v>
      </c>
      <c r="I1551">
        <v>86.572580650000006</v>
      </c>
      <c r="J1551">
        <v>1.651612903</v>
      </c>
      <c r="K1551">
        <f ca="1">RANDBETWEEN(190,210)</f>
        <v>191</v>
      </c>
      <c r="L1551">
        <v>1095</v>
      </c>
      <c r="M1551">
        <v>1460</v>
      </c>
      <c r="N1551">
        <f t="shared" si="106"/>
        <v>42.583333333333336</v>
      </c>
      <c r="O1551">
        <v>0</v>
      </c>
      <c r="P1551">
        <v>0</v>
      </c>
      <c r="Q1551" t="s">
        <v>13</v>
      </c>
      <c r="R1551">
        <v>6</v>
      </c>
      <c r="S1551">
        <v>50</v>
      </c>
      <c r="T1551">
        <v>25</v>
      </c>
      <c r="U1551">
        <v>25</v>
      </c>
      <c r="V1551" t="s">
        <v>17</v>
      </c>
      <c r="W1551">
        <f t="shared" ca="1" si="107"/>
        <v>0</v>
      </c>
      <c r="X1551">
        <f t="shared" ca="1" si="105"/>
        <v>0</v>
      </c>
      <c r="Y1551">
        <v>0</v>
      </c>
      <c r="Z1551" t="s">
        <v>54</v>
      </c>
      <c r="AA1551" t="str">
        <f t="shared" si="108"/>
        <v>long_term</v>
      </c>
      <c r="AB1551" s="4" t="s">
        <v>106</v>
      </c>
    </row>
    <row r="1552" spans="1:28">
      <c r="A1552" t="s">
        <v>88</v>
      </c>
      <c r="B1552">
        <v>2021</v>
      </c>
      <c r="C1552" t="s">
        <v>82</v>
      </c>
      <c r="D1552" s="4" t="s">
        <v>138</v>
      </c>
      <c r="E1552" t="s">
        <v>58</v>
      </c>
      <c r="F1552">
        <v>1</v>
      </c>
      <c r="G1552">
        <v>5.5709677419999997</v>
      </c>
      <c r="H1552">
        <v>27.083870000000001</v>
      </c>
      <c r="I1552">
        <v>83.541935480000006</v>
      </c>
      <c r="J1552">
        <v>1.298387097</v>
      </c>
      <c r="K1552">
        <v>18.899999999999999</v>
      </c>
      <c r="L1552">
        <v>90</v>
      </c>
      <c r="M1552">
        <v>110</v>
      </c>
      <c r="N1552">
        <f t="shared" si="106"/>
        <v>3.3333333333333335</v>
      </c>
      <c r="O1552">
        <v>36000</v>
      </c>
      <c r="P1552">
        <v>2500</v>
      </c>
      <c r="Q1552" t="s">
        <v>15</v>
      </c>
      <c r="R1552">
        <v>5.75</v>
      </c>
      <c r="S1552">
        <v>150</v>
      </c>
      <c r="T1552">
        <v>60</v>
      </c>
      <c r="U1552">
        <v>60</v>
      </c>
      <c r="V1552" t="s">
        <v>17</v>
      </c>
      <c r="W1552">
        <f t="shared" si="107"/>
        <v>47250</v>
      </c>
      <c r="X1552">
        <f t="shared" si="105"/>
        <v>11250</v>
      </c>
      <c r="Y1552">
        <f>(X1552/O1552)*100</f>
        <v>31.25</v>
      </c>
      <c r="Z1552" t="s">
        <v>51</v>
      </c>
      <c r="AA1552" t="str">
        <f t="shared" si="108"/>
        <v>short_term</v>
      </c>
      <c r="AB1552" s="4" t="s">
        <v>107</v>
      </c>
    </row>
    <row r="1553" spans="1:28">
      <c r="A1553" t="s">
        <v>88</v>
      </c>
      <c r="B1553">
        <v>2021</v>
      </c>
      <c r="C1553" t="s">
        <v>82</v>
      </c>
      <c r="D1553" s="4" t="s">
        <v>9</v>
      </c>
      <c r="E1553" t="s">
        <v>58</v>
      </c>
      <c r="F1553">
        <v>0</v>
      </c>
      <c r="G1553">
        <v>5.5709677419999997</v>
      </c>
      <c r="H1553">
        <v>27.083870000000001</v>
      </c>
      <c r="I1553">
        <v>83.541935480000006</v>
      </c>
      <c r="J1553">
        <v>1.298387097</v>
      </c>
      <c r="K1553">
        <v>76.89</v>
      </c>
      <c r="L1553">
        <v>210</v>
      </c>
      <c r="M1553">
        <v>240</v>
      </c>
      <c r="N1553">
        <f t="shared" si="106"/>
        <v>7.5</v>
      </c>
      <c r="O1553">
        <v>0</v>
      </c>
      <c r="P1553">
        <v>0</v>
      </c>
      <c r="Q1553" t="s">
        <v>15</v>
      </c>
      <c r="R1553">
        <v>6.5</v>
      </c>
      <c r="S1553">
        <v>80</v>
      </c>
      <c r="T1553">
        <v>40</v>
      </c>
      <c r="U1553">
        <v>40</v>
      </c>
      <c r="V1553" t="s">
        <v>17</v>
      </c>
      <c r="W1553">
        <f t="shared" si="107"/>
        <v>0</v>
      </c>
      <c r="X1553">
        <f t="shared" si="105"/>
        <v>0</v>
      </c>
      <c r="Y1553">
        <v>0</v>
      </c>
      <c r="Z1553" t="s">
        <v>51</v>
      </c>
      <c r="AA1553" t="str">
        <f t="shared" si="108"/>
        <v>intermediate_term</v>
      </c>
      <c r="AB1553" s="4" t="s">
        <v>108</v>
      </c>
    </row>
    <row r="1554" spans="1:28">
      <c r="A1554" t="s">
        <v>88</v>
      </c>
      <c r="B1554">
        <v>2021</v>
      </c>
      <c r="C1554" t="s">
        <v>82</v>
      </c>
      <c r="D1554" s="4" t="s">
        <v>139</v>
      </c>
      <c r="E1554" t="s">
        <v>58</v>
      </c>
      <c r="F1554">
        <v>0</v>
      </c>
      <c r="G1554">
        <v>5.5709677419999997</v>
      </c>
      <c r="H1554">
        <v>27.083870000000001</v>
      </c>
      <c r="I1554">
        <v>83.541935480000006</v>
      </c>
      <c r="J1554">
        <v>1.298387097</v>
      </c>
      <c r="K1554">
        <v>38.79</v>
      </c>
      <c r="L1554">
        <v>65</v>
      </c>
      <c r="M1554">
        <v>75</v>
      </c>
      <c r="N1554">
        <f t="shared" si="106"/>
        <v>2.3333333333333335</v>
      </c>
      <c r="O1554">
        <v>0</v>
      </c>
      <c r="P1554">
        <v>0</v>
      </c>
      <c r="Q1554" t="s">
        <v>15</v>
      </c>
      <c r="R1554">
        <v>6.75</v>
      </c>
      <c r="S1554">
        <v>80</v>
      </c>
      <c r="T1554">
        <v>40</v>
      </c>
      <c r="U1554">
        <v>40</v>
      </c>
      <c r="V1554" t="s">
        <v>17</v>
      </c>
      <c r="W1554">
        <f t="shared" si="107"/>
        <v>0</v>
      </c>
      <c r="X1554">
        <f t="shared" si="105"/>
        <v>0</v>
      </c>
      <c r="Y1554">
        <v>0</v>
      </c>
      <c r="Z1554" t="s">
        <v>51</v>
      </c>
      <c r="AA1554" t="str">
        <f t="shared" si="108"/>
        <v>short_term</v>
      </c>
      <c r="AB1554" s="4" t="s">
        <v>89</v>
      </c>
    </row>
    <row r="1555" spans="1:28">
      <c r="A1555" t="s">
        <v>88</v>
      </c>
      <c r="B1555">
        <v>2021</v>
      </c>
      <c r="C1555" t="s">
        <v>82</v>
      </c>
      <c r="D1555" s="4" t="s">
        <v>140</v>
      </c>
      <c r="E1555" t="s">
        <v>58</v>
      </c>
      <c r="F1555">
        <v>1</v>
      </c>
      <c r="G1555">
        <v>5.5709677419999997</v>
      </c>
      <c r="H1555">
        <v>27.083870000000001</v>
      </c>
      <c r="I1555">
        <v>83.541935480000006</v>
      </c>
      <c r="J1555">
        <v>1.298387097</v>
      </c>
      <c r="K1555">
        <v>18</v>
      </c>
      <c r="L1555">
        <v>70</v>
      </c>
      <c r="M1555">
        <v>90</v>
      </c>
      <c r="N1555">
        <f t="shared" si="106"/>
        <v>2.6666666666666665</v>
      </c>
      <c r="O1555">
        <v>11000</v>
      </c>
      <c r="P1555">
        <v>2500</v>
      </c>
      <c r="Q1555" t="s">
        <v>13</v>
      </c>
      <c r="R1555">
        <v>0.75</v>
      </c>
      <c r="S1555">
        <v>80</v>
      </c>
      <c r="T1555">
        <v>40</v>
      </c>
      <c r="U1555">
        <v>40</v>
      </c>
      <c r="V1555" t="s">
        <v>18</v>
      </c>
      <c r="W1555">
        <f t="shared" si="107"/>
        <v>45000</v>
      </c>
      <c r="X1555">
        <f t="shared" si="105"/>
        <v>34000</v>
      </c>
      <c r="Y1555">
        <f>(X1555/O1555)*100</f>
        <v>309.09090909090907</v>
      </c>
      <c r="Z1555" t="s">
        <v>51</v>
      </c>
      <c r="AA1555" t="str">
        <f t="shared" si="108"/>
        <v>short_term</v>
      </c>
      <c r="AB1555" s="4" t="s">
        <v>109</v>
      </c>
    </row>
    <row r="1556" spans="1:28">
      <c r="A1556" t="s">
        <v>88</v>
      </c>
      <c r="B1556">
        <v>2021</v>
      </c>
      <c r="C1556" t="s">
        <v>82</v>
      </c>
      <c r="D1556" s="4" t="s">
        <v>141</v>
      </c>
      <c r="E1556" t="s">
        <v>58</v>
      </c>
      <c r="F1556">
        <v>0</v>
      </c>
      <c r="G1556">
        <v>5.5709677419999997</v>
      </c>
      <c r="H1556">
        <v>27.083870000000001</v>
      </c>
      <c r="I1556">
        <v>83.541935480000006</v>
      </c>
      <c r="J1556">
        <v>1.298387097</v>
      </c>
      <c r="K1556">
        <v>19.8</v>
      </c>
      <c r="L1556">
        <v>105</v>
      </c>
      <c r="M1556">
        <v>110</v>
      </c>
      <c r="N1556">
        <f t="shared" si="106"/>
        <v>3.5833333333333335</v>
      </c>
      <c r="O1556">
        <v>0</v>
      </c>
      <c r="P1556">
        <v>0</v>
      </c>
      <c r="Q1556" t="s">
        <v>15</v>
      </c>
      <c r="R1556">
        <v>6.5</v>
      </c>
      <c r="S1556">
        <v>60</v>
      </c>
      <c r="T1556">
        <v>30</v>
      </c>
      <c r="U1556">
        <v>30</v>
      </c>
      <c r="V1556" t="s">
        <v>17</v>
      </c>
      <c r="W1556">
        <f t="shared" si="107"/>
        <v>0</v>
      </c>
      <c r="X1556">
        <f t="shared" si="105"/>
        <v>0</v>
      </c>
      <c r="Y1556">
        <v>0</v>
      </c>
      <c r="Z1556" t="s">
        <v>51</v>
      </c>
      <c r="AA1556" t="str">
        <f t="shared" si="108"/>
        <v>short_term</v>
      </c>
      <c r="AB1556" s="4" t="s">
        <v>110</v>
      </c>
    </row>
    <row r="1557" spans="1:28">
      <c r="A1557" t="s">
        <v>88</v>
      </c>
      <c r="B1557">
        <v>2021</v>
      </c>
      <c r="C1557" t="s">
        <v>82</v>
      </c>
      <c r="D1557" s="4" t="s">
        <v>142</v>
      </c>
      <c r="E1557" t="s">
        <v>58</v>
      </c>
      <c r="F1557">
        <v>1</v>
      </c>
      <c r="G1557">
        <v>5.5709677419999997</v>
      </c>
      <c r="H1557">
        <v>27.083870000000001</v>
      </c>
      <c r="I1557">
        <v>83.541935480000006</v>
      </c>
      <c r="J1557">
        <v>1.298387097</v>
      </c>
      <c r="K1557">
        <v>56.09</v>
      </c>
      <c r="L1557">
        <v>120</v>
      </c>
      <c r="M1557">
        <v>135</v>
      </c>
      <c r="N1557">
        <f t="shared" si="106"/>
        <v>4.25</v>
      </c>
      <c r="O1557">
        <v>13000</v>
      </c>
      <c r="P1557">
        <v>648</v>
      </c>
      <c r="Q1557" t="s">
        <v>65</v>
      </c>
      <c r="R1557">
        <v>6</v>
      </c>
      <c r="S1557">
        <v>40</v>
      </c>
      <c r="T1557">
        <v>20</v>
      </c>
      <c r="U1557">
        <v>20</v>
      </c>
      <c r="V1557" t="s">
        <v>18</v>
      </c>
      <c r="W1557">
        <f t="shared" si="107"/>
        <v>36346.32</v>
      </c>
      <c r="X1557">
        <f t="shared" si="105"/>
        <v>23346.32</v>
      </c>
      <c r="Y1557">
        <f>(X1557/O1557)*100</f>
        <v>179.58707692307692</v>
      </c>
      <c r="Z1557" t="s">
        <v>51</v>
      </c>
      <c r="AA1557" t="str">
        <f t="shared" si="108"/>
        <v>intermediate_term</v>
      </c>
      <c r="AB1557" s="4" t="s">
        <v>111</v>
      </c>
    </row>
    <row r="1558" spans="1:28">
      <c r="A1558" t="s">
        <v>88</v>
      </c>
      <c r="B1558">
        <v>2021</v>
      </c>
      <c r="C1558" t="s">
        <v>82</v>
      </c>
      <c r="D1558" s="4" t="s">
        <v>143</v>
      </c>
      <c r="E1558" t="s">
        <v>58</v>
      </c>
      <c r="F1558">
        <v>1</v>
      </c>
      <c r="G1558">
        <v>5.5709677419999997</v>
      </c>
      <c r="H1558">
        <v>27.083870000000001</v>
      </c>
      <c r="I1558">
        <v>83.541935480000006</v>
      </c>
      <c r="J1558">
        <v>1.298387097</v>
      </c>
      <c r="K1558">
        <v>52.31</v>
      </c>
      <c r="L1558">
        <v>100</v>
      </c>
      <c r="M1558">
        <v>120</v>
      </c>
      <c r="N1558">
        <f t="shared" si="106"/>
        <v>3.6666666666666665</v>
      </c>
      <c r="O1558">
        <v>17500</v>
      </c>
      <c r="P1558">
        <v>800</v>
      </c>
      <c r="Q1558" t="s">
        <v>66</v>
      </c>
      <c r="R1558">
        <v>5.25</v>
      </c>
      <c r="S1558">
        <v>10</v>
      </c>
      <c r="T1558">
        <v>20</v>
      </c>
      <c r="U1558">
        <v>12</v>
      </c>
      <c r="V1558" t="s">
        <v>17</v>
      </c>
      <c r="W1558">
        <f t="shared" si="107"/>
        <v>41848</v>
      </c>
      <c r="X1558">
        <f t="shared" si="105"/>
        <v>24348</v>
      </c>
      <c r="Y1558">
        <f>(X1558/O1558)*100</f>
        <v>139.13142857142859</v>
      </c>
      <c r="Z1558" t="s">
        <v>51</v>
      </c>
      <c r="AA1558" t="str">
        <f t="shared" si="108"/>
        <v>short_term</v>
      </c>
      <c r="AB1558" s="4" t="s">
        <v>112</v>
      </c>
    </row>
    <row r="1559" spans="1:28">
      <c r="A1559" t="s">
        <v>88</v>
      </c>
      <c r="B1559">
        <v>2021</v>
      </c>
      <c r="C1559" t="s">
        <v>82</v>
      </c>
      <c r="D1559" s="4" t="s">
        <v>144</v>
      </c>
      <c r="E1559" t="s">
        <v>58</v>
      </c>
      <c r="F1559">
        <v>0</v>
      </c>
      <c r="G1559">
        <v>5.5709677419999997</v>
      </c>
      <c r="H1559">
        <v>27.083870000000001</v>
      </c>
      <c r="I1559">
        <v>83.541935480000006</v>
      </c>
      <c r="J1559">
        <v>1.298387097</v>
      </c>
      <c r="K1559">
        <v>67.900000000000006</v>
      </c>
      <c r="L1559">
        <v>60</v>
      </c>
      <c r="M1559">
        <v>65</v>
      </c>
      <c r="N1559">
        <f t="shared" si="106"/>
        <v>2.0833333333333335</v>
      </c>
      <c r="O1559">
        <v>0</v>
      </c>
      <c r="P1559">
        <v>0</v>
      </c>
      <c r="Q1559" t="s">
        <v>13</v>
      </c>
      <c r="R1559">
        <v>6.75</v>
      </c>
      <c r="S1559">
        <v>20</v>
      </c>
      <c r="T1559">
        <v>40</v>
      </c>
      <c r="U1559">
        <v>0</v>
      </c>
      <c r="V1559" t="s">
        <v>18</v>
      </c>
      <c r="W1559">
        <f t="shared" si="107"/>
        <v>0</v>
      </c>
      <c r="X1559">
        <f t="shared" si="105"/>
        <v>0</v>
      </c>
      <c r="Y1559">
        <v>0</v>
      </c>
      <c r="Z1559" t="s">
        <v>51</v>
      </c>
      <c r="AA1559" t="str">
        <f t="shared" si="108"/>
        <v>short_term</v>
      </c>
      <c r="AB1559" s="4" t="s">
        <v>113</v>
      </c>
    </row>
    <row r="1560" spans="1:28">
      <c r="A1560" t="s">
        <v>88</v>
      </c>
      <c r="B1560">
        <v>2021</v>
      </c>
      <c r="C1560" t="s">
        <v>82</v>
      </c>
      <c r="D1560" s="4" t="s">
        <v>145</v>
      </c>
      <c r="E1560" t="s">
        <v>58</v>
      </c>
      <c r="F1560">
        <v>0</v>
      </c>
      <c r="G1560">
        <v>5.5709677419999997</v>
      </c>
      <c r="H1560">
        <v>27.083870000000001</v>
      </c>
      <c r="I1560">
        <v>83.541935480000006</v>
      </c>
      <c r="J1560">
        <v>1.298387097</v>
      </c>
      <c r="K1560">
        <v>38.9</v>
      </c>
      <c r="L1560">
        <v>70</v>
      </c>
      <c r="M1560">
        <v>85</v>
      </c>
      <c r="N1560">
        <f t="shared" si="106"/>
        <v>2.5833333333333335</v>
      </c>
      <c r="O1560">
        <v>0</v>
      </c>
      <c r="P1560">
        <v>0</v>
      </c>
      <c r="Q1560" t="s">
        <v>67</v>
      </c>
      <c r="R1560">
        <v>7.15</v>
      </c>
      <c r="S1560">
        <v>20</v>
      </c>
      <c r="T1560">
        <v>40</v>
      </c>
      <c r="U1560">
        <v>40</v>
      </c>
      <c r="V1560" t="s">
        <v>18</v>
      </c>
      <c r="W1560">
        <f t="shared" si="107"/>
        <v>0</v>
      </c>
      <c r="X1560">
        <f t="shared" si="105"/>
        <v>0</v>
      </c>
      <c r="Y1560">
        <v>0</v>
      </c>
      <c r="Z1560" t="s">
        <v>51</v>
      </c>
      <c r="AA1560" t="str">
        <f t="shared" si="108"/>
        <v>short_term</v>
      </c>
      <c r="AB1560" s="4" t="s">
        <v>114</v>
      </c>
    </row>
    <row r="1561" spans="1:28">
      <c r="A1561" t="s">
        <v>88</v>
      </c>
      <c r="B1561">
        <v>2021</v>
      </c>
      <c r="C1561" t="s">
        <v>82</v>
      </c>
      <c r="D1561" s="4" t="s">
        <v>146</v>
      </c>
      <c r="E1561" t="s">
        <v>58</v>
      </c>
      <c r="F1561">
        <v>1</v>
      </c>
      <c r="G1561">
        <v>5.5709677419999997</v>
      </c>
      <c r="H1561">
        <v>27.083870000000001</v>
      </c>
      <c r="I1561">
        <v>83.541935480000006</v>
      </c>
      <c r="J1561">
        <v>1.298387097</v>
      </c>
      <c r="K1561">
        <v>48.97</v>
      </c>
      <c r="L1561">
        <v>90</v>
      </c>
      <c r="M1561">
        <v>135</v>
      </c>
      <c r="N1561">
        <f t="shared" si="106"/>
        <v>3.75</v>
      </c>
      <c r="O1561">
        <v>15500</v>
      </c>
      <c r="P1561">
        <v>355</v>
      </c>
      <c r="Q1561" t="s">
        <v>66</v>
      </c>
      <c r="R1561">
        <v>6.5</v>
      </c>
      <c r="S1561">
        <v>12.5</v>
      </c>
      <c r="T1561">
        <v>25</v>
      </c>
      <c r="U1561">
        <v>12.5</v>
      </c>
      <c r="V1561" t="s">
        <v>18</v>
      </c>
      <c r="W1561">
        <f t="shared" si="107"/>
        <v>17384.349999999999</v>
      </c>
      <c r="X1561">
        <f t="shared" si="105"/>
        <v>1884.3499999999985</v>
      </c>
      <c r="Y1561">
        <f>(X1561/O1561)*100</f>
        <v>12.157096774193539</v>
      </c>
      <c r="Z1561" t="s">
        <v>51</v>
      </c>
      <c r="AA1561" t="str">
        <f t="shared" si="108"/>
        <v>short_term</v>
      </c>
      <c r="AB1561" s="4" t="s">
        <v>115</v>
      </c>
    </row>
    <row r="1562" spans="1:28">
      <c r="A1562" t="s">
        <v>88</v>
      </c>
      <c r="B1562">
        <v>2021</v>
      </c>
      <c r="C1562" t="s">
        <v>82</v>
      </c>
      <c r="D1562" s="4" t="s">
        <v>147</v>
      </c>
      <c r="E1562" t="s">
        <v>58</v>
      </c>
      <c r="F1562">
        <v>0</v>
      </c>
      <c r="G1562">
        <v>5.5709677419999997</v>
      </c>
      <c r="H1562">
        <v>27.083870000000001</v>
      </c>
      <c r="I1562">
        <v>83.541935480000006</v>
      </c>
      <c r="J1562">
        <v>1.298387097</v>
      </c>
      <c r="K1562">
        <v>49</v>
      </c>
      <c r="L1562">
        <v>160</v>
      </c>
      <c r="M1562">
        <v>170</v>
      </c>
      <c r="N1562">
        <f t="shared" si="106"/>
        <v>5.5</v>
      </c>
      <c r="O1562">
        <v>0</v>
      </c>
      <c r="P1562">
        <v>0</v>
      </c>
      <c r="Q1562" t="s">
        <v>13</v>
      </c>
      <c r="R1562">
        <v>6.25</v>
      </c>
      <c r="S1562">
        <v>10</v>
      </c>
      <c r="T1562">
        <v>40</v>
      </c>
      <c r="U1562">
        <v>20</v>
      </c>
      <c r="V1562" t="s">
        <v>17</v>
      </c>
      <c r="W1562">
        <f t="shared" si="107"/>
        <v>0</v>
      </c>
      <c r="X1562">
        <f t="shared" si="105"/>
        <v>0</v>
      </c>
      <c r="Y1562">
        <v>0</v>
      </c>
      <c r="Z1562" t="s">
        <v>51</v>
      </c>
      <c r="AA1562" t="str">
        <f t="shared" si="108"/>
        <v>intermediate_term</v>
      </c>
      <c r="AB1562" s="4" t="s">
        <v>116</v>
      </c>
    </row>
    <row r="1563" spans="1:28">
      <c r="A1563" t="s">
        <v>88</v>
      </c>
      <c r="B1563">
        <v>2021</v>
      </c>
      <c r="C1563" t="s">
        <v>82</v>
      </c>
      <c r="D1563" s="4" t="s">
        <v>10</v>
      </c>
      <c r="E1563" t="s">
        <v>58</v>
      </c>
      <c r="F1563">
        <v>0</v>
      </c>
      <c r="G1563">
        <v>5.5709677419999997</v>
      </c>
      <c r="H1563">
        <v>27.083870000000001</v>
      </c>
      <c r="I1563">
        <v>83.541935480000006</v>
      </c>
      <c r="J1563">
        <v>1.298387097</v>
      </c>
      <c r="K1563">
        <v>30.5</v>
      </c>
      <c r="L1563">
        <v>90</v>
      </c>
      <c r="M1563">
        <v>125</v>
      </c>
      <c r="N1563">
        <f t="shared" si="106"/>
        <v>3.5833333333333335</v>
      </c>
      <c r="O1563">
        <v>0</v>
      </c>
      <c r="P1563">
        <v>0</v>
      </c>
      <c r="Q1563" t="s">
        <v>67</v>
      </c>
      <c r="R1563">
        <v>7.1</v>
      </c>
      <c r="S1563">
        <v>135</v>
      </c>
      <c r="T1563">
        <v>31</v>
      </c>
      <c r="U1563">
        <v>250</v>
      </c>
      <c r="V1563" t="s">
        <v>17</v>
      </c>
      <c r="W1563">
        <f t="shared" si="107"/>
        <v>0</v>
      </c>
      <c r="X1563">
        <f t="shared" si="105"/>
        <v>0</v>
      </c>
      <c r="Y1563">
        <v>0</v>
      </c>
      <c r="Z1563" t="s">
        <v>51</v>
      </c>
      <c r="AA1563" t="str">
        <f t="shared" si="108"/>
        <v>short_term</v>
      </c>
      <c r="AB1563" s="4" t="s">
        <v>113</v>
      </c>
    </row>
    <row r="1564" spans="1:28">
      <c r="A1564" t="s">
        <v>88</v>
      </c>
      <c r="B1564">
        <v>2021</v>
      </c>
      <c r="C1564" t="s">
        <v>82</v>
      </c>
      <c r="D1564" s="4" t="s">
        <v>148</v>
      </c>
      <c r="E1564" t="s">
        <v>61</v>
      </c>
      <c r="F1564">
        <v>0</v>
      </c>
      <c r="G1564">
        <v>5.5709677419999997</v>
      </c>
      <c r="H1564">
        <v>27.083870000000001</v>
      </c>
      <c r="I1564">
        <v>83.541935480000006</v>
      </c>
      <c r="J1564">
        <v>1.298387097</v>
      </c>
      <c r="K1564">
        <v>37.89</v>
      </c>
      <c r="L1564">
        <v>110</v>
      </c>
      <c r="M1564">
        <v>120</v>
      </c>
      <c r="N1564">
        <f t="shared" si="106"/>
        <v>3.8333333333333335</v>
      </c>
      <c r="O1564">
        <v>0</v>
      </c>
      <c r="P1564">
        <v>0</v>
      </c>
      <c r="Q1564" t="s">
        <v>13</v>
      </c>
      <c r="R1564">
        <v>6.25</v>
      </c>
      <c r="S1564">
        <v>60</v>
      </c>
      <c r="T1564">
        <v>45</v>
      </c>
      <c r="U1564">
        <v>48</v>
      </c>
      <c r="V1564" t="s">
        <v>17</v>
      </c>
      <c r="W1564">
        <f t="shared" si="107"/>
        <v>0</v>
      </c>
      <c r="X1564">
        <f t="shared" si="105"/>
        <v>0</v>
      </c>
      <c r="Y1564">
        <v>0</v>
      </c>
      <c r="Z1564" t="s">
        <v>51</v>
      </c>
      <c r="AA1564" t="str">
        <f t="shared" si="108"/>
        <v>short_term</v>
      </c>
      <c r="AB1564" s="4" t="s">
        <v>117</v>
      </c>
    </row>
    <row r="1565" spans="1:28">
      <c r="A1565" t="s">
        <v>88</v>
      </c>
      <c r="B1565">
        <v>2021</v>
      </c>
      <c r="C1565" t="s">
        <v>82</v>
      </c>
      <c r="D1565" s="4" t="s">
        <v>149</v>
      </c>
      <c r="E1565" s="1" t="s">
        <v>58</v>
      </c>
      <c r="F1565">
        <v>0</v>
      </c>
      <c r="G1565">
        <v>5.5709677419999997</v>
      </c>
      <c r="H1565">
        <v>27.083870000000001</v>
      </c>
      <c r="I1565">
        <v>83.541935480000006</v>
      </c>
      <c r="J1565">
        <v>1.298387097</v>
      </c>
      <c r="K1565">
        <v>39.9</v>
      </c>
      <c r="L1565">
        <v>90</v>
      </c>
      <c r="M1565">
        <v>130</v>
      </c>
      <c r="N1565">
        <f t="shared" si="106"/>
        <v>3.6666666666666665</v>
      </c>
      <c r="O1565">
        <v>0</v>
      </c>
      <c r="P1565">
        <v>0</v>
      </c>
      <c r="Q1565" t="s">
        <v>68</v>
      </c>
      <c r="R1565">
        <v>6.75</v>
      </c>
      <c r="S1565">
        <v>17</v>
      </c>
      <c r="T1565">
        <v>13</v>
      </c>
      <c r="U1565">
        <v>13</v>
      </c>
      <c r="V1565" t="s">
        <v>17</v>
      </c>
      <c r="W1565">
        <f t="shared" si="107"/>
        <v>0</v>
      </c>
      <c r="X1565">
        <f t="shared" si="105"/>
        <v>0</v>
      </c>
      <c r="Y1565">
        <v>0</v>
      </c>
      <c r="Z1565" t="s">
        <v>51</v>
      </c>
      <c r="AA1565" t="str">
        <f t="shared" si="108"/>
        <v>short_term</v>
      </c>
      <c r="AB1565" s="4" t="s">
        <v>118</v>
      </c>
    </row>
    <row r="1566" spans="1:28">
      <c r="A1566" t="s">
        <v>88</v>
      </c>
      <c r="B1566">
        <v>2021</v>
      </c>
      <c r="C1566" t="s">
        <v>82</v>
      </c>
      <c r="D1566" s="4" t="s">
        <v>150</v>
      </c>
      <c r="E1566" s="1" t="s">
        <v>59</v>
      </c>
      <c r="F1566">
        <v>0</v>
      </c>
      <c r="G1566">
        <v>5.5709677419999997</v>
      </c>
      <c r="H1566">
        <v>27.083870000000001</v>
      </c>
      <c r="I1566">
        <v>83.541935480000006</v>
      </c>
      <c r="J1566">
        <v>1.298387097</v>
      </c>
      <c r="K1566">
        <v>30.9</v>
      </c>
      <c r="L1566">
        <v>90</v>
      </c>
      <c r="M1566">
        <v>100</v>
      </c>
      <c r="N1566">
        <f t="shared" si="106"/>
        <v>3.1666666666666665</v>
      </c>
      <c r="O1566">
        <v>0</v>
      </c>
      <c r="P1566">
        <v>0</v>
      </c>
      <c r="Q1566" t="s">
        <v>13</v>
      </c>
      <c r="R1566">
        <v>6.4</v>
      </c>
      <c r="S1566">
        <v>150</v>
      </c>
      <c r="T1566">
        <v>75</v>
      </c>
      <c r="U1566">
        <v>50</v>
      </c>
      <c r="V1566" t="s">
        <v>17</v>
      </c>
      <c r="W1566">
        <f t="shared" si="107"/>
        <v>0</v>
      </c>
      <c r="X1566">
        <f t="shared" si="105"/>
        <v>0</v>
      </c>
      <c r="Y1566">
        <v>0</v>
      </c>
      <c r="Z1566" t="s">
        <v>51</v>
      </c>
      <c r="AA1566" t="str">
        <f t="shared" si="108"/>
        <v>short_term</v>
      </c>
      <c r="AB1566" s="4" t="s">
        <v>119</v>
      </c>
    </row>
    <row r="1567" spans="1:28">
      <c r="A1567" t="s">
        <v>88</v>
      </c>
      <c r="B1567">
        <v>2021</v>
      </c>
      <c r="C1567" t="s">
        <v>82</v>
      </c>
      <c r="D1567" s="4" t="s">
        <v>11</v>
      </c>
      <c r="E1567" s="1" t="s">
        <v>59</v>
      </c>
      <c r="F1567">
        <v>0</v>
      </c>
      <c r="G1567">
        <v>5.5709677419999997</v>
      </c>
      <c r="H1567">
        <v>27.083870000000001</v>
      </c>
      <c r="I1567">
        <v>83.541935480000006</v>
      </c>
      <c r="J1567">
        <v>1.298387097</v>
      </c>
      <c r="K1567">
        <v>39.89</v>
      </c>
      <c r="L1567">
        <v>120</v>
      </c>
      <c r="M1567">
        <v>150</v>
      </c>
      <c r="N1567">
        <f t="shared" si="106"/>
        <v>4.5</v>
      </c>
      <c r="O1567">
        <v>0</v>
      </c>
      <c r="P1567">
        <v>0</v>
      </c>
      <c r="Q1567" t="s">
        <v>13</v>
      </c>
      <c r="R1567">
        <v>6.5</v>
      </c>
      <c r="S1567">
        <v>24</v>
      </c>
      <c r="T1567">
        <v>108</v>
      </c>
      <c r="U1567">
        <v>48</v>
      </c>
      <c r="V1567" t="s">
        <v>18</v>
      </c>
      <c r="W1567">
        <f t="shared" si="107"/>
        <v>0</v>
      </c>
      <c r="X1567">
        <f t="shared" si="105"/>
        <v>0</v>
      </c>
      <c r="Y1567">
        <v>0</v>
      </c>
      <c r="Z1567" t="s">
        <v>53</v>
      </c>
      <c r="AA1567" t="str">
        <f t="shared" si="108"/>
        <v>intermediate_term</v>
      </c>
      <c r="AB1567" s="4" t="s">
        <v>120</v>
      </c>
    </row>
    <row r="1568" spans="1:28">
      <c r="A1568" t="s">
        <v>88</v>
      </c>
      <c r="B1568">
        <v>2021</v>
      </c>
      <c r="C1568" t="s">
        <v>82</v>
      </c>
      <c r="D1568" s="4" t="s">
        <v>151</v>
      </c>
      <c r="E1568" s="1" t="s">
        <v>60</v>
      </c>
      <c r="F1568">
        <v>1</v>
      </c>
      <c r="G1568">
        <v>5.5709677419999997</v>
      </c>
      <c r="H1568">
        <v>27.083870000000001</v>
      </c>
      <c r="I1568">
        <v>83.541935480000006</v>
      </c>
      <c r="J1568">
        <v>1.298387097</v>
      </c>
      <c r="K1568">
        <v>34.56</v>
      </c>
      <c r="L1568">
        <v>150</v>
      </c>
      <c r="M1568">
        <v>300</v>
      </c>
      <c r="N1568">
        <f t="shared" si="106"/>
        <v>7.5</v>
      </c>
      <c r="O1568">
        <v>16500</v>
      </c>
      <c r="P1568">
        <v>657</v>
      </c>
      <c r="Q1568" t="s">
        <v>13</v>
      </c>
      <c r="R1568">
        <v>5.75</v>
      </c>
      <c r="S1568">
        <v>40</v>
      </c>
      <c r="T1568">
        <v>25</v>
      </c>
      <c r="U1568">
        <v>15</v>
      </c>
      <c r="V1568" t="s">
        <v>18</v>
      </c>
      <c r="W1568">
        <f t="shared" si="107"/>
        <v>22705.920000000002</v>
      </c>
      <c r="X1568">
        <f t="shared" si="105"/>
        <v>6205.9200000000019</v>
      </c>
      <c r="Y1568">
        <f>(X1568/O1568)*100</f>
        <v>37.611636363636372</v>
      </c>
      <c r="Z1568" t="s">
        <v>53</v>
      </c>
      <c r="AA1568" t="str">
        <f t="shared" si="108"/>
        <v>intermediate_term</v>
      </c>
      <c r="AB1568" s="4" t="s">
        <v>121</v>
      </c>
    </row>
    <row r="1569" spans="1:28">
      <c r="A1569" t="s">
        <v>88</v>
      </c>
      <c r="B1569">
        <v>2021</v>
      </c>
      <c r="C1569" t="s">
        <v>82</v>
      </c>
      <c r="D1569" s="4" t="s">
        <v>152</v>
      </c>
      <c r="E1569" s="1" t="s">
        <v>60</v>
      </c>
      <c r="F1569">
        <v>1</v>
      </c>
      <c r="G1569">
        <v>5.5709677419999997</v>
      </c>
      <c r="H1569">
        <v>27.083870000000001</v>
      </c>
      <c r="I1569">
        <v>83.541935480000006</v>
      </c>
      <c r="J1569">
        <v>1.298387097</v>
      </c>
      <c r="K1569">
        <v>53.08</v>
      </c>
      <c r="L1569">
        <v>50</v>
      </c>
      <c r="M1569">
        <v>145</v>
      </c>
      <c r="N1569">
        <f t="shared" si="106"/>
        <v>3.25</v>
      </c>
      <c r="O1569">
        <v>11500</v>
      </c>
      <c r="P1569">
        <v>866</v>
      </c>
      <c r="Q1569" t="s">
        <v>69</v>
      </c>
      <c r="R1569">
        <v>6.75</v>
      </c>
      <c r="S1569">
        <v>20</v>
      </c>
      <c r="T1569">
        <v>40</v>
      </c>
      <c r="U1569">
        <v>20</v>
      </c>
      <c r="V1569" t="s">
        <v>17</v>
      </c>
      <c r="W1569">
        <f t="shared" si="107"/>
        <v>45967.28</v>
      </c>
      <c r="X1569">
        <f t="shared" si="105"/>
        <v>34467.279999999999</v>
      </c>
      <c r="Y1569">
        <f>(X1569/O1569)*100</f>
        <v>299.71547826086959</v>
      </c>
      <c r="Z1569" t="s">
        <v>53</v>
      </c>
      <c r="AA1569" t="str">
        <f t="shared" si="108"/>
        <v>short_term</v>
      </c>
      <c r="AB1569" s="4" t="s">
        <v>122</v>
      </c>
    </row>
    <row r="1570" spans="1:28">
      <c r="A1570" t="s">
        <v>88</v>
      </c>
      <c r="B1570">
        <v>2021</v>
      </c>
      <c r="C1570" t="s">
        <v>82</v>
      </c>
      <c r="D1570" s="4" t="s">
        <v>153</v>
      </c>
      <c r="E1570" s="1" t="s">
        <v>63</v>
      </c>
      <c r="F1570">
        <v>0</v>
      </c>
      <c r="G1570">
        <v>5.5709677419999997</v>
      </c>
      <c r="H1570">
        <v>27.083870000000001</v>
      </c>
      <c r="I1570">
        <v>83.541935480000006</v>
      </c>
      <c r="J1570">
        <v>1.298387097</v>
      </c>
      <c r="K1570">
        <v>75</v>
      </c>
      <c r="L1570">
        <v>180</v>
      </c>
      <c r="M1570">
        <v>240</v>
      </c>
      <c r="N1570">
        <f t="shared" si="106"/>
        <v>7</v>
      </c>
      <c r="O1570">
        <v>0</v>
      </c>
      <c r="P1570">
        <v>0</v>
      </c>
      <c r="Q1570" t="s">
        <v>70</v>
      </c>
      <c r="R1570">
        <v>6.9</v>
      </c>
      <c r="S1570">
        <v>80</v>
      </c>
      <c r="T1570">
        <v>40</v>
      </c>
      <c r="U1570">
        <v>40</v>
      </c>
      <c r="V1570" t="s">
        <v>18</v>
      </c>
      <c r="W1570">
        <f t="shared" si="107"/>
        <v>0</v>
      </c>
      <c r="X1570">
        <f t="shared" si="105"/>
        <v>0</v>
      </c>
      <c r="Y1570">
        <v>0</v>
      </c>
      <c r="Z1570" t="s">
        <v>53</v>
      </c>
      <c r="AA1570" t="str">
        <f t="shared" si="108"/>
        <v>intermediate_term</v>
      </c>
      <c r="AB1570" s="4" t="s">
        <v>123</v>
      </c>
    </row>
    <row r="1571" spans="1:28">
      <c r="A1571" t="s">
        <v>88</v>
      </c>
      <c r="B1571">
        <v>2021</v>
      </c>
      <c r="C1571" t="s">
        <v>82</v>
      </c>
      <c r="D1571" s="4" t="s">
        <v>12</v>
      </c>
      <c r="E1571" s="1" t="s">
        <v>62</v>
      </c>
      <c r="F1571">
        <v>0</v>
      </c>
      <c r="G1571">
        <v>5.5709677419999997</v>
      </c>
      <c r="H1571">
        <v>27.083870000000001</v>
      </c>
      <c r="I1571">
        <v>83.541935480000006</v>
      </c>
      <c r="J1571">
        <v>1.298387097</v>
      </c>
      <c r="K1571">
        <v>136</v>
      </c>
      <c r="L1571">
        <v>150</v>
      </c>
      <c r="M1571">
        <v>180</v>
      </c>
      <c r="N1571">
        <f t="shared" si="106"/>
        <v>5.5</v>
      </c>
      <c r="O1571">
        <v>0</v>
      </c>
      <c r="P1571">
        <v>0</v>
      </c>
      <c r="Q1571" t="s">
        <v>13</v>
      </c>
      <c r="R1571">
        <v>6.25</v>
      </c>
      <c r="S1571">
        <v>30</v>
      </c>
      <c r="T1571">
        <v>60</v>
      </c>
      <c r="U1571">
        <v>30</v>
      </c>
      <c r="V1571" t="s">
        <v>17</v>
      </c>
      <c r="W1571">
        <f t="shared" si="107"/>
        <v>0</v>
      </c>
      <c r="X1571">
        <f t="shared" si="105"/>
        <v>0</v>
      </c>
      <c r="Y1571">
        <v>0</v>
      </c>
      <c r="Z1571" t="s">
        <v>53</v>
      </c>
      <c r="AA1571" t="str">
        <f t="shared" si="108"/>
        <v>intermediate_term</v>
      </c>
      <c r="AB1571" s="4" t="s">
        <v>124</v>
      </c>
    </row>
    <row r="1572" spans="1:28">
      <c r="A1572" t="s">
        <v>88</v>
      </c>
      <c r="B1572">
        <v>2021</v>
      </c>
      <c r="C1572" t="s">
        <v>82</v>
      </c>
      <c r="D1572" s="4" t="s">
        <v>154</v>
      </c>
      <c r="E1572" s="1" t="s">
        <v>61</v>
      </c>
      <c r="F1572">
        <v>0</v>
      </c>
      <c r="G1572">
        <v>5.5709677419999997</v>
      </c>
      <c r="H1572">
        <v>27.083870000000001</v>
      </c>
      <c r="I1572">
        <v>83.541935480000006</v>
      </c>
      <c r="J1572">
        <v>1.298387097</v>
      </c>
      <c r="K1572">
        <v>10</v>
      </c>
      <c r="L1572">
        <v>300</v>
      </c>
      <c r="M1572">
        <v>450</v>
      </c>
      <c r="N1572">
        <f t="shared" si="106"/>
        <v>12.5</v>
      </c>
      <c r="O1572">
        <v>0</v>
      </c>
      <c r="P1572">
        <v>0</v>
      </c>
      <c r="Q1572" t="s">
        <v>13</v>
      </c>
      <c r="R1572">
        <v>7</v>
      </c>
      <c r="S1572">
        <v>150</v>
      </c>
      <c r="T1572">
        <v>80</v>
      </c>
      <c r="U1572">
        <v>80</v>
      </c>
      <c r="V1572" t="s">
        <v>17</v>
      </c>
      <c r="W1572">
        <f t="shared" si="107"/>
        <v>0</v>
      </c>
      <c r="X1572">
        <f t="shared" si="105"/>
        <v>0</v>
      </c>
      <c r="Y1572">
        <v>0</v>
      </c>
      <c r="Z1572" t="s">
        <v>51</v>
      </c>
      <c r="AA1572" t="str">
        <f t="shared" si="108"/>
        <v>long_term</v>
      </c>
      <c r="AB1572" s="4" t="s">
        <v>125</v>
      </c>
    </row>
    <row r="1573" spans="1:28">
      <c r="A1573" t="s">
        <v>88</v>
      </c>
      <c r="B1573">
        <v>2021</v>
      </c>
      <c r="C1573" t="s">
        <v>82</v>
      </c>
      <c r="D1573" s="4" t="s">
        <v>155</v>
      </c>
      <c r="E1573" s="1" t="s">
        <v>62</v>
      </c>
      <c r="F1573">
        <v>1</v>
      </c>
      <c r="G1573">
        <v>5.5709677419999997</v>
      </c>
      <c r="H1573">
        <v>27.083870000000001</v>
      </c>
      <c r="I1573">
        <v>83.541935480000006</v>
      </c>
      <c r="J1573">
        <v>1.298387097</v>
      </c>
      <c r="K1573">
        <v>36.78</v>
      </c>
      <c r="L1573">
        <v>80</v>
      </c>
      <c r="M1573">
        <v>150</v>
      </c>
      <c r="N1573">
        <f t="shared" si="106"/>
        <v>3.8333333333333335</v>
      </c>
      <c r="O1573">
        <v>37500</v>
      </c>
      <c r="P1573">
        <v>17000</v>
      </c>
      <c r="Q1573" t="s">
        <v>13</v>
      </c>
      <c r="R1573">
        <v>6.5</v>
      </c>
      <c r="S1573">
        <v>40</v>
      </c>
      <c r="T1573">
        <v>20</v>
      </c>
      <c r="U1573">
        <v>40</v>
      </c>
      <c r="V1573" t="s">
        <v>17</v>
      </c>
      <c r="W1573">
        <f t="shared" si="107"/>
        <v>625260</v>
      </c>
      <c r="X1573">
        <f t="shared" si="105"/>
        <v>587760</v>
      </c>
      <c r="Y1573">
        <f>(X1573/O1573)*100</f>
        <v>1567.3600000000001</v>
      </c>
      <c r="Z1573" t="s">
        <v>51</v>
      </c>
      <c r="AA1573" t="str">
        <f t="shared" si="108"/>
        <v>short_term</v>
      </c>
      <c r="AB1573" s="4" t="s">
        <v>126</v>
      </c>
    </row>
    <row r="1574" spans="1:28">
      <c r="A1574" t="s">
        <v>88</v>
      </c>
      <c r="B1574">
        <v>2021</v>
      </c>
      <c r="C1574" t="s">
        <v>82</v>
      </c>
      <c r="D1574" s="4" t="s">
        <v>22</v>
      </c>
      <c r="E1574" s="3" t="s">
        <v>62</v>
      </c>
      <c r="F1574">
        <v>0</v>
      </c>
      <c r="G1574">
        <v>5.5709677419999997</v>
      </c>
      <c r="H1574">
        <v>27.083870000000001</v>
      </c>
      <c r="I1574">
        <v>83.541935480000006</v>
      </c>
      <c r="J1574">
        <v>1.298387097</v>
      </c>
      <c r="K1574">
        <f ca="1">RANDBETWEEN(15,30)</f>
        <v>28</v>
      </c>
      <c r="L1574">
        <v>90</v>
      </c>
      <c r="M1574">
        <v>90</v>
      </c>
      <c r="N1574">
        <f t="shared" si="106"/>
        <v>3</v>
      </c>
      <c r="O1574">
        <v>0</v>
      </c>
      <c r="P1574">
        <v>0</v>
      </c>
      <c r="Q1574" t="s">
        <v>13</v>
      </c>
      <c r="R1574">
        <v>6.5</v>
      </c>
      <c r="S1574">
        <v>200</v>
      </c>
      <c r="T1574">
        <v>250</v>
      </c>
      <c r="U1574">
        <v>250</v>
      </c>
      <c r="V1574" t="s">
        <v>18</v>
      </c>
      <c r="W1574">
        <f t="shared" ca="1" si="107"/>
        <v>0</v>
      </c>
      <c r="X1574">
        <f t="shared" ca="1" si="105"/>
        <v>0</v>
      </c>
      <c r="Y1574">
        <v>0</v>
      </c>
      <c r="Z1574" t="s">
        <v>53</v>
      </c>
      <c r="AA1574" t="str">
        <f t="shared" si="108"/>
        <v>short_term</v>
      </c>
      <c r="AB1574" s="4" t="s">
        <v>90</v>
      </c>
    </row>
    <row r="1575" spans="1:28">
      <c r="A1575" t="s">
        <v>88</v>
      </c>
      <c r="B1575">
        <v>2021</v>
      </c>
      <c r="C1575" t="s">
        <v>82</v>
      </c>
      <c r="D1575" s="4" t="s">
        <v>23</v>
      </c>
      <c r="E1575" s="3" t="s">
        <v>62</v>
      </c>
      <c r="F1575">
        <v>1</v>
      </c>
      <c r="G1575">
        <v>5.5709677419999997</v>
      </c>
      <c r="H1575">
        <v>27.083870000000001</v>
      </c>
      <c r="I1575">
        <v>83.541935480000006</v>
      </c>
      <c r="J1575">
        <v>1.298387097</v>
      </c>
      <c r="K1575">
        <f ca="1">RANDBETWEEN(15,30)</f>
        <v>26</v>
      </c>
      <c r="L1575">
        <v>140</v>
      </c>
      <c r="M1575">
        <v>140</v>
      </c>
      <c r="N1575">
        <f t="shared" si="106"/>
        <v>4.666666666666667</v>
      </c>
      <c r="O1575">
        <v>27500</v>
      </c>
      <c r="P1575">
        <f ca="1">RANDBETWEEN(16180,16195)</f>
        <v>16191</v>
      </c>
      <c r="Q1575" t="s">
        <v>15</v>
      </c>
      <c r="R1575">
        <v>6.05</v>
      </c>
      <c r="S1575">
        <v>200</v>
      </c>
      <c r="T1575">
        <v>75</v>
      </c>
      <c r="U1575">
        <v>75</v>
      </c>
      <c r="V1575" t="s">
        <v>18</v>
      </c>
      <c r="W1575">
        <f t="shared" ca="1" si="107"/>
        <v>420966</v>
      </c>
      <c r="X1575">
        <f t="shared" ca="1" si="105"/>
        <v>393466</v>
      </c>
      <c r="Y1575">
        <f ca="1">(X1575/O1575)*100</f>
        <v>1430.7854545454547</v>
      </c>
      <c r="Z1575" t="s">
        <v>53</v>
      </c>
      <c r="AA1575" t="str">
        <f t="shared" si="108"/>
        <v>intermediate_term</v>
      </c>
      <c r="AB1575" s="4" t="s">
        <v>127</v>
      </c>
    </row>
    <row r="1576" spans="1:28">
      <c r="A1576" t="s">
        <v>88</v>
      </c>
      <c r="B1576">
        <v>2021</v>
      </c>
      <c r="C1576" t="s">
        <v>82</v>
      </c>
      <c r="D1576" s="4" t="s">
        <v>24</v>
      </c>
      <c r="E1576" s="3" t="s">
        <v>62</v>
      </c>
      <c r="F1576">
        <v>0</v>
      </c>
      <c r="G1576">
        <v>5.5709677419999997</v>
      </c>
      <c r="H1576">
        <v>27.083870000000001</v>
      </c>
      <c r="I1576">
        <v>83.541935480000006</v>
      </c>
      <c r="J1576">
        <v>1.298387097</v>
      </c>
      <c r="K1576">
        <f ca="1">RANDBETWEEN(25,35)</f>
        <v>27</v>
      </c>
      <c r="L1576">
        <v>240</v>
      </c>
      <c r="M1576">
        <v>240</v>
      </c>
      <c r="N1576">
        <f t="shared" si="106"/>
        <v>8</v>
      </c>
      <c r="O1576">
        <v>0</v>
      </c>
      <c r="P1576">
        <v>0</v>
      </c>
      <c r="Q1576" t="s">
        <v>15</v>
      </c>
      <c r="R1576">
        <v>6</v>
      </c>
      <c r="S1576">
        <v>10</v>
      </c>
      <c r="T1576">
        <v>20</v>
      </c>
      <c r="U1576">
        <v>20</v>
      </c>
      <c r="V1576" t="s">
        <v>17</v>
      </c>
      <c r="W1576">
        <f t="shared" ca="1" si="107"/>
        <v>0</v>
      </c>
      <c r="X1576">
        <f t="shared" ca="1" si="105"/>
        <v>0</v>
      </c>
      <c r="Y1576">
        <v>0</v>
      </c>
      <c r="Z1576" t="s">
        <v>51</v>
      </c>
      <c r="AA1576" t="str">
        <f t="shared" si="108"/>
        <v>intermediate_term</v>
      </c>
      <c r="AB1576" s="4" t="s">
        <v>91</v>
      </c>
    </row>
    <row r="1577" spans="1:28">
      <c r="A1577" t="s">
        <v>88</v>
      </c>
      <c r="B1577">
        <v>2021</v>
      </c>
      <c r="C1577" t="s">
        <v>82</v>
      </c>
      <c r="D1577" s="4" t="s">
        <v>25</v>
      </c>
      <c r="E1577" s="3" t="s">
        <v>62</v>
      </c>
      <c r="F1577">
        <v>0</v>
      </c>
      <c r="G1577">
        <v>5.5709677419999997</v>
      </c>
      <c r="H1577">
        <v>27.083870000000001</v>
      </c>
      <c r="I1577">
        <v>83.541935480000006</v>
      </c>
      <c r="J1577">
        <v>1.298387097</v>
      </c>
      <c r="K1577">
        <f ca="1">RANDBETWEEN(20,30)</f>
        <v>26</v>
      </c>
      <c r="L1577">
        <v>75</v>
      </c>
      <c r="M1577">
        <v>75</v>
      </c>
      <c r="N1577">
        <f t="shared" si="106"/>
        <v>2.5</v>
      </c>
      <c r="O1577">
        <v>0</v>
      </c>
      <c r="P1577">
        <v>0</v>
      </c>
      <c r="Q1577" t="s">
        <v>15</v>
      </c>
      <c r="R1577">
        <v>6.25</v>
      </c>
      <c r="S1577">
        <v>5</v>
      </c>
      <c r="T1577">
        <v>10</v>
      </c>
      <c r="U1577">
        <v>10</v>
      </c>
      <c r="V1577" t="s">
        <v>18</v>
      </c>
      <c r="W1577">
        <f t="shared" ca="1" si="107"/>
        <v>0</v>
      </c>
      <c r="X1577">
        <f t="shared" ca="1" si="105"/>
        <v>0</v>
      </c>
      <c r="Y1577">
        <v>0</v>
      </c>
      <c r="Z1577" t="s">
        <v>51</v>
      </c>
      <c r="AA1577" t="str">
        <f t="shared" si="108"/>
        <v>short_term</v>
      </c>
      <c r="AB1577" s="4" t="s">
        <v>92</v>
      </c>
    </row>
    <row r="1578" spans="1:28">
      <c r="A1578" t="s">
        <v>88</v>
      </c>
      <c r="B1578">
        <v>2021</v>
      </c>
      <c r="C1578" t="s">
        <v>82</v>
      </c>
      <c r="D1578" s="4" t="s">
        <v>26</v>
      </c>
      <c r="E1578" s="3" t="s">
        <v>62</v>
      </c>
      <c r="F1578">
        <v>0</v>
      </c>
      <c r="G1578">
        <v>5.5709677419999997</v>
      </c>
      <c r="H1578">
        <v>27.083870000000001</v>
      </c>
      <c r="I1578">
        <v>83.541935480000006</v>
      </c>
      <c r="J1578">
        <v>1.298387097</v>
      </c>
      <c r="K1578">
        <f ca="1">RANDBETWEEN(25,35)</f>
        <v>35</v>
      </c>
      <c r="L1578">
        <v>55</v>
      </c>
      <c r="M1578">
        <v>55</v>
      </c>
      <c r="N1578">
        <f t="shared" si="106"/>
        <v>1.8333333333333333</v>
      </c>
      <c r="O1578">
        <v>0</v>
      </c>
      <c r="P1578">
        <v>0</v>
      </c>
      <c r="Q1578" t="s">
        <v>13</v>
      </c>
      <c r="R1578">
        <v>6.4</v>
      </c>
      <c r="S1578">
        <v>30</v>
      </c>
      <c r="T1578">
        <v>40</v>
      </c>
      <c r="U1578">
        <v>40</v>
      </c>
      <c r="V1578" t="s">
        <v>17</v>
      </c>
      <c r="W1578">
        <f t="shared" ca="1" si="107"/>
        <v>0</v>
      </c>
      <c r="X1578">
        <f t="shared" ca="1" si="105"/>
        <v>0</v>
      </c>
      <c r="Y1578">
        <v>0</v>
      </c>
      <c r="Z1578" t="s">
        <v>53</v>
      </c>
      <c r="AA1578" t="str">
        <f t="shared" si="108"/>
        <v>short_term</v>
      </c>
      <c r="AB1578" s="4" t="s">
        <v>128</v>
      </c>
    </row>
    <row r="1579" spans="1:28">
      <c r="A1579" t="s">
        <v>88</v>
      </c>
      <c r="B1579">
        <v>2021</v>
      </c>
      <c r="C1579" t="s">
        <v>82</v>
      </c>
      <c r="D1579" s="4" t="s">
        <v>27</v>
      </c>
      <c r="E1579" s="3" t="s">
        <v>62</v>
      </c>
      <c r="F1579">
        <v>0</v>
      </c>
      <c r="G1579">
        <v>5.5709677419999997</v>
      </c>
      <c r="H1579">
        <v>27.083870000000001</v>
      </c>
      <c r="I1579">
        <v>83.541935480000006</v>
      </c>
      <c r="J1579">
        <v>1.298387097</v>
      </c>
      <c r="K1579">
        <f ca="1">RANDBETWEEN(15,30)</f>
        <v>27</v>
      </c>
      <c r="L1579">
        <v>90</v>
      </c>
      <c r="M1579">
        <v>90</v>
      </c>
      <c r="N1579">
        <f t="shared" si="106"/>
        <v>3</v>
      </c>
      <c r="O1579">
        <v>0</v>
      </c>
      <c r="P1579">
        <v>0</v>
      </c>
      <c r="Q1579" t="s">
        <v>13</v>
      </c>
      <c r="R1579">
        <v>6.5</v>
      </c>
      <c r="S1579">
        <v>90</v>
      </c>
      <c r="T1579">
        <v>90</v>
      </c>
      <c r="U1579">
        <v>90</v>
      </c>
      <c r="V1579" t="s">
        <v>17</v>
      </c>
      <c r="W1579">
        <f t="shared" ca="1" si="107"/>
        <v>0</v>
      </c>
      <c r="X1579">
        <f t="shared" ca="1" si="105"/>
        <v>0</v>
      </c>
      <c r="Y1579">
        <v>0</v>
      </c>
      <c r="Z1579" t="s">
        <v>51</v>
      </c>
      <c r="AA1579" t="str">
        <f t="shared" si="108"/>
        <v>short_term</v>
      </c>
      <c r="AB1579" s="4" t="s">
        <v>93</v>
      </c>
    </row>
    <row r="1580" spans="1:28">
      <c r="A1580" t="s">
        <v>88</v>
      </c>
      <c r="B1580">
        <v>2021</v>
      </c>
      <c r="C1580" t="s">
        <v>82</v>
      </c>
      <c r="D1580" s="4" t="s">
        <v>28</v>
      </c>
      <c r="E1580" s="3" t="s">
        <v>62</v>
      </c>
      <c r="F1580">
        <v>0</v>
      </c>
      <c r="G1580">
        <v>5.5709677419999997</v>
      </c>
      <c r="H1580">
        <v>27.083870000000001</v>
      </c>
      <c r="I1580">
        <v>83.541935480000006</v>
      </c>
      <c r="J1580">
        <v>1.298387097</v>
      </c>
      <c r="K1580">
        <f ca="1">RANDBETWEEN(25,40)</f>
        <v>27</v>
      </c>
      <c r="L1580">
        <v>180</v>
      </c>
      <c r="M1580">
        <v>180</v>
      </c>
      <c r="N1580">
        <f t="shared" si="106"/>
        <v>6</v>
      </c>
      <c r="O1580">
        <v>0</v>
      </c>
      <c r="P1580">
        <v>0</v>
      </c>
      <c r="Q1580" t="s">
        <v>15</v>
      </c>
      <c r="R1580">
        <v>6.25</v>
      </c>
      <c r="S1580">
        <v>80</v>
      </c>
      <c r="T1580">
        <v>60</v>
      </c>
      <c r="U1580">
        <v>40</v>
      </c>
      <c r="V1580" t="s">
        <v>18</v>
      </c>
      <c r="W1580">
        <f t="shared" ca="1" si="107"/>
        <v>0</v>
      </c>
      <c r="X1580">
        <f t="shared" ca="1" si="105"/>
        <v>0</v>
      </c>
      <c r="Y1580">
        <v>0</v>
      </c>
      <c r="Z1580" t="s">
        <v>53</v>
      </c>
      <c r="AA1580" t="str">
        <f t="shared" si="108"/>
        <v>intermediate_term</v>
      </c>
      <c r="AB1580" s="4" t="s">
        <v>94</v>
      </c>
    </row>
    <row r="1581" spans="1:28">
      <c r="A1581" t="s">
        <v>88</v>
      </c>
      <c r="B1581">
        <v>2021</v>
      </c>
      <c r="C1581" t="s">
        <v>82</v>
      </c>
      <c r="D1581" s="4" t="s">
        <v>29</v>
      </c>
      <c r="E1581" s="1" t="s">
        <v>63</v>
      </c>
      <c r="F1581">
        <v>0</v>
      </c>
      <c r="G1581">
        <v>5.5709677419999997</v>
      </c>
      <c r="H1581">
        <v>27.083870000000001</v>
      </c>
      <c r="I1581">
        <v>83.541935480000006</v>
      </c>
      <c r="J1581">
        <v>1.298387097</v>
      </c>
      <c r="K1581">
        <f ca="1">RANDBETWEEN(85,95)</f>
        <v>86</v>
      </c>
      <c r="L1581">
        <v>210</v>
      </c>
      <c r="M1581">
        <v>210</v>
      </c>
      <c r="N1581">
        <f t="shared" si="106"/>
        <v>7</v>
      </c>
      <c r="O1581">
        <v>0</v>
      </c>
      <c r="P1581">
        <v>0</v>
      </c>
      <c r="Q1581" t="s">
        <v>36</v>
      </c>
      <c r="R1581">
        <v>6</v>
      </c>
      <c r="S1581">
        <v>120</v>
      </c>
      <c r="T1581">
        <v>50</v>
      </c>
      <c r="U1581">
        <v>80</v>
      </c>
      <c r="V1581" t="s">
        <v>17</v>
      </c>
      <c r="W1581">
        <f t="shared" ca="1" si="107"/>
        <v>0</v>
      </c>
      <c r="X1581">
        <f t="shared" ca="1" si="105"/>
        <v>0</v>
      </c>
      <c r="Y1581">
        <v>0</v>
      </c>
      <c r="Z1581" t="s">
        <v>51</v>
      </c>
      <c r="AA1581" t="str">
        <f t="shared" si="108"/>
        <v>intermediate_term</v>
      </c>
      <c r="AB1581" s="4" t="s">
        <v>129</v>
      </c>
    </row>
    <row r="1582" spans="1:28">
      <c r="A1582" t="s">
        <v>88</v>
      </c>
      <c r="B1582">
        <v>2021</v>
      </c>
      <c r="C1582" t="s">
        <v>82</v>
      </c>
      <c r="D1582" s="4" t="s">
        <v>30</v>
      </c>
      <c r="E1582" s="2" t="s">
        <v>61</v>
      </c>
      <c r="F1582">
        <v>0</v>
      </c>
      <c r="G1582">
        <v>5.5709677419999997</v>
      </c>
      <c r="H1582">
        <v>27.083870000000001</v>
      </c>
      <c r="I1582">
        <v>83.541935480000006</v>
      </c>
      <c r="J1582">
        <v>1.298387097</v>
      </c>
      <c r="K1582">
        <f ca="1">RANDBETWEEN(25,40)</f>
        <v>31</v>
      </c>
      <c r="L1582">
        <v>360</v>
      </c>
      <c r="M1582">
        <v>360</v>
      </c>
      <c r="N1582">
        <f t="shared" si="106"/>
        <v>12</v>
      </c>
      <c r="O1582">
        <v>0</v>
      </c>
      <c r="P1582">
        <v>0</v>
      </c>
      <c r="Q1582" t="s">
        <v>65</v>
      </c>
      <c r="R1582">
        <v>6.75</v>
      </c>
      <c r="S1582">
        <v>400</v>
      </c>
      <c r="T1582">
        <v>120</v>
      </c>
      <c r="U1582">
        <v>600</v>
      </c>
      <c r="V1582" t="s">
        <v>18</v>
      </c>
      <c r="W1582">
        <f t="shared" ca="1" si="107"/>
        <v>0</v>
      </c>
      <c r="X1582">
        <f t="shared" ca="1" si="105"/>
        <v>0</v>
      </c>
      <c r="Y1582">
        <v>0</v>
      </c>
      <c r="Z1582" t="s">
        <v>53</v>
      </c>
      <c r="AA1582" t="str">
        <f t="shared" si="108"/>
        <v>intermediate_term</v>
      </c>
      <c r="AB1582" s="4" t="s">
        <v>95</v>
      </c>
    </row>
    <row r="1583" spans="1:28">
      <c r="A1583" t="s">
        <v>88</v>
      </c>
      <c r="B1583">
        <v>2021</v>
      </c>
      <c r="C1583" t="s">
        <v>82</v>
      </c>
      <c r="D1583" s="4" t="s">
        <v>31</v>
      </c>
      <c r="E1583" s="3" t="s">
        <v>61</v>
      </c>
      <c r="F1583">
        <v>1</v>
      </c>
      <c r="G1583">
        <v>5.5709677419999997</v>
      </c>
      <c r="H1583">
        <v>27.083870000000001</v>
      </c>
      <c r="I1583">
        <v>83.541935480000006</v>
      </c>
      <c r="J1583">
        <v>1.298387097</v>
      </c>
      <c r="K1583">
        <f ca="1">RANDBETWEEN(290,320)</f>
        <v>302</v>
      </c>
      <c r="L1583">
        <v>1080</v>
      </c>
      <c r="M1583">
        <v>1080</v>
      </c>
      <c r="N1583">
        <f t="shared" si="106"/>
        <v>36</v>
      </c>
      <c r="O1583">
        <v>395000</v>
      </c>
      <c r="P1583">
        <v>12000</v>
      </c>
      <c r="Q1583" t="s">
        <v>13</v>
      </c>
      <c r="R1583">
        <v>9.5</v>
      </c>
      <c r="S1583">
        <v>32</v>
      </c>
      <c r="T1583">
        <v>32</v>
      </c>
      <c r="U1583">
        <v>32</v>
      </c>
      <c r="V1583" t="s">
        <v>17</v>
      </c>
      <c r="W1583">
        <f t="shared" ca="1" si="107"/>
        <v>3624000</v>
      </c>
      <c r="X1583">
        <f t="shared" ca="1" si="105"/>
        <v>3229000</v>
      </c>
      <c r="Y1583">
        <f ca="1">(X1583/O1583)*100</f>
        <v>817.46835443037969</v>
      </c>
      <c r="Z1583" t="s">
        <v>54</v>
      </c>
      <c r="AA1583" t="str">
        <f t="shared" si="108"/>
        <v>long_term</v>
      </c>
      <c r="AB1583" s="4" t="s">
        <v>130</v>
      </c>
    </row>
    <row r="1584" spans="1:28">
      <c r="A1584" t="s">
        <v>88</v>
      </c>
      <c r="B1584">
        <v>2021</v>
      </c>
      <c r="C1584" t="s">
        <v>82</v>
      </c>
      <c r="D1584" s="4" t="s">
        <v>32</v>
      </c>
      <c r="E1584" s="3" t="s">
        <v>61</v>
      </c>
      <c r="F1584">
        <v>1</v>
      </c>
      <c r="G1584">
        <v>5.5709677419999997</v>
      </c>
      <c r="H1584">
        <v>27.083870000000001</v>
      </c>
      <c r="I1584">
        <v>83.541935480000006</v>
      </c>
      <c r="J1584">
        <v>1.298387097</v>
      </c>
      <c r="K1584">
        <f ca="1">RANDBETWEEN(100,130)</f>
        <v>121</v>
      </c>
      <c r="L1584">
        <v>1980</v>
      </c>
      <c r="M1584">
        <v>1980</v>
      </c>
      <c r="N1584">
        <f t="shared" si="106"/>
        <v>66</v>
      </c>
      <c r="O1584">
        <v>61500</v>
      </c>
      <c r="P1584">
        <v>9000</v>
      </c>
      <c r="Q1584" t="s">
        <v>15</v>
      </c>
      <c r="R1584">
        <v>7.25</v>
      </c>
      <c r="S1584">
        <v>56</v>
      </c>
      <c r="T1584">
        <v>20</v>
      </c>
      <c r="U1584">
        <v>20</v>
      </c>
      <c r="V1584" t="s">
        <v>18</v>
      </c>
      <c r="W1584">
        <f t="shared" ca="1" si="107"/>
        <v>1089000</v>
      </c>
      <c r="X1584">
        <f t="shared" ca="1" si="105"/>
        <v>1027500</v>
      </c>
      <c r="Y1584">
        <f ca="1">(X1584/O1584)*100</f>
        <v>1670.7317073170732</v>
      </c>
      <c r="Z1584" t="s">
        <v>54</v>
      </c>
      <c r="AA1584" t="str">
        <f t="shared" si="108"/>
        <v>long_term</v>
      </c>
      <c r="AB1584" s="4" t="s">
        <v>131</v>
      </c>
    </row>
    <row r="1585" spans="1:28">
      <c r="A1585" t="s">
        <v>88</v>
      </c>
      <c r="B1585">
        <v>2021</v>
      </c>
      <c r="C1585" t="s">
        <v>82</v>
      </c>
      <c r="D1585" s="4" t="s">
        <v>33</v>
      </c>
      <c r="E1585" s="2" t="s">
        <v>61</v>
      </c>
      <c r="F1585">
        <v>0</v>
      </c>
      <c r="G1585">
        <v>5.5709677419999997</v>
      </c>
      <c r="H1585">
        <v>27.083870000000001</v>
      </c>
      <c r="I1585">
        <v>83.541935480000006</v>
      </c>
      <c r="J1585">
        <v>1.298387097</v>
      </c>
      <c r="K1585">
        <f ca="1">RANDBETWEEN(50,65)</f>
        <v>50</v>
      </c>
      <c r="L1585">
        <v>1080</v>
      </c>
      <c r="M1585">
        <v>1080</v>
      </c>
      <c r="N1585">
        <f t="shared" si="106"/>
        <v>36</v>
      </c>
      <c r="O1585">
        <v>0</v>
      </c>
      <c r="P1585">
        <v>0</v>
      </c>
      <c r="Q1585" t="s">
        <v>71</v>
      </c>
      <c r="R1585">
        <v>6</v>
      </c>
      <c r="S1585">
        <v>25</v>
      </c>
      <c r="T1585">
        <v>12</v>
      </c>
      <c r="U1585">
        <v>12</v>
      </c>
      <c r="V1585" t="s">
        <v>18</v>
      </c>
      <c r="W1585">
        <f t="shared" ca="1" si="107"/>
        <v>0</v>
      </c>
      <c r="X1585">
        <f t="shared" ca="1" si="105"/>
        <v>0</v>
      </c>
      <c r="Y1585">
        <v>0</v>
      </c>
      <c r="Z1585" t="s">
        <v>54</v>
      </c>
      <c r="AA1585" t="str">
        <f t="shared" si="108"/>
        <v>long_term</v>
      </c>
      <c r="AB1585" s="4" t="s">
        <v>96</v>
      </c>
    </row>
    <row r="1586" spans="1:28">
      <c r="A1586" t="s">
        <v>88</v>
      </c>
      <c r="B1586">
        <v>2021</v>
      </c>
      <c r="C1586" t="s">
        <v>82</v>
      </c>
      <c r="D1586" s="4" t="s">
        <v>34</v>
      </c>
      <c r="E1586" s="2" t="s">
        <v>61</v>
      </c>
      <c r="F1586">
        <v>0</v>
      </c>
      <c r="G1586">
        <v>5.5709677419999997</v>
      </c>
      <c r="H1586">
        <v>27.083870000000001</v>
      </c>
      <c r="I1586">
        <v>83.541935480000006</v>
      </c>
      <c r="J1586">
        <v>1.298387097</v>
      </c>
      <c r="K1586">
        <f ca="1">RANDBETWEEN(90,120)</f>
        <v>118</v>
      </c>
      <c r="L1586">
        <v>900</v>
      </c>
      <c r="M1586">
        <v>900</v>
      </c>
      <c r="N1586">
        <f t="shared" si="106"/>
        <v>30</v>
      </c>
      <c r="O1586">
        <v>0</v>
      </c>
      <c r="P1586">
        <v>0</v>
      </c>
      <c r="Q1586" t="s">
        <v>13</v>
      </c>
      <c r="R1586">
        <v>7.25</v>
      </c>
      <c r="S1586">
        <v>215</v>
      </c>
      <c r="T1586">
        <v>75</v>
      </c>
      <c r="U1586">
        <v>100</v>
      </c>
      <c r="V1586" t="s">
        <v>17</v>
      </c>
      <c r="W1586">
        <f t="shared" ca="1" si="107"/>
        <v>0</v>
      </c>
      <c r="X1586">
        <f t="shared" ca="1" si="105"/>
        <v>0</v>
      </c>
      <c r="Y1586">
        <v>0</v>
      </c>
      <c r="Z1586" t="s">
        <v>54</v>
      </c>
      <c r="AA1586" t="str">
        <f t="shared" si="108"/>
        <v>long_term</v>
      </c>
      <c r="AB1586" s="4" t="s">
        <v>97</v>
      </c>
    </row>
    <row r="1587" spans="1:28">
      <c r="A1587" t="s">
        <v>88</v>
      </c>
      <c r="B1587">
        <v>2021</v>
      </c>
      <c r="C1587" t="s">
        <v>82</v>
      </c>
      <c r="D1587" s="4" t="s">
        <v>35</v>
      </c>
      <c r="E1587" s="2" t="s">
        <v>61</v>
      </c>
      <c r="F1587">
        <v>0</v>
      </c>
      <c r="G1587">
        <v>5.5709677419999997</v>
      </c>
      <c r="H1587">
        <v>27.083870000000001</v>
      </c>
      <c r="I1587">
        <v>83.541935480000006</v>
      </c>
      <c r="J1587">
        <v>1.298387097</v>
      </c>
      <c r="K1587">
        <f ca="1">RANDBETWEEN(30,50)</f>
        <v>31</v>
      </c>
      <c r="L1587">
        <v>210</v>
      </c>
      <c r="M1587">
        <v>210</v>
      </c>
      <c r="N1587">
        <f t="shared" si="106"/>
        <v>7</v>
      </c>
      <c r="O1587">
        <v>0</v>
      </c>
      <c r="P1587">
        <v>0</v>
      </c>
      <c r="Q1587" t="s">
        <v>13</v>
      </c>
      <c r="R1587">
        <v>6.75</v>
      </c>
      <c r="S1587">
        <v>1088</v>
      </c>
      <c r="T1587">
        <v>72</v>
      </c>
      <c r="U1587">
        <v>527</v>
      </c>
      <c r="V1587" t="s">
        <v>17</v>
      </c>
      <c r="W1587">
        <f t="shared" ca="1" si="107"/>
        <v>0</v>
      </c>
      <c r="X1587">
        <f t="shared" ca="1" si="105"/>
        <v>0</v>
      </c>
      <c r="Y1587">
        <v>0</v>
      </c>
      <c r="Z1587" t="s">
        <v>54</v>
      </c>
      <c r="AA1587" t="str">
        <f t="shared" si="108"/>
        <v>intermediate_term</v>
      </c>
      <c r="AB1587" s="4" t="s">
        <v>98</v>
      </c>
    </row>
    <row r="1588" spans="1:28">
      <c r="A1588" t="s">
        <v>88</v>
      </c>
      <c r="B1588">
        <v>2021</v>
      </c>
      <c r="C1588" t="s">
        <v>82</v>
      </c>
      <c r="D1588" s="4" t="s">
        <v>37</v>
      </c>
      <c r="E1588" s="2" t="s">
        <v>61</v>
      </c>
      <c r="F1588">
        <v>1</v>
      </c>
      <c r="G1588">
        <v>5.5709677419999997</v>
      </c>
      <c r="H1588">
        <v>27.083870000000001</v>
      </c>
      <c r="I1588">
        <v>83.541935480000006</v>
      </c>
      <c r="J1588">
        <v>1.298387097</v>
      </c>
      <c r="K1588">
        <f ca="1">RANDBETWEEN(50,100)</f>
        <v>65</v>
      </c>
      <c r="L1588">
        <v>1800</v>
      </c>
      <c r="M1588">
        <v>2880</v>
      </c>
      <c r="N1588">
        <f t="shared" si="106"/>
        <v>78</v>
      </c>
      <c r="O1588">
        <v>46750</v>
      </c>
      <c r="P1588">
        <v>3000</v>
      </c>
      <c r="Q1588" t="s">
        <v>13</v>
      </c>
      <c r="R1588">
        <v>6.5</v>
      </c>
      <c r="S1588">
        <v>400</v>
      </c>
      <c r="T1588">
        <v>400</v>
      </c>
      <c r="U1588">
        <v>600</v>
      </c>
      <c r="V1588" t="s">
        <v>18</v>
      </c>
      <c r="W1588">
        <f t="shared" ca="1" si="107"/>
        <v>195000</v>
      </c>
      <c r="X1588">
        <f t="shared" ca="1" si="105"/>
        <v>148250</v>
      </c>
      <c r="Y1588">
        <f ca="1">(X1588/O1588)*100</f>
        <v>317.1122994652406</v>
      </c>
      <c r="Z1588" t="s">
        <v>54</v>
      </c>
      <c r="AA1588" t="str">
        <f t="shared" si="108"/>
        <v>long_term</v>
      </c>
      <c r="AB1588" s="4" t="s">
        <v>99</v>
      </c>
    </row>
    <row r="1589" spans="1:28">
      <c r="A1589" t="s">
        <v>88</v>
      </c>
      <c r="B1589">
        <v>2021</v>
      </c>
      <c r="C1589" t="s">
        <v>82</v>
      </c>
      <c r="D1589" s="4" t="s">
        <v>156</v>
      </c>
      <c r="E1589" s="2" t="s">
        <v>61</v>
      </c>
      <c r="F1589">
        <v>0</v>
      </c>
      <c r="G1589">
        <v>5.5709677419999997</v>
      </c>
      <c r="H1589">
        <v>27.083870000000001</v>
      </c>
      <c r="I1589">
        <v>83.541935480000006</v>
      </c>
      <c r="J1589">
        <v>1.298387097</v>
      </c>
      <c r="K1589">
        <f ca="1">RANDBETWEEN(100,150)</f>
        <v>126</v>
      </c>
      <c r="L1589">
        <v>240</v>
      </c>
      <c r="M1589">
        <v>720</v>
      </c>
      <c r="N1589">
        <f t="shared" si="106"/>
        <v>16</v>
      </c>
      <c r="O1589">
        <v>0</v>
      </c>
      <c r="P1589">
        <v>0</v>
      </c>
      <c r="Q1589" t="s">
        <v>67</v>
      </c>
      <c r="R1589">
        <v>6</v>
      </c>
      <c r="S1589">
        <v>170</v>
      </c>
      <c r="T1589">
        <v>170</v>
      </c>
      <c r="U1589">
        <v>170</v>
      </c>
      <c r="V1589" t="s">
        <v>18</v>
      </c>
      <c r="W1589">
        <f t="shared" ca="1" si="107"/>
        <v>0</v>
      </c>
      <c r="X1589">
        <f t="shared" ca="1" si="105"/>
        <v>0</v>
      </c>
      <c r="Y1589">
        <v>0</v>
      </c>
      <c r="Z1589" t="s">
        <v>54</v>
      </c>
      <c r="AA1589" t="str">
        <f t="shared" si="108"/>
        <v>long_term</v>
      </c>
      <c r="AB1589" s="4" t="s">
        <v>100</v>
      </c>
    </row>
    <row r="1590" spans="1:28">
      <c r="A1590" t="s">
        <v>88</v>
      </c>
      <c r="B1590">
        <v>2021</v>
      </c>
      <c r="C1590" t="s">
        <v>82</v>
      </c>
      <c r="D1590" s="4" t="s">
        <v>38</v>
      </c>
      <c r="E1590" s="3" t="s">
        <v>59</v>
      </c>
      <c r="F1590">
        <v>0</v>
      </c>
      <c r="G1590">
        <v>5.5709677419999997</v>
      </c>
      <c r="H1590">
        <v>27.083870000000001</v>
      </c>
      <c r="I1590">
        <v>83.541935480000006</v>
      </c>
      <c r="J1590">
        <v>1.298387097</v>
      </c>
      <c r="K1590">
        <f ca="1">RANDBETWEEN(120,300)</f>
        <v>212</v>
      </c>
      <c r="L1590">
        <v>45</v>
      </c>
      <c r="M1590">
        <v>50</v>
      </c>
      <c r="N1590">
        <f t="shared" si="106"/>
        <v>1.5833333333333333</v>
      </c>
      <c r="O1590">
        <v>0</v>
      </c>
      <c r="P1590">
        <v>0</v>
      </c>
      <c r="Q1590" t="s">
        <v>15</v>
      </c>
      <c r="R1590">
        <v>6.25</v>
      </c>
      <c r="S1590">
        <v>200</v>
      </c>
      <c r="T1590">
        <v>75</v>
      </c>
      <c r="U1590">
        <v>125</v>
      </c>
      <c r="V1590" t="s">
        <v>17</v>
      </c>
      <c r="W1590">
        <f t="shared" ca="1" si="107"/>
        <v>0</v>
      </c>
      <c r="X1590">
        <f t="shared" ca="1" si="105"/>
        <v>0</v>
      </c>
      <c r="Y1590">
        <v>0</v>
      </c>
      <c r="Z1590" t="s">
        <v>54</v>
      </c>
      <c r="AA1590" t="str">
        <f t="shared" si="108"/>
        <v>short_term</v>
      </c>
      <c r="AB1590" s="4" t="s">
        <v>101</v>
      </c>
    </row>
    <row r="1591" spans="1:28">
      <c r="A1591" t="s">
        <v>88</v>
      </c>
      <c r="B1591">
        <v>2021</v>
      </c>
      <c r="C1591" t="s">
        <v>82</v>
      </c>
      <c r="D1591" s="4" t="s">
        <v>39</v>
      </c>
      <c r="E1591" s="3" t="s">
        <v>59</v>
      </c>
      <c r="F1591">
        <v>1</v>
      </c>
      <c r="G1591">
        <v>5.5709677419999997</v>
      </c>
      <c r="H1591">
        <v>27.083870000000001</v>
      </c>
      <c r="I1591">
        <v>83.541935480000006</v>
      </c>
      <c r="J1591">
        <v>1.298387097</v>
      </c>
      <c r="K1591">
        <f ca="1">RANDBETWEEN(60,90)</f>
        <v>69</v>
      </c>
      <c r="L1591">
        <v>56</v>
      </c>
      <c r="M1591">
        <v>60</v>
      </c>
      <c r="N1591">
        <f t="shared" si="106"/>
        <v>1.9333333333333333</v>
      </c>
      <c r="O1591">
        <v>30500</v>
      </c>
      <c r="P1591">
        <v>10000</v>
      </c>
      <c r="Q1591" t="s">
        <v>13</v>
      </c>
      <c r="R1591">
        <v>7.25</v>
      </c>
      <c r="S1591">
        <v>45</v>
      </c>
      <c r="T1591">
        <v>90</v>
      </c>
      <c r="U1591">
        <v>75</v>
      </c>
      <c r="V1591" t="s">
        <v>18</v>
      </c>
      <c r="W1591">
        <f t="shared" ca="1" si="107"/>
        <v>690000</v>
      </c>
      <c r="X1591">
        <f t="shared" ca="1" si="105"/>
        <v>659500</v>
      </c>
      <c r="Y1591">
        <f ca="1">(X1591/O1591)*100</f>
        <v>2162.2950819672133</v>
      </c>
      <c r="Z1591" t="s">
        <v>53</v>
      </c>
      <c r="AA1591" t="str">
        <f t="shared" si="108"/>
        <v>short_term</v>
      </c>
      <c r="AB1591" s="4" t="s">
        <v>102</v>
      </c>
    </row>
    <row r="1592" spans="1:28">
      <c r="A1592" t="s">
        <v>88</v>
      </c>
      <c r="B1592">
        <v>2021</v>
      </c>
      <c r="C1592" t="s">
        <v>82</v>
      </c>
      <c r="D1592" s="4" t="s">
        <v>40</v>
      </c>
      <c r="E1592" s="2" t="s">
        <v>62</v>
      </c>
      <c r="F1592">
        <v>0</v>
      </c>
      <c r="G1592">
        <v>5.5709677419999997</v>
      </c>
      <c r="H1592">
        <v>27.083870000000001</v>
      </c>
      <c r="I1592">
        <v>83.541935480000006</v>
      </c>
      <c r="J1592">
        <v>1.298387097</v>
      </c>
      <c r="K1592">
        <f ca="1">RANDBETWEEN(15,25)</f>
        <v>23</v>
      </c>
      <c r="L1592">
        <v>55</v>
      </c>
      <c r="M1592">
        <v>90</v>
      </c>
      <c r="N1592">
        <f t="shared" si="106"/>
        <v>2.4166666666666665</v>
      </c>
      <c r="O1592">
        <v>0</v>
      </c>
      <c r="P1592">
        <v>0</v>
      </c>
      <c r="Q1592" t="s">
        <v>72</v>
      </c>
      <c r="R1592">
        <v>6.5</v>
      </c>
      <c r="S1592">
        <v>40</v>
      </c>
      <c r="T1592">
        <v>60</v>
      </c>
      <c r="U1592">
        <v>30</v>
      </c>
      <c r="V1592" t="s">
        <v>17</v>
      </c>
      <c r="W1592">
        <f t="shared" ca="1" si="107"/>
        <v>0</v>
      </c>
      <c r="X1592">
        <f t="shared" ca="1" si="105"/>
        <v>0</v>
      </c>
      <c r="Y1592">
        <v>0</v>
      </c>
      <c r="Z1592" t="s">
        <v>53</v>
      </c>
      <c r="AA1592" t="str">
        <f t="shared" si="108"/>
        <v>short_term</v>
      </c>
      <c r="AB1592" s="4" t="s">
        <v>132</v>
      </c>
    </row>
    <row r="1593" spans="1:28">
      <c r="A1593" t="s">
        <v>88</v>
      </c>
      <c r="B1593">
        <v>2021</v>
      </c>
      <c r="C1593" t="s">
        <v>82</v>
      </c>
      <c r="D1593" s="4" t="s">
        <v>41</v>
      </c>
      <c r="E1593" s="2" t="s">
        <v>62</v>
      </c>
      <c r="F1593">
        <v>1</v>
      </c>
      <c r="G1593">
        <v>5.5709677419999997</v>
      </c>
      <c r="H1593">
        <v>27.083870000000001</v>
      </c>
      <c r="I1593">
        <v>83.541935480000006</v>
      </c>
      <c r="J1593">
        <v>1.298387097</v>
      </c>
      <c r="K1593">
        <f ca="1">RANDBETWEEN(20,35)</f>
        <v>27</v>
      </c>
      <c r="L1593">
        <v>90</v>
      </c>
      <c r="M1593">
        <v>120</v>
      </c>
      <c r="N1593">
        <f t="shared" si="106"/>
        <v>3.5</v>
      </c>
      <c r="O1593">
        <v>29500</v>
      </c>
      <c r="P1593">
        <f ca="1">RANDBETWEEN(8090,8110)</f>
        <v>8106</v>
      </c>
      <c r="Q1593" t="s">
        <v>15</v>
      </c>
      <c r="R1593">
        <v>6.5</v>
      </c>
      <c r="S1593">
        <v>120</v>
      </c>
      <c r="T1593">
        <v>80</v>
      </c>
      <c r="U1593">
        <v>80</v>
      </c>
      <c r="V1593" t="s">
        <v>17</v>
      </c>
      <c r="W1593">
        <f t="shared" ca="1" si="107"/>
        <v>218862</v>
      </c>
      <c r="X1593">
        <f t="shared" ca="1" si="105"/>
        <v>189362</v>
      </c>
      <c r="Y1593">
        <f ca="1">(X1593/O1593)*100</f>
        <v>641.90508474576268</v>
      </c>
      <c r="Z1593" t="s">
        <v>51</v>
      </c>
      <c r="AA1593" t="str">
        <f t="shared" si="108"/>
        <v>short_term</v>
      </c>
      <c r="AB1593" s="4" t="s">
        <v>133</v>
      </c>
    </row>
    <row r="1594" spans="1:28">
      <c r="A1594" t="s">
        <v>88</v>
      </c>
      <c r="B1594">
        <v>2021</v>
      </c>
      <c r="C1594" t="s">
        <v>82</v>
      </c>
      <c r="D1594" s="4" t="s">
        <v>157</v>
      </c>
      <c r="E1594" s="2" t="s">
        <v>62</v>
      </c>
      <c r="F1594">
        <v>0</v>
      </c>
      <c r="G1594">
        <v>5.5709677419999997</v>
      </c>
      <c r="H1594">
        <v>27.083870000000001</v>
      </c>
      <c r="I1594">
        <v>83.541935480000006</v>
      </c>
      <c r="J1594">
        <v>1.298387097</v>
      </c>
      <c r="K1594">
        <f ca="1">RANDBETWEEN(25,40)</f>
        <v>29</v>
      </c>
      <c r="L1594">
        <v>55</v>
      </c>
      <c r="M1594">
        <v>60</v>
      </c>
      <c r="N1594">
        <f t="shared" si="106"/>
        <v>1.9166666666666667</v>
      </c>
      <c r="O1594">
        <v>0</v>
      </c>
      <c r="P1594">
        <v>0</v>
      </c>
      <c r="Q1594" t="s">
        <v>13</v>
      </c>
      <c r="R1594">
        <v>6.5</v>
      </c>
      <c r="S1594">
        <v>120</v>
      </c>
      <c r="T1594">
        <v>40</v>
      </c>
      <c r="U1594">
        <v>80</v>
      </c>
      <c r="V1594" t="s">
        <v>18</v>
      </c>
      <c r="W1594">
        <f t="shared" ca="1" si="107"/>
        <v>0</v>
      </c>
      <c r="X1594">
        <f t="shared" ca="1" si="105"/>
        <v>0</v>
      </c>
      <c r="Y1594">
        <v>0</v>
      </c>
      <c r="Z1594" t="s">
        <v>53</v>
      </c>
      <c r="AA1594" t="str">
        <f t="shared" si="108"/>
        <v>short_term</v>
      </c>
      <c r="AB1594" s="4" t="s">
        <v>103</v>
      </c>
    </row>
    <row r="1595" spans="1:28">
      <c r="A1595" t="s">
        <v>88</v>
      </c>
      <c r="B1595">
        <v>2021</v>
      </c>
      <c r="C1595" t="s">
        <v>82</v>
      </c>
      <c r="D1595" s="4" t="s">
        <v>158</v>
      </c>
      <c r="E1595" s="2" t="s">
        <v>62</v>
      </c>
      <c r="F1595">
        <v>0</v>
      </c>
      <c r="G1595">
        <v>5.5709677419999997</v>
      </c>
      <c r="H1595">
        <v>27.083870000000001</v>
      </c>
      <c r="I1595">
        <v>83.541935480000006</v>
      </c>
      <c r="J1595">
        <v>1.298387097</v>
      </c>
      <c r="K1595">
        <f ca="1">RANDBETWEEN(15,25)</f>
        <v>23</v>
      </c>
      <c r="L1595">
        <v>110</v>
      </c>
      <c r="M1595">
        <v>120</v>
      </c>
      <c r="N1595">
        <f t="shared" si="106"/>
        <v>3.8333333333333335</v>
      </c>
      <c r="O1595">
        <v>0</v>
      </c>
      <c r="P1595">
        <v>0</v>
      </c>
      <c r="Q1595" t="s">
        <v>13</v>
      </c>
      <c r="R1595">
        <v>7</v>
      </c>
      <c r="S1595">
        <v>120</v>
      </c>
      <c r="T1595">
        <v>40</v>
      </c>
      <c r="U1595">
        <v>80</v>
      </c>
      <c r="V1595" t="s">
        <v>17</v>
      </c>
      <c r="W1595">
        <f t="shared" ca="1" si="107"/>
        <v>0</v>
      </c>
      <c r="X1595">
        <f t="shared" ca="1" si="105"/>
        <v>0</v>
      </c>
      <c r="Y1595">
        <v>0</v>
      </c>
      <c r="Z1595" t="s">
        <v>53</v>
      </c>
      <c r="AA1595" t="str">
        <f t="shared" si="108"/>
        <v>short_term</v>
      </c>
      <c r="AB1595" s="4" t="s">
        <v>103</v>
      </c>
    </row>
    <row r="1596" spans="1:28">
      <c r="A1596" t="s">
        <v>88</v>
      </c>
      <c r="B1596">
        <v>2021</v>
      </c>
      <c r="C1596" t="s">
        <v>82</v>
      </c>
      <c r="D1596" s="4" t="s">
        <v>42</v>
      </c>
      <c r="E1596" s="2" t="s">
        <v>61</v>
      </c>
      <c r="F1596">
        <v>1</v>
      </c>
      <c r="G1596">
        <v>5.5709677419999997</v>
      </c>
      <c r="H1596">
        <v>27.083870000000001</v>
      </c>
      <c r="I1596">
        <v>83.541935480000006</v>
      </c>
      <c r="J1596">
        <v>1.298387097</v>
      </c>
      <c r="K1596">
        <f ca="1">RANDBETWEEN(600,700)</f>
        <v>671</v>
      </c>
      <c r="L1596">
        <v>720</v>
      </c>
      <c r="M1596">
        <v>1080</v>
      </c>
      <c r="N1596">
        <f t="shared" si="106"/>
        <v>30</v>
      </c>
      <c r="O1596">
        <v>31000</v>
      </c>
      <c r="P1596">
        <f ca="1">RANDBETWEEN(1290,1310)</f>
        <v>1306</v>
      </c>
      <c r="Q1596" t="s">
        <v>70</v>
      </c>
      <c r="R1596">
        <v>5.75</v>
      </c>
      <c r="S1596">
        <v>890</v>
      </c>
      <c r="T1596">
        <v>445</v>
      </c>
      <c r="U1596">
        <v>445</v>
      </c>
      <c r="V1596" t="s">
        <v>18</v>
      </c>
      <c r="W1596">
        <f t="shared" ca="1" si="107"/>
        <v>876326</v>
      </c>
      <c r="X1596">
        <f t="shared" ca="1" si="105"/>
        <v>845326</v>
      </c>
      <c r="Y1596">
        <f ca="1">(X1596/O1596)*100</f>
        <v>2726.8580645161292</v>
      </c>
      <c r="Z1596" t="s">
        <v>54</v>
      </c>
      <c r="AA1596" t="str">
        <f t="shared" si="108"/>
        <v>long_term</v>
      </c>
      <c r="AB1596" s="4" t="s">
        <v>134</v>
      </c>
    </row>
    <row r="1597" spans="1:28">
      <c r="A1597" t="s">
        <v>88</v>
      </c>
      <c r="B1597">
        <v>2021</v>
      </c>
      <c r="C1597" t="s">
        <v>82</v>
      </c>
      <c r="D1597" s="4" t="s">
        <v>43</v>
      </c>
      <c r="E1597" s="3" t="s">
        <v>61</v>
      </c>
      <c r="F1597">
        <v>0</v>
      </c>
      <c r="G1597">
        <v>5.5709677419999997</v>
      </c>
      <c r="H1597">
        <v>27.083870000000001</v>
      </c>
      <c r="I1597">
        <v>83.541935480000006</v>
      </c>
      <c r="J1597">
        <v>1.298387097</v>
      </c>
      <c r="K1597">
        <f ca="1">RANDBETWEEN(140,170)</f>
        <v>155</v>
      </c>
      <c r="L1597">
        <v>150</v>
      </c>
      <c r="M1597">
        <v>180</v>
      </c>
      <c r="N1597">
        <f t="shared" si="106"/>
        <v>5.5</v>
      </c>
      <c r="O1597">
        <v>0</v>
      </c>
      <c r="P1597">
        <v>0</v>
      </c>
      <c r="Q1597" t="s">
        <v>15</v>
      </c>
      <c r="R1597">
        <v>6.5</v>
      </c>
      <c r="S1597">
        <v>350</v>
      </c>
      <c r="T1597">
        <v>140</v>
      </c>
      <c r="U1597">
        <v>140</v>
      </c>
      <c r="V1597" t="s">
        <v>17</v>
      </c>
      <c r="W1597">
        <f t="shared" ca="1" si="107"/>
        <v>0</v>
      </c>
      <c r="X1597">
        <f t="shared" ca="1" si="105"/>
        <v>0</v>
      </c>
      <c r="Y1597">
        <v>0</v>
      </c>
      <c r="Z1597" t="s">
        <v>54</v>
      </c>
      <c r="AA1597" t="str">
        <f t="shared" si="108"/>
        <v>intermediate_term</v>
      </c>
      <c r="AB1597" s="4" t="s">
        <v>135</v>
      </c>
    </row>
    <row r="1598" spans="1:28">
      <c r="A1598" t="s">
        <v>88</v>
      </c>
      <c r="B1598">
        <v>2021</v>
      </c>
      <c r="C1598" t="s">
        <v>82</v>
      </c>
      <c r="D1598" s="4" t="s">
        <v>44</v>
      </c>
      <c r="E1598" s="2" t="s">
        <v>61</v>
      </c>
      <c r="F1598">
        <v>1</v>
      </c>
      <c r="G1598">
        <v>5.5709677419999997</v>
      </c>
      <c r="H1598">
        <v>27.083870000000001</v>
      </c>
      <c r="I1598">
        <v>83.541935480000006</v>
      </c>
      <c r="J1598">
        <v>1.298387097</v>
      </c>
      <c r="K1598">
        <f ca="1">RANDBETWEEN(110,125)</f>
        <v>113</v>
      </c>
      <c r="L1598">
        <v>2160</v>
      </c>
      <c r="M1598">
        <v>3600</v>
      </c>
      <c r="N1598">
        <f t="shared" si="106"/>
        <v>96</v>
      </c>
      <c r="O1598">
        <v>40500</v>
      </c>
      <c r="P1598">
        <f ca="1">RANDBETWEEN(2780,2795)</f>
        <v>2787</v>
      </c>
      <c r="Q1598" t="s">
        <v>70</v>
      </c>
      <c r="R1598">
        <v>6.6</v>
      </c>
      <c r="S1598">
        <v>800</v>
      </c>
      <c r="T1598">
        <v>40</v>
      </c>
      <c r="U1598">
        <v>160</v>
      </c>
      <c r="V1598" t="s">
        <v>18</v>
      </c>
      <c r="W1598">
        <f t="shared" ca="1" si="107"/>
        <v>314931</v>
      </c>
      <c r="X1598">
        <f t="shared" ca="1" si="105"/>
        <v>274431</v>
      </c>
      <c r="Y1598">
        <f ca="1">(X1598/O1598)*100</f>
        <v>677.60740740740744</v>
      </c>
      <c r="Z1598" t="s">
        <v>54</v>
      </c>
      <c r="AA1598" t="str">
        <f t="shared" si="108"/>
        <v>long_term</v>
      </c>
      <c r="AB1598" s="4" t="s">
        <v>136</v>
      </c>
    </row>
    <row r="1599" spans="1:28">
      <c r="A1599" t="s">
        <v>88</v>
      </c>
      <c r="B1599">
        <v>2021</v>
      </c>
      <c r="C1599" t="s">
        <v>82</v>
      </c>
      <c r="D1599" s="4" t="s">
        <v>45</v>
      </c>
      <c r="E1599" s="3" t="s">
        <v>59</v>
      </c>
      <c r="F1599">
        <v>1</v>
      </c>
      <c r="G1599">
        <v>5.5709677419999997</v>
      </c>
      <c r="H1599">
        <v>27.083870000000001</v>
      </c>
      <c r="I1599">
        <v>83.541935480000006</v>
      </c>
      <c r="J1599">
        <v>1.298387097</v>
      </c>
      <c r="K1599">
        <f ca="1">RANDBETWEEN(800,1000)</f>
        <v>976</v>
      </c>
      <c r="L1599">
        <v>240</v>
      </c>
      <c r="M1599">
        <v>270</v>
      </c>
      <c r="N1599">
        <f t="shared" si="106"/>
        <v>8.5</v>
      </c>
      <c r="O1599">
        <v>33500</v>
      </c>
      <c r="P1599">
        <v>800</v>
      </c>
      <c r="Q1599" t="s">
        <v>65</v>
      </c>
      <c r="R1599">
        <v>7</v>
      </c>
      <c r="S1599">
        <v>50</v>
      </c>
      <c r="T1599">
        <v>100</v>
      </c>
      <c r="U1599">
        <v>100</v>
      </c>
      <c r="V1599" t="s">
        <v>18</v>
      </c>
      <c r="W1599">
        <f t="shared" ca="1" si="107"/>
        <v>780800</v>
      </c>
      <c r="X1599">
        <f t="shared" ca="1" si="105"/>
        <v>747300</v>
      </c>
      <c r="Y1599">
        <f ca="1">(X1599/O1599)*100</f>
        <v>2230.7462686567164</v>
      </c>
      <c r="Z1599" t="s">
        <v>53</v>
      </c>
      <c r="AA1599" t="str">
        <f t="shared" si="108"/>
        <v>intermediate_term</v>
      </c>
      <c r="AB1599" s="4" t="s">
        <v>104</v>
      </c>
    </row>
    <row r="1600" spans="1:28">
      <c r="A1600" t="s">
        <v>88</v>
      </c>
      <c r="B1600">
        <v>2021</v>
      </c>
      <c r="C1600" t="s">
        <v>82</v>
      </c>
      <c r="D1600" s="4" t="s">
        <v>46</v>
      </c>
      <c r="E1600" s="2" t="s">
        <v>59</v>
      </c>
      <c r="F1600">
        <v>1</v>
      </c>
      <c r="G1600">
        <v>5.5709677419999997</v>
      </c>
      <c r="H1600">
        <v>27.083870000000001</v>
      </c>
      <c r="I1600">
        <v>83.541935480000006</v>
      </c>
      <c r="J1600">
        <v>1.298387097</v>
      </c>
      <c r="K1600">
        <f ca="1">RANDBETWEEN(80,100)</f>
        <v>80</v>
      </c>
      <c r="L1600">
        <v>75</v>
      </c>
      <c r="M1600">
        <v>90</v>
      </c>
      <c r="N1600">
        <f t="shared" si="106"/>
        <v>2.75</v>
      </c>
      <c r="O1600">
        <v>33500</v>
      </c>
      <c r="P1600">
        <f ca="1">RANDBETWEEN(9990,10010)</f>
        <v>9992</v>
      </c>
      <c r="Q1600" t="s">
        <v>13</v>
      </c>
      <c r="R1600">
        <v>6.75</v>
      </c>
      <c r="S1600">
        <v>125</v>
      </c>
      <c r="T1600">
        <v>120</v>
      </c>
      <c r="U1600">
        <v>25</v>
      </c>
      <c r="V1600" t="s">
        <v>17</v>
      </c>
      <c r="W1600">
        <f t="shared" ca="1" si="107"/>
        <v>799360</v>
      </c>
      <c r="X1600">
        <f t="shared" ca="1" si="105"/>
        <v>765860</v>
      </c>
      <c r="Y1600">
        <f ca="1">(X1600/O1600)*100</f>
        <v>2286.1492537313429</v>
      </c>
      <c r="Z1600" t="s">
        <v>53</v>
      </c>
      <c r="AA1600" t="str">
        <f t="shared" si="108"/>
        <v>short_term</v>
      </c>
      <c r="AB1600" s="4" t="s">
        <v>105</v>
      </c>
    </row>
    <row r="1601" spans="1:28">
      <c r="A1601" t="s">
        <v>88</v>
      </c>
      <c r="B1601">
        <v>2021</v>
      </c>
      <c r="C1601" t="s">
        <v>82</v>
      </c>
      <c r="D1601" t="s">
        <v>159</v>
      </c>
      <c r="E1601" s="2" t="s">
        <v>61</v>
      </c>
      <c r="F1601">
        <v>0</v>
      </c>
      <c r="G1601">
        <v>5.5709677419999997</v>
      </c>
      <c r="H1601">
        <v>27.083870000000001</v>
      </c>
      <c r="I1601">
        <v>83.541935480000006</v>
      </c>
      <c r="J1601">
        <v>1.298387097</v>
      </c>
      <c r="K1601">
        <f ca="1">RANDBETWEEN(190,210)</f>
        <v>207</v>
      </c>
      <c r="L1601">
        <v>1095</v>
      </c>
      <c r="M1601">
        <v>1460</v>
      </c>
      <c r="N1601">
        <f t="shared" si="106"/>
        <v>42.583333333333336</v>
      </c>
      <c r="O1601">
        <v>0</v>
      </c>
      <c r="P1601">
        <v>0</v>
      </c>
      <c r="Q1601" t="s">
        <v>13</v>
      </c>
      <c r="R1601">
        <v>6</v>
      </c>
      <c r="S1601">
        <v>50</v>
      </c>
      <c r="T1601">
        <v>25</v>
      </c>
      <c r="U1601">
        <v>25</v>
      </c>
      <c r="V1601" t="s">
        <v>17</v>
      </c>
      <c r="W1601">
        <f t="shared" ca="1" si="107"/>
        <v>0</v>
      </c>
      <c r="X1601">
        <f t="shared" ca="1" si="105"/>
        <v>0</v>
      </c>
      <c r="Y1601">
        <v>0</v>
      </c>
      <c r="Z1601" t="s">
        <v>54</v>
      </c>
      <c r="AA1601" t="str">
        <f t="shared" si="108"/>
        <v>long_term</v>
      </c>
      <c r="AB1601" s="4" t="s">
        <v>106</v>
      </c>
    </row>
    <row r="1602" spans="1:28">
      <c r="A1602" t="s">
        <v>88</v>
      </c>
      <c r="B1602">
        <v>2021</v>
      </c>
      <c r="C1602" t="s">
        <v>83</v>
      </c>
      <c r="D1602" s="4" t="s">
        <v>138</v>
      </c>
      <c r="E1602" t="s">
        <v>58</v>
      </c>
      <c r="F1602">
        <v>1</v>
      </c>
      <c r="G1602">
        <v>11</v>
      </c>
      <c r="H1602">
        <v>26.844999999999999</v>
      </c>
      <c r="I1602">
        <v>83.863333330000003</v>
      </c>
      <c r="J1602">
        <v>1.79</v>
      </c>
      <c r="K1602">
        <v>18.989999999999998</v>
      </c>
      <c r="L1602">
        <v>90</v>
      </c>
      <c r="M1602">
        <v>110</v>
      </c>
      <c r="N1602">
        <f t="shared" si="106"/>
        <v>3.3333333333333335</v>
      </c>
      <c r="O1602">
        <v>36000</v>
      </c>
      <c r="P1602">
        <v>2500</v>
      </c>
      <c r="Q1602" t="s">
        <v>15</v>
      </c>
      <c r="R1602">
        <v>5.75</v>
      </c>
      <c r="S1602">
        <v>150</v>
      </c>
      <c r="T1602">
        <v>60</v>
      </c>
      <c r="U1602">
        <v>60</v>
      </c>
      <c r="V1602" t="s">
        <v>17</v>
      </c>
      <c r="W1602">
        <f t="shared" si="107"/>
        <v>47474.999999999993</v>
      </c>
      <c r="X1602">
        <f t="shared" ref="X1602:X1665" si="110">(K1602*P1602*F1602)-(O1602*F1602)</f>
        <v>11474.999999999993</v>
      </c>
      <c r="Y1602">
        <f>(X1602/O1602)*100</f>
        <v>31.874999999999982</v>
      </c>
      <c r="Z1602" t="s">
        <v>51</v>
      </c>
      <c r="AA1602" t="str">
        <f t="shared" si="108"/>
        <v>short_term</v>
      </c>
      <c r="AB1602" s="4" t="s">
        <v>107</v>
      </c>
    </row>
    <row r="1603" spans="1:28">
      <c r="A1603" t="s">
        <v>88</v>
      </c>
      <c r="B1603">
        <v>2021</v>
      </c>
      <c r="C1603" t="s">
        <v>83</v>
      </c>
      <c r="D1603" s="4" t="s">
        <v>9</v>
      </c>
      <c r="E1603" t="s">
        <v>58</v>
      </c>
      <c r="F1603">
        <v>0</v>
      </c>
      <c r="G1603">
        <v>11</v>
      </c>
      <c r="H1603">
        <v>26.844999999999999</v>
      </c>
      <c r="I1603">
        <v>83.863333330000003</v>
      </c>
      <c r="J1603">
        <v>1.79</v>
      </c>
      <c r="K1603">
        <v>44.5</v>
      </c>
      <c r="L1603">
        <v>210</v>
      </c>
      <c r="M1603">
        <v>240</v>
      </c>
      <c r="N1603">
        <f t="shared" ref="N1603:N1666" si="111">SUM(L1603+M1603)/(2*30)</f>
        <v>7.5</v>
      </c>
      <c r="O1603">
        <v>0</v>
      </c>
      <c r="P1603">
        <v>0</v>
      </c>
      <c r="Q1603" t="s">
        <v>15</v>
      </c>
      <c r="R1603">
        <v>6.5</v>
      </c>
      <c r="S1603">
        <v>80</v>
      </c>
      <c r="T1603">
        <v>40</v>
      </c>
      <c r="U1603">
        <v>40</v>
      </c>
      <c r="V1603" t="s">
        <v>17</v>
      </c>
      <c r="W1603">
        <f t="shared" ref="W1603:W1666" si="112">(P1603*K1603*F1603)</f>
        <v>0</v>
      </c>
      <c r="X1603">
        <f t="shared" si="110"/>
        <v>0</v>
      </c>
      <c r="Y1603">
        <v>0</v>
      </c>
      <c r="Z1603" t="s">
        <v>51</v>
      </c>
      <c r="AA1603" t="str">
        <f t="shared" ref="AA1603:AA1666" si="113">IF(N1603&gt;12,"long_term",IF(N1603&lt;4,"short_term","intermediate_term"))</f>
        <v>intermediate_term</v>
      </c>
      <c r="AB1603" s="4" t="s">
        <v>108</v>
      </c>
    </row>
    <row r="1604" spans="1:28">
      <c r="A1604" t="s">
        <v>88</v>
      </c>
      <c r="B1604">
        <v>2021</v>
      </c>
      <c r="C1604" t="s">
        <v>83</v>
      </c>
      <c r="D1604" s="4" t="s">
        <v>139</v>
      </c>
      <c r="E1604" t="s">
        <v>58</v>
      </c>
      <c r="F1604">
        <v>0</v>
      </c>
      <c r="G1604">
        <v>11</v>
      </c>
      <c r="H1604">
        <v>26.844999999999999</v>
      </c>
      <c r="I1604">
        <v>83.863333330000003</v>
      </c>
      <c r="J1604">
        <v>1.79</v>
      </c>
      <c r="K1604">
        <v>36.57</v>
      </c>
      <c r="L1604">
        <v>65</v>
      </c>
      <c r="M1604">
        <v>75</v>
      </c>
      <c r="N1604">
        <f t="shared" si="111"/>
        <v>2.3333333333333335</v>
      </c>
      <c r="O1604">
        <v>0</v>
      </c>
      <c r="P1604">
        <v>0</v>
      </c>
      <c r="Q1604" t="s">
        <v>15</v>
      </c>
      <c r="R1604">
        <v>6.75</v>
      </c>
      <c r="S1604">
        <v>80</v>
      </c>
      <c r="T1604">
        <v>40</v>
      </c>
      <c r="U1604">
        <v>40</v>
      </c>
      <c r="V1604" t="s">
        <v>17</v>
      </c>
      <c r="W1604">
        <f t="shared" si="112"/>
        <v>0</v>
      </c>
      <c r="X1604">
        <f t="shared" si="110"/>
        <v>0</v>
      </c>
      <c r="Y1604">
        <v>0</v>
      </c>
      <c r="Z1604" t="s">
        <v>51</v>
      </c>
      <c r="AA1604" t="str">
        <f t="shared" si="113"/>
        <v>short_term</v>
      </c>
      <c r="AB1604" s="4" t="s">
        <v>89</v>
      </c>
    </row>
    <row r="1605" spans="1:28">
      <c r="A1605" t="s">
        <v>88</v>
      </c>
      <c r="B1605">
        <v>2021</v>
      </c>
      <c r="C1605" t="s">
        <v>83</v>
      </c>
      <c r="D1605" s="4" t="s">
        <v>140</v>
      </c>
      <c r="E1605" t="s">
        <v>58</v>
      </c>
      <c r="F1605">
        <v>1</v>
      </c>
      <c r="G1605">
        <v>11</v>
      </c>
      <c r="H1605">
        <v>26.844999999999999</v>
      </c>
      <c r="I1605">
        <v>83.863333330000003</v>
      </c>
      <c r="J1605">
        <v>1.79</v>
      </c>
      <c r="K1605">
        <v>17.89</v>
      </c>
      <c r="L1605">
        <v>70</v>
      </c>
      <c r="M1605">
        <v>90</v>
      </c>
      <c r="N1605">
        <f t="shared" si="111"/>
        <v>2.6666666666666665</v>
      </c>
      <c r="O1605">
        <v>11000</v>
      </c>
      <c r="P1605">
        <v>2500</v>
      </c>
      <c r="Q1605" t="s">
        <v>13</v>
      </c>
      <c r="R1605">
        <v>0.75</v>
      </c>
      <c r="S1605">
        <v>80</v>
      </c>
      <c r="T1605">
        <v>40</v>
      </c>
      <c r="U1605">
        <v>40</v>
      </c>
      <c r="V1605" t="s">
        <v>18</v>
      </c>
      <c r="W1605">
        <f t="shared" si="112"/>
        <v>44725</v>
      </c>
      <c r="X1605">
        <f t="shared" si="110"/>
        <v>33725</v>
      </c>
      <c r="Y1605">
        <f>(X1605/O1605)*100</f>
        <v>306.59090909090907</v>
      </c>
      <c r="Z1605" t="s">
        <v>51</v>
      </c>
      <c r="AA1605" t="str">
        <f t="shared" si="113"/>
        <v>short_term</v>
      </c>
      <c r="AB1605" s="4" t="s">
        <v>109</v>
      </c>
    </row>
    <row r="1606" spans="1:28">
      <c r="A1606" t="s">
        <v>88</v>
      </c>
      <c r="B1606">
        <v>2021</v>
      </c>
      <c r="C1606" t="s">
        <v>83</v>
      </c>
      <c r="D1606" s="4" t="s">
        <v>141</v>
      </c>
      <c r="E1606" t="s">
        <v>58</v>
      </c>
      <c r="F1606">
        <v>0</v>
      </c>
      <c r="G1606">
        <v>11</v>
      </c>
      <c r="H1606">
        <v>26.844999999999999</v>
      </c>
      <c r="I1606">
        <v>83.863333330000003</v>
      </c>
      <c r="J1606">
        <v>1.79</v>
      </c>
      <c r="K1606">
        <v>20</v>
      </c>
      <c r="L1606">
        <v>105</v>
      </c>
      <c r="M1606">
        <v>110</v>
      </c>
      <c r="N1606">
        <f t="shared" si="111"/>
        <v>3.5833333333333335</v>
      </c>
      <c r="O1606">
        <v>0</v>
      </c>
      <c r="P1606">
        <v>0</v>
      </c>
      <c r="Q1606" t="s">
        <v>15</v>
      </c>
      <c r="R1606">
        <v>6.5</v>
      </c>
      <c r="S1606">
        <v>60</v>
      </c>
      <c r="T1606">
        <v>30</v>
      </c>
      <c r="U1606">
        <v>30</v>
      </c>
      <c r="V1606" t="s">
        <v>17</v>
      </c>
      <c r="W1606">
        <f t="shared" si="112"/>
        <v>0</v>
      </c>
      <c r="X1606">
        <f t="shared" si="110"/>
        <v>0</v>
      </c>
      <c r="Y1606">
        <v>0</v>
      </c>
      <c r="Z1606" t="s">
        <v>51</v>
      </c>
      <c r="AA1606" t="str">
        <f t="shared" si="113"/>
        <v>short_term</v>
      </c>
      <c r="AB1606" s="4" t="s">
        <v>110</v>
      </c>
    </row>
    <row r="1607" spans="1:28">
      <c r="A1607" t="s">
        <v>88</v>
      </c>
      <c r="B1607">
        <v>2021</v>
      </c>
      <c r="C1607" t="s">
        <v>83</v>
      </c>
      <c r="D1607" s="4" t="s">
        <v>142</v>
      </c>
      <c r="E1607" t="s">
        <v>58</v>
      </c>
      <c r="F1607">
        <v>1</v>
      </c>
      <c r="G1607">
        <v>11</v>
      </c>
      <c r="H1607">
        <v>26.844999999999999</v>
      </c>
      <c r="I1607">
        <v>83.863333330000003</v>
      </c>
      <c r="J1607">
        <v>1.79</v>
      </c>
      <c r="K1607">
        <v>46.78</v>
      </c>
      <c r="L1607">
        <v>120</v>
      </c>
      <c r="M1607">
        <v>135</v>
      </c>
      <c r="N1607">
        <f t="shared" si="111"/>
        <v>4.25</v>
      </c>
      <c r="O1607">
        <v>13000</v>
      </c>
      <c r="P1607">
        <v>648</v>
      </c>
      <c r="Q1607" t="s">
        <v>65</v>
      </c>
      <c r="R1607">
        <v>6</v>
      </c>
      <c r="S1607">
        <v>40</v>
      </c>
      <c r="T1607">
        <v>20</v>
      </c>
      <c r="U1607">
        <v>20</v>
      </c>
      <c r="V1607" t="s">
        <v>18</v>
      </c>
      <c r="W1607">
        <f t="shared" si="112"/>
        <v>30313.440000000002</v>
      </c>
      <c r="X1607">
        <f t="shared" si="110"/>
        <v>17313.440000000002</v>
      </c>
      <c r="Y1607">
        <f>(X1607/O1607)*100</f>
        <v>133.18030769230771</v>
      </c>
      <c r="Z1607" t="s">
        <v>51</v>
      </c>
      <c r="AA1607" t="str">
        <f t="shared" si="113"/>
        <v>intermediate_term</v>
      </c>
      <c r="AB1607" s="4" t="s">
        <v>111</v>
      </c>
    </row>
    <row r="1608" spans="1:28">
      <c r="A1608" t="s">
        <v>88</v>
      </c>
      <c r="B1608">
        <v>2021</v>
      </c>
      <c r="C1608" t="s">
        <v>83</v>
      </c>
      <c r="D1608" s="4" t="s">
        <v>143</v>
      </c>
      <c r="E1608" t="s">
        <v>58</v>
      </c>
      <c r="F1608">
        <v>1</v>
      </c>
      <c r="G1608">
        <v>11</v>
      </c>
      <c r="H1608">
        <v>26.844999999999999</v>
      </c>
      <c r="I1608">
        <v>83.863333330000003</v>
      </c>
      <c r="J1608">
        <v>1.79</v>
      </c>
      <c r="K1608">
        <v>34.56</v>
      </c>
      <c r="L1608">
        <v>100</v>
      </c>
      <c r="M1608">
        <v>120</v>
      </c>
      <c r="N1608">
        <f t="shared" si="111"/>
        <v>3.6666666666666665</v>
      </c>
      <c r="O1608">
        <v>17500</v>
      </c>
      <c r="P1608">
        <v>800</v>
      </c>
      <c r="Q1608" t="s">
        <v>66</v>
      </c>
      <c r="R1608">
        <v>5.25</v>
      </c>
      <c r="S1608">
        <v>10</v>
      </c>
      <c r="T1608">
        <v>20</v>
      </c>
      <c r="U1608">
        <v>12</v>
      </c>
      <c r="V1608" t="s">
        <v>17</v>
      </c>
      <c r="W1608">
        <f t="shared" si="112"/>
        <v>27648</v>
      </c>
      <c r="X1608">
        <f t="shared" si="110"/>
        <v>10148</v>
      </c>
      <c r="Y1608">
        <f>(X1608/O1608)*100</f>
        <v>57.988571428571433</v>
      </c>
      <c r="Z1608" t="s">
        <v>51</v>
      </c>
      <c r="AA1608" t="str">
        <f t="shared" si="113"/>
        <v>short_term</v>
      </c>
      <c r="AB1608" s="4" t="s">
        <v>112</v>
      </c>
    </row>
    <row r="1609" spans="1:28">
      <c r="A1609" t="s">
        <v>88</v>
      </c>
      <c r="B1609">
        <v>2021</v>
      </c>
      <c r="C1609" t="s">
        <v>83</v>
      </c>
      <c r="D1609" s="4" t="s">
        <v>144</v>
      </c>
      <c r="E1609" t="s">
        <v>58</v>
      </c>
      <c r="F1609">
        <v>0</v>
      </c>
      <c r="G1609">
        <v>11</v>
      </c>
      <c r="H1609">
        <v>26.844999999999999</v>
      </c>
      <c r="I1609">
        <v>83.863333330000003</v>
      </c>
      <c r="J1609">
        <v>1.79</v>
      </c>
      <c r="K1609">
        <v>42</v>
      </c>
      <c r="L1609">
        <v>60</v>
      </c>
      <c r="M1609">
        <v>65</v>
      </c>
      <c r="N1609">
        <f t="shared" si="111"/>
        <v>2.0833333333333335</v>
      </c>
      <c r="O1609">
        <v>0</v>
      </c>
      <c r="P1609">
        <v>0</v>
      </c>
      <c r="Q1609" t="s">
        <v>13</v>
      </c>
      <c r="R1609">
        <v>6.75</v>
      </c>
      <c r="S1609">
        <v>20</v>
      </c>
      <c r="T1609">
        <v>40</v>
      </c>
      <c r="U1609">
        <v>0</v>
      </c>
      <c r="V1609" t="s">
        <v>18</v>
      </c>
      <c r="W1609">
        <f t="shared" si="112"/>
        <v>0</v>
      </c>
      <c r="X1609">
        <f t="shared" si="110"/>
        <v>0</v>
      </c>
      <c r="Y1609">
        <v>0</v>
      </c>
      <c r="Z1609" t="s">
        <v>51</v>
      </c>
      <c r="AA1609" t="str">
        <f t="shared" si="113"/>
        <v>short_term</v>
      </c>
      <c r="AB1609" s="4" t="s">
        <v>113</v>
      </c>
    </row>
    <row r="1610" spans="1:28">
      <c r="A1610" t="s">
        <v>88</v>
      </c>
      <c r="B1610">
        <v>2021</v>
      </c>
      <c r="C1610" t="s">
        <v>83</v>
      </c>
      <c r="D1610" s="4" t="s">
        <v>145</v>
      </c>
      <c r="E1610" t="s">
        <v>58</v>
      </c>
      <c r="F1610">
        <v>0</v>
      </c>
      <c r="G1610">
        <v>11</v>
      </c>
      <c r="H1610">
        <v>26.844999999999999</v>
      </c>
      <c r="I1610">
        <v>83.863333330000003</v>
      </c>
      <c r="J1610">
        <v>1.79</v>
      </c>
      <c r="K1610">
        <v>38.99</v>
      </c>
      <c r="L1610">
        <v>70</v>
      </c>
      <c r="M1610">
        <v>85</v>
      </c>
      <c r="N1610">
        <f t="shared" si="111"/>
        <v>2.5833333333333335</v>
      </c>
      <c r="O1610">
        <v>0</v>
      </c>
      <c r="P1610">
        <v>0</v>
      </c>
      <c r="Q1610" t="s">
        <v>67</v>
      </c>
      <c r="R1610">
        <v>7.15</v>
      </c>
      <c r="S1610">
        <v>20</v>
      </c>
      <c r="T1610">
        <v>40</v>
      </c>
      <c r="U1610">
        <v>40</v>
      </c>
      <c r="V1610" t="s">
        <v>18</v>
      </c>
      <c r="W1610">
        <f t="shared" si="112"/>
        <v>0</v>
      </c>
      <c r="X1610">
        <f t="shared" si="110"/>
        <v>0</v>
      </c>
      <c r="Y1610">
        <v>0</v>
      </c>
      <c r="Z1610" t="s">
        <v>51</v>
      </c>
      <c r="AA1610" t="str">
        <f t="shared" si="113"/>
        <v>short_term</v>
      </c>
      <c r="AB1610" s="4" t="s">
        <v>114</v>
      </c>
    </row>
    <row r="1611" spans="1:28">
      <c r="A1611" t="s">
        <v>88</v>
      </c>
      <c r="B1611">
        <v>2021</v>
      </c>
      <c r="C1611" t="s">
        <v>83</v>
      </c>
      <c r="D1611" s="4" t="s">
        <v>146</v>
      </c>
      <c r="E1611" t="s">
        <v>58</v>
      </c>
      <c r="F1611">
        <v>1</v>
      </c>
      <c r="G1611">
        <v>11</v>
      </c>
      <c r="H1611">
        <v>26.844999999999999</v>
      </c>
      <c r="I1611">
        <v>83.863333330000003</v>
      </c>
      <c r="J1611">
        <v>1.79</v>
      </c>
      <c r="K1611">
        <v>46.53</v>
      </c>
      <c r="L1611">
        <v>90</v>
      </c>
      <c r="M1611">
        <v>135</v>
      </c>
      <c r="N1611">
        <f t="shared" si="111"/>
        <v>3.75</v>
      </c>
      <c r="O1611">
        <v>15500</v>
      </c>
      <c r="P1611">
        <v>355</v>
      </c>
      <c r="Q1611" t="s">
        <v>66</v>
      </c>
      <c r="R1611">
        <v>6.5</v>
      </c>
      <c r="S1611">
        <v>12.5</v>
      </c>
      <c r="T1611">
        <v>25</v>
      </c>
      <c r="U1611">
        <v>12.5</v>
      </c>
      <c r="V1611" t="s">
        <v>18</v>
      </c>
      <c r="W1611">
        <f t="shared" si="112"/>
        <v>16518.150000000001</v>
      </c>
      <c r="X1611">
        <f t="shared" si="110"/>
        <v>1018.1500000000015</v>
      </c>
      <c r="Y1611">
        <f>(X1611/O1611)*100</f>
        <v>6.5687096774193643</v>
      </c>
      <c r="Z1611" t="s">
        <v>51</v>
      </c>
      <c r="AA1611" t="str">
        <f t="shared" si="113"/>
        <v>short_term</v>
      </c>
      <c r="AB1611" s="4" t="s">
        <v>115</v>
      </c>
    </row>
    <row r="1612" spans="1:28">
      <c r="A1612" t="s">
        <v>88</v>
      </c>
      <c r="B1612">
        <v>2021</v>
      </c>
      <c r="C1612" t="s">
        <v>83</v>
      </c>
      <c r="D1612" s="4" t="s">
        <v>147</v>
      </c>
      <c r="E1612" t="s">
        <v>58</v>
      </c>
      <c r="F1612">
        <v>0</v>
      </c>
      <c r="G1612">
        <v>11</v>
      </c>
      <c r="H1612">
        <v>26.844999999999999</v>
      </c>
      <c r="I1612">
        <v>83.863333330000003</v>
      </c>
      <c r="J1612">
        <v>1.79</v>
      </c>
      <c r="K1612">
        <v>50.98</v>
      </c>
      <c r="L1612">
        <v>160</v>
      </c>
      <c r="M1612">
        <v>170</v>
      </c>
      <c r="N1612">
        <f t="shared" si="111"/>
        <v>5.5</v>
      </c>
      <c r="O1612">
        <v>0</v>
      </c>
      <c r="P1612">
        <v>0</v>
      </c>
      <c r="Q1612" t="s">
        <v>13</v>
      </c>
      <c r="R1612">
        <v>6.25</v>
      </c>
      <c r="S1612">
        <v>10</v>
      </c>
      <c r="T1612">
        <v>40</v>
      </c>
      <c r="U1612">
        <v>20</v>
      </c>
      <c r="V1612" t="s">
        <v>17</v>
      </c>
      <c r="W1612">
        <f t="shared" si="112"/>
        <v>0</v>
      </c>
      <c r="X1612">
        <f t="shared" si="110"/>
        <v>0</v>
      </c>
      <c r="Y1612">
        <v>0</v>
      </c>
      <c r="Z1612" t="s">
        <v>51</v>
      </c>
      <c r="AA1612" t="str">
        <f t="shared" si="113"/>
        <v>intermediate_term</v>
      </c>
      <c r="AB1612" s="4" t="s">
        <v>116</v>
      </c>
    </row>
    <row r="1613" spans="1:28">
      <c r="A1613" t="s">
        <v>88</v>
      </c>
      <c r="B1613">
        <v>2021</v>
      </c>
      <c r="C1613" t="s">
        <v>83</v>
      </c>
      <c r="D1613" s="4" t="s">
        <v>10</v>
      </c>
      <c r="E1613" t="s">
        <v>58</v>
      </c>
      <c r="F1613">
        <v>0</v>
      </c>
      <c r="G1613">
        <v>11</v>
      </c>
      <c r="H1613">
        <v>26.844999999999999</v>
      </c>
      <c r="I1613">
        <v>83.863333330000003</v>
      </c>
      <c r="J1613">
        <v>1.79</v>
      </c>
      <c r="K1613">
        <v>40.76</v>
      </c>
      <c r="L1613">
        <v>90</v>
      </c>
      <c r="M1613">
        <v>125</v>
      </c>
      <c r="N1613">
        <f t="shared" si="111"/>
        <v>3.5833333333333335</v>
      </c>
      <c r="O1613">
        <v>0</v>
      </c>
      <c r="P1613">
        <v>0</v>
      </c>
      <c r="Q1613" t="s">
        <v>67</v>
      </c>
      <c r="R1613">
        <v>7.1</v>
      </c>
      <c r="S1613">
        <v>135</v>
      </c>
      <c r="T1613">
        <v>31</v>
      </c>
      <c r="U1613">
        <v>250</v>
      </c>
      <c r="V1613" t="s">
        <v>17</v>
      </c>
      <c r="W1613">
        <f t="shared" si="112"/>
        <v>0</v>
      </c>
      <c r="X1613">
        <f t="shared" si="110"/>
        <v>0</v>
      </c>
      <c r="Y1613">
        <v>0</v>
      </c>
      <c r="Z1613" t="s">
        <v>51</v>
      </c>
      <c r="AA1613" t="str">
        <f t="shared" si="113"/>
        <v>short_term</v>
      </c>
      <c r="AB1613" s="4" t="s">
        <v>113</v>
      </c>
    </row>
    <row r="1614" spans="1:28">
      <c r="A1614" t="s">
        <v>88</v>
      </c>
      <c r="B1614">
        <v>2021</v>
      </c>
      <c r="C1614" t="s">
        <v>83</v>
      </c>
      <c r="D1614" s="4" t="s">
        <v>148</v>
      </c>
      <c r="E1614" t="s">
        <v>61</v>
      </c>
      <c r="F1614">
        <v>0</v>
      </c>
      <c r="G1614">
        <v>11</v>
      </c>
      <c r="H1614">
        <v>26.844999999999999</v>
      </c>
      <c r="I1614">
        <v>83.863333330000003</v>
      </c>
      <c r="J1614">
        <v>1.79</v>
      </c>
      <c r="K1614">
        <v>31.67</v>
      </c>
      <c r="L1614">
        <v>110</v>
      </c>
      <c r="M1614">
        <v>120</v>
      </c>
      <c r="N1614">
        <f t="shared" si="111"/>
        <v>3.8333333333333335</v>
      </c>
      <c r="O1614">
        <v>0</v>
      </c>
      <c r="P1614">
        <v>0</v>
      </c>
      <c r="Q1614" t="s">
        <v>13</v>
      </c>
      <c r="R1614">
        <v>6.25</v>
      </c>
      <c r="S1614">
        <v>60</v>
      </c>
      <c r="T1614">
        <v>45</v>
      </c>
      <c r="U1614">
        <v>48</v>
      </c>
      <c r="V1614" t="s">
        <v>17</v>
      </c>
      <c r="W1614">
        <f t="shared" si="112"/>
        <v>0</v>
      </c>
      <c r="X1614">
        <f t="shared" si="110"/>
        <v>0</v>
      </c>
      <c r="Y1614">
        <v>0</v>
      </c>
      <c r="Z1614" t="s">
        <v>51</v>
      </c>
      <c r="AA1614" t="str">
        <f t="shared" si="113"/>
        <v>short_term</v>
      </c>
      <c r="AB1614" s="4" t="s">
        <v>117</v>
      </c>
    </row>
    <row r="1615" spans="1:28">
      <c r="A1615" t="s">
        <v>88</v>
      </c>
      <c r="B1615">
        <v>2021</v>
      </c>
      <c r="C1615" t="s">
        <v>83</v>
      </c>
      <c r="D1615" s="4" t="s">
        <v>149</v>
      </c>
      <c r="E1615" s="1" t="s">
        <v>58</v>
      </c>
      <c r="F1615">
        <v>0</v>
      </c>
      <c r="G1615">
        <v>11</v>
      </c>
      <c r="H1615">
        <v>26.844999999999999</v>
      </c>
      <c r="I1615">
        <v>83.863333330000003</v>
      </c>
      <c r="J1615">
        <v>1.79</v>
      </c>
      <c r="K1615">
        <v>44.21</v>
      </c>
      <c r="L1615">
        <v>90</v>
      </c>
      <c r="M1615">
        <v>130</v>
      </c>
      <c r="N1615">
        <f t="shared" si="111"/>
        <v>3.6666666666666665</v>
      </c>
      <c r="O1615">
        <v>0</v>
      </c>
      <c r="P1615">
        <v>0</v>
      </c>
      <c r="Q1615" t="s">
        <v>68</v>
      </c>
      <c r="R1615">
        <v>6.75</v>
      </c>
      <c r="S1615">
        <v>17</v>
      </c>
      <c r="T1615">
        <v>13</v>
      </c>
      <c r="U1615">
        <v>13</v>
      </c>
      <c r="V1615" t="s">
        <v>17</v>
      </c>
      <c r="W1615">
        <f t="shared" si="112"/>
        <v>0</v>
      </c>
      <c r="X1615">
        <f t="shared" si="110"/>
        <v>0</v>
      </c>
      <c r="Y1615">
        <v>0</v>
      </c>
      <c r="Z1615" t="s">
        <v>51</v>
      </c>
      <c r="AA1615" t="str">
        <f t="shared" si="113"/>
        <v>short_term</v>
      </c>
      <c r="AB1615" s="4" t="s">
        <v>118</v>
      </c>
    </row>
    <row r="1616" spans="1:28">
      <c r="A1616" t="s">
        <v>88</v>
      </c>
      <c r="B1616">
        <v>2021</v>
      </c>
      <c r="C1616" t="s">
        <v>83</v>
      </c>
      <c r="D1616" s="4" t="s">
        <v>150</v>
      </c>
      <c r="E1616" s="1" t="s">
        <v>59</v>
      </c>
      <c r="F1616">
        <v>0</v>
      </c>
      <c r="G1616">
        <v>11</v>
      </c>
      <c r="H1616">
        <v>26.844999999999999</v>
      </c>
      <c r="I1616">
        <v>83.863333330000003</v>
      </c>
      <c r="J1616">
        <v>1.79</v>
      </c>
      <c r="K1616">
        <v>32.44</v>
      </c>
      <c r="L1616">
        <v>90</v>
      </c>
      <c r="M1616">
        <v>100</v>
      </c>
      <c r="N1616">
        <f t="shared" si="111"/>
        <v>3.1666666666666665</v>
      </c>
      <c r="O1616">
        <v>0</v>
      </c>
      <c r="P1616">
        <v>0</v>
      </c>
      <c r="Q1616" t="s">
        <v>13</v>
      </c>
      <c r="R1616">
        <v>6.4</v>
      </c>
      <c r="S1616">
        <v>150</v>
      </c>
      <c r="T1616">
        <v>75</v>
      </c>
      <c r="U1616">
        <v>50</v>
      </c>
      <c r="V1616" t="s">
        <v>17</v>
      </c>
      <c r="W1616">
        <f t="shared" si="112"/>
        <v>0</v>
      </c>
      <c r="X1616">
        <f t="shared" si="110"/>
        <v>0</v>
      </c>
      <c r="Y1616">
        <v>0</v>
      </c>
      <c r="Z1616" t="s">
        <v>51</v>
      </c>
      <c r="AA1616" t="str">
        <f t="shared" si="113"/>
        <v>short_term</v>
      </c>
      <c r="AB1616" s="4" t="s">
        <v>119</v>
      </c>
    </row>
    <row r="1617" spans="1:28">
      <c r="A1617" t="s">
        <v>88</v>
      </c>
      <c r="B1617">
        <v>2021</v>
      </c>
      <c r="C1617" t="s">
        <v>83</v>
      </c>
      <c r="D1617" s="4" t="s">
        <v>11</v>
      </c>
      <c r="E1617" s="1" t="s">
        <v>59</v>
      </c>
      <c r="F1617">
        <v>0</v>
      </c>
      <c r="G1617">
        <v>11</v>
      </c>
      <c r="H1617">
        <v>26.844999999999999</v>
      </c>
      <c r="I1617">
        <v>83.863333330000003</v>
      </c>
      <c r="J1617">
        <v>1.79</v>
      </c>
      <c r="K1617">
        <v>35.67</v>
      </c>
      <c r="L1617">
        <v>120</v>
      </c>
      <c r="M1617">
        <v>150</v>
      </c>
      <c r="N1617">
        <f t="shared" si="111"/>
        <v>4.5</v>
      </c>
      <c r="O1617">
        <v>0</v>
      </c>
      <c r="P1617">
        <v>0</v>
      </c>
      <c r="Q1617" t="s">
        <v>13</v>
      </c>
      <c r="R1617">
        <v>6.5</v>
      </c>
      <c r="S1617">
        <v>24</v>
      </c>
      <c r="T1617">
        <v>108</v>
      </c>
      <c r="U1617">
        <v>48</v>
      </c>
      <c r="V1617" t="s">
        <v>18</v>
      </c>
      <c r="W1617">
        <f t="shared" si="112"/>
        <v>0</v>
      </c>
      <c r="X1617">
        <f t="shared" si="110"/>
        <v>0</v>
      </c>
      <c r="Y1617">
        <v>0</v>
      </c>
      <c r="Z1617" t="s">
        <v>53</v>
      </c>
      <c r="AA1617" t="str">
        <f t="shared" si="113"/>
        <v>intermediate_term</v>
      </c>
      <c r="AB1617" s="4" t="s">
        <v>120</v>
      </c>
    </row>
    <row r="1618" spans="1:28">
      <c r="A1618" t="s">
        <v>88</v>
      </c>
      <c r="B1618">
        <v>2021</v>
      </c>
      <c r="C1618" t="s">
        <v>83</v>
      </c>
      <c r="D1618" s="4" t="s">
        <v>151</v>
      </c>
      <c r="E1618" s="1" t="s">
        <v>60</v>
      </c>
      <c r="F1618">
        <v>0</v>
      </c>
      <c r="G1618">
        <v>11</v>
      </c>
      <c r="H1618">
        <v>26.844999999999999</v>
      </c>
      <c r="I1618">
        <v>83.863333330000003</v>
      </c>
      <c r="J1618">
        <v>1.79</v>
      </c>
      <c r="K1618">
        <v>36.89</v>
      </c>
      <c r="L1618">
        <v>150</v>
      </c>
      <c r="M1618">
        <v>300</v>
      </c>
      <c r="N1618">
        <f t="shared" si="111"/>
        <v>7.5</v>
      </c>
      <c r="O1618">
        <v>0</v>
      </c>
      <c r="P1618">
        <v>0</v>
      </c>
      <c r="Q1618" t="s">
        <v>13</v>
      </c>
      <c r="R1618">
        <v>5.75</v>
      </c>
      <c r="S1618">
        <v>40</v>
      </c>
      <c r="T1618">
        <v>25</v>
      </c>
      <c r="U1618">
        <v>15</v>
      </c>
      <c r="V1618" t="s">
        <v>18</v>
      </c>
      <c r="W1618">
        <f t="shared" si="112"/>
        <v>0</v>
      </c>
      <c r="X1618">
        <f t="shared" si="110"/>
        <v>0</v>
      </c>
      <c r="Y1618">
        <v>0</v>
      </c>
      <c r="Z1618" t="s">
        <v>53</v>
      </c>
      <c r="AA1618" t="str">
        <f t="shared" si="113"/>
        <v>intermediate_term</v>
      </c>
      <c r="AB1618" s="4" t="s">
        <v>121</v>
      </c>
    </row>
    <row r="1619" spans="1:28">
      <c r="A1619" t="s">
        <v>88</v>
      </c>
      <c r="B1619">
        <v>2021</v>
      </c>
      <c r="C1619" t="s">
        <v>83</v>
      </c>
      <c r="D1619" s="4" t="s">
        <v>152</v>
      </c>
      <c r="E1619" s="1" t="s">
        <v>60</v>
      </c>
      <c r="F1619">
        <v>0</v>
      </c>
      <c r="G1619">
        <v>11</v>
      </c>
      <c r="H1619">
        <v>26.844999999999999</v>
      </c>
      <c r="I1619">
        <v>83.863333330000003</v>
      </c>
      <c r="J1619">
        <v>1.79</v>
      </c>
      <c r="K1619">
        <v>28</v>
      </c>
      <c r="L1619">
        <v>50</v>
      </c>
      <c r="M1619">
        <v>145</v>
      </c>
      <c r="N1619">
        <f t="shared" si="111"/>
        <v>3.25</v>
      </c>
      <c r="O1619">
        <v>0</v>
      </c>
      <c r="P1619">
        <v>0</v>
      </c>
      <c r="Q1619" t="s">
        <v>69</v>
      </c>
      <c r="R1619">
        <v>6.75</v>
      </c>
      <c r="S1619">
        <v>20</v>
      </c>
      <c r="T1619">
        <v>40</v>
      </c>
      <c r="U1619">
        <v>20</v>
      </c>
      <c r="V1619" t="s">
        <v>17</v>
      </c>
      <c r="W1619">
        <f t="shared" si="112"/>
        <v>0</v>
      </c>
      <c r="X1619">
        <f t="shared" si="110"/>
        <v>0</v>
      </c>
      <c r="Y1619">
        <v>0</v>
      </c>
      <c r="Z1619" t="s">
        <v>53</v>
      </c>
      <c r="AA1619" t="str">
        <f t="shared" si="113"/>
        <v>short_term</v>
      </c>
      <c r="AB1619" s="4" t="s">
        <v>122</v>
      </c>
    </row>
    <row r="1620" spans="1:28">
      <c r="A1620" t="s">
        <v>88</v>
      </c>
      <c r="B1620">
        <v>2021</v>
      </c>
      <c r="C1620" t="s">
        <v>83</v>
      </c>
      <c r="D1620" s="4" t="s">
        <v>153</v>
      </c>
      <c r="E1620" s="1" t="s">
        <v>63</v>
      </c>
      <c r="F1620">
        <v>0</v>
      </c>
      <c r="G1620">
        <v>11</v>
      </c>
      <c r="H1620">
        <v>26.844999999999999</v>
      </c>
      <c r="I1620">
        <v>83.863333330000003</v>
      </c>
      <c r="J1620">
        <v>1.79</v>
      </c>
      <c r="K1620">
        <v>80</v>
      </c>
      <c r="L1620">
        <v>180</v>
      </c>
      <c r="M1620">
        <v>240</v>
      </c>
      <c r="N1620">
        <f t="shared" si="111"/>
        <v>7</v>
      </c>
      <c r="O1620">
        <v>0</v>
      </c>
      <c r="P1620">
        <v>0</v>
      </c>
      <c r="Q1620" t="s">
        <v>70</v>
      </c>
      <c r="R1620">
        <v>6.9</v>
      </c>
      <c r="S1620">
        <v>80</v>
      </c>
      <c r="T1620">
        <v>40</v>
      </c>
      <c r="U1620">
        <v>40</v>
      </c>
      <c r="V1620" t="s">
        <v>18</v>
      </c>
      <c r="W1620">
        <f t="shared" si="112"/>
        <v>0</v>
      </c>
      <c r="X1620">
        <f t="shared" si="110"/>
        <v>0</v>
      </c>
      <c r="Y1620">
        <v>0</v>
      </c>
      <c r="Z1620" t="s">
        <v>53</v>
      </c>
      <c r="AA1620" t="str">
        <f t="shared" si="113"/>
        <v>intermediate_term</v>
      </c>
      <c r="AB1620" s="4" t="s">
        <v>123</v>
      </c>
    </row>
    <row r="1621" spans="1:28">
      <c r="A1621" t="s">
        <v>88</v>
      </c>
      <c r="B1621">
        <v>2021</v>
      </c>
      <c r="C1621" t="s">
        <v>83</v>
      </c>
      <c r="D1621" s="4" t="s">
        <v>12</v>
      </c>
      <c r="E1621" s="1" t="s">
        <v>62</v>
      </c>
      <c r="F1621">
        <v>1</v>
      </c>
      <c r="G1621">
        <v>11</v>
      </c>
      <c r="H1621">
        <v>26.844999999999999</v>
      </c>
      <c r="I1621">
        <v>83.863333330000003</v>
      </c>
      <c r="J1621">
        <v>1.79</v>
      </c>
      <c r="K1621">
        <v>125</v>
      </c>
      <c r="L1621">
        <v>150</v>
      </c>
      <c r="M1621">
        <v>180</v>
      </c>
      <c r="N1621">
        <f t="shared" si="111"/>
        <v>5.5</v>
      </c>
      <c r="O1621">
        <v>45000</v>
      </c>
      <c r="P1621">
        <v>2750</v>
      </c>
      <c r="Q1621" t="s">
        <v>13</v>
      </c>
      <c r="R1621">
        <v>6.25</v>
      </c>
      <c r="S1621">
        <v>30</v>
      </c>
      <c r="T1621">
        <v>60</v>
      </c>
      <c r="U1621">
        <v>30</v>
      </c>
      <c r="V1621" t="s">
        <v>17</v>
      </c>
      <c r="W1621">
        <f t="shared" si="112"/>
        <v>343750</v>
      </c>
      <c r="X1621">
        <f t="shared" si="110"/>
        <v>298750</v>
      </c>
      <c r="Y1621">
        <f>(X1621/O1621)*100</f>
        <v>663.88888888888891</v>
      </c>
      <c r="Z1621" t="s">
        <v>53</v>
      </c>
      <c r="AA1621" t="str">
        <f t="shared" si="113"/>
        <v>intermediate_term</v>
      </c>
      <c r="AB1621" s="4" t="s">
        <v>124</v>
      </c>
    </row>
    <row r="1622" spans="1:28">
      <c r="A1622" t="s">
        <v>88</v>
      </c>
      <c r="B1622">
        <v>2021</v>
      </c>
      <c r="C1622" t="s">
        <v>83</v>
      </c>
      <c r="D1622" s="4" t="s">
        <v>154</v>
      </c>
      <c r="E1622" s="1" t="s">
        <v>61</v>
      </c>
      <c r="F1622">
        <v>1</v>
      </c>
      <c r="G1622">
        <v>11</v>
      </c>
      <c r="H1622">
        <v>26.844999999999999</v>
      </c>
      <c r="I1622">
        <v>83.863333330000003</v>
      </c>
      <c r="J1622">
        <v>1.79</v>
      </c>
      <c r="K1622">
        <v>4.8</v>
      </c>
      <c r="L1622">
        <v>300</v>
      </c>
      <c r="M1622">
        <v>450</v>
      </c>
      <c r="N1622">
        <f t="shared" si="111"/>
        <v>12.5</v>
      </c>
      <c r="O1622">
        <v>72500</v>
      </c>
      <c r="P1622">
        <v>31337</v>
      </c>
      <c r="Q1622" t="s">
        <v>13</v>
      </c>
      <c r="R1622">
        <v>7</v>
      </c>
      <c r="S1622">
        <v>150</v>
      </c>
      <c r="T1622">
        <v>80</v>
      </c>
      <c r="U1622">
        <v>80</v>
      </c>
      <c r="V1622" t="s">
        <v>17</v>
      </c>
      <c r="W1622">
        <f t="shared" si="112"/>
        <v>150417.60000000001</v>
      </c>
      <c r="X1622">
        <f t="shared" si="110"/>
        <v>77917.600000000006</v>
      </c>
      <c r="Y1622">
        <f>(X1622/O1622)*100</f>
        <v>107.47255172413794</v>
      </c>
      <c r="Z1622" t="s">
        <v>51</v>
      </c>
      <c r="AA1622" t="str">
        <f t="shared" si="113"/>
        <v>long_term</v>
      </c>
      <c r="AB1622" s="4" t="s">
        <v>125</v>
      </c>
    </row>
    <row r="1623" spans="1:28">
      <c r="A1623" t="s">
        <v>88</v>
      </c>
      <c r="B1623">
        <v>2021</v>
      </c>
      <c r="C1623" t="s">
        <v>83</v>
      </c>
      <c r="D1623" s="4" t="s">
        <v>155</v>
      </c>
      <c r="E1623" s="1" t="s">
        <v>62</v>
      </c>
      <c r="F1623">
        <v>0</v>
      </c>
      <c r="G1623">
        <v>11</v>
      </c>
      <c r="H1623">
        <v>26.844999999999999</v>
      </c>
      <c r="I1623">
        <v>83.863333330000003</v>
      </c>
      <c r="J1623">
        <v>1.79</v>
      </c>
      <c r="K1623">
        <v>43</v>
      </c>
      <c r="L1623">
        <v>80</v>
      </c>
      <c r="M1623">
        <v>150</v>
      </c>
      <c r="N1623">
        <f t="shared" si="111"/>
        <v>3.8333333333333335</v>
      </c>
      <c r="O1623">
        <v>0</v>
      </c>
      <c r="P1623">
        <v>0</v>
      </c>
      <c r="Q1623" t="s">
        <v>13</v>
      </c>
      <c r="R1623">
        <v>6.5</v>
      </c>
      <c r="S1623">
        <v>40</v>
      </c>
      <c r="T1623">
        <v>20</v>
      </c>
      <c r="U1623">
        <v>40</v>
      </c>
      <c r="V1623" t="s">
        <v>17</v>
      </c>
      <c r="W1623">
        <f t="shared" si="112"/>
        <v>0</v>
      </c>
      <c r="X1623">
        <f t="shared" si="110"/>
        <v>0</v>
      </c>
      <c r="Y1623">
        <v>0</v>
      </c>
      <c r="Z1623" t="s">
        <v>51</v>
      </c>
      <c r="AA1623" t="str">
        <f t="shared" si="113"/>
        <v>short_term</v>
      </c>
      <c r="AB1623" s="4" t="s">
        <v>126</v>
      </c>
    </row>
    <row r="1624" spans="1:28">
      <c r="A1624" t="s">
        <v>88</v>
      </c>
      <c r="B1624">
        <v>2021</v>
      </c>
      <c r="C1624" t="s">
        <v>83</v>
      </c>
      <c r="D1624" s="4" t="s">
        <v>22</v>
      </c>
      <c r="E1624" s="3" t="s">
        <v>62</v>
      </c>
      <c r="F1624">
        <v>0</v>
      </c>
      <c r="G1624">
        <v>11</v>
      </c>
      <c r="H1624">
        <v>26.844999999999999</v>
      </c>
      <c r="I1624">
        <v>83.863333330000003</v>
      </c>
      <c r="J1624">
        <v>1.79</v>
      </c>
      <c r="K1624">
        <f ca="1">RANDBETWEEN(15,30)</f>
        <v>24</v>
      </c>
      <c r="L1624">
        <v>90</v>
      </c>
      <c r="M1624">
        <v>90</v>
      </c>
      <c r="N1624">
        <f t="shared" si="111"/>
        <v>3</v>
      </c>
      <c r="O1624">
        <v>0</v>
      </c>
      <c r="P1624">
        <v>0</v>
      </c>
      <c r="Q1624" t="s">
        <v>13</v>
      </c>
      <c r="R1624">
        <v>6.5</v>
      </c>
      <c r="S1624">
        <v>200</v>
      </c>
      <c r="T1624">
        <v>250</v>
      </c>
      <c r="U1624">
        <v>250</v>
      </c>
      <c r="V1624" t="s">
        <v>18</v>
      </c>
      <c r="W1624">
        <f t="shared" ca="1" si="112"/>
        <v>0</v>
      </c>
      <c r="X1624">
        <f t="shared" ca="1" si="110"/>
        <v>0</v>
      </c>
      <c r="Y1624">
        <v>0</v>
      </c>
      <c r="Z1624" t="s">
        <v>53</v>
      </c>
      <c r="AA1624" t="str">
        <f t="shared" si="113"/>
        <v>short_term</v>
      </c>
      <c r="AB1624" s="4" t="s">
        <v>90</v>
      </c>
    </row>
    <row r="1625" spans="1:28">
      <c r="A1625" t="s">
        <v>88</v>
      </c>
      <c r="B1625">
        <v>2021</v>
      </c>
      <c r="C1625" t="s">
        <v>83</v>
      </c>
      <c r="D1625" s="4" t="s">
        <v>23</v>
      </c>
      <c r="E1625" s="3" t="s">
        <v>62</v>
      </c>
      <c r="F1625">
        <v>0</v>
      </c>
      <c r="G1625">
        <v>11</v>
      </c>
      <c r="H1625">
        <v>26.844999999999999</v>
      </c>
      <c r="I1625">
        <v>83.863333330000003</v>
      </c>
      <c r="J1625">
        <v>1.79</v>
      </c>
      <c r="K1625">
        <f ca="1">RANDBETWEEN(15,30)</f>
        <v>26</v>
      </c>
      <c r="L1625">
        <v>140</v>
      </c>
      <c r="M1625">
        <v>140</v>
      </c>
      <c r="N1625">
        <f t="shared" si="111"/>
        <v>4.666666666666667</v>
      </c>
      <c r="O1625">
        <v>0</v>
      </c>
      <c r="P1625">
        <v>0</v>
      </c>
      <c r="Q1625" t="s">
        <v>15</v>
      </c>
      <c r="R1625">
        <v>6.05</v>
      </c>
      <c r="S1625">
        <v>200</v>
      </c>
      <c r="T1625">
        <v>75</v>
      </c>
      <c r="U1625">
        <v>75</v>
      </c>
      <c r="V1625" t="s">
        <v>18</v>
      </c>
      <c r="W1625">
        <f t="shared" ca="1" si="112"/>
        <v>0</v>
      </c>
      <c r="X1625">
        <f t="shared" ca="1" si="110"/>
        <v>0</v>
      </c>
      <c r="Y1625">
        <v>0</v>
      </c>
      <c r="Z1625" t="s">
        <v>53</v>
      </c>
      <c r="AA1625" t="str">
        <f t="shared" si="113"/>
        <v>intermediate_term</v>
      </c>
      <c r="AB1625" s="4" t="s">
        <v>127</v>
      </c>
    </row>
    <row r="1626" spans="1:28">
      <c r="A1626" t="s">
        <v>88</v>
      </c>
      <c r="B1626">
        <v>2021</v>
      </c>
      <c r="C1626" t="s">
        <v>83</v>
      </c>
      <c r="D1626" s="4" t="s">
        <v>24</v>
      </c>
      <c r="E1626" s="3" t="s">
        <v>62</v>
      </c>
      <c r="F1626">
        <v>0</v>
      </c>
      <c r="G1626">
        <v>11</v>
      </c>
      <c r="H1626">
        <v>26.844999999999999</v>
      </c>
      <c r="I1626">
        <v>83.863333330000003</v>
      </c>
      <c r="J1626">
        <v>1.79</v>
      </c>
      <c r="K1626">
        <f ca="1">RANDBETWEEN(25,35)</f>
        <v>26</v>
      </c>
      <c r="L1626">
        <v>240</v>
      </c>
      <c r="M1626">
        <v>240</v>
      </c>
      <c r="N1626">
        <f t="shared" si="111"/>
        <v>8</v>
      </c>
      <c r="O1626">
        <v>0</v>
      </c>
      <c r="P1626">
        <v>0</v>
      </c>
      <c r="Q1626" t="s">
        <v>15</v>
      </c>
      <c r="R1626">
        <v>6</v>
      </c>
      <c r="S1626">
        <v>10</v>
      </c>
      <c r="T1626">
        <v>20</v>
      </c>
      <c r="U1626">
        <v>20</v>
      </c>
      <c r="V1626" t="s">
        <v>17</v>
      </c>
      <c r="W1626">
        <f t="shared" ca="1" si="112"/>
        <v>0</v>
      </c>
      <c r="X1626">
        <f t="shared" ca="1" si="110"/>
        <v>0</v>
      </c>
      <c r="Y1626">
        <v>0</v>
      </c>
      <c r="Z1626" t="s">
        <v>51</v>
      </c>
      <c r="AA1626" t="str">
        <f t="shared" si="113"/>
        <v>intermediate_term</v>
      </c>
      <c r="AB1626" s="4" t="s">
        <v>91</v>
      </c>
    </row>
    <row r="1627" spans="1:28">
      <c r="A1627" t="s">
        <v>88</v>
      </c>
      <c r="B1627">
        <v>2021</v>
      </c>
      <c r="C1627" t="s">
        <v>83</v>
      </c>
      <c r="D1627" s="4" t="s">
        <v>25</v>
      </c>
      <c r="E1627" s="3" t="s">
        <v>62</v>
      </c>
      <c r="F1627">
        <v>0</v>
      </c>
      <c r="G1627">
        <v>11</v>
      </c>
      <c r="H1627">
        <v>26.844999999999999</v>
      </c>
      <c r="I1627">
        <v>83.863333330000003</v>
      </c>
      <c r="J1627">
        <v>1.79</v>
      </c>
      <c r="K1627">
        <f ca="1">RANDBETWEEN(20,30)</f>
        <v>30</v>
      </c>
      <c r="L1627">
        <v>75</v>
      </c>
      <c r="M1627">
        <v>75</v>
      </c>
      <c r="N1627">
        <f t="shared" si="111"/>
        <v>2.5</v>
      </c>
      <c r="O1627">
        <v>0</v>
      </c>
      <c r="P1627">
        <v>0</v>
      </c>
      <c r="Q1627" t="s">
        <v>15</v>
      </c>
      <c r="R1627">
        <v>6.25</v>
      </c>
      <c r="S1627">
        <v>5</v>
      </c>
      <c r="T1627">
        <v>10</v>
      </c>
      <c r="U1627">
        <v>10</v>
      </c>
      <c r="V1627" t="s">
        <v>18</v>
      </c>
      <c r="W1627">
        <f t="shared" ca="1" si="112"/>
        <v>0</v>
      </c>
      <c r="X1627">
        <f t="shared" ca="1" si="110"/>
        <v>0</v>
      </c>
      <c r="Y1627">
        <v>0</v>
      </c>
      <c r="Z1627" t="s">
        <v>51</v>
      </c>
      <c r="AA1627" t="str">
        <f t="shared" si="113"/>
        <v>short_term</v>
      </c>
      <c r="AB1627" s="4" t="s">
        <v>92</v>
      </c>
    </row>
    <row r="1628" spans="1:28">
      <c r="A1628" t="s">
        <v>88</v>
      </c>
      <c r="B1628">
        <v>2021</v>
      </c>
      <c r="C1628" t="s">
        <v>83</v>
      </c>
      <c r="D1628" s="4" t="s">
        <v>26</v>
      </c>
      <c r="E1628" s="3" t="s">
        <v>62</v>
      </c>
      <c r="F1628">
        <v>0</v>
      </c>
      <c r="G1628">
        <v>11</v>
      </c>
      <c r="H1628">
        <v>26.844999999999999</v>
      </c>
      <c r="I1628">
        <v>83.863333330000003</v>
      </c>
      <c r="J1628">
        <v>1.79</v>
      </c>
      <c r="K1628">
        <f ca="1">RANDBETWEEN(25,35)</f>
        <v>26</v>
      </c>
      <c r="L1628">
        <v>55</v>
      </c>
      <c r="M1628">
        <v>55</v>
      </c>
      <c r="N1628">
        <f t="shared" si="111"/>
        <v>1.8333333333333333</v>
      </c>
      <c r="O1628">
        <v>0</v>
      </c>
      <c r="P1628">
        <v>0</v>
      </c>
      <c r="Q1628" t="s">
        <v>13</v>
      </c>
      <c r="R1628">
        <v>6.4</v>
      </c>
      <c r="S1628">
        <v>30</v>
      </c>
      <c r="T1628">
        <v>40</v>
      </c>
      <c r="U1628">
        <v>40</v>
      </c>
      <c r="V1628" t="s">
        <v>17</v>
      </c>
      <c r="W1628">
        <f t="shared" ca="1" si="112"/>
        <v>0</v>
      </c>
      <c r="X1628">
        <f t="shared" ca="1" si="110"/>
        <v>0</v>
      </c>
      <c r="Y1628">
        <v>0</v>
      </c>
      <c r="Z1628" t="s">
        <v>53</v>
      </c>
      <c r="AA1628" t="str">
        <f t="shared" si="113"/>
        <v>short_term</v>
      </c>
      <c r="AB1628" s="4" t="s">
        <v>128</v>
      </c>
    </row>
    <row r="1629" spans="1:28">
      <c r="A1629" t="s">
        <v>88</v>
      </c>
      <c r="B1629">
        <v>2021</v>
      </c>
      <c r="C1629" t="s">
        <v>83</v>
      </c>
      <c r="D1629" s="4" t="s">
        <v>27</v>
      </c>
      <c r="E1629" s="3" t="s">
        <v>62</v>
      </c>
      <c r="F1629">
        <v>0</v>
      </c>
      <c r="G1629">
        <v>11</v>
      </c>
      <c r="H1629">
        <v>26.844999999999999</v>
      </c>
      <c r="I1629">
        <v>83.863333330000003</v>
      </c>
      <c r="J1629">
        <v>1.79</v>
      </c>
      <c r="K1629">
        <f ca="1">RANDBETWEEN(15,30)</f>
        <v>28</v>
      </c>
      <c r="L1629">
        <v>90</v>
      </c>
      <c r="M1629">
        <v>90</v>
      </c>
      <c r="N1629">
        <f t="shared" si="111"/>
        <v>3</v>
      </c>
      <c r="O1629">
        <v>0</v>
      </c>
      <c r="P1629">
        <v>0</v>
      </c>
      <c r="Q1629" t="s">
        <v>13</v>
      </c>
      <c r="R1629">
        <v>6.5</v>
      </c>
      <c r="S1629">
        <v>90</v>
      </c>
      <c r="T1629">
        <v>90</v>
      </c>
      <c r="U1629">
        <v>90</v>
      </c>
      <c r="V1629" t="s">
        <v>17</v>
      </c>
      <c r="W1629">
        <f t="shared" ca="1" si="112"/>
        <v>0</v>
      </c>
      <c r="X1629">
        <f t="shared" ca="1" si="110"/>
        <v>0</v>
      </c>
      <c r="Y1629">
        <v>0</v>
      </c>
      <c r="Z1629" t="s">
        <v>51</v>
      </c>
      <c r="AA1629" t="str">
        <f t="shared" si="113"/>
        <v>short_term</v>
      </c>
      <c r="AB1629" s="4" t="s">
        <v>93</v>
      </c>
    </row>
    <row r="1630" spans="1:28">
      <c r="A1630" t="s">
        <v>88</v>
      </c>
      <c r="B1630">
        <v>2021</v>
      </c>
      <c r="C1630" t="s">
        <v>83</v>
      </c>
      <c r="D1630" s="4" t="s">
        <v>28</v>
      </c>
      <c r="E1630" s="3" t="s">
        <v>62</v>
      </c>
      <c r="F1630">
        <v>1</v>
      </c>
      <c r="G1630">
        <v>11</v>
      </c>
      <c r="H1630">
        <v>26.844999999999999</v>
      </c>
      <c r="I1630">
        <v>83.863333330000003</v>
      </c>
      <c r="J1630">
        <v>1.79</v>
      </c>
      <c r="K1630">
        <f ca="1">RANDBETWEEN(25,40)</f>
        <v>38</v>
      </c>
      <c r="L1630">
        <v>180</v>
      </c>
      <c r="M1630">
        <v>180</v>
      </c>
      <c r="N1630">
        <f t="shared" si="111"/>
        <v>6</v>
      </c>
      <c r="O1630">
        <v>38000</v>
      </c>
      <c r="P1630">
        <f ca="1">RANDBETWEEN(14990,15010)</f>
        <v>14998</v>
      </c>
      <c r="Q1630" t="s">
        <v>15</v>
      </c>
      <c r="R1630">
        <v>6.25</v>
      </c>
      <c r="S1630">
        <v>80</v>
      </c>
      <c r="T1630">
        <v>60</v>
      </c>
      <c r="U1630">
        <v>40</v>
      </c>
      <c r="V1630" t="s">
        <v>18</v>
      </c>
      <c r="W1630">
        <f t="shared" ca="1" si="112"/>
        <v>569924</v>
      </c>
      <c r="X1630">
        <f t="shared" ca="1" si="110"/>
        <v>531924</v>
      </c>
      <c r="Y1630">
        <f ca="1">(X1630/O1630)*100</f>
        <v>1399.8</v>
      </c>
      <c r="Z1630" t="s">
        <v>53</v>
      </c>
      <c r="AA1630" t="str">
        <f t="shared" si="113"/>
        <v>intermediate_term</v>
      </c>
      <c r="AB1630" s="4" t="s">
        <v>94</v>
      </c>
    </row>
    <row r="1631" spans="1:28">
      <c r="A1631" t="s">
        <v>88</v>
      </c>
      <c r="B1631">
        <v>2021</v>
      </c>
      <c r="C1631" t="s">
        <v>83</v>
      </c>
      <c r="D1631" s="4" t="s">
        <v>29</v>
      </c>
      <c r="E1631" s="1" t="s">
        <v>63</v>
      </c>
      <c r="F1631">
        <v>1</v>
      </c>
      <c r="G1631">
        <v>11</v>
      </c>
      <c r="H1631">
        <v>26.844999999999999</v>
      </c>
      <c r="I1631">
        <v>83.863333330000003</v>
      </c>
      <c r="J1631">
        <v>1.79</v>
      </c>
      <c r="K1631">
        <f ca="1">RANDBETWEEN(85,95)</f>
        <v>88</v>
      </c>
      <c r="L1631">
        <v>210</v>
      </c>
      <c r="M1631">
        <v>210</v>
      </c>
      <c r="N1631">
        <f t="shared" si="111"/>
        <v>7</v>
      </c>
      <c r="O1631">
        <v>67000</v>
      </c>
      <c r="P1631">
        <v>1200</v>
      </c>
      <c r="Q1631" t="s">
        <v>36</v>
      </c>
      <c r="R1631">
        <v>6</v>
      </c>
      <c r="S1631">
        <v>120</v>
      </c>
      <c r="T1631">
        <v>50</v>
      </c>
      <c r="U1631">
        <v>80</v>
      </c>
      <c r="V1631" t="s">
        <v>17</v>
      </c>
      <c r="W1631">
        <f t="shared" ca="1" si="112"/>
        <v>105600</v>
      </c>
      <c r="X1631">
        <f t="shared" ca="1" si="110"/>
        <v>38600</v>
      </c>
      <c r="Y1631">
        <f ca="1">(X1631/O1631)*100</f>
        <v>57.611940298507456</v>
      </c>
      <c r="Z1631" t="s">
        <v>51</v>
      </c>
      <c r="AA1631" t="str">
        <f t="shared" si="113"/>
        <v>intermediate_term</v>
      </c>
      <c r="AB1631" s="4" t="s">
        <v>129</v>
      </c>
    </row>
    <row r="1632" spans="1:28">
      <c r="A1632" t="s">
        <v>88</v>
      </c>
      <c r="B1632">
        <v>2021</v>
      </c>
      <c r="C1632" t="s">
        <v>83</v>
      </c>
      <c r="D1632" s="4" t="s">
        <v>30</v>
      </c>
      <c r="E1632" s="2" t="s">
        <v>61</v>
      </c>
      <c r="F1632">
        <v>0</v>
      </c>
      <c r="G1632">
        <v>11</v>
      </c>
      <c r="H1632">
        <v>26.844999999999999</v>
      </c>
      <c r="I1632">
        <v>83.863333330000003</v>
      </c>
      <c r="J1632">
        <v>1.79</v>
      </c>
      <c r="K1632">
        <f ca="1">RANDBETWEEN(25,40)</f>
        <v>35</v>
      </c>
      <c r="L1632">
        <v>360</v>
      </c>
      <c r="M1632">
        <v>360</v>
      </c>
      <c r="N1632">
        <f t="shared" si="111"/>
        <v>12</v>
      </c>
      <c r="O1632">
        <v>0</v>
      </c>
      <c r="P1632">
        <v>0</v>
      </c>
      <c r="Q1632" t="s">
        <v>65</v>
      </c>
      <c r="R1632">
        <v>6.75</v>
      </c>
      <c r="S1632">
        <v>400</v>
      </c>
      <c r="T1632">
        <v>120</v>
      </c>
      <c r="U1632">
        <v>600</v>
      </c>
      <c r="V1632" t="s">
        <v>18</v>
      </c>
      <c r="W1632">
        <f t="shared" ca="1" si="112"/>
        <v>0</v>
      </c>
      <c r="X1632">
        <f t="shared" ca="1" si="110"/>
        <v>0</v>
      </c>
      <c r="Y1632">
        <v>0</v>
      </c>
      <c r="Z1632" t="s">
        <v>53</v>
      </c>
      <c r="AA1632" t="str">
        <f t="shared" si="113"/>
        <v>intermediate_term</v>
      </c>
      <c r="AB1632" s="4" t="s">
        <v>95</v>
      </c>
    </row>
    <row r="1633" spans="1:28">
      <c r="A1633" t="s">
        <v>88</v>
      </c>
      <c r="B1633">
        <v>2021</v>
      </c>
      <c r="C1633" t="s">
        <v>83</v>
      </c>
      <c r="D1633" s="4" t="s">
        <v>31</v>
      </c>
      <c r="E1633" s="3" t="s">
        <v>61</v>
      </c>
      <c r="F1633">
        <v>1</v>
      </c>
      <c r="G1633">
        <v>11</v>
      </c>
      <c r="H1633">
        <v>26.844999999999999</v>
      </c>
      <c r="I1633">
        <v>83.863333330000003</v>
      </c>
      <c r="J1633">
        <v>1.79</v>
      </c>
      <c r="K1633">
        <f ca="1">RANDBETWEEN(290,320)</f>
        <v>306</v>
      </c>
      <c r="L1633">
        <v>1080</v>
      </c>
      <c r="M1633">
        <v>1080</v>
      </c>
      <c r="N1633">
        <f t="shared" si="111"/>
        <v>36</v>
      </c>
      <c r="O1633">
        <v>395000</v>
      </c>
      <c r="P1633">
        <v>12000</v>
      </c>
      <c r="Q1633" t="s">
        <v>13</v>
      </c>
      <c r="R1633">
        <v>9.5</v>
      </c>
      <c r="S1633">
        <v>32</v>
      </c>
      <c r="T1633">
        <v>32</v>
      </c>
      <c r="U1633">
        <v>32</v>
      </c>
      <c r="V1633" t="s">
        <v>17</v>
      </c>
      <c r="W1633">
        <f t="shared" ca="1" si="112"/>
        <v>3672000</v>
      </c>
      <c r="X1633">
        <f t="shared" ca="1" si="110"/>
        <v>3277000</v>
      </c>
      <c r="Y1633">
        <f ca="1">(X1633/O1633)*100</f>
        <v>829.62025316455697</v>
      </c>
      <c r="Z1633" t="s">
        <v>54</v>
      </c>
      <c r="AA1633" t="str">
        <f t="shared" si="113"/>
        <v>long_term</v>
      </c>
      <c r="AB1633" s="4" t="s">
        <v>130</v>
      </c>
    </row>
    <row r="1634" spans="1:28">
      <c r="A1634" t="s">
        <v>88</v>
      </c>
      <c r="B1634">
        <v>2021</v>
      </c>
      <c r="C1634" t="s">
        <v>83</v>
      </c>
      <c r="D1634" s="4" t="s">
        <v>32</v>
      </c>
      <c r="E1634" s="3" t="s">
        <v>61</v>
      </c>
      <c r="F1634">
        <v>0</v>
      </c>
      <c r="G1634">
        <v>11</v>
      </c>
      <c r="H1634">
        <v>26.844999999999999</v>
      </c>
      <c r="I1634">
        <v>83.863333330000003</v>
      </c>
      <c r="J1634">
        <v>1.79</v>
      </c>
      <c r="K1634">
        <f ca="1">RANDBETWEEN(100,130)</f>
        <v>123</v>
      </c>
      <c r="L1634">
        <v>1980</v>
      </c>
      <c r="M1634">
        <v>1980</v>
      </c>
      <c r="N1634">
        <f t="shared" si="111"/>
        <v>66</v>
      </c>
      <c r="O1634">
        <v>0</v>
      </c>
      <c r="P1634">
        <v>0</v>
      </c>
      <c r="Q1634" t="s">
        <v>15</v>
      </c>
      <c r="R1634">
        <v>7.25</v>
      </c>
      <c r="S1634">
        <v>56</v>
      </c>
      <c r="T1634">
        <v>20</v>
      </c>
      <c r="U1634">
        <v>20</v>
      </c>
      <c r="V1634" t="s">
        <v>18</v>
      </c>
      <c r="W1634">
        <f t="shared" ca="1" si="112"/>
        <v>0</v>
      </c>
      <c r="X1634">
        <f t="shared" ca="1" si="110"/>
        <v>0</v>
      </c>
      <c r="Y1634">
        <v>0</v>
      </c>
      <c r="Z1634" t="s">
        <v>54</v>
      </c>
      <c r="AA1634" t="str">
        <f t="shared" si="113"/>
        <v>long_term</v>
      </c>
      <c r="AB1634" s="4" t="s">
        <v>131</v>
      </c>
    </row>
    <row r="1635" spans="1:28">
      <c r="A1635" t="s">
        <v>88</v>
      </c>
      <c r="B1635">
        <v>2021</v>
      </c>
      <c r="C1635" t="s">
        <v>83</v>
      </c>
      <c r="D1635" s="4" t="s">
        <v>33</v>
      </c>
      <c r="E1635" s="2" t="s">
        <v>61</v>
      </c>
      <c r="F1635">
        <v>0</v>
      </c>
      <c r="G1635">
        <v>11</v>
      </c>
      <c r="H1635">
        <v>26.844999999999999</v>
      </c>
      <c r="I1635">
        <v>83.863333330000003</v>
      </c>
      <c r="J1635">
        <v>1.79</v>
      </c>
      <c r="K1635">
        <f ca="1">RANDBETWEEN(50,65)</f>
        <v>56</v>
      </c>
      <c r="L1635">
        <v>1080</v>
      </c>
      <c r="M1635">
        <v>1080</v>
      </c>
      <c r="N1635">
        <f t="shared" si="111"/>
        <v>36</v>
      </c>
      <c r="O1635">
        <v>0</v>
      </c>
      <c r="P1635">
        <v>0</v>
      </c>
      <c r="Q1635" t="s">
        <v>71</v>
      </c>
      <c r="R1635">
        <v>6</v>
      </c>
      <c r="S1635">
        <v>25</v>
      </c>
      <c r="T1635">
        <v>12</v>
      </c>
      <c r="U1635">
        <v>12</v>
      </c>
      <c r="V1635" t="s">
        <v>18</v>
      </c>
      <c r="W1635">
        <f t="shared" ca="1" si="112"/>
        <v>0</v>
      </c>
      <c r="X1635">
        <f t="shared" ca="1" si="110"/>
        <v>0</v>
      </c>
      <c r="Y1635">
        <v>0</v>
      </c>
      <c r="Z1635" t="s">
        <v>54</v>
      </c>
      <c r="AA1635" t="str">
        <f t="shared" si="113"/>
        <v>long_term</v>
      </c>
      <c r="AB1635" s="4" t="s">
        <v>96</v>
      </c>
    </row>
    <row r="1636" spans="1:28">
      <c r="A1636" t="s">
        <v>88</v>
      </c>
      <c r="B1636">
        <v>2021</v>
      </c>
      <c r="C1636" t="s">
        <v>83</v>
      </c>
      <c r="D1636" s="4" t="s">
        <v>34</v>
      </c>
      <c r="E1636" s="2" t="s">
        <v>61</v>
      </c>
      <c r="F1636">
        <v>0</v>
      </c>
      <c r="G1636">
        <v>11</v>
      </c>
      <c r="H1636">
        <v>26.844999999999999</v>
      </c>
      <c r="I1636">
        <v>83.863333330000003</v>
      </c>
      <c r="J1636">
        <v>1.79</v>
      </c>
      <c r="K1636">
        <f ca="1">RANDBETWEEN(90,120)</f>
        <v>92</v>
      </c>
      <c r="L1636">
        <v>900</v>
      </c>
      <c r="M1636">
        <v>900</v>
      </c>
      <c r="N1636">
        <f t="shared" si="111"/>
        <v>30</v>
      </c>
      <c r="O1636">
        <v>0</v>
      </c>
      <c r="P1636">
        <v>0</v>
      </c>
      <c r="Q1636" t="s">
        <v>13</v>
      </c>
      <c r="R1636">
        <v>7.25</v>
      </c>
      <c r="S1636">
        <v>215</v>
      </c>
      <c r="T1636">
        <v>75</v>
      </c>
      <c r="U1636">
        <v>100</v>
      </c>
      <c r="V1636" t="s">
        <v>17</v>
      </c>
      <c r="W1636">
        <f t="shared" ca="1" si="112"/>
        <v>0</v>
      </c>
      <c r="X1636">
        <f t="shared" ca="1" si="110"/>
        <v>0</v>
      </c>
      <c r="Y1636">
        <v>0</v>
      </c>
      <c r="Z1636" t="s">
        <v>54</v>
      </c>
      <c r="AA1636" t="str">
        <f t="shared" si="113"/>
        <v>long_term</v>
      </c>
      <c r="AB1636" s="4" t="s">
        <v>97</v>
      </c>
    </row>
    <row r="1637" spans="1:28">
      <c r="A1637" t="s">
        <v>88</v>
      </c>
      <c r="B1637">
        <v>2021</v>
      </c>
      <c r="C1637" t="s">
        <v>83</v>
      </c>
      <c r="D1637" s="4" t="s">
        <v>35</v>
      </c>
      <c r="E1637" s="2" t="s">
        <v>61</v>
      </c>
      <c r="F1637">
        <v>0</v>
      </c>
      <c r="G1637">
        <v>11</v>
      </c>
      <c r="H1637">
        <v>26.844999999999999</v>
      </c>
      <c r="I1637">
        <v>83.863333330000003</v>
      </c>
      <c r="J1637">
        <v>1.79</v>
      </c>
      <c r="K1637">
        <f ca="1">RANDBETWEEN(30,50)</f>
        <v>46</v>
      </c>
      <c r="L1637">
        <v>210</v>
      </c>
      <c r="M1637">
        <v>210</v>
      </c>
      <c r="N1637">
        <f t="shared" si="111"/>
        <v>7</v>
      </c>
      <c r="O1637">
        <v>0</v>
      </c>
      <c r="P1637">
        <v>0</v>
      </c>
      <c r="Q1637" t="s">
        <v>13</v>
      </c>
      <c r="R1637">
        <v>6.75</v>
      </c>
      <c r="S1637">
        <v>1088</v>
      </c>
      <c r="T1637">
        <v>72</v>
      </c>
      <c r="U1637">
        <v>527</v>
      </c>
      <c r="V1637" t="s">
        <v>17</v>
      </c>
      <c r="W1637">
        <f t="shared" ca="1" si="112"/>
        <v>0</v>
      </c>
      <c r="X1637">
        <f t="shared" ca="1" si="110"/>
        <v>0</v>
      </c>
      <c r="Y1637">
        <v>0</v>
      </c>
      <c r="Z1637" t="s">
        <v>54</v>
      </c>
      <c r="AA1637" t="str">
        <f t="shared" si="113"/>
        <v>intermediate_term</v>
      </c>
      <c r="AB1637" s="4" t="s">
        <v>98</v>
      </c>
    </row>
    <row r="1638" spans="1:28">
      <c r="A1638" t="s">
        <v>88</v>
      </c>
      <c r="B1638">
        <v>2021</v>
      </c>
      <c r="C1638" t="s">
        <v>83</v>
      </c>
      <c r="D1638" s="4" t="s">
        <v>37</v>
      </c>
      <c r="E1638" s="2" t="s">
        <v>61</v>
      </c>
      <c r="F1638">
        <v>0</v>
      </c>
      <c r="G1638">
        <v>11</v>
      </c>
      <c r="H1638">
        <v>26.844999999999999</v>
      </c>
      <c r="I1638">
        <v>83.863333330000003</v>
      </c>
      <c r="J1638">
        <v>1.79</v>
      </c>
      <c r="K1638">
        <f ca="1">RANDBETWEEN(50,100)</f>
        <v>96</v>
      </c>
      <c r="L1638">
        <v>1800</v>
      </c>
      <c r="M1638">
        <v>2880</v>
      </c>
      <c r="N1638">
        <f t="shared" si="111"/>
        <v>78</v>
      </c>
      <c r="O1638">
        <v>0</v>
      </c>
      <c r="P1638">
        <v>0</v>
      </c>
      <c r="Q1638" t="s">
        <v>13</v>
      </c>
      <c r="R1638">
        <v>6.5</v>
      </c>
      <c r="S1638">
        <v>400</v>
      </c>
      <c r="T1638">
        <v>400</v>
      </c>
      <c r="U1638">
        <v>600</v>
      </c>
      <c r="V1638" t="s">
        <v>18</v>
      </c>
      <c r="W1638">
        <f t="shared" ca="1" si="112"/>
        <v>0</v>
      </c>
      <c r="X1638">
        <f t="shared" ca="1" si="110"/>
        <v>0</v>
      </c>
      <c r="Y1638">
        <v>0</v>
      </c>
      <c r="Z1638" t="s">
        <v>54</v>
      </c>
      <c r="AA1638" t="str">
        <f t="shared" si="113"/>
        <v>long_term</v>
      </c>
      <c r="AB1638" s="4" t="s">
        <v>99</v>
      </c>
    </row>
    <row r="1639" spans="1:28">
      <c r="A1639" t="s">
        <v>88</v>
      </c>
      <c r="B1639">
        <v>2021</v>
      </c>
      <c r="C1639" t="s">
        <v>83</v>
      </c>
      <c r="D1639" s="4" t="s">
        <v>156</v>
      </c>
      <c r="E1639" s="2" t="s">
        <v>61</v>
      </c>
      <c r="F1639">
        <v>1</v>
      </c>
      <c r="G1639">
        <v>11</v>
      </c>
      <c r="H1639">
        <v>26.844999999999999</v>
      </c>
      <c r="I1639">
        <v>83.863333330000003</v>
      </c>
      <c r="J1639">
        <v>1.79</v>
      </c>
      <c r="K1639">
        <f ca="1">RANDBETWEEN(100,150)</f>
        <v>121</v>
      </c>
      <c r="L1639">
        <v>240</v>
      </c>
      <c r="M1639">
        <v>720</v>
      </c>
      <c r="N1639">
        <f t="shared" si="111"/>
        <v>16</v>
      </c>
      <c r="O1639">
        <v>400000</v>
      </c>
      <c r="P1639">
        <v>10000</v>
      </c>
      <c r="Q1639" t="s">
        <v>67</v>
      </c>
      <c r="R1639">
        <v>6</v>
      </c>
      <c r="S1639">
        <v>170</v>
      </c>
      <c r="T1639">
        <v>170</v>
      </c>
      <c r="U1639">
        <v>170</v>
      </c>
      <c r="V1639" t="s">
        <v>18</v>
      </c>
      <c r="W1639">
        <f t="shared" ca="1" si="112"/>
        <v>1210000</v>
      </c>
      <c r="X1639">
        <f t="shared" ca="1" si="110"/>
        <v>810000</v>
      </c>
      <c r="Y1639">
        <f ca="1">(X1639/O1639)*100</f>
        <v>202.5</v>
      </c>
      <c r="Z1639" t="s">
        <v>54</v>
      </c>
      <c r="AA1639" t="str">
        <f t="shared" si="113"/>
        <v>long_term</v>
      </c>
      <c r="AB1639" s="4" t="s">
        <v>100</v>
      </c>
    </row>
    <row r="1640" spans="1:28">
      <c r="A1640" t="s">
        <v>88</v>
      </c>
      <c r="B1640">
        <v>2021</v>
      </c>
      <c r="C1640" t="s">
        <v>83</v>
      </c>
      <c r="D1640" s="4" t="s">
        <v>38</v>
      </c>
      <c r="E1640" s="3" t="s">
        <v>59</v>
      </c>
      <c r="F1640">
        <v>0</v>
      </c>
      <c r="G1640">
        <v>11</v>
      </c>
      <c r="H1640">
        <v>26.844999999999999</v>
      </c>
      <c r="I1640">
        <v>83.863333330000003</v>
      </c>
      <c r="J1640">
        <v>1.79</v>
      </c>
      <c r="K1640">
        <f ca="1">RANDBETWEEN(120,300)</f>
        <v>121</v>
      </c>
      <c r="L1640">
        <v>45</v>
      </c>
      <c r="M1640">
        <v>50</v>
      </c>
      <c r="N1640">
        <f t="shared" si="111"/>
        <v>1.5833333333333333</v>
      </c>
      <c r="O1640">
        <v>0</v>
      </c>
      <c r="P1640">
        <v>0</v>
      </c>
      <c r="Q1640" t="s">
        <v>15</v>
      </c>
      <c r="R1640">
        <v>6.25</v>
      </c>
      <c r="S1640">
        <v>200</v>
      </c>
      <c r="T1640">
        <v>75</v>
      </c>
      <c r="U1640">
        <v>125</v>
      </c>
      <c r="V1640" t="s">
        <v>17</v>
      </c>
      <c r="W1640">
        <f t="shared" ca="1" si="112"/>
        <v>0</v>
      </c>
      <c r="X1640">
        <f t="shared" ca="1" si="110"/>
        <v>0</v>
      </c>
      <c r="Y1640">
        <v>0</v>
      </c>
      <c r="Z1640" t="s">
        <v>54</v>
      </c>
      <c r="AA1640" t="str">
        <f t="shared" si="113"/>
        <v>short_term</v>
      </c>
      <c r="AB1640" s="4" t="s">
        <v>101</v>
      </c>
    </row>
    <row r="1641" spans="1:28">
      <c r="A1641" t="s">
        <v>88</v>
      </c>
      <c r="B1641">
        <v>2021</v>
      </c>
      <c r="C1641" t="s">
        <v>83</v>
      </c>
      <c r="D1641" s="4" t="s">
        <v>39</v>
      </c>
      <c r="E1641" s="3" t="s">
        <v>59</v>
      </c>
      <c r="F1641">
        <v>0</v>
      </c>
      <c r="G1641">
        <v>11</v>
      </c>
      <c r="H1641">
        <v>26.844999999999999</v>
      </c>
      <c r="I1641">
        <v>83.863333330000003</v>
      </c>
      <c r="J1641">
        <v>1.79</v>
      </c>
      <c r="K1641">
        <f ca="1">RANDBETWEEN(60,90)</f>
        <v>62</v>
      </c>
      <c r="L1641">
        <v>56</v>
      </c>
      <c r="M1641">
        <v>60</v>
      </c>
      <c r="N1641">
        <f t="shared" si="111"/>
        <v>1.9333333333333333</v>
      </c>
      <c r="O1641">
        <v>0</v>
      </c>
      <c r="P1641">
        <v>0</v>
      </c>
      <c r="Q1641" t="s">
        <v>13</v>
      </c>
      <c r="R1641">
        <v>7.25</v>
      </c>
      <c r="S1641">
        <v>45</v>
      </c>
      <c r="T1641">
        <v>90</v>
      </c>
      <c r="U1641">
        <v>75</v>
      </c>
      <c r="V1641" t="s">
        <v>18</v>
      </c>
      <c r="W1641">
        <f t="shared" ca="1" si="112"/>
        <v>0</v>
      </c>
      <c r="X1641">
        <f t="shared" ca="1" si="110"/>
        <v>0</v>
      </c>
      <c r="Y1641">
        <v>0</v>
      </c>
      <c r="Z1641" t="s">
        <v>53</v>
      </c>
      <c r="AA1641" t="str">
        <f t="shared" si="113"/>
        <v>short_term</v>
      </c>
      <c r="AB1641" s="4" t="s">
        <v>102</v>
      </c>
    </row>
    <row r="1642" spans="1:28">
      <c r="A1642" t="s">
        <v>88</v>
      </c>
      <c r="B1642">
        <v>2021</v>
      </c>
      <c r="C1642" t="s">
        <v>83</v>
      </c>
      <c r="D1642" s="4" t="s">
        <v>40</v>
      </c>
      <c r="E1642" s="2" t="s">
        <v>62</v>
      </c>
      <c r="F1642">
        <v>0</v>
      </c>
      <c r="G1642">
        <v>11</v>
      </c>
      <c r="H1642">
        <v>26.844999999999999</v>
      </c>
      <c r="I1642">
        <v>83.863333330000003</v>
      </c>
      <c r="J1642">
        <v>1.79</v>
      </c>
      <c r="K1642">
        <f ca="1">RANDBETWEEN(15,25)</f>
        <v>21</v>
      </c>
      <c r="L1642">
        <v>55</v>
      </c>
      <c r="M1642">
        <v>90</v>
      </c>
      <c r="N1642">
        <f t="shared" si="111"/>
        <v>2.4166666666666665</v>
      </c>
      <c r="O1642">
        <v>0</v>
      </c>
      <c r="P1642">
        <v>0</v>
      </c>
      <c r="Q1642" t="s">
        <v>72</v>
      </c>
      <c r="R1642">
        <v>6.5</v>
      </c>
      <c r="S1642">
        <v>40</v>
      </c>
      <c r="T1642">
        <v>60</v>
      </c>
      <c r="U1642">
        <v>30</v>
      </c>
      <c r="V1642" t="s">
        <v>17</v>
      </c>
      <c r="W1642">
        <f t="shared" ca="1" si="112"/>
        <v>0</v>
      </c>
      <c r="X1642">
        <f t="shared" ca="1" si="110"/>
        <v>0</v>
      </c>
      <c r="Y1642">
        <v>0</v>
      </c>
      <c r="Z1642" t="s">
        <v>53</v>
      </c>
      <c r="AA1642" t="str">
        <f t="shared" si="113"/>
        <v>short_term</v>
      </c>
      <c r="AB1642" s="4" t="s">
        <v>132</v>
      </c>
    </row>
    <row r="1643" spans="1:28">
      <c r="A1643" t="s">
        <v>88</v>
      </c>
      <c r="B1643">
        <v>2021</v>
      </c>
      <c r="C1643" t="s">
        <v>83</v>
      </c>
      <c r="D1643" s="4" t="s">
        <v>41</v>
      </c>
      <c r="E1643" s="2" t="s">
        <v>62</v>
      </c>
      <c r="F1643">
        <v>1</v>
      </c>
      <c r="G1643">
        <v>11</v>
      </c>
      <c r="H1643">
        <v>26.844999999999999</v>
      </c>
      <c r="I1643">
        <v>83.863333330000003</v>
      </c>
      <c r="J1643">
        <v>1.79</v>
      </c>
      <c r="K1643">
        <f ca="1">RANDBETWEEN(20,35)</f>
        <v>27</v>
      </c>
      <c r="L1643">
        <v>90</v>
      </c>
      <c r="M1643">
        <v>120</v>
      </c>
      <c r="N1643">
        <f t="shared" si="111"/>
        <v>3.5</v>
      </c>
      <c r="O1643">
        <v>29500</v>
      </c>
      <c r="P1643">
        <f ca="1">RANDBETWEEN(8090,8110)</f>
        <v>8092</v>
      </c>
      <c r="Q1643" t="s">
        <v>15</v>
      </c>
      <c r="R1643">
        <v>6.5</v>
      </c>
      <c r="S1643">
        <v>120</v>
      </c>
      <c r="T1643">
        <v>80</v>
      </c>
      <c r="U1643">
        <v>80</v>
      </c>
      <c r="V1643" t="s">
        <v>17</v>
      </c>
      <c r="W1643">
        <f t="shared" ca="1" si="112"/>
        <v>218484</v>
      </c>
      <c r="X1643">
        <f t="shared" ca="1" si="110"/>
        <v>188984</v>
      </c>
      <c r="Y1643">
        <f ca="1">(X1643/O1643)*100</f>
        <v>640.62372881355941</v>
      </c>
      <c r="Z1643" t="s">
        <v>51</v>
      </c>
      <c r="AA1643" t="str">
        <f t="shared" si="113"/>
        <v>short_term</v>
      </c>
      <c r="AB1643" s="4" t="s">
        <v>133</v>
      </c>
    </row>
    <row r="1644" spans="1:28">
      <c r="A1644" t="s">
        <v>88</v>
      </c>
      <c r="B1644">
        <v>2021</v>
      </c>
      <c r="C1644" t="s">
        <v>83</v>
      </c>
      <c r="D1644" s="4" t="s">
        <v>157</v>
      </c>
      <c r="E1644" s="2" t="s">
        <v>62</v>
      </c>
      <c r="F1644">
        <v>0</v>
      </c>
      <c r="G1644">
        <v>11</v>
      </c>
      <c r="H1644">
        <v>26.844999999999999</v>
      </c>
      <c r="I1644">
        <v>83.863333330000003</v>
      </c>
      <c r="J1644">
        <v>1.79</v>
      </c>
      <c r="K1644">
        <f ca="1">RANDBETWEEN(25,40)</f>
        <v>39</v>
      </c>
      <c r="L1644">
        <v>55</v>
      </c>
      <c r="M1644">
        <v>60</v>
      </c>
      <c r="N1644">
        <f t="shared" si="111"/>
        <v>1.9166666666666667</v>
      </c>
      <c r="O1644">
        <v>0</v>
      </c>
      <c r="P1644">
        <v>0</v>
      </c>
      <c r="Q1644" t="s">
        <v>13</v>
      </c>
      <c r="R1644">
        <v>6.5</v>
      </c>
      <c r="S1644">
        <v>120</v>
      </c>
      <c r="T1644">
        <v>40</v>
      </c>
      <c r="U1644">
        <v>80</v>
      </c>
      <c r="V1644" t="s">
        <v>18</v>
      </c>
      <c r="W1644">
        <f t="shared" ca="1" si="112"/>
        <v>0</v>
      </c>
      <c r="X1644">
        <f t="shared" ca="1" si="110"/>
        <v>0</v>
      </c>
      <c r="Y1644">
        <v>0</v>
      </c>
      <c r="Z1644" t="s">
        <v>53</v>
      </c>
      <c r="AA1644" t="str">
        <f t="shared" si="113"/>
        <v>short_term</v>
      </c>
      <c r="AB1644" s="4" t="s">
        <v>103</v>
      </c>
    </row>
    <row r="1645" spans="1:28">
      <c r="A1645" t="s">
        <v>88</v>
      </c>
      <c r="B1645">
        <v>2021</v>
      </c>
      <c r="C1645" t="s">
        <v>83</v>
      </c>
      <c r="D1645" s="4" t="s">
        <v>158</v>
      </c>
      <c r="E1645" s="2" t="s">
        <v>62</v>
      </c>
      <c r="F1645">
        <v>0</v>
      </c>
      <c r="G1645">
        <v>11</v>
      </c>
      <c r="H1645">
        <v>26.844999999999999</v>
      </c>
      <c r="I1645">
        <v>83.863333330000003</v>
      </c>
      <c r="J1645">
        <v>1.79</v>
      </c>
      <c r="K1645">
        <f ca="1">RANDBETWEEN(15,25)</f>
        <v>18</v>
      </c>
      <c r="L1645">
        <v>110</v>
      </c>
      <c r="M1645">
        <v>120</v>
      </c>
      <c r="N1645">
        <f t="shared" si="111"/>
        <v>3.8333333333333335</v>
      </c>
      <c r="O1645">
        <v>0</v>
      </c>
      <c r="P1645">
        <v>0</v>
      </c>
      <c r="Q1645" t="s">
        <v>13</v>
      </c>
      <c r="R1645">
        <v>7</v>
      </c>
      <c r="S1645">
        <v>120</v>
      </c>
      <c r="T1645">
        <v>40</v>
      </c>
      <c r="U1645">
        <v>80</v>
      </c>
      <c r="V1645" t="s">
        <v>17</v>
      </c>
      <c r="W1645">
        <f t="shared" ca="1" si="112"/>
        <v>0</v>
      </c>
      <c r="X1645">
        <f t="shared" ca="1" si="110"/>
        <v>0</v>
      </c>
      <c r="Y1645">
        <v>0</v>
      </c>
      <c r="Z1645" t="s">
        <v>53</v>
      </c>
      <c r="AA1645" t="str">
        <f t="shared" si="113"/>
        <v>short_term</v>
      </c>
      <c r="AB1645" s="4" t="s">
        <v>103</v>
      </c>
    </row>
    <row r="1646" spans="1:28">
      <c r="A1646" t="s">
        <v>88</v>
      </c>
      <c r="B1646">
        <v>2021</v>
      </c>
      <c r="C1646" t="s">
        <v>83</v>
      </c>
      <c r="D1646" s="4" t="s">
        <v>42</v>
      </c>
      <c r="E1646" s="2" t="s">
        <v>61</v>
      </c>
      <c r="F1646">
        <v>1</v>
      </c>
      <c r="G1646">
        <v>11</v>
      </c>
      <c r="H1646">
        <v>26.844999999999999</v>
      </c>
      <c r="I1646">
        <v>83.863333330000003</v>
      </c>
      <c r="J1646">
        <v>1.79</v>
      </c>
      <c r="K1646">
        <f ca="1">RANDBETWEEN(600,700)</f>
        <v>656</v>
      </c>
      <c r="L1646">
        <v>720</v>
      </c>
      <c r="M1646">
        <v>1080</v>
      </c>
      <c r="N1646">
        <f t="shared" si="111"/>
        <v>30</v>
      </c>
      <c r="O1646">
        <v>31000</v>
      </c>
      <c r="P1646">
        <f ca="1">RANDBETWEEN(1290,1310)</f>
        <v>1306</v>
      </c>
      <c r="Q1646" t="s">
        <v>70</v>
      </c>
      <c r="R1646">
        <v>5.75</v>
      </c>
      <c r="S1646">
        <v>890</v>
      </c>
      <c r="T1646">
        <v>445</v>
      </c>
      <c r="U1646">
        <v>445</v>
      </c>
      <c r="V1646" t="s">
        <v>18</v>
      </c>
      <c r="W1646">
        <f t="shared" ca="1" si="112"/>
        <v>856736</v>
      </c>
      <c r="X1646">
        <f t="shared" ca="1" si="110"/>
        <v>825736</v>
      </c>
      <c r="Y1646">
        <f ca="1">(X1646/O1646)*100</f>
        <v>2663.6645161290321</v>
      </c>
      <c r="Z1646" t="s">
        <v>54</v>
      </c>
      <c r="AA1646" t="str">
        <f t="shared" si="113"/>
        <v>long_term</v>
      </c>
      <c r="AB1646" s="4" t="s">
        <v>134</v>
      </c>
    </row>
    <row r="1647" spans="1:28">
      <c r="A1647" t="s">
        <v>88</v>
      </c>
      <c r="B1647">
        <v>2021</v>
      </c>
      <c r="C1647" t="s">
        <v>83</v>
      </c>
      <c r="D1647" s="4" t="s">
        <v>43</v>
      </c>
      <c r="E1647" s="3" t="s">
        <v>61</v>
      </c>
      <c r="F1647">
        <v>0</v>
      </c>
      <c r="G1647">
        <v>11</v>
      </c>
      <c r="H1647">
        <v>26.844999999999999</v>
      </c>
      <c r="I1647">
        <v>83.863333330000003</v>
      </c>
      <c r="J1647">
        <v>1.79</v>
      </c>
      <c r="K1647">
        <f ca="1">RANDBETWEEN(140,170)</f>
        <v>140</v>
      </c>
      <c r="L1647">
        <v>150</v>
      </c>
      <c r="M1647">
        <v>180</v>
      </c>
      <c r="N1647">
        <f t="shared" si="111"/>
        <v>5.5</v>
      </c>
      <c r="O1647">
        <v>0</v>
      </c>
      <c r="P1647">
        <v>0</v>
      </c>
      <c r="Q1647" t="s">
        <v>15</v>
      </c>
      <c r="R1647">
        <v>6.5</v>
      </c>
      <c r="S1647">
        <v>350</v>
      </c>
      <c r="T1647">
        <v>140</v>
      </c>
      <c r="U1647">
        <v>140</v>
      </c>
      <c r="V1647" t="s">
        <v>17</v>
      </c>
      <c r="W1647">
        <f t="shared" ca="1" si="112"/>
        <v>0</v>
      </c>
      <c r="X1647">
        <f t="shared" ca="1" si="110"/>
        <v>0</v>
      </c>
      <c r="Y1647">
        <v>0</v>
      </c>
      <c r="Z1647" t="s">
        <v>54</v>
      </c>
      <c r="AA1647" t="str">
        <f t="shared" si="113"/>
        <v>intermediate_term</v>
      </c>
      <c r="AB1647" s="4" t="s">
        <v>135</v>
      </c>
    </row>
    <row r="1648" spans="1:28">
      <c r="A1648" t="s">
        <v>88</v>
      </c>
      <c r="B1648">
        <v>2021</v>
      </c>
      <c r="C1648" t="s">
        <v>83</v>
      </c>
      <c r="D1648" s="4" t="s">
        <v>44</v>
      </c>
      <c r="E1648" s="2" t="s">
        <v>61</v>
      </c>
      <c r="F1648">
        <v>1</v>
      </c>
      <c r="G1648">
        <v>11</v>
      </c>
      <c r="H1648">
        <v>26.844999999999999</v>
      </c>
      <c r="I1648">
        <v>83.863333330000003</v>
      </c>
      <c r="J1648">
        <v>1.79</v>
      </c>
      <c r="K1648">
        <f ca="1">RANDBETWEEN(110,125)</f>
        <v>116</v>
      </c>
      <c r="L1648">
        <v>2160</v>
      </c>
      <c r="M1648">
        <v>3600</v>
      </c>
      <c r="N1648">
        <f t="shared" si="111"/>
        <v>96</v>
      </c>
      <c r="O1648">
        <v>40500</v>
      </c>
      <c r="P1648">
        <f ca="1">RANDBETWEEN(2780,2795)</f>
        <v>2795</v>
      </c>
      <c r="Q1648" t="s">
        <v>70</v>
      </c>
      <c r="R1648">
        <v>6.6</v>
      </c>
      <c r="S1648">
        <v>800</v>
      </c>
      <c r="T1648">
        <v>40</v>
      </c>
      <c r="U1648">
        <v>160</v>
      </c>
      <c r="V1648" t="s">
        <v>18</v>
      </c>
      <c r="W1648">
        <f t="shared" ca="1" si="112"/>
        <v>324220</v>
      </c>
      <c r="X1648">
        <f t="shared" ca="1" si="110"/>
        <v>283720</v>
      </c>
      <c r="Y1648">
        <f ca="1">(X1648/O1648)*100</f>
        <v>700.54320987654319</v>
      </c>
      <c r="Z1648" t="s">
        <v>54</v>
      </c>
      <c r="AA1648" t="str">
        <f t="shared" si="113"/>
        <v>long_term</v>
      </c>
      <c r="AB1648" s="4" t="s">
        <v>136</v>
      </c>
    </row>
    <row r="1649" spans="1:28">
      <c r="A1649" t="s">
        <v>88</v>
      </c>
      <c r="B1649">
        <v>2021</v>
      </c>
      <c r="C1649" t="s">
        <v>83</v>
      </c>
      <c r="D1649" s="4" t="s">
        <v>45</v>
      </c>
      <c r="E1649" s="3" t="s">
        <v>59</v>
      </c>
      <c r="F1649">
        <v>1</v>
      </c>
      <c r="G1649">
        <v>11</v>
      </c>
      <c r="H1649">
        <v>26.844999999999999</v>
      </c>
      <c r="I1649">
        <v>83.863333330000003</v>
      </c>
      <c r="J1649">
        <v>1.79</v>
      </c>
      <c r="K1649">
        <f ca="1">RANDBETWEEN(800,1000)</f>
        <v>962</v>
      </c>
      <c r="L1649">
        <v>240</v>
      </c>
      <c r="M1649">
        <v>270</v>
      </c>
      <c r="N1649">
        <f t="shared" si="111"/>
        <v>8.5</v>
      </c>
      <c r="O1649">
        <v>33500</v>
      </c>
      <c r="P1649">
        <v>800</v>
      </c>
      <c r="Q1649" t="s">
        <v>65</v>
      </c>
      <c r="R1649">
        <v>7</v>
      </c>
      <c r="S1649">
        <v>50</v>
      </c>
      <c r="T1649">
        <v>100</v>
      </c>
      <c r="U1649">
        <v>100</v>
      </c>
      <c r="V1649" t="s">
        <v>18</v>
      </c>
      <c r="W1649">
        <f t="shared" ca="1" si="112"/>
        <v>769600</v>
      </c>
      <c r="X1649">
        <f t="shared" ca="1" si="110"/>
        <v>736100</v>
      </c>
      <c r="Y1649">
        <f ca="1">(X1649/O1649)*100</f>
        <v>2197.313432835821</v>
      </c>
      <c r="Z1649" t="s">
        <v>53</v>
      </c>
      <c r="AA1649" t="str">
        <f t="shared" si="113"/>
        <v>intermediate_term</v>
      </c>
      <c r="AB1649" s="4" t="s">
        <v>104</v>
      </c>
    </row>
    <row r="1650" spans="1:28">
      <c r="A1650" t="s">
        <v>88</v>
      </c>
      <c r="B1650">
        <v>2021</v>
      </c>
      <c r="C1650" t="s">
        <v>83</v>
      </c>
      <c r="D1650" s="4" t="s">
        <v>46</v>
      </c>
      <c r="E1650" s="2" t="s">
        <v>59</v>
      </c>
      <c r="F1650">
        <v>0</v>
      </c>
      <c r="G1650">
        <v>11</v>
      </c>
      <c r="H1650">
        <v>26.844999999999999</v>
      </c>
      <c r="I1650">
        <v>83.863333330000003</v>
      </c>
      <c r="J1650">
        <v>1.79</v>
      </c>
      <c r="K1650">
        <f ca="1">RANDBETWEEN(80,100)</f>
        <v>95</v>
      </c>
      <c r="L1650">
        <v>75</v>
      </c>
      <c r="M1650">
        <v>90</v>
      </c>
      <c r="N1650">
        <f t="shared" si="111"/>
        <v>2.75</v>
      </c>
      <c r="O1650">
        <v>0</v>
      </c>
      <c r="P1650">
        <v>0</v>
      </c>
      <c r="Q1650" t="s">
        <v>13</v>
      </c>
      <c r="R1650">
        <v>6.75</v>
      </c>
      <c r="S1650">
        <v>125</v>
      </c>
      <c r="T1650">
        <v>120</v>
      </c>
      <c r="U1650">
        <v>25</v>
      </c>
      <c r="V1650" t="s">
        <v>17</v>
      </c>
      <c r="W1650">
        <f t="shared" ca="1" si="112"/>
        <v>0</v>
      </c>
      <c r="X1650">
        <f t="shared" ca="1" si="110"/>
        <v>0</v>
      </c>
      <c r="Y1650">
        <v>0</v>
      </c>
      <c r="Z1650" t="s">
        <v>53</v>
      </c>
      <c r="AA1650" t="str">
        <f t="shared" si="113"/>
        <v>short_term</v>
      </c>
      <c r="AB1650" s="4" t="s">
        <v>105</v>
      </c>
    </row>
    <row r="1651" spans="1:28">
      <c r="A1651" t="s">
        <v>88</v>
      </c>
      <c r="B1651">
        <v>2021</v>
      </c>
      <c r="C1651" t="s">
        <v>83</v>
      </c>
      <c r="D1651" t="s">
        <v>159</v>
      </c>
      <c r="E1651" s="2" t="s">
        <v>61</v>
      </c>
      <c r="F1651">
        <v>0</v>
      </c>
      <c r="G1651">
        <v>11</v>
      </c>
      <c r="H1651">
        <v>26.844999999999999</v>
      </c>
      <c r="I1651">
        <v>83.863333330000003</v>
      </c>
      <c r="J1651">
        <v>1.79</v>
      </c>
      <c r="K1651">
        <f ca="1">RANDBETWEEN(190,210)</f>
        <v>198</v>
      </c>
      <c r="L1651">
        <v>1095</v>
      </c>
      <c r="M1651">
        <v>1460</v>
      </c>
      <c r="N1651">
        <f t="shared" si="111"/>
        <v>42.583333333333336</v>
      </c>
      <c r="O1651">
        <v>0</v>
      </c>
      <c r="P1651">
        <v>0</v>
      </c>
      <c r="Q1651" t="s">
        <v>13</v>
      </c>
      <c r="R1651">
        <v>6</v>
      </c>
      <c r="S1651">
        <v>50</v>
      </c>
      <c r="T1651">
        <v>25</v>
      </c>
      <c r="U1651">
        <v>25</v>
      </c>
      <c r="V1651" t="s">
        <v>17</v>
      </c>
      <c r="W1651">
        <f t="shared" ca="1" si="112"/>
        <v>0</v>
      </c>
      <c r="X1651">
        <f t="shared" ca="1" si="110"/>
        <v>0</v>
      </c>
      <c r="Y1651">
        <v>0</v>
      </c>
      <c r="Z1651" t="s">
        <v>54</v>
      </c>
      <c r="AA1651" t="str">
        <f t="shared" si="113"/>
        <v>long_term</v>
      </c>
      <c r="AB1651" s="4" t="s">
        <v>106</v>
      </c>
    </row>
    <row r="1652" spans="1:28">
      <c r="A1652" t="s">
        <v>88</v>
      </c>
      <c r="B1652">
        <v>2021</v>
      </c>
      <c r="C1652" t="s">
        <v>84</v>
      </c>
      <c r="D1652" s="4" t="s">
        <v>138</v>
      </c>
      <c r="E1652" t="s">
        <v>58</v>
      </c>
      <c r="F1652">
        <v>0</v>
      </c>
      <c r="G1652">
        <v>2.1903225810000002</v>
      </c>
      <c r="H1652">
        <v>26.71452</v>
      </c>
      <c r="I1652">
        <v>76.095161289999993</v>
      </c>
      <c r="J1652">
        <v>2.6887096769999999</v>
      </c>
      <c r="K1652">
        <v>17.89</v>
      </c>
      <c r="L1652">
        <v>90</v>
      </c>
      <c r="M1652">
        <v>110</v>
      </c>
      <c r="N1652">
        <f t="shared" si="111"/>
        <v>3.3333333333333335</v>
      </c>
      <c r="O1652">
        <v>0</v>
      </c>
      <c r="P1652">
        <v>0</v>
      </c>
      <c r="Q1652" t="s">
        <v>15</v>
      </c>
      <c r="R1652">
        <v>5.75</v>
      </c>
      <c r="S1652">
        <v>150</v>
      </c>
      <c r="T1652">
        <v>60</v>
      </c>
      <c r="U1652">
        <v>60</v>
      </c>
      <c r="V1652" t="s">
        <v>17</v>
      </c>
      <c r="W1652">
        <f t="shared" si="112"/>
        <v>0</v>
      </c>
      <c r="X1652">
        <f t="shared" si="110"/>
        <v>0</v>
      </c>
      <c r="Y1652">
        <v>0</v>
      </c>
      <c r="Z1652" t="s">
        <v>51</v>
      </c>
      <c r="AA1652" t="str">
        <f t="shared" si="113"/>
        <v>short_term</v>
      </c>
      <c r="AB1652" s="4" t="s">
        <v>107</v>
      </c>
    </row>
    <row r="1653" spans="1:28">
      <c r="A1653" t="s">
        <v>88</v>
      </c>
      <c r="B1653">
        <v>2021</v>
      </c>
      <c r="C1653" t="s">
        <v>84</v>
      </c>
      <c r="D1653" s="4" t="s">
        <v>9</v>
      </c>
      <c r="E1653" t="s">
        <v>58</v>
      </c>
      <c r="F1653">
        <v>1</v>
      </c>
      <c r="G1653">
        <v>2.1903225810000002</v>
      </c>
      <c r="H1653">
        <v>26.71452</v>
      </c>
      <c r="I1653">
        <v>76.095161289999993</v>
      </c>
      <c r="J1653">
        <v>2.6887096769999999</v>
      </c>
      <c r="K1653">
        <v>17.89</v>
      </c>
      <c r="L1653">
        <v>210</v>
      </c>
      <c r="M1653">
        <v>240</v>
      </c>
      <c r="N1653">
        <f t="shared" si="111"/>
        <v>7.5</v>
      </c>
      <c r="O1653">
        <v>16500</v>
      </c>
      <c r="P1653">
        <v>2300</v>
      </c>
      <c r="Q1653" t="s">
        <v>15</v>
      </c>
      <c r="R1653">
        <v>6.5</v>
      </c>
      <c r="S1653">
        <v>80</v>
      </c>
      <c r="T1653">
        <v>40</v>
      </c>
      <c r="U1653">
        <v>40</v>
      </c>
      <c r="V1653" t="s">
        <v>17</v>
      </c>
      <c r="W1653">
        <f t="shared" si="112"/>
        <v>41147</v>
      </c>
      <c r="X1653">
        <f t="shared" si="110"/>
        <v>24647</v>
      </c>
      <c r="Y1653">
        <f>(X1653/O1653)*100</f>
        <v>149.37575757575758</v>
      </c>
      <c r="Z1653" t="s">
        <v>51</v>
      </c>
      <c r="AA1653" t="str">
        <f t="shared" si="113"/>
        <v>intermediate_term</v>
      </c>
      <c r="AB1653" s="4" t="s">
        <v>108</v>
      </c>
    </row>
    <row r="1654" spans="1:28">
      <c r="A1654" t="s">
        <v>88</v>
      </c>
      <c r="B1654">
        <v>2021</v>
      </c>
      <c r="C1654" t="s">
        <v>84</v>
      </c>
      <c r="D1654" s="4" t="s">
        <v>139</v>
      </c>
      <c r="E1654" t="s">
        <v>58</v>
      </c>
      <c r="F1654">
        <v>1</v>
      </c>
      <c r="G1654">
        <v>2.1903225810000002</v>
      </c>
      <c r="H1654">
        <v>26.71452</v>
      </c>
      <c r="I1654">
        <v>76.095161289999993</v>
      </c>
      <c r="J1654">
        <v>2.6887096769999999</v>
      </c>
      <c r="K1654">
        <v>45.67</v>
      </c>
      <c r="L1654">
        <v>65</v>
      </c>
      <c r="M1654">
        <v>75</v>
      </c>
      <c r="N1654">
        <f t="shared" si="111"/>
        <v>2.3333333333333335</v>
      </c>
      <c r="O1654">
        <v>17000</v>
      </c>
      <c r="P1654">
        <v>861</v>
      </c>
      <c r="Q1654" t="s">
        <v>15</v>
      </c>
      <c r="R1654">
        <v>6.75</v>
      </c>
      <c r="S1654">
        <v>80</v>
      </c>
      <c r="T1654">
        <v>40</v>
      </c>
      <c r="U1654">
        <v>40</v>
      </c>
      <c r="V1654" t="s">
        <v>17</v>
      </c>
      <c r="W1654">
        <f t="shared" si="112"/>
        <v>39321.870000000003</v>
      </c>
      <c r="X1654">
        <f t="shared" si="110"/>
        <v>22321.870000000003</v>
      </c>
      <c r="Y1654">
        <f>(X1654/O1654)*100</f>
        <v>131.30511764705884</v>
      </c>
      <c r="Z1654" t="s">
        <v>51</v>
      </c>
      <c r="AA1654" t="str">
        <f t="shared" si="113"/>
        <v>short_term</v>
      </c>
      <c r="AB1654" s="4" t="s">
        <v>89</v>
      </c>
    </row>
    <row r="1655" spans="1:28">
      <c r="A1655" t="s">
        <v>88</v>
      </c>
      <c r="B1655">
        <v>2021</v>
      </c>
      <c r="C1655" t="s">
        <v>84</v>
      </c>
      <c r="D1655" s="4" t="s">
        <v>140</v>
      </c>
      <c r="E1655" t="s">
        <v>58</v>
      </c>
      <c r="F1655">
        <v>0</v>
      </c>
      <c r="G1655">
        <v>2.1903225810000002</v>
      </c>
      <c r="H1655">
        <v>26.71452</v>
      </c>
      <c r="I1655">
        <v>76.095161289999993</v>
      </c>
      <c r="J1655">
        <v>2.6887096769999999</v>
      </c>
      <c r="K1655">
        <v>27.68</v>
      </c>
      <c r="L1655">
        <v>70</v>
      </c>
      <c r="M1655">
        <v>90</v>
      </c>
      <c r="N1655">
        <f t="shared" si="111"/>
        <v>2.6666666666666665</v>
      </c>
      <c r="O1655">
        <v>0</v>
      </c>
      <c r="P1655">
        <v>0</v>
      </c>
      <c r="Q1655" t="s">
        <v>13</v>
      </c>
      <c r="R1655">
        <v>0.75</v>
      </c>
      <c r="S1655">
        <v>80</v>
      </c>
      <c r="T1655">
        <v>40</v>
      </c>
      <c r="U1655">
        <v>40</v>
      </c>
      <c r="V1655" t="s">
        <v>18</v>
      </c>
      <c r="W1655">
        <f t="shared" si="112"/>
        <v>0</v>
      </c>
      <c r="X1655">
        <f t="shared" si="110"/>
        <v>0</v>
      </c>
      <c r="Y1655">
        <v>0</v>
      </c>
      <c r="Z1655" t="s">
        <v>51</v>
      </c>
      <c r="AA1655" t="str">
        <f t="shared" si="113"/>
        <v>short_term</v>
      </c>
      <c r="AB1655" s="4" t="s">
        <v>109</v>
      </c>
    </row>
    <row r="1656" spans="1:28">
      <c r="A1656" t="s">
        <v>88</v>
      </c>
      <c r="B1656">
        <v>2021</v>
      </c>
      <c r="C1656" t="s">
        <v>84</v>
      </c>
      <c r="D1656" s="4" t="s">
        <v>141</v>
      </c>
      <c r="E1656" t="s">
        <v>58</v>
      </c>
      <c r="F1656">
        <v>1</v>
      </c>
      <c r="G1656">
        <v>2.1903225810000002</v>
      </c>
      <c r="H1656">
        <v>26.71452</v>
      </c>
      <c r="I1656">
        <v>76.095161289999993</v>
      </c>
      <c r="J1656">
        <v>2.6887096769999999</v>
      </c>
      <c r="K1656">
        <v>14.56</v>
      </c>
      <c r="L1656">
        <v>105</v>
      </c>
      <c r="M1656">
        <v>110</v>
      </c>
      <c r="N1656">
        <f t="shared" si="111"/>
        <v>3.5833333333333335</v>
      </c>
      <c r="O1656">
        <v>25000</v>
      </c>
      <c r="P1656">
        <v>2157</v>
      </c>
      <c r="Q1656" t="s">
        <v>15</v>
      </c>
      <c r="R1656">
        <v>6.5</v>
      </c>
      <c r="S1656">
        <v>60</v>
      </c>
      <c r="T1656">
        <v>30</v>
      </c>
      <c r="U1656">
        <v>30</v>
      </c>
      <c r="V1656" t="s">
        <v>17</v>
      </c>
      <c r="W1656">
        <f t="shared" si="112"/>
        <v>31405.920000000002</v>
      </c>
      <c r="X1656">
        <f t="shared" si="110"/>
        <v>6405.9200000000019</v>
      </c>
      <c r="Y1656">
        <f>(X1656/O1656)*100</f>
        <v>25.623680000000011</v>
      </c>
      <c r="Z1656" t="s">
        <v>51</v>
      </c>
      <c r="AA1656" t="str">
        <f t="shared" si="113"/>
        <v>short_term</v>
      </c>
      <c r="AB1656" s="4" t="s">
        <v>110</v>
      </c>
    </row>
    <row r="1657" spans="1:28">
      <c r="A1657" t="s">
        <v>88</v>
      </c>
      <c r="B1657">
        <v>2021</v>
      </c>
      <c r="C1657" t="s">
        <v>84</v>
      </c>
      <c r="D1657" s="4" t="s">
        <v>142</v>
      </c>
      <c r="E1657" t="s">
        <v>58</v>
      </c>
      <c r="F1657">
        <v>0</v>
      </c>
      <c r="G1657">
        <v>2.1903225810000002</v>
      </c>
      <c r="H1657">
        <v>26.71452</v>
      </c>
      <c r="I1657">
        <v>76.095161289999993</v>
      </c>
      <c r="J1657">
        <v>2.6887096769999999</v>
      </c>
      <c r="K1657">
        <v>34.58</v>
      </c>
      <c r="L1657">
        <v>120</v>
      </c>
      <c r="M1657">
        <v>135</v>
      </c>
      <c r="N1657">
        <f t="shared" si="111"/>
        <v>4.25</v>
      </c>
      <c r="O1657">
        <v>0</v>
      </c>
      <c r="P1657">
        <v>0</v>
      </c>
      <c r="Q1657" t="s">
        <v>65</v>
      </c>
      <c r="R1657">
        <v>6</v>
      </c>
      <c r="S1657">
        <v>40</v>
      </c>
      <c r="T1657">
        <v>20</v>
      </c>
      <c r="U1657">
        <v>20</v>
      </c>
      <c r="V1657" t="s">
        <v>18</v>
      </c>
      <c r="W1657">
        <f t="shared" si="112"/>
        <v>0</v>
      </c>
      <c r="X1657">
        <f t="shared" si="110"/>
        <v>0</v>
      </c>
      <c r="Y1657">
        <v>0</v>
      </c>
      <c r="Z1657" t="s">
        <v>51</v>
      </c>
      <c r="AA1657" t="str">
        <f t="shared" si="113"/>
        <v>intermediate_term</v>
      </c>
      <c r="AB1657" s="4" t="s">
        <v>111</v>
      </c>
    </row>
    <row r="1658" spans="1:28">
      <c r="A1658" t="s">
        <v>88</v>
      </c>
      <c r="B1658">
        <v>2021</v>
      </c>
      <c r="C1658" t="s">
        <v>84</v>
      </c>
      <c r="D1658" s="4" t="s">
        <v>143</v>
      </c>
      <c r="E1658" t="s">
        <v>58</v>
      </c>
      <c r="F1658">
        <v>1</v>
      </c>
      <c r="G1658">
        <v>2.1903225810000002</v>
      </c>
      <c r="H1658">
        <v>26.71452</v>
      </c>
      <c r="I1658">
        <v>76.095161289999993</v>
      </c>
      <c r="J1658">
        <v>2.6887096769999999</v>
      </c>
      <c r="K1658">
        <v>52</v>
      </c>
      <c r="L1658">
        <v>100</v>
      </c>
      <c r="M1658">
        <v>120</v>
      </c>
      <c r="N1658">
        <f t="shared" si="111"/>
        <v>3.6666666666666665</v>
      </c>
      <c r="O1658">
        <v>17500</v>
      </c>
      <c r="P1658">
        <v>800</v>
      </c>
      <c r="Q1658" t="s">
        <v>66</v>
      </c>
      <c r="R1658">
        <v>5.25</v>
      </c>
      <c r="S1658">
        <v>10</v>
      </c>
      <c r="T1658">
        <v>20</v>
      </c>
      <c r="U1658">
        <v>12</v>
      </c>
      <c r="V1658" t="s">
        <v>17</v>
      </c>
      <c r="W1658">
        <f t="shared" si="112"/>
        <v>41600</v>
      </c>
      <c r="X1658">
        <f t="shared" si="110"/>
        <v>24100</v>
      </c>
      <c r="Y1658">
        <f>(X1658/O1658)*100</f>
        <v>137.71428571428572</v>
      </c>
      <c r="Z1658" t="s">
        <v>51</v>
      </c>
      <c r="AA1658" t="str">
        <f t="shared" si="113"/>
        <v>short_term</v>
      </c>
      <c r="AB1658" s="4" t="s">
        <v>112</v>
      </c>
    </row>
    <row r="1659" spans="1:28">
      <c r="A1659" t="s">
        <v>88</v>
      </c>
      <c r="B1659">
        <v>2021</v>
      </c>
      <c r="C1659" t="s">
        <v>84</v>
      </c>
      <c r="D1659" s="4" t="s">
        <v>144</v>
      </c>
      <c r="E1659" t="s">
        <v>58</v>
      </c>
      <c r="F1659">
        <v>1</v>
      </c>
      <c r="G1659">
        <v>2.1903225810000002</v>
      </c>
      <c r="H1659">
        <v>26.71452</v>
      </c>
      <c r="I1659">
        <v>76.095161289999993</v>
      </c>
      <c r="J1659">
        <v>2.6887096769999999</v>
      </c>
      <c r="K1659">
        <v>46.57</v>
      </c>
      <c r="L1659">
        <v>60</v>
      </c>
      <c r="M1659">
        <v>65</v>
      </c>
      <c r="N1659">
        <f t="shared" si="111"/>
        <v>2.0833333333333335</v>
      </c>
      <c r="O1659">
        <v>15000</v>
      </c>
      <c r="P1659">
        <v>384</v>
      </c>
      <c r="Q1659" t="s">
        <v>13</v>
      </c>
      <c r="R1659">
        <v>6.75</v>
      </c>
      <c r="S1659">
        <v>20</v>
      </c>
      <c r="T1659">
        <v>40</v>
      </c>
      <c r="U1659">
        <v>0</v>
      </c>
      <c r="V1659" t="s">
        <v>18</v>
      </c>
      <c r="W1659">
        <f t="shared" si="112"/>
        <v>17882.88</v>
      </c>
      <c r="X1659">
        <f t="shared" si="110"/>
        <v>2882.880000000001</v>
      </c>
      <c r="Y1659">
        <f>(X1659/O1659)*100</f>
        <v>19.219200000000004</v>
      </c>
      <c r="Z1659" t="s">
        <v>51</v>
      </c>
      <c r="AA1659" t="str">
        <f t="shared" si="113"/>
        <v>short_term</v>
      </c>
      <c r="AB1659" s="4" t="s">
        <v>113</v>
      </c>
    </row>
    <row r="1660" spans="1:28">
      <c r="A1660" t="s">
        <v>88</v>
      </c>
      <c r="B1660">
        <v>2021</v>
      </c>
      <c r="C1660" t="s">
        <v>84</v>
      </c>
      <c r="D1660" s="4" t="s">
        <v>145</v>
      </c>
      <c r="E1660" t="s">
        <v>58</v>
      </c>
      <c r="F1660">
        <v>0</v>
      </c>
      <c r="G1660">
        <v>2.1903225810000002</v>
      </c>
      <c r="H1660">
        <v>26.71452</v>
      </c>
      <c r="I1660">
        <v>76.095161289999993</v>
      </c>
      <c r="J1660">
        <v>2.6887096769999999</v>
      </c>
      <c r="K1660">
        <v>60.66</v>
      </c>
      <c r="L1660">
        <v>70</v>
      </c>
      <c r="M1660">
        <v>85</v>
      </c>
      <c r="N1660">
        <f t="shared" si="111"/>
        <v>2.5833333333333335</v>
      </c>
      <c r="O1660">
        <v>0</v>
      </c>
      <c r="P1660">
        <v>0</v>
      </c>
      <c r="Q1660" t="s">
        <v>67</v>
      </c>
      <c r="R1660">
        <v>7.15</v>
      </c>
      <c r="S1660">
        <v>20</v>
      </c>
      <c r="T1660">
        <v>40</v>
      </c>
      <c r="U1660">
        <v>40</v>
      </c>
      <c r="V1660" t="s">
        <v>18</v>
      </c>
      <c r="W1660">
        <f t="shared" si="112"/>
        <v>0</v>
      </c>
      <c r="X1660">
        <f t="shared" si="110"/>
        <v>0</v>
      </c>
      <c r="Y1660">
        <v>0</v>
      </c>
      <c r="Z1660" t="s">
        <v>51</v>
      </c>
      <c r="AA1660" t="str">
        <f t="shared" si="113"/>
        <v>short_term</v>
      </c>
      <c r="AB1660" s="4" t="s">
        <v>114</v>
      </c>
    </row>
    <row r="1661" spans="1:28">
      <c r="A1661" t="s">
        <v>88</v>
      </c>
      <c r="B1661">
        <v>2021</v>
      </c>
      <c r="C1661" t="s">
        <v>84</v>
      </c>
      <c r="D1661" s="4" t="s">
        <v>146</v>
      </c>
      <c r="E1661" t="s">
        <v>58</v>
      </c>
      <c r="F1661">
        <v>1</v>
      </c>
      <c r="G1661">
        <v>2.1903225810000002</v>
      </c>
      <c r="H1661">
        <v>26.71452</v>
      </c>
      <c r="I1661">
        <v>76.095161289999993</v>
      </c>
      <c r="J1661">
        <v>2.6887096769999999</v>
      </c>
      <c r="K1661">
        <v>45.96</v>
      </c>
      <c r="L1661">
        <v>90</v>
      </c>
      <c r="M1661">
        <v>135</v>
      </c>
      <c r="N1661">
        <f t="shared" si="111"/>
        <v>3.75</v>
      </c>
      <c r="O1661">
        <v>15500</v>
      </c>
      <c r="P1661">
        <v>355</v>
      </c>
      <c r="Q1661" t="s">
        <v>66</v>
      </c>
      <c r="R1661">
        <v>6.5</v>
      </c>
      <c r="S1661">
        <v>12.5</v>
      </c>
      <c r="T1661">
        <v>25</v>
      </c>
      <c r="U1661">
        <v>12.5</v>
      </c>
      <c r="V1661" t="s">
        <v>18</v>
      </c>
      <c r="W1661">
        <f t="shared" si="112"/>
        <v>16315.800000000001</v>
      </c>
      <c r="X1661">
        <f t="shared" si="110"/>
        <v>815.80000000000109</v>
      </c>
      <c r="Y1661">
        <f>(X1661/O1661)*100</f>
        <v>5.2632258064516195</v>
      </c>
      <c r="Z1661" t="s">
        <v>51</v>
      </c>
      <c r="AA1661" t="str">
        <f t="shared" si="113"/>
        <v>short_term</v>
      </c>
      <c r="AB1661" s="4" t="s">
        <v>115</v>
      </c>
    </row>
    <row r="1662" spans="1:28">
      <c r="A1662" t="s">
        <v>88</v>
      </c>
      <c r="B1662">
        <v>2021</v>
      </c>
      <c r="C1662" t="s">
        <v>84</v>
      </c>
      <c r="D1662" s="4" t="s">
        <v>147</v>
      </c>
      <c r="E1662" t="s">
        <v>58</v>
      </c>
      <c r="F1662">
        <v>1</v>
      </c>
      <c r="G1662">
        <v>2.1903225810000002</v>
      </c>
      <c r="H1662">
        <v>26.71452</v>
      </c>
      <c r="I1662">
        <v>76.095161289999993</v>
      </c>
      <c r="J1662">
        <v>2.6887096769999999</v>
      </c>
      <c r="K1662">
        <v>43.56</v>
      </c>
      <c r="L1662">
        <v>160</v>
      </c>
      <c r="M1662">
        <v>170</v>
      </c>
      <c r="N1662">
        <f t="shared" si="111"/>
        <v>5.5</v>
      </c>
      <c r="O1662">
        <v>21000</v>
      </c>
      <c r="P1662">
        <v>620</v>
      </c>
      <c r="Q1662" t="s">
        <v>13</v>
      </c>
      <c r="R1662">
        <v>6.25</v>
      </c>
      <c r="S1662">
        <v>10</v>
      </c>
      <c r="T1662">
        <v>40</v>
      </c>
      <c r="U1662">
        <v>20</v>
      </c>
      <c r="V1662" t="s">
        <v>17</v>
      </c>
      <c r="W1662">
        <f t="shared" si="112"/>
        <v>27007.200000000001</v>
      </c>
      <c r="X1662">
        <f t="shared" si="110"/>
        <v>6007.2000000000007</v>
      </c>
      <c r="Y1662">
        <f>(X1662/O1662)*100</f>
        <v>28.605714285714289</v>
      </c>
      <c r="Z1662" t="s">
        <v>51</v>
      </c>
      <c r="AA1662" t="str">
        <f t="shared" si="113"/>
        <v>intermediate_term</v>
      </c>
      <c r="AB1662" s="4" t="s">
        <v>116</v>
      </c>
    </row>
    <row r="1663" spans="1:28">
      <c r="A1663" t="s">
        <v>88</v>
      </c>
      <c r="B1663">
        <v>2021</v>
      </c>
      <c r="C1663" t="s">
        <v>84</v>
      </c>
      <c r="D1663" s="4" t="s">
        <v>10</v>
      </c>
      <c r="E1663" t="s">
        <v>58</v>
      </c>
      <c r="F1663">
        <v>0</v>
      </c>
      <c r="G1663">
        <v>2.1903225810000002</v>
      </c>
      <c r="H1663">
        <v>26.71452</v>
      </c>
      <c r="I1663">
        <v>76.095161289999993</v>
      </c>
      <c r="J1663">
        <v>2.6887096769999999</v>
      </c>
      <c r="K1663">
        <v>56.45</v>
      </c>
      <c r="L1663">
        <v>90</v>
      </c>
      <c r="M1663">
        <v>125</v>
      </c>
      <c r="N1663">
        <f t="shared" si="111"/>
        <v>3.5833333333333335</v>
      </c>
      <c r="O1663">
        <v>0</v>
      </c>
      <c r="P1663">
        <v>0</v>
      </c>
      <c r="Q1663" t="s">
        <v>67</v>
      </c>
      <c r="R1663">
        <v>7.1</v>
      </c>
      <c r="S1663">
        <v>135</v>
      </c>
      <c r="T1663">
        <v>31</v>
      </c>
      <c r="U1663">
        <v>250</v>
      </c>
      <c r="V1663" t="s">
        <v>17</v>
      </c>
      <c r="W1663">
        <f t="shared" si="112"/>
        <v>0</v>
      </c>
      <c r="X1663">
        <f t="shared" si="110"/>
        <v>0</v>
      </c>
      <c r="Y1663">
        <v>0</v>
      </c>
      <c r="Z1663" t="s">
        <v>51</v>
      </c>
      <c r="AA1663" t="str">
        <f t="shared" si="113"/>
        <v>short_term</v>
      </c>
      <c r="AB1663" s="4" t="s">
        <v>113</v>
      </c>
    </row>
    <row r="1664" spans="1:28">
      <c r="A1664" t="s">
        <v>88</v>
      </c>
      <c r="B1664">
        <v>2021</v>
      </c>
      <c r="C1664" t="s">
        <v>84</v>
      </c>
      <c r="D1664" s="4" t="s">
        <v>148</v>
      </c>
      <c r="E1664" t="s">
        <v>61</v>
      </c>
      <c r="F1664">
        <v>1</v>
      </c>
      <c r="G1664">
        <v>2.1903225810000002</v>
      </c>
      <c r="H1664">
        <v>26.71452</v>
      </c>
      <c r="I1664">
        <v>76.095161289999993</v>
      </c>
      <c r="J1664">
        <v>2.6887096769999999</v>
      </c>
      <c r="K1664">
        <v>34.67</v>
      </c>
      <c r="L1664">
        <v>110</v>
      </c>
      <c r="M1664">
        <v>120</v>
      </c>
      <c r="N1664">
        <f t="shared" si="111"/>
        <v>3.8333333333333335</v>
      </c>
      <c r="O1664">
        <v>22500</v>
      </c>
      <c r="P1664">
        <v>1189</v>
      </c>
      <c r="Q1664" t="s">
        <v>13</v>
      </c>
      <c r="R1664">
        <v>6.25</v>
      </c>
      <c r="S1664">
        <v>60</v>
      </c>
      <c r="T1664">
        <v>45</v>
      </c>
      <c r="U1664">
        <v>48</v>
      </c>
      <c r="V1664" t="s">
        <v>17</v>
      </c>
      <c r="W1664">
        <f t="shared" si="112"/>
        <v>41222.630000000005</v>
      </c>
      <c r="X1664">
        <f t="shared" si="110"/>
        <v>18722.630000000005</v>
      </c>
      <c r="Y1664">
        <f>(X1664/O1664)*100</f>
        <v>83.211688888888915</v>
      </c>
      <c r="Z1664" t="s">
        <v>51</v>
      </c>
      <c r="AA1664" t="str">
        <f t="shared" si="113"/>
        <v>short_term</v>
      </c>
      <c r="AB1664" s="4" t="s">
        <v>117</v>
      </c>
    </row>
    <row r="1665" spans="1:28">
      <c r="A1665" t="s">
        <v>88</v>
      </c>
      <c r="B1665">
        <v>2021</v>
      </c>
      <c r="C1665" t="s">
        <v>84</v>
      </c>
      <c r="D1665" s="4" t="s">
        <v>149</v>
      </c>
      <c r="E1665" s="1" t="s">
        <v>58</v>
      </c>
      <c r="F1665">
        <v>0</v>
      </c>
      <c r="G1665">
        <v>2.1903225810000002</v>
      </c>
      <c r="H1665">
        <v>26.71452</v>
      </c>
      <c r="I1665">
        <v>76.095161289999993</v>
      </c>
      <c r="J1665">
        <v>2.6887096769999999</v>
      </c>
      <c r="K1665">
        <v>39.65</v>
      </c>
      <c r="L1665">
        <v>90</v>
      </c>
      <c r="M1665">
        <v>130</v>
      </c>
      <c r="N1665">
        <f t="shared" si="111"/>
        <v>3.6666666666666665</v>
      </c>
      <c r="O1665">
        <v>0</v>
      </c>
      <c r="P1665">
        <v>0</v>
      </c>
      <c r="Q1665" t="s">
        <v>68</v>
      </c>
      <c r="R1665">
        <v>6.75</v>
      </c>
      <c r="S1665">
        <v>17</v>
      </c>
      <c r="T1665">
        <v>13</v>
      </c>
      <c r="U1665">
        <v>13</v>
      </c>
      <c r="V1665" t="s">
        <v>17</v>
      </c>
      <c r="W1665">
        <f t="shared" si="112"/>
        <v>0</v>
      </c>
      <c r="X1665">
        <f t="shared" si="110"/>
        <v>0</v>
      </c>
      <c r="Y1665">
        <v>0</v>
      </c>
      <c r="Z1665" t="s">
        <v>51</v>
      </c>
      <c r="AA1665" t="str">
        <f t="shared" si="113"/>
        <v>short_term</v>
      </c>
      <c r="AB1665" s="4" t="s">
        <v>118</v>
      </c>
    </row>
    <row r="1666" spans="1:28">
      <c r="A1666" t="s">
        <v>88</v>
      </c>
      <c r="B1666">
        <v>2021</v>
      </c>
      <c r="C1666" t="s">
        <v>84</v>
      </c>
      <c r="D1666" s="4" t="s">
        <v>150</v>
      </c>
      <c r="E1666" s="1" t="s">
        <v>59</v>
      </c>
      <c r="F1666">
        <v>0</v>
      </c>
      <c r="G1666">
        <v>2.1903225810000002</v>
      </c>
      <c r="H1666">
        <v>26.71452</v>
      </c>
      <c r="I1666">
        <v>76.095161289999993</v>
      </c>
      <c r="J1666">
        <v>2.6887096769999999</v>
      </c>
      <c r="K1666">
        <v>34.659999999999997</v>
      </c>
      <c r="L1666">
        <v>90</v>
      </c>
      <c r="M1666">
        <v>100</v>
      </c>
      <c r="N1666">
        <f t="shared" si="111"/>
        <v>3.1666666666666665</v>
      </c>
      <c r="O1666">
        <v>0</v>
      </c>
      <c r="P1666">
        <v>0</v>
      </c>
      <c r="Q1666" t="s">
        <v>13</v>
      </c>
      <c r="R1666">
        <v>6.4</v>
      </c>
      <c r="S1666">
        <v>150</v>
      </c>
      <c r="T1666">
        <v>75</v>
      </c>
      <c r="U1666">
        <v>50</v>
      </c>
      <c r="V1666" t="s">
        <v>17</v>
      </c>
      <c r="W1666">
        <f t="shared" si="112"/>
        <v>0</v>
      </c>
      <c r="X1666">
        <f t="shared" ref="X1666:X1729" si="114">(K1666*P1666*F1666)-(O1666*F1666)</f>
        <v>0</v>
      </c>
      <c r="Y1666">
        <v>0</v>
      </c>
      <c r="Z1666" t="s">
        <v>51</v>
      </c>
      <c r="AA1666" t="str">
        <f t="shared" si="113"/>
        <v>short_term</v>
      </c>
      <c r="AB1666" s="4" t="s">
        <v>119</v>
      </c>
    </row>
    <row r="1667" spans="1:28">
      <c r="A1667" t="s">
        <v>88</v>
      </c>
      <c r="B1667">
        <v>2021</v>
      </c>
      <c r="C1667" t="s">
        <v>84</v>
      </c>
      <c r="D1667" s="4" t="s">
        <v>11</v>
      </c>
      <c r="E1667" s="1" t="s">
        <v>59</v>
      </c>
      <c r="F1667">
        <v>1</v>
      </c>
      <c r="G1667">
        <v>2.1903225810000002</v>
      </c>
      <c r="H1667">
        <v>26.71452</v>
      </c>
      <c r="I1667">
        <v>76.095161289999993</v>
      </c>
      <c r="J1667">
        <v>2.6887096769999999</v>
      </c>
      <c r="K1667">
        <v>34.44</v>
      </c>
      <c r="L1667">
        <v>120</v>
      </c>
      <c r="M1667">
        <v>150</v>
      </c>
      <c r="N1667">
        <f t="shared" ref="N1667:N1730" si="115">SUM(L1667+M1667)/(2*30)</f>
        <v>4.5</v>
      </c>
      <c r="O1667">
        <v>14000</v>
      </c>
      <c r="P1667">
        <v>448</v>
      </c>
      <c r="Q1667" t="s">
        <v>13</v>
      </c>
      <c r="R1667">
        <v>6.5</v>
      </c>
      <c r="S1667">
        <v>24</v>
      </c>
      <c r="T1667">
        <v>108</v>
      </c>
      <c r="U1667">
        <v>48</v>
      </c>
      <c r="V1667" t="s">
        <v>18</v>
      </c>
      <c r="W1667">
        <f t="shared" ref="W1667:W1730" si="116">(P1667*K1667*F1667)</f>
        <v>15429.119999999999</v>
      </c>
      <c r="X1667">
        <f t="shared" si="114"/>
        <v>1429.119999999999</v>
      </c>
      <c r="Y1667">
        <f>(X1667/O1667)*100</f>
        <v>10.207999999999991</v>
      </c>
      <c r="Z1667" t="s">
        <v>53</v>
      </c>
      <c r="AA1667" t="str">
        <f t="shared" ref="AA1667:AA1730" si="117">IF(N1667&gt;12,"long_term",IF(N1667&lt;4,"short_term","intermediate_term"))</f>
        <v>intermediate_term</v>
      </c>
      <c r="AB1667" s="4" t="s">
        <v>120</v>
      </c>
    </row>
    <row r="1668" spans="1:28">
      <c r="A1668" t="s">
        <v>88</v>
      </c>
      <c r="B1668">
        <v>2021</v>
      </c>
      <c r="C1668" t="s">
        <v>84</v>
      </c>
      <c r="D1668" s="4" t="s">
        <v>151</v>
      </c>
      <c r="E1668" s="1" t="s">
        <v>60</v>
      </c>
      <c r="F1668">
        <v>0</v>
      </c>
      <c r="G1668">
        <v>2.1903225810000002</v>
      </c>
      <c r="H1668">
        <v>26.71452</v>
      </c>
      <c r="I1668">
        <v>76.095161289999993</v>
      </c>
      <c r="J1668">
        <v>2.6887096769999999</v>
      </c>
      <c r="K1668">
        <v>34.78</v>
      </c>
      <c r="L1668">
        <v>150</v>
      </c>
      <c r="M1668">
        <v>300</v>
      </c>
      <c r="N1668">
        <f t="shared" si="115"/>
        <v>7.5</v>
      </c>
      <c r="O1668">
        <v>0</v>
      </c>
      <c r="P1668">
        <v>0</v>
      </c>
      <c r="Q1668" t="s">
        <v>13</v>
      </c>
      <c r="R1668">
        <v>5.75</v>
      </c>
      <c r="S1668">
        <v>40</v>
      </c>
      <c r="T1668">
        <v>25</v>
      </c>
      <c r="U1668">
        <v>15</v>
      </c>
      <c r="V1668" t="s">
        <v>18</v>
      </c>
      <c r="W1668">
        <f t="shared" si="116"/>
        <v>0</v>
      </c>
      <c r="X1668">
        <f t="shared" si="114"/>
        <v>0</v>
      </c>
      <c r="Y1668">
        <v>0</v>
      </c>
      <c r="Z1668" t="s">
        <v>53</v>
      </c>
      <c r="AA1668" t="str">
        <f t="shared" si="117"/>
        <v>intermediate_term</v>
      </c>
      <c r="AB1668" s="4" t="s">
        <v>121</v>
      </c>
    </row>
    <row r="1669" spans="1:28">
      <c r="A1669" t="s">
        <v>88</v>
      </c>
      <c r="B1669">
        <v>2021</v>
      </c>
      <c r="C1669" t="s">
        <v>84</v>
      </c>
      <c r="D1669" s="4" t="s">
        <v>152</v>
      </c>
      <c r="E1669" s="1" t="s">
        <v>60</v>
      </c>
      <c r="F1669">
        <v>0</v>
      </c>
      <c r="G1669">
        <v>2.1903225810000002</v>
      </c>
      <c r="H1669">
        <v>26.71452</v>
      </c>
      <c r="I1669">
        <v>76.095161289999993</v>
      </c>
      <c r="J1669">
        <v>2.6887096769999999</v>
      </c>
      <c r="K1669">
        <v>27.88</v>
      </c>
      <c r="L1669">
        <v>50</v>
      </c>
      <c r="M1669">
        <v>145</v>
      </c>
      <c r="N1669">
        <f t="shared" si="115"/>
        <v>3.25</v>
      </c>
      <c r="O1669">
        <v>0</v>
      </c>
      <c r="P1669">
        <v>0</v>
      </c>
      <c r="Q1669" t="s">
        <v>69</v>
      </c>
      <c r="R1669">
        <v>6.75</v>
      </c>
      <c r="S1669">
        <v>20</v>
      </c>
      <c r="T1669">
        <v>40</v>
      </c>
      <c r="U1669">
        <v>20</v>
      </c>
      <c r="V1669" t="s">
        <v>17</v>
      </c>
      <c r="W1669">
        <f t="shared" si="116"/>
        <v>0</v>
      </c>
      <c r="X1669">
        <f t="shared" si="114"/>
        <v>0</v>
      </c>
      <c r="Y1669">
        <v>0</v>
      </c>
      <c r="Z1669" t="s">
        <v>53</v>
      </c>
      <c r="AA1669" t="str">
        <f t="shared" si="117"/>
        <v>short_term</v>
      </c>
      <c r="AB1669" s="4" t="s">
        <v>122</v>
      </c>
    </row>
    <row r="1670" spans="1:28">
      <c r="A1670" t="s">
        <v>88</v>
      </c>
      <c r="B1670">
        <v>2021</v>
      </c>
      <c r="C1670" t="s">
        <v>84</v>
      </c>
      <c r="D1670" s="4" t="s">
        <v>153</v>
      </c>
      <c r="E1670" s="1" t="s">
        <v>63</v>
      </c>
      <c r="F1670">
        <v>0</v>
      </c>
      <c r="G1670">
        <v>2.1903225810000002</v>
      </c>
      <c r="H1670">
        <v>26.71452</v>
      </c>
      <c r="I1670">
        <v>76.095161289999993</v>
      </c>
      <c r="J1670">
        <v>2.6887096769999999</v>
      </c>
      <c r="K1670">
        <v>72.67</v>
      </c>
      <c r="L1670">
        <v>180</v>
      </c>
      <c r="M1670">
        <v>240</v>
      </c>
      <c r="N1670">
        <f t="shared" si="115"/>
        <v>7</v>
      </c>
      <c r="O1670">
        <v>0</v>
      </c>
      <c r="P1670">
        <v>0</v>
      </c>
      <c r="Q1670" t="s">
        <v>70</v>
      </c>
      <c r="R1670">
        <v>6.9</v>
      </c>
      <c r="S1670">
        <v>80</v>
      </c>
      <c r="T1670">
        <v>40</v>
      </c>
      <c r="U1670">
        <v>40</v>
      </c>
      <c r="V1670" t="s">
        <v>18</v>
      </c>
      <c r="W1670">
        <f t="shared" si="116"/>
        <v>0</v>
      </c>
      <c r="X1670">
        <f t="shared" si="114"/>
        <v>0</v>
      </c>
      <c r="Y1670">
        <v>0</v>
      </c>
      <c r="Z1670" t="s">
        <v>53</v>
      </c>
      <c r="AA1670" t="str">
        <f t="shared" si="117"/>
        <v>intermediate_term</v>
      </c>
      <c r="AB1670" s="4" t="s">
        <v>123</v>
      </c>
    </row>
    <row r="1671" spans="1:28">
      <c r="A1671" t="s">
        <v>88</v>
      </c>
      <c r="B1671">
        <v>2021</v>
      </c>
      <c r="C1671" t="s">
        <v>84</v>
      </c>
      <c r="D1671" s="4" t="s">
        <v>12</v>
      </c>
      <c r="E1671" s="1" t="s">
        <v>62</v>
      </c>
      <c r="F1671">
        <v>1</v>
      </c>
      <c r="G1671">
        <v>2.1903225810000002</v>
      </c>
      <c r="H1671">
        <v>26.71452</v>
      </c>
      <c r="I1671">
        <v>76.095161289999993</v>
      </c>
      <c r="J1671">
        <v>2.6887096769999999</v>
      </c>
      <c r="K1671">
        <v>130</v>
      </c>
      <c r="L1671">
        <v>150</v>
      </c>
      <c r="M1671">
        <v>180</v>
      </c>
      <c r="N1671">
        <f t="shared" si="115"/>
        <v>5.5</v>
      </c>
      <c r="O1671">
        <v>45000</v>
      </c>
      <c r="P1671">
        <v>2750</v>
      </c>
      <c r="Q1671" t="s">
        <v>13</v>
      </c>
      <c r="R1671">
        <v>6.25</v>
      </c>
      <c r="S1671">
        <v>30</v>
      </c>
      <c r="T1671">
        <v>60</v>
      </c>
      <c r="U1671">
        <v>30</v>
      </c>
      <c r="V1671" t="s">
        <v>17</v>
      </c>
      <c r="W1671">
        <f t="shared" si="116"/>
        <v>357500</v>
      </c>
      <c r="X1671">
        <f t="shared" si="114"/>
        <v>312500</v>
      </c>
      <c r="Y1671">
        <f>(X1671/O1671)*100</f>
        <v>694.44444444444446</v>
      </c>
      <c r="Z1671" t="s">
        <v>53</v>
      </c>
      <c r="AA1671" t="str">
        <f t="shared" si="117"/>
        <v>intermediate_term</v>
      </c>
      <c r="AB1671" s="4" t="s">
        <v>124</v>
      </c>
    </row>
    <row r="1672" spans="1:28">
      <c r="A1672" t="s">
        <v>88</v>
      </c>
      <c r="B1672">
        <v>2021</v>
      </c>
      <c r="C1672" t="s">
        <v>84</v>
      </c>
      <c r="D1672" s="4" t="s">
        <v>154</v>
      </c>
      <c r="E1672" s="1" t="s">
        <v>61</v>
      </c>
      <c r="F1672">
        <v>1</v>
      </c>
      <c r="G1672">
        <v>2.1903225810000002</v>
      </c>
      <c r="H1672">
        <v>26.71452</v>
      </c>
      <c r="I1672">
        <v>76.095161289999993</v>
      </c>
      <c r="J1672">
        <v>2.6887096769999999</v>
      </c>
      <c r="K1672">
        <v>4.8899999999999997</v>
      </c>
      <c r="L1672">
        <v>300</v>
      </c>
      <c r="M1672">
        <v>450</v>
      </c>
      <c r="N1672">
        <f t="shared" si="115"/>
        <v>12.5</v>
      </c>
      <c r="O1672">
        <v>72500</v>
      </c>
      <c r="P1672">
        <v>31337</v>
      </c>
      <c r="Q1672" t="s">
        <v>13</v>
      </c>
      <c r="R1672">
        <v>7</v>
      </c>
      <c r="S1672">
        <v>150</v>
      </c>
      <c r="T1672">
        <v>80</v>
      </c>
      <c r="U1672">
        <v>80</v>
      </c>
      <c r="V1672" t="s">
        <v>17</v>
      </c>
      <c r="W1672">
        <f t="shared" si="116"/>
        <v>153237.93</v>
      </c>
      <c r="X1672">
        <f t="shared" si="114"/>
        <v>80737.929999999993</v>
      </c>
      <c r="Y1672">
        <f>(X1672/O1672)*100</f>
        <v>111.36266206896551</v>
      </c>
      <c r="Z1672" t="s">
        <v>51</v>
      </c>
      <c r="AA1672" t="str">
        <f t="shared" si="117"/>
        <v>long_term</v>
      </c>
      <c r="AB1672" s="4" t="s">
        <v>125</v>
      </c>
    </row>
    <row r="1673" spans="1:28">
      <c r="A1673" t="s">
        <v>88</v>
      </c>
      <c r="B1673">
        <v>2021</v>
      </c>
      <c r="C1673" t="s">
        <v>84</v>
      </c>
      <c r="D1673" s="4" t="s">
        <v>155</v>
      </c>
      <c r="E1673" s="1" t="s">
        <v>62</v>
      </c>
      <c r="F1673">
        <v>1</v>
      </c>
      <c r="G1673">
        <v>2.1903225810000002</v>
      </c>
      <c r="H1673">
        <v>26.71452</v>
      </c>
      <c r="I1673">
        <v>76.095161289999993</v>
      </c>
      <c r="J1673">
        <v>2.6887096769999999</v>
      </c>
      <c r="K1673">
        <v>34.6</v>
      </c>
      <c r="L1673">
        <v>80</v>
      </c>
      <c r="M1673">
        <v>150</v>
      </c>
      <c r="N1673">
        <f t="shared" si="115"/>
        <v>3.8333333333333335</v>
      </c>
      <c r="O1673">
        <v>37500</v>
      </c>
      <c r="P1673">
        <v>17000</v>
      </c>
      <c r="Q1673" t="s">
        <v>13</v>
      </c>
      <c r="R1673">
        <v>6.5</v>
      </c>
      <c r="S1673">
        <v>40</v>
      </c>
      <c r="T1673">
        <v>20</v>
      </c>
      <c r="U1673">
        <v>40</v>
      </c>
      <c r="V1673" t="s">
        <v>17</v>
      </c>
      <c r="W1673">
        <f t="shared" si="116"/>
        <v>588200</v>
      </c>
      <c r="X1673">
        <f t="shared" si="114"/>
        <v>550700</v>
      </c>
      <c r="Y1673">
        <f>(X1673/O1673)*100</f>
        <v>1468.5333333333333</v>
      </c>
      <c r="Z1673" t="s">
        <v>51</v>
      </c>
      <c r="AA1673" t="str">
        <f t="shared" si="117"/>
        <v>short_term</v>
      </c>
      <c r="AB1673" s="4" t="s">
        <v>126</v>
      </c>
    </row>
    <row r="1674" spans="1:28">
      <c r="A1674" t="s">
        <v>88</v>
      </c>
      <c r="B1674">
        <v>2021</v>
      </c>
      <c r="C1674" t="s">
        <v>84</v>
      </c>
      <c r="D1674" s="4" t="s">
        <v>22</v>
      </c>
      <c r="E1674" s="3" t="s">
        <v>62</v>
      </c>
      <c r="F1674">
        <v>0</v>
      </c>
      <c r="G1674">
        <v>2.1903225810000002</v>
      </c>
      <c r="H1674">
        <v>26.71452</v>
      </c>
      <c r="I1674">
        <v>76.095161289999993</v>
      </c>
      <c r="J1674">
        <v>2.6887096769999999</v>
      </c>
      <c r="K1674">
        <f ca="1">RANDBETWEEN(15,30)</f>
        <v>21</v>
      </c>
      <c r="L1674">
        <v>90</v>
      </c>
      <c r="M1674">
        <v>90</v>
      </c>
      <c r="N1674">
        <f t="shared" si="115"/>
        <v>3</v>
      </c>
      <c r="O1674">
        <v>0</v>
      </c>
      <c r="P1674">
        <v>0</v>
      </c>
      <c r="Q1674" t="s">
        <v>13</v>
      </c>
      <c r="R1674">
        <v>6.5</v>
      </c>
      <c r="S1674">
        <v>200</v>
      </c>
      <c r="T1674">
        <v>250</v>
      </c>
      <c r="U1674">
        <v>250</v>
      </c>
      <c r="V1674" t="s">
        <v>18</v>
      </c>
      <c r="W1674">
        <f t="shared" ca="1" si="116"/>
        <v>0</v>
      </c>
      <c r="X1674">
        <f t="shared" ca="1" si="114"/>
        <v>0</v>
      </c>
      <c r="Y1674">
        <v>0</v>
      </c>
      <c r="Z1674" t="s">
        <v>53</v>
      </c>
      <c r="AA1674" t="str">
        <f t="shared" si="117"/>
        <v>short_term</v>
      </c>
      <c r="AB1674" s="4" t="s">
        <v>90</v>
      </c>
    </row>
    <row r="1675" spans="1:28">
      <c r="A1675" t="s">
        <v>88</v>
      </c>
      <c r="B1675">
        <v>2021</v>
      </c>
      <c r="C1675" t="s">
        <v>84</v>
      </c>
      <c r="D1675" s="4" t="s">
        <v>23</v>
      </c>
      <c r="E1675" s="3" t="s">
        <v>62</v>
      </c>
      <c r="F1675">
        <v>0</v>
      </c>
      <c r="G1675">
        <v>2.1903225810000002</v>
      </c>
      <c r="H1675">
        <v>26.71452</v>
      </c>
      <c r="I1675">
        <v>76.095161289999993</v>
      </c>
      <c r="J1675">
        <v>2.6887096769999999</v>
      </c>
      <c r="K1675">
        <f ca="1">RANDBETWEEN(15,30)</f>
        <v>21</v>
      </c>
      <c r="L1675">
        <v>140</v>
      </c>
      <c r="M1675">
        <v>140</v>
      </c>
      <c r="N1675">
        <f t="shared" si="115"/>
        <v>4.666666666666667</v>
      </c>
      <c r="O1675">
        <v>0</v>
      </c>
      <c r="P1675">
        <v>0</v>
      </c>
      <c r="Q1675" t="s">
        <v>15</v>
      </c>
      <c r="R1675">
        <v>6.05</v>
      </c>
      <c r="S1675">
        <v>200</v>
      </c>
      <c r="T1675">
        <v>75</v>
      </c>
      <c r="U1675">
        <v>75</v>
      </c>
      <c r="V1675" t="s">
        <v>18</v>
      </c>
      <c r="W1675">
        <f t="shared" ca="1" si="116"/>
        <v>0</v>
      </c>
      <c r="X1675">
        <f t="shared" ca="1" si="114"/>
        <v>0</v>
      </c>
      <c r="Y1675">
        <v>0</v>
      </c>
      <c r="Z1675" t="s">
        <v>53</v>
      </c>
      <c r="AA1675" t="str">
        <f t="shared" si="117"/>
        <v>intermediate_term</v>
      </c>
      <c r="AB1675" s="4" t="s">
        <v>127</v>
      </c>
    </row>
    <row r="1676" spans="1:28">
      <c r="A1676" t="s">
        <v>88</v>
      </c>
      <c r="B1676">
        <v>2021</v>
      </c>
      <c r="C1676" t="s">
        <v>84</v>
      </c>
      <c r="D1676" s="4" t="s">
        <v>24</v>
      </c>
      <c r="E1676" s="3" t="s">
        <v>62</v>
      </c>
      <c r="F1676">
        <v>0</v>
      </c>
      <c r="G1676">
        <v>2.1903225810000002</v>
      </c>
      <c r="H1676">
        <v>26.71452</v>
      </c>
      <c r="I1676">
        <v>76.095161289999993</v>
      </c>
      <c r="J1676">
        <v>2.6887096769999999</v>
      </c>
      <c r="K1676">
        <f ca="1">RANDBETWEEN(25,35)</f>
        <v>33</v>
      </c>
      <c r="L1676">
        <v>240</v>
      </c>
      <c r="M1676">
        <v>240</v>
      </c>
      <c r="N1676">
        <f t="shared" si="115"/>
        <v>8</v>
      </c>
      <c r="O1676">
        <v>0</v>
      </c>
      <c r="P1676">
        <v>0</v>
      </c>
      <c r="Q1676" t="s">
        <v>15</v>
      </c>
      <c r="R1676">
        <v>6</v>
      </c>
      <c r="S1676">
        <v>10</v>
      </c>
      <c r="T1676">
        <v>20</v>
      </c>
      <c r="U1676">
        <v>20</v>
      </c>
      <c r="V1676" t="s">
        <v>17</v>
      </c>
      <c r="W1676">
        <f t="shared" ca="1" si="116"/>
        <v>0</v>
      </c>
      <c r="X1676">
        <f t="shared" ca="1" si="114"/>
        <v>0</v>
      </c>
      <c r="Y1676">
        <v>0</v>
      </c>
      <c r="Z1676" t="s">
        <v>51</v>
      </c>
      <c r="AA1676" t="str">
        <f t="shared" si="117"/>
        <v>intermediate_term</v>
      </c>
      <c r="AB1676" s="4" t="s">
        <v>91</v>
      </c>
    </row>
    <row r="1677" spans="1:28">
      <c r="A1677" t="s">
        <v>88</v>
      </c>
      <c r="B1677">
        <v>2021</v>
      </c>
      <c r="C1677" t="s">
        <v>84</v>
      </c>
      <c r="D1677" s="4" t="s">
        <v>25</v>
      </c>
      <c r="E1677" s="3" t="s">
        <v>62</v>
      </c>
      <c r="F1677">
        <v>0</v>
      </c>
      <c r="G1677">
        <v>2.1903225810000002</v>
      </c>
      <c r="H1677">
        <v>26.71452</v>
      </c>
      <c r="I1677">
        <v>76.095161289999993</v>
      </c>
      <c r="J1677">
        <v>2.6887096769999999</v>
      </c>
      <c r="K1677">
        <f ca="1">RANDBETWEEN(20,30)</f>
        <v>27</v>
      </c>
      <c r="L1677">
        <v>75</v>
      </c>
      <c r="M1677">
        <v>75</v>
      </c>
      <c r="N1677">
        <f t="shared" si="115"/>
        <v>2.5</v>
      </c>
      <c r="O1677">
        <v>0</v>
      </c>
      <c r="P1677">
        <v>0</v>
      </c>
      <c r="Q1677" t="s">
        <v>15</v>
      </c>
      <c r="R1677">
        <v>6.25</v>
      </c>
      <c r="S1677">
        <v>5</v>
      </c>
      <c r="T1677">
        <v>10</v>
      </c>
      <c r="U1677">
        <v>10</v>
      </c>
      <c r="V1677" t="s">
        <v>18</v>
      </c>
      <c r="W1677">
        <f t="shared" ca="1" si="116"/>
        <v>0</v>
      </c>
      <c r="X1677">
        <f t="shared" ca="1" si="114"/>
        <v>0</v>
      </c>
      <c r="Y1677">
        <v>0</v>
      </c>
      <c r="Z1677" t="s">
        <v>51</v>
      </c>
      <c r="AA1677" t="str">
        <f t="shared" si="117"/>
        <v>short_term</v>
      </c>
      <c r="AB1677" s="4" t="s">
        <v>92</v>
      </c>
    </row>
    <row r="1678" spans="1:28">
      <c r="A1678" t="s">
        <v>88</v>
      </c>
      <c r="B1678">
        <v>2021</v>
      </c>
      <c r="C1678" t="s">
        <v>84</v>
      </c>
      <c r="D1678" s="4" t="s">
        <v>26</v>
      </c>
      <c r="E1678" s="3" t="s">
        <v>62</v>
      </c>
      <c r="F1678">
        <v>0</v>
      </c>
      <c r="G1678">
        <v>2.1903225810000002</v>
      </c>
      <c r="H1678">
        <v>26.71452</v>
      </c>
      <c r="I1678">
        <v>76.095161289999993</v>
      </c>
      <c r="J1678">
        <v>2.6887096769999999</v>
      </c>
      <c r="K1678">
        <f ca="1">RANDBETWEEN(25,35)</f>
        <v>30</v>
      </c>
      <c r="L1678">
        <v>55</v>
      </c>
      <c r="M1678">
        <v>55</v>
      </c>
      <c r="N1678">
        <f t="shared" si="115"/>
        <v>1.8333333333333333</v>
      </c>
      <c r="O1678">
        <v>0</v>
      </c>
      <c r="P1678">
        <v>0</v>
      </c>
      <c r="Q1678" t="s">
        <v>13</v>
      </c>
      <c r="R1678">
        <v>6.4</v>
      </c>
      <c r="S1678">
        <v>30</v>
      </c>
      <c r="T1678">
        <v>40</v>
      </c>
      <c r="U1678">
        <v>40</v>
      </c>
      <c r="V1678" t="s">
        <v>17</v>
      </c>
      <c r="W1678">
        <f t="shared" ca="1" si="116"/>
        <v>0</v>
      </c>
      <c r="X1678">
        <f t="shared" ca="1" si="114"/>
        <v>0</v>
      </c>
      <c r="Y1678">
        <v>0</v>
      </c>
      <c r="Z1678" t="s">
        <v>53</v>
      </c>
      <c r="AA1678" t="str">
        <f t="shared" si="117"/>
        <v>short_term</v>
      </c>
      <c r="AB1678" s="4" t="s">
        <v>128</v>
      </c>
    </row>
    <row r="1679" spans="1:28">
      <c r="A1679" t="s">
        <v>88</v>
      </c>
      <c r="B1679">
        <v>2021</v>
      </c>
      <c r="C1679" t="s">
        <v>84</v>
      </c>
      <c r="D1679" s="4" t="s">
        <v>27</v>
      </c>
      <c r="E1679" s="3" t="s">
        <v>62</v>
      </c>
      <c r="F1679">
        <v>0</v>
      </c>
      <c r="G1679">
        <v>2.1903225810000002</v>
      </c>
      <c r="H1679">
        <v>26.71452</v>
      </c>
      <c r="I1679">
        <v>76.095161289999993</v>
      </c>
      <c r="J1679">
        <v>2.6887096769999999</v>
      </c>
      <c r="K1679">
        <f ca="1">RANDBETWEEN(15,30)</f>
        <v>24</v>
      </c>
      <c r="L1679">
        <v>90</v>
      </c>
      <c r="M1679">
        <v>90</v>
      </c>
      <c r="N1679">
        <f t="shared" si="115"/>
        <v>3</v>
      </c>
      <c r="O1679">
        <v>0</v>
      </c>
      <c r="P1679">
        <v>0</v>
      </c>
      <c r="Q1679" t="s">
        <v>13</v>
      </c>
      <c r="R1679">
        <v>6.5</v>
      </c>
      <c r="S1679">
        <v>90</v>
      </c>
      <c r="T1679">
        <v>90</v>
      </c>
      <c r="U1679">
        <v>90</v>
      </c>
      <c r="V1679" t="s">
        <v>17</v>
      </c>
      <c r="W1679">
        <f t="shared" ca="1" si="116"/>
        <v>0</v>
      </c>
      <c r="X1679">
        <f t="shared" ca="1" si="114"/>
        <v>0</v>
      </c>
      <c r="Y1679">
        <v>0</v>
      </c>
      <c r="Z1679" t="s">
        <v>51</v>
      </c>
      <c r="AA1679" t="str">
        <f t="shared" si="117"/>
        <v>short_term</v>
      </c>
      <c r="AB1679" s="4" t="s">
        <v>93</v>
      </c>
    </row>
    <row r="1680" spans="1:28">
      <c r="A1680" t="s">
        <v>88</v>
      </c>
      <c r="B1680">
        <v>2021</v>
      </c>
      <c r="C1680" t="s">
        <v>84</v>
      </c>
      <c r="D1680" s="4" t="s">
        <v>28</v>
      </c>
      <c r="E1680" s="3" t="s">
        <v>62</v>
      </c>
      <c r="F1680">
        <v>1</v>
      </c>
      <c r="G1680">
        <v>2.1903225810000002</v>
      </c>
      <c r="H1680">
        <v>26.71452</v>
      </c>
      <c r="I1680">
        <v>76.095161289999993</v>
      </c>
      <c r="J1680">
        <v>2.6887096769999999</v>
      </c>
      <c r="K1680">
        <f ca="1">RANDBETWEEN(25,40)</f>
        <v>30</v>
      </c>
      <c r="L1680">
        <v>180</v>
      </c>
      <c r="M1680">
        <v>180</v>
      </c>
      <c r="N1680">
        <f t="shared" si="115"/>
        <v>6</v>
      </c>
      <c r="O1680">
        <v>38000</v>
      </c>
      <c r="P1680">
        <f ca="1">RANDBETWEEN(14990,15010)</f>
        <v>15006</v>
      </c>
      <c r="Q1680" t="s">
        <v>15</v>
      </c>
      <c r="R1680">
        <v>6.25</v>
      </c>
      <c r="S1680">
        <v>80</v>
      </c>
      <c r="T1680">
        <v>60</v>
      </c>
      <c r="U1680">
        <v>40</v>
      </c>
      <c r="V1680" t="s">
        <v>18</v>
      </c>
      <c r="W1680">
        <f t="shared" ca="1" si="116"/>
        <v>450180</v>
      </c>
      <c r="X1680">
        <f t="shared" ca="1" si="114"/>
        <v>412180</v>
      </c>
      <c r="Y1680">
        <f ca="1">(X1680/O1680)*100</f>
        <v>1084.6842105263158</v>
      </c>
      <c r="Z1680" t="s">
        <v>53</v>
      </c>
      <c r="AA1680" t="str">
        <f t="shared" si="117"/>
        <v>intermediate_term</v>
      </c>
      <c r="AB1680" s="4" t="s">
        <v>94</v>
      </c>
    </row>
    <row r="1681" spans="1:28">
      <c r="A1681" t="s">
        <v>88</v>
      </c>
      <c r="B1681">
        <v>2021</v>
      </c>
      <c r="C1681" t="s">
        <v>84</v>
      </c>
      <c r="D1681" s="4" t="s">
        <v>29</v>
      </c>
      <c r="E1681" s="1" t="s">
        <v>63</v>
      </c>
      <c r="F1681">
        <v>1</v>
      </c>
      <c r="G1681">
        <v>2.1903225810000002</v>
      </c>
      <c r="H1681">
        <v>26.71452</v>
      </c>
      <c r="I1681">
        <v>76.095161289999993</v>
      </c>
      <c r="J1681">
        <v>2.6887096769999999</v>
      </c>
      <c r="K1681">
        <f ca="1">RANDBETWEEN(85,95)</f>
        <v>92</v>
      </c>
      <c r="L1681">
        <v>210</v>
      </c>
      <c r="M1681">
        <v>210</v>
      </c>
      <c r="N1681">
        <f t="shared" si="115"/>
        <v>7</v>
      </c>
      <c r="O1681">
        <v>67000</v>
      </c>
      <c r="P1681">
        <v>1200</v>
      </c>
      <c r="Q1681" t="s">
        <v>36</v>
      </c>
      <c r="R1681">
        <v>6</v>
      </c>
      <c r="S1681">
        <v>120</v>
      </c>
      <c r="T1681">
        <v>50</v>
      </c>
      <c r="U1681">
        <v>80</v>
      </c>
      <c r="V1681" t="s">
        <v>17</v>
      </c>
      <c r="W1681">
        <f t="shared" ca="1" si="116"/>
        <v>110400</v>
      </c>
      <c r="X1681">
        <f t="shared" ca="1" si="114"/>
        <v>43400</v>
      </c>
      <c r="Y1681">
        <f ca="1">(X1681/O1681)*100</f>
        <v>64.776119402985074</v>
      </c>
      <c r="Z1681" t="s">
        <v>51</v>
      </c>
      <c r="AA1681" t="str">
        <f t="shared" si="117"/>
        <v>intermediate_term</v>
      </c>
      <c r="AB1681" s="4" t="s">
        <v>129</v>
      </c>
    </row>
    <row r="1682" spans="1:28">
      <c r="A1682" t="s">
        <v>88</v>
      </c>
      <c r="B1682">
        <v>2021</v>
      </c>
      <c r="C1682" t="s">
        <v>84</v>
      </c>
      <c r="D1682" s="4" t="s">
        <v>30</v>
      </c>
      <c r="E1682" s="2" t="s">
        <v>61</v>
      </c>
      <c r="F1682">
        <v>0</v>
      </c>
      <c r="G1682">
        <v>2.1903225810000002</v>
      </c>
      <c r="H1682">
        <v>26.71452</v>
      </c>
      <c r="I1682">
        <v>76.095161289999993</v>
      </c>
      <c r="J1682">
        <v>2.6887096769999999</v>
      </c>
      <c r="K1682">
        <f ca="1">RANDBETWEEN(25,40)</f>
        <v>33</v>
      </c>
      <c r="L1682">
        <v>360</v>
      </c>
      <c r="M1682">
        <v>360</v>
      </c>
      <c r="N1682">
        <f t="shared" si="115"/>
        <v>12</v>
      </c>
      <c r="O1682">
        <v>0</v>
      </c>
      <c r="P1682">
        <v>0</v>
      </c>
      <c r="Q1682" t="s">
        <v>65</v>
      </c>
      <c r="R1682">
        <v>6.75</v>
      </c>
      <c r="S1682">
        <v>400</v>
      </c>
      <c r="T1682">
        <v>120</v>
      </c>
      <c r="U1682">
        <v>600</v>
      </c>
      <c r="V1682" t="s">
        <v>18</v>
      </c>
      <c r="W1682">
        <f t="shared" ca="1" si="116"/>
        <v>0</v>
      </c>
      <c r="X1682">
        <f t="shared" ca="1" si="114"/>
        <v>0</v>
      </c>
      <c r="Y1682">
        <v>0</v>
      </c>
      <c r="Z1682" t="s">
        <v>53</v>
      </c>
      <c r="AA1682" t="str">
        <f t="shared" si="117"/>
        <v>intermediate_term</v>
      </c>
      <c r="AB1682" s="4" t="s">
        <v>95</v>
      </c>
    </row>
    <row r="1683" spans="1:28">
      <c r="A1683" t="s">
        <v>88</v>
      </c>
      <c r="B1683">
        <v>2021</v>
      </c>
      <c r="C1683" t="s">
        <v>84</v>
      </c>
      <c r="D1683" s="4" t="s">
        <v>31</v>
      </c>
      <c r="E1683" s="3" t="s">
        <v>61</v>
      </c>
      <c r="F1683">
        <v>0</v>
      </c>
      <c r="G1683">
        <v>2.1903225810000002</v>
      </c>
      <c r="H1683">
        <v>26.71452</v>
      </c>
      <c r="I1683">
        <v>76.095161289999993</v>
      </c>
      <c r="J1683">
        <v>2.6887096769999999</v>
      </c>
      <c r="K1683">
        <f ca="1">RANDBETWEEN(290,320)</f>
        <v>298</v>
      </c>
      <c r="L1683">
        <v>1080</v>
      </c>
      <c r="M1683">
        <v>1080</v>
      </c>
      <c r="N1683">
        <f t="shared" si="115"/>
        <v>36</v>
      </c>
      <c r="O1683">
        <v>0</v>
      </c>
      <c r="P1683">
        <v>0</v>
      </c>
      <c r="Q1683" t="s">
        <v>13</v>
      </c>
      <c r="R1683">
        <v>9.5</v>
      </c>
      <c r="S1683">
        <v>32</v>
      </c>
      <c r="T1683">
        <v>32</v>
      </c>
      <c r="U1683">
        <v>32</v>
      </c>
      <c r="V1683" t="s">
        <v>17</v>
      </c>
      <c r="W1683">
        <f t="shared" ca="1" si="116"/>
        <v>0</v>
      </c>
      <c r="X1683">
        <f t="shared" ca="1" si="114"/>
        <v>0</v>
      </c>
      <c r="Y1683">
        <v>0</v>
      </c>
      <c r="Z1683" t="s">
        <v>54</v>
      </c>
      <c r="AA1683" t="str">
        <f t="shared" si="117"/>
        <v>long_term</v>
      </c>
      <c r="AB1683" s="4" t="s">
        <v>130</v>
      </c>
    </row>
    <row r="1684" spans="1:28">
      <c r="A1684" t="s">
        <v>88</v>
      </c>
      <c r="B1684">
        <v>2021</v>
      </c>
      <c r="C1684" t="s">
        <v>84</v>
      </c>
      <c r="D1684" s="4" t="s">
        <v>32</v>
      </c>
      <c r="E1684" s="3" t="s">
        <v>61</v>
      </c>
      <c r="F1684">
        <v>0</v>
      </c>
      <c r="G1684">
        <v>2.1903225810000002</v>
      </c>
      <c r="H1684">
        <v>26.71452</v>
      </c>
      <c r="I1684">
        <v>76.095161289999993</v>
      </c>
      <c r="J1684">
        <v>2.6887096769999999</v>
      </c>
      <c r="K1684">
        <f ca="1">RANDBETWEEN(100,130)</f>
        <v>127</v>
      </c>
      <c r="L1684">
        <v>1980</v>
      </c>
      <c r="M1684">
        <v>1980</v>
      </c>
      <c r="N1684">
        <f t="shared" si="115"/>
        <v>66</v>
      </c>
      <c r="O1684">
        <v>0</v>
      </c>
      <c r="P1684">
        <v>0</v>
      </c>
      <c r="Q1684" t="s">
        <v>15</v>
      </c>
      <c r="R1684">
        <v>7.25</v>
      </c>
      <c r="S1684">
        <v>56</v>
      </c>
      <c r="T1684">
        <v>20</v>
      </c>
      <c r="U1684">
        <v>20</v>
      </c>
      <c r="V1684" t="s">
        <v>18</v>
      </c>
      <c r="W1684">
        <f t="shared" ca="1" si="116"/>
        <v>0</v>
      </c>
      <c r="X1684">
        <f t="shared" ca="1" si="114"/>
        <v>0</v>
      </c>
      <c r="Y1684">
        <v>0</v>
      </c>
      <c r="Z1684" t="s">
        <v>54</v>
      </c>
      <c r="AA1684" t="str">
        <f t="shared" si="117"/>
        <v>long_term</v>
      </c>
      <c r="AB1684" s="4" t="s">
        <v>131</v>
      </c>
    </row>
    <row r="1685" spans="1:28">
      <c r="A1685" t="s">
        <v>88</v>
      </c>
      <c r="B1685">
        <v>2021</v>
      </c>
      <c r="C1685" t="s">
        <v>84</v>
      </c>
      <c r="D1685" s="4" t="s">
        <v>33</v>
      </c>
      <c r="E1685" s="2" t="s">
        <v>61</v>
      </c>
      <c r="F1685">
        <v>0</v>
      </c>
      <c r="G1685">
        <v>2.1903225810000002</v>
      </c>
      <c r="H1685">
        <v>26.71452</v>
      </c>
      <c r="I1685">
        <v>76.095161289999993</v>
      </c>
      <c r="J1685">
        <v>2.6887096769999999</v>
      </c>
      <c r="K1685">
        <f ca="1">RANDBETWEEN(50,65)</f>
        <v>57</v>
      </c>
      <c r="L1685">
        <v>1080</v>
      </c>
      <c r="M1685">
        <v>1080</v>
      </c>
      <c r="N1685">
        <f t="shared" si="115"/>
        <v>36</v>
      </c>
      <c r="O1685">
        <v>0</v>
      </c>
      <c r="P1685">
        <v>0</v>
      </c>
      <c r="Q1685" t="s">
        <v>71</v>
      </c>
      <c r="R1685">
        <v>6</v>
      </c>
      <c r="S1685">
        <v>25</v>
      </c>
      <c r="T1685">
        <v>12</v>
      </c>
      <c r="U1685">
        <v>12</v>
      </c>
      <c r="V1685" t="s">
        <v>18</v>
      </c>
      <c r="W1685">
        <f t="shared" ca="1" si="116"/>
        <v>0</v>
      </c>
      <c r="X1685">
        <f t="shared" ca="1" si="114"/>
        <v>0</v>
      </c>
      <c r="Y1685">
        <v>0</v>
      </c>
      <c r="Z1685" t="s">
        <v>54</v>
      </c>
      <c r="AA1685" t="str">
        <f t="shared" si="117"/>
        <v>long_term</v>
      </c>
      <c r="AB1685" s="4" t="s">
        <v>96</v>
      </c>
    </row>
    <row r="1686" spans="1:28">
      <c r="A1686" t="s">
        <v>88</v>
      </c>
      <c r="B1686">
        <v>2021</v>
      </c>
      <c r="C1686" t="s">
        <v>84</v>
      </c>
      <c r="D1686" s="4" t="s">
        <v>34</v>
      </c>
      <c r="E1686" s="2" t="s">
        <v>61</v>
      </c>
      <c r="F1686">
        <v>0</v>
      </c>
      <c r="G1686">
        <v>2.1903225810000002</v>
      </c>
      <c r="H1686">
        <v>26.71452</v>
      </c>
      <c r="I1686">
        <v>76.095161289999993</v>
      </c>
      <c r="J1686">
        <v>2.6887096769999999</v>
      </c>
      <c r="K1686">
        <f ca="1">RANDBETWEEN(90,120)</f>
        <v>97</v>
      </c>
      <c r="L1686">
        <v>900</v>
      </c>
      <c r="M1686">
        <v>900</v>
      </c>
      <c r="N1686">
        <f t="shared" si="115"/>
        <v>30</v>
      </c>
      <c r="O1686">
        <v>0</v>
      </c>
      <c r="P1686">
        <v>0</v>
      </c>
      <c r="Q1686" t="s">
        <v>13</v>
      </c>
      <c r="R1686">
        <v>7.25</v>
      </c>
      <c r="S1686">
        <v>215</v>
      </c>
      <c r="T1686">
        <v>75</v>
      </c>
      <c r="U1686">
        <v>100</v>
      </c>
      <c r="V1686" t="s">
        <v>17</v>
      </c>
      <c r="W1686">
        <f t="shared" ca="1" si="116"/>
        <v>0</v>
      </c>
      <c r="X1686">
        <f t="shared" ca="1" si="114"/>
        <v>0</v>
      </c>
      <c r="Y1686">
        <v>0</v>
      </c>
      <c r="Z1686" t="s">
        <v>54</v>
      </c>
      <c r="AA1686" t="str">
        <f t="shared" si="117"/>
        <v>long_term</v>
      </c>
      <c r="AB1686" s="4" t="s">
        <v>97</v>
      </c>
    </row>
    <row r="1687" spans="1:28">
      <c r="A1687" t="s">
        <v>88</v>
      </c>
      <c r="B1687">
        <v>2021</v>
      </c>
      <c r="C1687" t="s">
        <v>84</v>
      </c>
      <c r="D1687" s="4" t="s">
        <v>35</v>
      </c>
      <c r="E1687" s="2" t="s">
        <v>61</v>
      </c>
      <c r="F1687">
        <v>0</v>
      </c>
      <c r="G1687">
        <v>2.1903225810000002</v>
      </c>
      <c r="H1687">
        <v>26.71452</v>
      </c>
      <c r="I1687">
        <v>76.095161289999993</v>
      </c>
      <c r="J1687">
        <v>2.6887096769999999</v>
      </c>
      <c r="K1687">
        <f ca="1">RANDBETWEEN(30,50)</f>
        <v>48</v>
      </c>
      <c r="L1687">
        <v>210</v>
      </c>
      <c r="M1687">
        <v>210</v>
      </c>
      <c r="N1687">
        <f t="shared" si="115"/>
        <v>7</v>
      </c>
      <c r="O1687">
        <v>0</v>
      </c>
      <c r="P1687">
        <v>0</v>
      </c>
      <c r="Q1687" t="s">
        <v>13</v>
      </c>
      <c r="R1687">
        <v>6.75</v>
      </c>
      <c r="S1687">
        <v>1088</v>
      </c>
      <c r="T1687">
        <v>72</v>
      </c>
      <c r="U1687">
        <v>527</v>
      </c>
      <c r="V1687" t="s">
        <v>17</v>
      </c>
      <c r="W1687">
        <f t="shared" ca="1" si="116"/>
        <v>0</v>
      </c>
      <c r="X1687">
        <f t="shared" ca="1" si="114"/>
        <v>0</v>
      </c>
      <c r="Y1687">
        <v>0</v>
      </c>
      <c r="Z1687" t="s">
        <v>54</v>
      </c>
      <c r="AA1687" t="str">
        <f t="shared" si="117"/>
        <v>intermediate_term</v>
      </c>
      <c r="AB1687" s="4" t="s">
        <v>98</v>
      </c>
    </row>
    <row r="1688" spans="1:28">
      <c r="A1688" t="s">
        <v>88</v>
      </c>
      <c r="B1688">
        <v>2021</v>
      </c>
      <c r="C1688" t="s">
        <v>84</v>
      </c>
      <c r="D1688" s="4" t="s">
        <v>37</v>
      </c>
      <c r="E1688" s="2" t="s">
        <v>61</v>
      </c>
      <c r="F1688">
        <v>0</v>
      </c>
      <c r="G1688">
        <v>2.1903225810000002</v>
      </c>
      <c r="H1688">
        <v>26.71452</v>
      </c>
      <c r="I1688">
        <v>76.095161289999993</v>
      </c>
      <c r="J1688">
        <v>2.6887096769999999</v>
      </c>
      <c r="K1688">
        <f ca="1">RANDBETWEEN(50,100)</f>
        <v>84</v>
      </c>
      <c r="L1688">
        <v>1800</v>
      </c>
      <c r="M1688">
        <v>2880</v>
      </c>
      <c r="N1688">
        <f t="shared" si="115"/>
        <v>78</v>
      </c>
      <c r="O1688">
        <v>0</v>
      </c>
      <c r="P1688">
        <v>0</v>
      </c>
      <c r="Q1688" t="s">
        <v>13</v>
      </c>
      <c r="R1688">
        <v>6.5</v>
      </c>
      <c r="S1688">
        <v>400</v>
      </c>
      <c r="T1688">
        <v>400</v>
      </c>
      <c r="U1688">
        <v>600</v>
      </c>
      <c r="V1688" t="s">
        <v>18</v>
      </c>
      <c r="W1688">
        <f t="shared" ca="1" si="116"/>
        <v>0</v>
      </c>
      <c r="X1688">
        <f t="shared" ca="1" si="114"/>
        <v>0</v>
      </c>
      <c r="Y1688">
        <v>0</v>
      </c>
      <c r="Z1688" t="s">
        <v>54</v>
      </c>
      <c r="AA1688" t="str">
        <f t="shared" si="117"/>
        <v>long_term</v>
      </c>
      <c r="AB1688" s="4" t="s">
        <v>99</v>
      </c>
    </row>
    <row r="1689" spans="1:28">
      <c r="A1689" t="s">
        <v>88</v>
      </c>
      <c r="B1689">
        <v>2021</v>
      </c>
      <c r="C1689" t="s">
        <v>84</v>
      </c>
      <c r="D1689" s="4" t="s">
        <v>156</v>
      </c>
      <c r="E1689" s="2" t="s">
        <v>61</v>
      </c>
      <c r="F1689">
        <v>1</v>
      </c>
      <c r="G1689">
        <v>2.1903225810000002</v>
      </c>
      <c r="H1689">
        <v>26.71452</v>
      </c>
      <c r="I1689">
        <v>76.095161289999993</v>
      </c>
      <c r="J1689">
        <v>2.6887096769999999</v>
      </c>
      <c r="K1689">
        <f ca="1">RANDBETWEEN(100,150)</f>
        <v>109</v>
      </c>
      <c r="L1689">
        <v>240</v>
      </c>
      <c r="M1689">
        <v>720</v>
      </c>
      <c r="N1689">
        <f t="shared" si="115"/>
        <v>16</v>
      </c>
      <c r="O1689">
        <v>400000</v>
      </c>
      <c r="P1689">
        <v>10000</v>
      </c>
      <c r="Q1689" t="s">
        <v>67</v>
      </c>
      <c r="R1689">
        <v>6</v>
      </c>
      <c r="S1689">
        <v>170</v>
      </c>
      <c r="T1689">
        <v>170</v>
      </c>
      <c r="U1689">
        <v>170</v>
      </c>
      <c r="V1689" t="s">
        <v>18</v>
      </c>
      <c r="W1689">
        <f t="shared" ca="1" si="116"/>
        <v>1090000</v>
      </c>
      <c r="X1689">
        <f t="shared" ca="1" si="114"/>
        <v>690000</v>
      </c>
      <c r="Y1689">
        <f ca="1">(X1689/O1689)*100</f>
        <v>172.5</v>
      </c>
      <c r="Z1689" t="s">
        <v>54</v>
      </c>
      <c r="AA1689" t="str">
        <f t="shared" si="117"/>
        <v>long_term</v>
      </c>
      <c r="AB1689" s="4" t="s">
        <v>100</v>
      </c>
    </row>
    <row r="1690" spans="1:28">
      <c r="A1690" t="s">
        <v>88</v>
      </c>
      <c r="B1690">
        <v>2021</v>
      </c>
      <c r="C1690" t="s">
        <v>84</v>
      </c>
      <c r="D1690" s="4" t="s">
        <v>38</v>
      </c>
      <c r="E1690" s="3" t="s">
        <v>59</v>
      </c>
      <c r="F1690">
        <v>1</v>
      </c>
      <c r="G1690">
        <v>2.1903225810000002</v>
      </c>
      <c r="H1690">
        <v>26.71452</v>
      </c>
      <c r="I1690">
        <v>76.095161289999993</v>
      </c>
      <c r="J1690">
        <v>2.6887096769999999</v>
      </c>
      <c r="K1690">
        <f ca="1">RANDBETWEEN(120,300)</f>
        <v>273</v>
      </c>
      <c r="L1690">
        <v>45</v>
      </c>
      <c r="M1690">
        <v>50</v>
      </c>
      <c r="N1690">
        <f t="shared" si="115"/>
        <v>1.5833333333333333</v>
      </c>
      <c r="O1690">
        <v>47000</v>
      </c>
      <c r="P1690">
        <v>800</v>
      </c>
      <c r="Q1690" t="s">
        <v>15</v>
      </c>
      <c r="R1690">
        <v>6.25</v>
      </c>
      <c r="S1690">
        <v>200</v>
      </c>
      <c r="T1690">
        <v>75</v>
      </c>
      <c r="U1690">
        <v>125</v>
      </c>
      <c r="V1690" t="s">
        <v>17</v>
      </c>
      <c r="W1690">
        <f t="shared" ca="1" si="116"/>
        <v>218400</v>
      </c>
      <c r="X1690">
        <f t="shared" ca="1" si="114"/>
        <v>171400</v>
      </c>
      <c r="Y1690">
        <f ca="1">(X1690/O1690)*100</f>
        <v>364.68085106382978</v>
      </c>
      <c r="Z1690" t="s">
        <v>54</v>
      </c>
      <c r="AA1690" t="str">
        <f t="shared" si="117"/>
        <v>short_term</v>
      </c>
      <c r="AB1690" s="4" t="s">
        <v>101</v>
      </c>
    </row>
    <row r="1691" spans="1:28">
      <c r="A1691" t="s">
        <v>88</v>
      </c>
      <c r="B1691">
        <v>2021</v>
      </c>
      <c r="C1691" t="s">
        <v>84</v>
      </c>
      <c r="D1691" s="4" t="s">
        <v>39</v>
      </c>
      <c r="E1691" s="3" t="s">
        <v>59</v>
      </c>
      <c r="F1691">
        <v>0</v>
      </c>
      <c r="G1691">
        <v>2.1903225810000002</v>
      </c>
      <c r="H1691">
        <v>26.71452</v>
      </c>
      <c r="I1691">
        <v>76.095161289999993</v>
      </c>
      <c r="J1691">
        <v>2.6887096769999999</v>
      </c>
      <c r="K1691">
        <f ca="1">RANDBETWEEN(60,90)</f>
        <v>85</v>
      </c>
      <c r="L1691">
        <v>56</v>
      </c>
      <c r="M1691">
        <v>60</v>
      </c>
      <c r="N1691">
        <f t="shared" si="115"/>
        <v>1.9333333333333333</v>
      </c>
      <c r="O1691">
        <v>0</v>
      </c>
      <c r="P1691">
        <v>0</v>
      </c>
      <c r="Q1691" t="s">
        <v>13</v>
      </c>
      <c r="R1691">
        <v>7.25</v>
      </c>
      <c r="S1691">
        <v>45</v>
      </c>
      <c r="T1691">
        <v>90</v>
      </c>
      <c r="U1691">
        <v>75</v>
      </c>
      <c r="V1691" t="s">
        <v>18</v>
      </c>
      <c r="W1691">
        <f t="shared" ca="1" si="116"/>
        <v>0</v>
      </c>
      <c r="X1691">
        <f t="shared" ca="1" si="114"/>
        <v>0</v>
      </c>
      <c r="Y1691">
        <v>0</v>
      </c>
      <c r="Z1691" t="s">
        <v>53</v>
      </c>
      <c r="AA1691" t="str">
        <f t="shared" si="117"/>
        <v>short_term</v>
      </c>
      <c r="AB1691" s="4" t="s">
        <v>102</v>
      </c>
    </row>
    <row r="1692" spans="1:28">
      <c r="A1692" t="s">
        <v>88</v>
      </c>
      <c r="B1692">
        <v>2021</v>
      </c>
      <c r="C1692" t="s">
        <v>84</v>
      </c>
      <c r="D1692" s="4" t="s">
        <v>40</v>
      </c>
      <c r="E1692" s="2" t="s">
        <v>62</v>
      </c>
      <c r="F1692">
        <v>1</v>
      </c>
      <c r="G1692">
        <v>2.1903225810000002</v>
      </c>
      <c r="H1692">
        <v>26.71452</v>
      </c>
      <c r="I1692">
        <v>76.095161289999993</v>
      </c>
      <c r="J1692">
        <v>2.6887096769999999</v>
      </c>
      <c r="K1692">
        <f ca="1">RANDBETWEEN(15,25)</f>
        <v>19</v>
      </c>
      <c r="L1692">
        <v>55</v>
      </c>
      <c r="M1692">
        <v>90</v>
      </c>
      <c r="N1692">
        <f t="shared" si="115"/>
        <v>2.4166666666666665</v>
      </c>
      <c r="O1692">
        <v>42000</v>
      </c>
      <c r="P1692">
        <f ca="1">RANDBETWEEN(39990,40010)</f>
        <v>39996</v>
      </c>
      <c r="Q1692" t="s">
        <v>72</v>
      </c>
      <c r="R1692">
        <v>6.5</v>
      </c>
      <c r="S1692">
        <v>40</v>
      </c>
      <c r="T1692">
        <v>60</v>
      </c>
      <c r="U1692">
        <v>30</v>
      </c>
      <c r="V1692" t="s">
        <v>17</v>
      </c>
      <c r="W1692">
        <f t="shared" ca="1" si="116"/>
        <v>759924</v>
      </c>
      <c r="X1692">
        <f t="shared" ca="1" si="114"/>
        <v>717924</v>
      </c>
      <c r="Y1692">
        <f ca="1">(X1692/O1692)*100</f>
        <v>1709.3428571428572</v>
      </c>
      <c r="Z1692" t="s">
        <v>53</v>
      </c>
      <c r="AA1692" t="str">
        <f t="shared" si="117"/>
        <v>short_term</v>
      </c>
      <c r="AB1692" s="4" t="s">
        <v>132</v>
      </c>
    </row>
    <row r="1693" spans="1:28">
      <c r="A1693" t="s">
        <v>88</v>
      </c>
      <c r="B1693">
        <v>2021</v>
      </c>
      <c r="C1693" t="s">
        <v>84</v>
      </c>
      <c r="D1693" s="4" t="s">
        <v>41</v>
      </c>
      <c r="E1693" s="2" t="s">
        <v>62</v>
      </c>
      <c r="F1693">
        <v>0</v>
      </c>
      <c r="G1693">
        <v>2.1903225810000002</v>
      </c>
      <c r="H1693">
        <v>26.71452</v>
      </c>
      <c r="I1693">
        <v>76.095161289999993</v>
      </c>
      <c r="J1693">
        <v>2.6887096769999999</v>
      </c>
      <c r="K1693">
        <f ca="1">RANDBETWEEN(20,35)</f>
        <v>35</v>
      </c>
      <c r="L1693">
        <v>90</v>
      </c>
      <c r="M1693">
        <v>120</v>
      </c>
      <c r="N1693">
        <f t="shared" si="115"/>
        <v>3.5</v>
      </c>
      <c r="O1693">
        <v>0</v>
      </c>
      <c r="P1693">
        <v>0</v>
      </c>
      <c r="Q1693" t="s">
        <v>15</v>
      </c>
      <c r="R1693">
        <v>6.5</v>
      </c>
      <c r="S1693">
        <v>120</v>
      </c>
      <c r="T1693">
        <v>80</v>
      </c>
      <c r="U1693">
        <v>80</v>
      </c>
      <c r="V1693" t="s">
        <v>17</v>
      </c>
      <c r="W1693">
        <f t="shared" ca="1" si="116"/>
        <v>0</v>
      </c>
      <c r="X1693">
        <f t="shared" ca="1" si="114"/>
        <v>0</v>
      </c>
      <c r="Y1693">
        <v>0</v>
      </c>
      <c r="Z1693" t="s">
        <v>51</v>
      </c>
      <c r="AA1693" t="str">
        <f t="shared" si="117"/>
        <v>short_term</v>
      </c>
      <c r="AB1693" s="4" t="s">
        <v>133</v>
      </c>
    </row>
    <row r="1694" spans="1:28">
      <c r="A1694" t="s">
        <v>88</v>
      </c>
      <c r="B1694">
        <v>2021</v>
      </c>
      <c r="C1694" t="s">
        <v>84</v>
      </c>
      <c r="D1694" s="4" t="s">
        <v>157</v>
      </c>
      <c r="E1694" s="2" t="s">
        <v>62</v>
      </c>
      <c r="F1694">
        <v>0</v>
      </c>
      <c r="G1694">
        <v>2.1903225810000002</v>
      </c>
      <c r="H1694">
        <v>26.71452</v>
      </c>
      <c r="I1694">
        <v>76.095161289999993</v>
      </c>
      <c r="J1694">
        <v>2.6887096769999999</v>
      </c>
      <c r="K1694">
        <f ca="1">RANDBETWEEN(25,40)</f>
        <v>26</v>
      </c>
      <c r="L1694">
        <v>55</v>
      </c>
      <c r="M1694">
        <v>60</v>
      </c>
      <c r="N1694">
        <f t="shared" si="115"/>
        <v>1.9166666666666667</v>
      </c>
      <c r="O1694">
        <v>0</v>
      </c>
      <c r="P1694">
        <v>0</v>
      </c>
      <c r="Q1694" t="s">
        <v>13</v>
      </c>
      <c r="R1694">
        <v>6.5</v>
      </c>
      <c r="S1694">
        <v>120</v>
      </c>
      <c r="T1694">
        <v>40</v>
      </c>
      <c r="U1694">
        <v>80</v>
      </c>
      <c r="V1694" t="s">
        <v>18</v>
      </c>
      <c r="W1694">
        <f t="shared" ca="1" si="116"/>
        <v>0</v>
      </c>
      <c r="X1694">
        <f t="shared" ca="1" si="114"/>
        <v>0</v>
      </c>
      <c r="Y1694">
        <v>0</v>
      </c>
      <c r="Z1694" t="s">
        <v>53</v>
      </c>
      <c r="AA1694" t="str">
        <f t="shared" si="117"/>
        <v>short_term</v>
      </c>
      <c r="AB1694" s="4" t="s">
        <v>103</v>
      </c>
    </row>
    <row r="1695" spans="1:28">
      <c r="A1695" t="s">
        <v>88</v>
      </c>
      <c r="B1695">
        <v>2021</v>
      </c>
      <c r="C1695" t="s">
        <v>84</v>
      </c>
      <c r="D1695" s="4" t="s">
        <v>158</v>
      </c>
      <c r="E1695" s="2" t="s">
        <v>62</v>
      </c>
      <c r="F1695">
        <v>0</v>
      </c>
      <c r="G1695">
        <v>2.1903225810000002</v>
      </c>
      <c r="H1695">
        <v>26.71452</v>
      </c>
      <c r="I1695">
        <v>76.095161289999993</v>
      </c>
      <c r="J1695">
        <v>2.6887096769999999</v>
      </c>
      <c r="K1695">
        <f ca="1">RANDBETWEEN(15,25)</f>
        <v>22</v>
      </c>
      <c r="L1695">
        <v>110</v>
      </c>
      <c r="M1695">
        <v>120</v>
      </c>
      <c r="N1695">
        <f t="shared" si="115"/>
        <v>3.8333333333333335</v>
      </c>
      <c r="O1695">
        <v>0</v>
      </c>
      <c r="P1695">
        <v>0</v>
      </c>
      <c r="Q1695" t="s">
        <v>13</v>
      </c>
      <c r="R1695">
        <v>7</v>
      </c>
      <c r="S1695">
        <v>120</v>
      </c>
      <c r="T1695">
        <v>40</v>
      </c>
      <c r="U1695">
        <v>80</v>
      </c>
      <c r="V1695" t="s">
        <v>17</v>
      </c>
      <c r="W1695">
        <f t="shared" ca="1" si="116"/>
        <v>0</v>
      </c>
      <c r="X1695">
        <f t="shared" ca="1" si="114"/>
        <v>0</v>
      </c>
      <c r="Y1695">
        <v>0</v>
      </c>
      <c r="Z1695" t="s">
        <v>53</v>
      </c>
      <c r="AA1695" t="str">
        <f t="shared" si="117"/>
        <v>short_term</v>
      </c>
      <c r="AB1695" s="4" t="s">
        <v>103</v>
      </c>
    </row>
    <row r="1696" spans="1:28">
      <c r="A1696" t="s">
        <v>88</v>
      </c>
      <c r="B1696">
        <v>2021</v>
      </c>
      <c r="C1696" t="s">
        <v>84</v>
      </c>
      <c r="D1696" s="4" t="s">
        <v>42</v>
      </c>
      <c r="E1696" s="2" t="s">
        <v>61</v>
      </c>
      <c r="F1696">
        <v>1</v>
      </c>
      <c r="G1696">
        <v>2.1903225810000002</v>
      </c>
      <c r="H1696">
        <v>26.71452</v>
      </c>
      <c r="I1696">
        <v>76.095161289999993</v>
      </c>
      <c r="J1696">
        <v>2.6887096769999999</v>
      </c>
      <c r="K1696">
        <f ca="1">RANDBETWEEN(600,700)</f>
        <v>635</v>
      </c>
      <c r="L1696">
        <v>720</v>
      </c>
      <c r="M1696">
        <v>1080</v>
      </c>
      <c r="N1696">
        <f t="shared" si="115"/>
        <v>30</v>
      </c>
      <c r="O1696">
        <v>31000</v>
      </c>
      <c r="P1696">
        <f ca="1">RANDBETWEEN(1290,1310)</f>
        <v>1295</v>
      </c>
      <c r="Q1696" t="s">
        <v>70</v>
      </c>
      <c r="R1696">
        <v>5.75</v>
      </c>
      <c r="S1696">
        <v>890</v>
      </c>
      <c r="T1696">
        <v>445</v>
      </c>
      <c r="U1696">
        <v>445</v>
      </c>
      <c r="V1696" t="s">
        <v>18</v>
      </c>
      <c r="W1696">
        <f t="shared" ca="1" si="116"/>
        <v>822325</v>
      </c>
      <c r="X1696">
        <f t="shared" ca="1" si="114"/>
        <v>791325</v>
      </c>
      <c r="Y1696">
        <f ca="1">(X1696/O1696)*100</f>
        <v>2552.6612903225805</v>
      </c>
      <c r="Z1696" t="s">
        <v>54</v>
      </c>
      <c r="AA1696" t="str">
        <f t="shared" si="117"/>
        <v>long_term</v>
      </c>
      <c r="AB1696" s="4" t="s">
        <v>134</v>
      </c>
    </row>
    <row r="1697" spans="1:28">
      <c r="A1697" t="s">
        <v>88</v>
      </c>
      <c r="B1697">
        <v>2021</v>
      </c>
      <c r="C1697" t="s">
        <v>84</v>
      </c>
      <c r="D1697" s="4" t="s">
        <v>43</v>
      </c>
      <c r="E1697" s="3" t="s">
        <v>61</v>
      </c>
      <c r="F1697">
        <v>0</v>
      </c>
      <c r="G1697">
        <v>2.1903225810000002</v>
      </c>
      <c r="H1697">
        <v>26.71452</v>
      </c>
      <c r="I1697">
        <v>76.095161289999993</v>
      </c>
      <c r="J1697">
        <v>2.6887096769999999</v>
      </c>
      <c r="K1697">
        <f ca="1">RANDBETWEEN(140,170)</f>
        <v>162</v>
      </c>
      <c r="L1697">
        <v>150</v>
      </c>
      <c r="M1697">
        <v>180</v>
      </c>
      <c r="N1697">
        <f t="shared" si="115"/>
        <v>5.5</v>
      </c>
      <c r="O1697">
        <v>0</v>
      </c>
      <c r="P1697">
        <v>0</v>
      </c>
      <c r="Q1697" t="s">
        <v>15</v>
      </c>
      <c r="R1697">
        <v>6.5</v>
      </c>
      <c r="S1697">
        <v>350</v>
      </c>
      <c r="T1697">
        <v>140</v>
      </c>
      <c r="U1697">
        <v>140</v>
      </c>
      <c r="V1697" t="s">
        <v>17</v>
      </c>
      <c r="W1697">
        <f t="shared" ca="1" si="116"/>
        <v>0</v>
      </c>
      <c r="X1697">
        <f t="shared" ca="1" si="114"/>
        <v>0</v>
      </c>
      <c r="Y1697">
        <v>0</v>
      </c>
      <c r="Z1697" t="s">
        <v>54</v>
      </c>
      <c r="AA1697" t="str">
        <f t="shared" si="117"/>
        <v>intermediate_term</v>
      </c>
      <c r="AB1697" s="4" t="s">
        <v>135</v>
      </c>
    </row>
    <row r="1698" spans="1:28">
      <c r="A1698" t="s">
        <v>88</v>
      </c>
      <c r="B1698">
        <v>2021</v>
      </c>
      <c r="C1698" t="s">
        <v>84</v>
      </c>
      <c r="D1698" s="4" t="s">
        <v>44</v>
      </c>
      <c r="E1698" s="2" t="s">
        <v>61</v>
      </c>
      <c r="F1698">
        <v>0</v>
      </c>
      <c r="G1698">
        <v>2.1903225810000002</v>
      </c>
      <c r="H1698">
        <v>26.71452</v>
      </c>
      <c r="I1698">
        <v>76.095161289999993</v>
      </c>
      <c r="J1698">
        <v>2.6887096769999999</v>
      </c>
      <c r="K1698">
        <f ca="1">RANDBETWEEN(110,125)</f>
        <v>125</v>
      </c>
      <c r="L1698">
        <v>2160</v>
      </c>
      <c r="M1698">
        <v>3600</v>
      </c>
      <c r="N1698">
        <f t="shared" si="115"/>
        <v>96</v>
      </c>
      <c r="O1698">
        <v>0</v>
      </c>
      <c r="P1698">
        <v>0</v>
      </c>
      <c r="Q1698" t="s">
        <v>70</v>
      </c>
      <c r="R1698">
        <v>6.6</v>
      </c>
      <c r="S1698">
        <v>800</v>
      </c>
      <c r="T1698">
        <v>40</v>
      </c>
      <c r="U1698">
        <v>160</v>
      </c>
      <c r="V1698" t="s">
        <v>18</v>
      </c>
      <c r="W1698">
        <f t="shared" ca="1" si="116"/>
        <v>0</v>
      </c>
      <c r="X1698">
        <f t="shared" ca="1" si="114"/>
        <v>0</v>
      </c>
      <c r="Y1698">
        <v>0</v>
      </c>
      <c r="Z1698" t="s">
        <v>54</v>
      </c>
      <c r="AA1698" t="str">
        <f t="shared" si="117"/>
        <v>long_term</v>
      </c>
      <c r="AB1698" s="4" t="s">
        <v>136</v>
      </c>
    </row>
    <row r="1699" spans="1:28">
      <c r="A1699" t="s">
        <v>88</v>
      </c>
      <c r="B1699">
        <v>2021</v>
      </c>
      <c r="C1699" t="s">
        <v>84</v>
      </c>
      <c r="D1699" s="4" t="s">
        <v>45</v>
      </c>
      <c r="E1699" s="3" t="s">
        <v>59</v>
      </c>
      <c r="F1699">
        <v>1</v>
      </c>
      <c r="G1699">
        <v>2.1903225810000002</v>
      </c>
      <c r="H1699">
        <v>26.71452</v>
      </c>
      <c r="I1699">
        <v>76.095161289999993</v>
      </c>
      <c r="J1699">
        <v>2.6887096769999999</v>
      </c>
      <c r="K1699">
        <f ca="1">RANDBETWEEN(800,1000)</f>
        <v>998</v>
      </c>
      <c r="L1699">
        <v>240</v>
      </c>
      <c r="M1699">
        <v>270</v>
      </c>
      <c r="N1699">
        <f t="shared" si="115"/>
        <v>8.5</v>
      </c>
      <c r="O1699">
        <v>33500</v>
      </c>
      <c r="P1699">
        <v>800</v>
      </c>
      <c r="Q1699" t="s">
        <v>65</v>
      </c>
      <c r="R1699">
        <v>7</v>
      </c>
      <c r="S1699">
        <v>50</v>
      </c>
      <c r="T1699">
        <v>100</v>
      </c>
      <c r="U1699">
        <v>100</v>
      </c>
      <c r="V1699" t="s">
        <v>18</v>
      </c>
      <c r="W1699">
        <f t="shared" ca="1" si="116"/>
        <v>798400</v>
      </c>
      <c r="X1699">
        <f t="shared" ca="1" si="114"/>
        <v>764900</v>
      </c>
      <c r="Y1699">
        <f ca="1">(X1699/O1699)*100</f>
        <v>2283.2835820895521</v>
      </c>
      <c r="Z1699" t="s">
        <v>53</v>
      </c>
      <c r="AA1699" t="str">
        <f t="shared" si="117"/>
        <v>intermediate_term</v>
      </c>
      <c r="AB1699" s="4" t="s">
        <v>104</v>
      </c>
    </row>
    <row r="1700" spans="1:28">
      <c r="A1700" t="s">
        <v>88</v>
      </c>
      <c r="B1700">
        <v>2021</v>
      </c>
      <c r="C1700" t="s">
        <v>84</v>
      </c>
      <c r="D1700" s="4" t="s">
        <v>46</v>
      </c>
      <c r="E1700" s="2" t="s">
        <v>59</v>
      </c>
      <c r="F1700">
        <v>0</v>
      </c>
      <c r="G1700">
        <v>2.1903225810000002</v>
      </c>
      <c r="H1700">
        <v>26.71452</v>
      </c>
      <c r="I1700">
        <v>76.095161289999993</v>
      </c>
      <c r="J1700">
        <v>2.6887096769999999</v>
      </c>
      <c r="K1700">
        <f ca="1">RANDBETWEEN(80,100)</f>
        <v>83</v>
      </c>
      <c r="L1700">
        <v>75</v>
      </c>
      <c r="M1700">
        <v>90</v>
      </c>
      <c r="N1700">
        <f t="shared" si="115"/>
        <v>2.75</v>
      </c>
      <c r="O1700">
        <v>0</v>
      </c>
      <c r="P1700">
        <v>0</v>
      </c>
      <c r="Q1700" t="s">
        <v>13</v>
      </c>
      <c r="R1700">
        <v>6.75</v>
      </c>
      <c r="S1700">
        <v>125</v>
      </c>
      <c r="T1700">
        <v>120</v>
      </c>
      <c r="U1700">
        <v>25</v>
      </c>
      <c r="V1700" t="s">
        <v>17</v>
      </c>
      <c r="W1700">
        <f t="shared" ca="1" si="116"/>
        <v>0</v>
      </c>
      <c r="X1700">
        <f t="shared" ca="1" si="114"/>
        <v>0</v>
      </c>
      <c r="Y1700">
        <v>0</v>
      </c>
      <c r="Z1700" t="s">
        <v>53</v>
      </c>
      <c r="AA1700" t="str">
        <f t="shared" si="117"/>
        <v>short_term</v>
      </c>
      <c r="AB1700" s="4" t="s">
        <v>105</v>
      </c>
    </row>
    <row r="1701" spans="1:28">
      <c r="A1701" t="s">
        <v>88</v>
      </c>
      <c r="B1701">
        <v>2021</v>
      </c>
      <c r="C1701" t="s">
        <v>84</v>
      </c>
      <c r="D1701" t="s">
        <v>159</v>
      </c>
      <c r="E1701" s="2" t="s">
        <v>61</v>
      </c>
      <c r="F1701">
        <v>0</v>
      </c>
      <c r="G1701">
        <v>2.1903225810000002</v>
      </c>
      <c r="H1701">
        <v>26.71452</v>
      </c>
      <c r="I1701">
        <v>76.095161289999993</v>
      </c>
      <c r="J1701">
        <v>2.6887096769999999</v>
      </c>
      <c r="K1701">
        <f ca="1">RANDBETWEEN(190,210)</f>
        <v>202</v>
      </c>
      <c r="L1701">
        <v>1095</v>
      </c>
      <c r="M1701">
        <v>1460</v>
      </c>
      <c r="N1701">
        <f t="shared" si="115"/>
        <v>42.583333333333336</v>
      </c>
      <c r="O1701">
        <v>0</v>
      </c>
      <c r="P1701">
        <v>0</v>
      </c>
      <c r="Q1701" t="s">
        <v>13</v>
      </c>
      <c r="R1701">
        <v>6</v>
      </c>
      <c r="S1701">
        <v>50</v>
      </c>
      <c r="T1701">
        <v>25</v>
      </c>
      <c r="U1701">
        <v>25</v>
      </c>
      <c r="V1701" t="s">
        <v>17</v>
      </c>
      <c r="W1701">
        <f t="shared" ca="1" si="116"/>
        <v>0</v>
      </c>
      <c r="X1701">
        <f t="shared" ca="1" si="114"/>
        <v>0</v>
      </c>
      <c r="Y1701">
        <v>0</v>
      </c>
      <c r="Z1701" t="s">
        <v>54</v>
      </c>
      <c r="AA1701" t="str">
        <f t="shared" si="117"/>
        <v>long_term</v>
      </c>
      <c r="AB1701" s="4" t="s">
        <v>106</v>
      </c>
    </row>
    <row r="1702" spans="1:28">
      <c r="A1702" t="s">
        <v>88</v>
      </c>
      <c r="B1702">
        <v>2021</v>
      </c>
      <c r="C1702" t="s">
        <v>85</v>
      </c>
      <c r="D1702" s="4" t="s">
        <v>138</v>
      </c>
      <c r="E1702" t="s">
        <v>58</v>
      </c>
      <c r="F1702">
        <v>0</v>
      </c>
      <c r="G1702">
        <v>0.71</v>
      </c>
      <c r="H1702">
        <v>25.65333</v>
      </c>
      <c r="I1702">
        <v>74.680000000000007</v>
      </c>
      <c r="J1702">
        <v>2.98</v>
      </c>
      <c r="K1702">
        <v>18.79</v>
      </c>
      <c r="L1702">
        <v>90</v>
      </c>
      <c r="M1702">
        <v>110</v>
      </c>
      <c r="N1702">
        <f t="shared" si="115"/>
        <v>3.3333333333333335</v>
      </c>
      <c r="O1702">
        <v>0</v>
      </c>
      <c r="P1702">
        <v>0</v>
      </c>
      <c r="Q1702" t="s">
        <v>15</v>
      </c>
      <c r="R1702">
        <v>5.75</v>
      </c>
      <c r="S1702">
        <v>150</v>
      </c>
      <c r="T1702">
        <v>60</v>
      </c>
      <c r="U1702">
        <v>60</v>
      </c>
      <c r="V1702" t="s">
        <v>17</v>
      </c>
      <c r="W1702">
        <f t="shared" si="116"/>
        <v>0</v>
      </c>
      <c r="X1702">
        <f t="shared" si="114"/>
        <v>0</v>
      </c>
      <c r="Y1702">
        <v>0</v>
      </c>
      <c r="Z1702" t="s">
        <v>51</v>
      </c>
      <c r="AA1702" t="str">
        <f t="shared" si="117"/>
        <v>short_term</v>
      </c>
      <c r="AB1702" s="4" t="s">
        <v>107</v>
      </c>
    </row>
    <row r="1703" spans="1:28">
      <c r="A1703" t="s">
        <v>88</v>
      </c>
      <c r="B1703">
        <v>2021</v>
      </c>
      <c r="C1703" t="s">
        <v>85</v>
      </c>
      <c r="D1703" s="4" t="s">
        <v>9</v>
      </c>
      <c r="E1703" t="s">
        <v>58</v>
      </c>
      <c r="F1703">
        <v>1</v>
      </c>
      <c r="G1703">
        <v>0.71</v>
      </c>
      <c r="H1703">
        <v>25.65333</v>
      </c>
      <c r="I1703">
        <v>74.680000000000007</v>
      </c>
      <c r="J1703">
        <v>2.98</v>
      </c>
      <c r="K1703">
        <v>21.34</v>
      </c>
      <c r="L1703">
        <v>210</v>
      </c>
      <c r="M1703">
        <v>240</v>
      </c>
      <c r="N1703">
        <f t="shared" si="115"/>
        <v>7.5</v>
      </c>
      <c r="O1703">
        <v>16500</v>
      </c>
      <c r="P1703">
        <v>2300</v>
      </c>
      <c r="Q1703" t="s">
        <v>15</v>
      </c>
      <c r="R1703">
        <v>6.5</v>
      </c>
      <c r="S1703">
        <v>80</v>
      </c>
      <c r="T1703">
        <v>40</v>
      </c>
      <c r="U1703">
        <v>40</v>
      </c>
      <c r="V1703" t="s">
        <v>17</v>
      </c>
      <c r="W1703">
        <f t="shared" si="116"/>
        <v>49082</v>
      </c>
      <c r="X1703">
        <f t="shared" si="114"/>
        <v>32582</v>
      </c>
      <c r="Y1703">
        <f>(X1703/O1703)*100</f>
        <v>197.46666666666667</v>
      </c>
      <c r="Z1703" t="s">
        <v>51</v>
      </c>
      <c r="AA1703" t="str">
        <f t="shared" si="117"/>
        <v>intermediate_term</v>
      </c>
      <c r="AB1703" s="4" t="s">
        <v>108</v>
      </c>
    </row>
    <row r="1704" spans="1:28">
      <c r="A1704" t="s">
        <v>88</v>
      </c>
      <c r="B1704">
        <v>2021</v>
      </c>
      <c r="C1704" t="s">
        <v>85</v>
      </c>
      <c r="D1704" s="4" t="s">
        <v>139</v>
      </c>
      <c r="E1704" t="s">
        <v>58</v>
      </c>
      <c r="F1704">
        <v>1</v>
      </c>
      <c r="G1704">
        <v>0.71</v>
      </c>
      <c r="H1704">
        <v>25.65333</v>
      </c>
      <c r="I1704">
        <v>74.680000000000007</v>
      </c>
      <c r="J1704">
        <v>2.98</v>
      </c>
      <c r="K1704">
        <v>43.67</v>
      </c>
      <c r="L1704">
        <v>65</v>
      </c>
      <c r="M1704">
        <v>75</v>
      </c>
      <c r="N1704">
        <f t="shared" si="115"/>
        <v>2.3333333333333335</v>
      </c>
      <c r="O1704">
        <v>17000</v>
      </c>
      <c r="P1704">
        <v>861</v>
      </c>
      <c r="Q1704" t="s">
        <v>15</v>
      </c>
      <c r="R1704">
        <v>6.75</v>
      </c>
      <c r="S1704">
        <v>80</v>
      </c>
      <c r="T1704">
        <v>40</v>
      </c>
      <c r="U1704">
        <v>40</v>
      </c>
      <c r="V1704" t="s">
        <v>17</v>
      </c>
      <c r="W1704">
        <f t="shared" si="116"/>
        <v>37599.870000000003</v>
      </c>
      <c r="X1704">
        <f t="shared" si="114"/>
        <v>20599.870000000003</v>
      </c>
      <c r="Y1704">
        <f>(X1704/O1704)*100</f>
        <v>121.17570588235296</v>
      </c>
      <c r="Z1704" t="s">
        <v>51</v>
      </c>
      <c r="AA1704" t="str">
        <f t="shared" si="117"/>
        <v>short_term</v>
      </c>
      <c r="AB1704" s="4" t="s">
        <v>89</v>
      </c>
    </row>
    <row r="1705" spans="1:28">
      <c r="A1705" t="s">
        <v>88</v>
      </c>
      <c r="B1705">
        <v>2021</v>
      </c>
      <c r="C1705" t="s">
        <v>85</v>
      </c>
      <c r="D1705" s="4" t="s">
        <v>140</v>
      </c>
      <c r="E1705" t="s">
        <v>58</v>
      </c>
      <c r="F1705">
        <v>0</v>
      </c>
      <c r="G1705">
        <v>0.71</v>
      </c>
      <c r="H1705">
        <v>25.65333</v>
      </c>
      <c r="I1705">
        <v>74.680000000000007</v>
      </c>
      <c r="J1705">
        <v>2.98</v>
      </c>
      <c r="K1705">
        <v>27.89</v>
      </c>
      <c r="L1705">
        <v>70</v>
      </c>
      <c r="M1705">
        <v>90</v>
      </c>
      <c r="N1705">
        <f t="shared" si="115"/>
        <v>2.6666666666666665</v>
      </c>
      <c r="O1705">
        <v>0</v>
      </c>
      <c r="P1705">
        <v>0</v>
      </c>
      <c r="Q1705" t="s">
        <v>13</v>
      </c>
      <c r="R1705">
        <v>0.75</v>
      </c>
      <c r="S1705">
        <v>80</v>
      </c>
      <c r="T1705">
        <v>40</v>
      </c>
      <c r="U1705">
        <v>40</v>
      </c>
      <c r="V1705" t="s">
        <v>18</v>
      </c>
      <c r="W1705">
        <f t="shared" si="116"/>
        <v>0</v>
      </c>
      <c r="X1705">
        <f t="shared" si="114"/>
        <v>0</v>
      </c>
      <c r="Y1705">
        <v>0</v>
      </c>
      <c r="Z1705" t="s">
        <v>51</v>
      </c>
      <c r="AA1705" t="str">
        <f t="shared" si="117"/>
        <v>short_term</v>
      </c>
      <c r="AB1705" s="4" t="s">
        <v>109</v>
      </c>
    </row>
    <row r="1706" spans="1:28">
      <c r="A1706" t="s">
        <v>88</v>
      </c>
      <c r="B1706">
        <v>2021</v>
      </c>
      <c r="C1706" t="s">
        <v>85</v>
      </c>
      <c r="D1706" s="4" t="s">
        <v>141</v>
      </c>
      <c r="E1706" t="s">
        <v>58</v>
      </c>
      <c r="F1706">
        <v>1</v>
      </c>
      <c r="G1706">
        <v>0.71</v>
      </c>
      <c r="H1706">
        <v>25.65333</v>
      </c>
      <c r="I1706">
        <v>74.680000000000007</v>
      </c>
      <c r="J1706">
        <v>2.98</v>
      </c>
      <c r="K1706">
        <v>14.56</v>
      </c>
      <c r="L1706">
        <v>105</v>
      </c>
      <c r="M1706">
        <v>110</v>
      </c>
      <c r="N1706">
        <f t="shared" si="115"/>
        <v>3.5833333333333335</v>
      </c>
      <c r="O1706">
        <v>25000</v>
      </c>
      <c r="P1706">
        <v>2157</v>
      </c>
      <c r="Q1706" t="s">
        <v>15</v>
      </c>
      <c r="R1706">
        <v>6.5</v>
      </c>
      <c r="S1706">
        <v>60</v>
      </c>
      <c r="T1706">
        <v>30</v>
      </c>
      <c r="U1706">
        <v>30</v>
      </c>
      <c r="V1706" t="s">
        <v>17</v>
      </c>
      <c r="W1706">
        <f t="shared" si="116"/>
        <v>31405.920000000002</v>
      </c>
      <c r="X1706">
        <f t="shared" si="114"/>
        <v>6405.9200000000019</v>
      </c>
      <c r="Y1706">
        <f>(X1706/O1706)*100</f>
        <v>25.623680000000011</v>
      </c>
      <c r="Z1706" t="s">
        <v>51</v>
      </c>
      <c r="AA1706" t="str">
        <f t="shared" si="117"/>
        <v>short_term</v>
      </c>
      <c r="AB1706" s="4" t="s">
        <v>110</v>
      </c>
    </row>
    <row r="1707" spans="1:28">
      <c r="A1707" t="s">
        <v>88</v>
      </c>
      <c r="B1707">
        <v>2021</v>
      </c>
      <c r="C1707" t="s">
        <v>85</v>
      </c>
      <c r="D1707" s="4" t="s">
        <v>142</v>
      </c>
      <c r="E1707" t="s">
        <v>58</v>
      </c>
      <c r="F1707">
        <v>1</v>
      </c>
      <c r="G1707">
        <v>0.71</v>
      </c>
      <c r="H1707">
        <v>25.65333</v>
      </c>
      <c r="I1707">
        <v>74.680000000000007</v>
      </c>
      <c r="J1707">
        <v>2.98</v>
      </c>
      <c r="K1707">
        <v>35.979999999999997</v>
      </c>
      <c r="L1707">
        <v>120</v>
      </c>
      <c r="M1707">
        <v>135</v>
      </c>
      <c r="N1707">
        <f t="shared" si="115"/>
        <v>4.25</v>
      </c>
      <c r="O1707">
        <v>13000</v>
      </c>
      <c r="P1707">
        <v>648</v>
      </c>
      <c r="Q1707" t="s">
        <v>65</v>
      </c>
      <c r="R1707">
        <v>6</v>
      </c>
      <c r="S1707">
        <v>40</v>
      </c>
      <c r="T1707">
        <v>20</v>
      </c>
      <c r="U1707">
        <v>20</v>
      </c>
      <c r="V1707" t="s">
        <v>18</v>
      </c>
      <c r="W1707">
        <f t="shared" si="116"/>
        <v>23315.039999999997</v>
      </c>
      <c r="X1707">
        <f t="shared" si="114"/>
        <v>10315.039999999997</v>
      </c>
      <c r="Y1707">
        <f>(X1707/O1707)*100</f>
        <v>79.346461538461526</v>
      </c>
      <c r="Z1707" t="s">
        <v>51</v>
      </c>
      <c r="AA1707" t="str">
        <f t="shared" si="117"/>
        <v>intermediate_term</v>
      </c>
      <c r="AB1707" s="4" t="s">
        <v>111</v>
      </c>
    </row>
    <row r="1708" spans="1:28">
      <c r="A1708" t="s">
        <v>88</v>
      </c>
      <c r="B1708">
        <v>2021</v>
      </c>
      <c r="C1708" t="s">
        <v>85</v>
      </c>
      <c r="D1708" s="4" t="s">
        <v>143</v>
      </c>
      <c r="E1708" t="s">
        <v>58</v>
      </c>
      <c r="F1708">
        <v>0</v>
      </c>
      <c r="G1708">
        <v>0.71</v>
      </c>
      <c r="H1708">
        <v>25.65333</v>
      </c>
      <c r="I1708">
        <v>74.680000000000007</v>
      </c>
      <c r="J1708">
        <v>2.98</v>
      </c>
      <c r="K1708">
        <v>54</v>
      </c>
      <c r="L1708">
        <v>100</v>
      </c>
      <c r="M1708">
        <v>120</v>
      </c>
      <c r="N1708">
        <f t="shared" si="115"/>
        <v>3.6666666666666665</v>
      </c>
      <c r="O1708">
        <v>0</v>
      </c>
      <c r="P1708">
        <v>0</v>
      </c>
      <c r="Q1708" t="s">
        <v>66</v>
      </c>
      <c r="R1708">
        <v>5.25</v>
      </c>
      <c r="S1708">
        <v>10</v>
      </c>
      <c r="T1708">
        <v>20</v>
      </c>
      <c r="U1708">
        <v>12</v>
      </c>
      <c r="V1708" t="s">
        <v>17</v>
      </c>
      <c r="W1708">
        <f t="shared" si="116"/>
        <v>0</v>
      </c>
      <c r="X1708">
        <f t="shared" si="114"/>
        <v>0</v>
      </c>
      <c r="Y1708">
        <v>0</v>
      </c>
      <c r="Z1708" t="s">
        <v>51</v>
      </c>
      <c r="AA1708" t="str">
        <f t="shared" si="117"/>
        <v>short_term</v>
      </c>
      <c r="AB1708" s="4" t="s">
        <v>112</v>
      </c>
    </row>
    <row r="1709" spans="1:28">
      <c r="A1709" t="s">
        <v>88</v>
      </c>
      <c r="B1709">
        <v>2021</v>
      </c>
      <c r="C1709" t="s">
        <v>85</v>
      </c>
      <c r="D1709" s="4" t="s">
        <v>144</v>
      </c>
      <c r="E1709" t="s">
        <v>58</v>
      </c>
      <c r="F1709">
        <v>0</v>
      </c>
      <c r="G1709">
        <v>0.71</v>
      </c>
      <c r="H1709">
        <v>25.65333</v>
      </c>
      <c r="I1709">
        <v>74.680000000000007</v>
      </c>
      <c r="J1709">
        <v>2.98</v>
      </c>
      <c r="K1709">
        <v>56.77</v>
      </c>
      <c r="L1709">
        <v>60</v>
      </c>
      <c r="M1709">
        <v>65</v>
      </c>
      <c r="N1709">
        <f t="shared" si="115"/>
        <v>2.0833333333333335</v>
      </c>
      <c r="O1709">
        <v>0</v>
      </c>
      <c r="P1709">
        <v>0</v>
      </c>
      <c r="Q1709" t="s">
        <v>13</v>
      </c>
      <c r="R1709">
        <v>6.75</v>
      </c>
      <c r="S1709">
        <v>20</v>
      </c>
      <c r="T1709">
        <v>40</v>
      </c>
      <c r="U1709">
        <v>0</v>
      </c>
      <c r="V1709" t="s">
        <v>18</v>
      </c>
      <c r="W1709">
        <f t="shared" si="116"/>
        <v>0</v>
      </c>
      <c r="X1709">
        <f t="shared" si="114"/>
        <v>0</v>
      </c>
      <c r="Y1709">
        <v>0</v>
      </c>
      <c r="Z1709" t="s">
        <v>51</v>
      </c>
      <c r="AA1709" t="str">
        <f t="shared" si="117"/>
        <v>short_term</v>
      </c>
      <c r="AB1709" s="4" t="s">
        <v>113</v>
      </c>
    </row>
    <row r="1710" spans="1:28">
      <c r="A1710" t="s">
        <v>88</v>
      </c>
      <c r="B1710">
        <v>2021</v>
      </c>
      <c r="C1710" t="s">
        <v>85</v>
      </c>
      <c r="D1710" s="4" t="s">
        <v>145</v>
      </c>
      <c r="E1710" t="s">
        <v>58</v>
      </c>
      <c r="F1710">
        <v>0</v>
      </c>
      <c r="G1710">
        <v>0.71</v>
      </c>
      <c r="H1710">
        <v>25.65333</v>
      </c>
      <c r="I1710">
        <v>74.680000000000007</v>
      </c>
      <c r="J1710">
        <v>2.98</v>
      </c>
      <c r="K1710">
        <v>70</v>
      </c>
      <c r="L1710">
        <v>70</v>
      </c>
      <c r="M1710">
        <v>85</v>
      </c>
      <c r="N1710">
        <f t="shared" si="115"/>
        <v>2.5833333333333335</v>
      </c>
      <c r="O1710">
        <v>0</v>
      </c>
      <c r="P1710">
        <v>0</v>
      </c>
      <c r="Q1710" t="s">
        <v>67</v>
      </c>
      <c r="R1710">
        <v>7.15</v>
      </c>
      <c r="S1710">
        <v>20</v>
      </c>
      <c r="T1710">
        <v>40</v>
      </c>
      <c r="U1710">
        <v>40</v>
      </c>
      <c r="V1710" t="s">
        <v>18</v>
      </c>
      <c r="W1710">
        <f t="shared" si="116"/>
        <v>0</v>
      </c>
      <c r="X1710">
        <f t="shared" si="114"/>
        <v>0</v>
      </c>
      <c r="Y1710">
        <v>0</v>
      </c>
      <c r="Z1710" t="s">
        <v>51</v>
      </c>
      <c r="AA1710" t="str">
        <f t="shared" si="117"/>
        <v>short_term</v>
      </c>
      <c r="AB1710" s="4" t="s">
        <v>114</v>
      </c>
    </row>
    <row r="1711" spans="1:28">
      <c r="A1711" t="s">
        <v>88</v>
      </c>
      <c r="B1711">
        <v>2021</v>
      </c>
      <c r="C1711" t="s">
        <v>85</v>
      </c>
      <c r="D1711" s="4" t="s">
        <v>146</v>
      </c>
      <c r="E1711" t="s">
        <v>58</v>
      </c>
      <c r="F1711">
        <v>1</v>
      </c>
      <c r="G1711">
        <v>0.71</v>
      </c>
      <c r="H1711">
        <v>25.65333</v>
      </c>
      <c r="I1711">
        <v>74.680000000000007</v>
      </c>
      <c r="J1711">
        <v>2.98</v>
      </c>
      <c r="K1711">
        <v>47.89</v>
      </c>
      <c r="L1711">
        <v>90</v>
      </c>
      <c r="M1711">
        <v>135</v>
      </c>
      <c r="N1711">
        <f t="shared" si="115"/>
        <v>3.75</v>
      </c>
      <c r="O1711">
        <v>15500</v>
      </c>
      <c r="P1711">
        <v>355</v>
      </c>
      <c r="Q1711" t="s">
        <v>66</v>
      </c>
      <c r="R1711">
        <v>6.5</v>
      </c>
      <c r="S1711">
        <v>12.5</v>
      </c>
      <c r="T1711">
        <v>25</v>
      </c>
      <c r="U1711">
        <v>12.5</v>
      </c>
      <c r="V1711" t="s">
        <v>18</v>
      </c>
      <c r="W1711">
        <f t="shared" si="116"/>
        <v>17000.95</v>
      </c>
      <c r="X1711">
        <f t="shared" si="114"/>
        <v>1500.9500000000007</v>
      </c>
      <c r="Y1711">
        <f>(X1711/O1711)*100</f>
        <v>9.6835483870967778</v>
      </c>
      <c r="Z1711" t="s">
        <v>51</v>
      </c>
      <c r="AA1711" t="str">
        <f t="shared" si="117"/>
        <v>short_term</v>
      </c>
      <c r="AB1711" s="4" t="s">
        <v>115</v>
      </c>
    </row>
    <row r="1712" spans="1:28">
      <c r="A1712" t="s">
        <v>88</v>
      </c>
      <c r="B1712">
        <v>2021</v>
      </c>
      <c r="C1712" t="s">
        <v>85</v>
      </c>
      <c r="D1712" s="4" t="s">
        <v>147</v>
      </c>
      <c r="E1712" t="s">
        <v>58</v>
      </c>
      <c r="F1712">
        <v>1</v>
      </c>
      <c r="G1712">
        <v>0.71</v>
      </c>
      <c r="H1712">
        <v>25.65333</v>
      </c>
      <c r="I1712">
        <v>74.680000000000007</v>
      </c>
      <c r="J1712">
        <v>2.98</v>
      </c>
      <c r="K1712">
        <v>41.45</v>
      </c>
      <c r="L1712">
        <v>160</v>
      </c>
      <c r="M1712">
        <v>170</v>
      </c>
      <c r="N1712">
        <f t="shared" si="115"/>
        <v>5.5</v>
      </c>
      <c r="O1712">
        <v>21000</v>
      </c>
      <c r="P1712">
        <v>620</v>
      </c>
      <c r="Q1712" t="s">
        <v>13</v>
      </c>
      <c r="R1712">
        <v>6.25</v>
      </c>
      <c r="S1712">
        <v>10</v>
      </c>
      <c r="T1712">
        <v>40</v>
      </c>
      <c r="U1712">
        <v>20</v>
      </c>
      <c r="V1712" t="s">
        <v>17</v>
      </c>
      <c r="W1712">
        <f t="shared" si="116"/>
        <v>25699</v>
      </c>
      <c r="X1712">
        <f t="shared" si="114"/>
        <v>4699</v>
      </c>
      <c r="Y1712">
        <f>(X1712/O1712)*100</f>
        <v>22.376190476190477</v>
      </c>
      <c r="Z1712" t="s">
        <v>51</v>
      </c>
      <c r="AA1712" t="str">
        <f t="shared" si="117"/>
        <v>intermediate_term</v>
      </c>
      <c r="AB1712" s="4" t="s">
        <v>116</v>
      </c>
    </row>
    <row r="1713" spans="1:28">
      <c r="A1713" t="s">
        <v>88</v>
      </c>
      <c r="B1713">
        <v>2021</v>
      </c>
      <c r="C1713" t="s">
        <v>85</v>
      </c>
      <c r="D1713" s="4" t="s">
        <v>10</v>
      </c>
      <c r="E1713" t="s">
        <v>58</v>
      </c>
      <c r="F1713">
        <v>0</v>
      </c>
      <c r="G1713">
        <v>0.71</v>
      </c>
      <c r="H1713">
        <v>25.65333</v>
      </c>
      <c r="I1713">
        <v>74.680000000000007</v>
      </c>
      <c r="J1713">
        <v>2.98</v>
      </c>
      <c r="K1713">
        <v>43.67</v>
      </c>
      <c r="L1713">
        <v>90</v>
      </c>
      <c r="M1713">
        <v>125</v>
      </c>
      <c r="N1713">
        <f t="shared" si="115"/>
        <v>3.5833333333333335</v>
      </c>
      <c r="O1713">
        <v>0</v>
      </c>
      <c r="P1713">
        <v>0</v>
      </c>
      <c r="Q1713" t="s">
        <v>67</v>
      </c>
      <c r="R1713">
        <v>7.1</v>
      </c>
      <c r="S1713">
        <v>135</v>
      </c>
      <c r="T1713">
        <v>31</v>
      </c>
      <c r="U1713">
        <v>250</v>
      </c>
      <c r="V1713" t="s">
        <v>17</v>
      </c>
      <c r="W1713">
        <f t="shared" si="116"/>
        <v>0</v>
      </c>
      <c r="X1713">
        <f t="shared" si="114"/>
        <v>0</v>
      </c>
      <c r="Y1713">
        <v>0</v>
      </c>
      <c r="Z1713" t="s">
        <v>51</v>
      </c>
      <c r="AA1713" t="str">
        <f t="shared" si="117"/>
        <v>short_term</v>
      </c>
      <c r="AB1713" s="4" t="s">
        <v>113</v>
      </c>
    </row>
    <row r="1714" spans="1:28">
      <c r="A1714" t="s">
        <v>88</v>
      </c>
      <c r="B1714">
        <v>2021</v>
      </c>
      <c r="C1714" t="s">
        <v>85</v>
      </c>
      <c r="D1714" s="4" t="s">
        <v>148</v>
      </c>
      <c r="E1714" t="s">
        <v>61</v>
      </c>
      <c r="F1714">
        <v>1</v>
      </c>
      <c r="G1714">
        <v>0.71</v>
      </c>
      <c r="H1714">
        <v>25.65333</v>
      </c>
      <c r="I1714">
        <v>74.680000000000007</v>
      </c>
      <c r="J1714">
        <v>2.98</v>
      </c>
      <c r="K1714">
        <v>26.89</v>
      </c>
      <c r="L1714">
        <v>110</v>
      </c>
      <c r="M1714">
        <v>120</v>
      </c>
      <c r="N1714">
        <f t="shared" si="115"/>
        <v>3.8333333333333335</v>
      </c>
      <c r="O1714">
        <v>22500</v>
      </c>
      <c r="P1714">
        <v>1189</v>
      </c>
      <c r="Q1714" t="s">
        <v>13</v>
      </c>
      <c r="R1714">
        <v>6.25</v>
      </c>
      <c r="S1714">
        <v>60</v>
      </c>
      <c r="T1714">
        <v>45</v>
      </c>
      <c r="U1714">
        <v>48</v>
      </c>
      <c r="V1714" t="s">
        <v>17</v>
      </c>
      <c r="W1714">
        <f t="shared" si="116"/>
        <v>31972.21</v>
      </c>
      <c r="X1714">
        <f t="shared" si="114"/>
        <v>9472.2099999999991</v>
      </c>
      <c r="Y1714">
        <f>(X1714/O1714)*100</f>
        <v>42.098711111111108</v>
      </c>
      <c r="Z1714" t="s">
        <v>51</v>
      </c>
      <c r="AA1714" t="str">
        <f t="shared" si="117"/>
        <v>short_term</v>
      </c>
      <c r="AB1714" s="4" t="s">
        <v>117</v>
      </c>
    </row>
    <row r="1715" spans="1:28">
      <c r="A1715" t="s">
        <v>88</v>
      </c>
      <c r="B1715">
        <v>2021</v>
      </c>
      <c r="C1715" t="s">
        <v>85</v>
      </c>
      <c r="D1715" s="4" t="s">
        <v>149</v>
      </c>
      <c r="E1715" s="1" t="s">
        <v>58</v>
      </c>
      <c r="F1715">
        <v>0</v>
      </c>
      <c r="G1715">
        <v>0.71</v>
      </c>
      <c r="H1715">
        <v>25.65333</v>
      </c>
      <c r="I1715">
        <v>74.680000000000007</v>
      </c>
      <c r="J1715">
        <v>2.98</v>
      </c>
      <c r="K1715">
        <v>38.79</v>
      </c>
      <c r="L1715">
        <v>90</v>
      </c>
      <c r="M1715">
        <v>130</v>
      </c>
      <c r="N1715">
        <f t="shared" si="115"/>
        <v>3.6666666666666665</v>
      </c>
      <c r="O1715">
        <v>0</v>
      </c>
      <c r="P1715">
        <v>0</v>
      </c>
      <c r="Q1715" t="s">
        <v>68</v>
      </c>
      <c r="R1715">
        <v>6.75</v>
      </c>
      <c r="S1715">
        <v>17</v>
      </c>
      <c r="T1715">
        <v>13</v>
      </c>
      <c r="U1715">
        <v>13</v>
      </c>
      <c r="V1715" t="s">
        <v>17</v>
      </c>
      <c r="W1715">
        <f t="shared" si="116"/>
        <v>0</v>
      </c>
      <c r="X1715">
        <f t="shared" si="114"/>
        <v>0</v>
      </c>
      <c r="Y1715">
        <v>0</v>
      </c>
      <c r="Z1715" t="s">
        <v>51</v>
      </c>
      <c r="AA1715" t="str">
        <f t="shared" si="117"/>
        <v>short_term</v>
      </c>
      <c r="AB1715" s="4" t="s">
        <v>118</v>
      </c>
    </row>
    <row r="1716" spans="1:28">
      <c r="A1716" t="s">
        <v>88</v>
      </c>
      <c r="B1716">
        <v>2021</v>
      </c>
      <c r="C1716" t="s">
        <v>85</v>
      </c>
      <c r="D1716" s="4" t="s">
        <v>150</v>
      </c>
      <c r="E1716" s="1" t="s">
        <v>59</v>
      </c>
      <c r="F1716">
        <v>0</v>
      </c>
      <c r="G1716">
        <v>0.71</v>
      </c>
      <c r="H1716">
        <v>25.65333</v>
      </c>
      <c r="I1716">
        <v>74.680000000000007</v>
      </c>
      <c r="J1716">
        <v>2.98</v>
      </c>
      <c r="K1716">
        <v>30</v>
      </c>
      <c r="L1716">
        <v>90</v>
      </c>
      <c r="M1716">
        <v>100</v>
      </c>
      <c r="N1716">
        <f t="shared" si="115"/>
        <v>3.1666666666666665</v>
      </c>
      <c r="O1716">
        <v>0</v>
      </c>
      <c r="P1716">
        <v>0</v>
      </c>
      <c r="Q1716" t="s">
        <v>13</v>
      </c>
      <c r="R1716">
        <v>6.4</v>
      </c>
      <c r="S1716">
        <v>150</v>
      </c>
      <c r="T1716">
        <v>75</v>
      </c>
      <c r="U1716">
        <v>50</v>
      </c>
      <c r="V1716" t="s">
        <v>17</v>
      </c>
      <c r="W1716">
        <f t="shared" si="116"/>
        <v>0</v>
      </c>
      <c r="X1716">
        <f t="shared" si="114"/>
        <v>0</v>
      </c>
      <c r="Y1716">
        <v>0</v>
      </c>
      <c r="Z1716" t="s">
        <v>51</v>
      </c>
      <c r="AA1716" t="str">
        <f t="shared" si="117"/>
        <v>short_term</v>
      </c>
      <c r="AB1716" s="4" t="s">
        <v>119</v>
      </c>
    </row>
    <row r="1717" spans="1:28">
      <c r="A1717" t="s">
        <v>88</v>
      </c>
      <c r="B1717">
        <v>2021</v>
      </c>
      <c r="C1717" t="s">
        <v>85</v>
      </c>
      <c r="D1717" s="4" t="s">
        <v>11</v>
      </c>
      <c r="E1717" s="1" t="s">
        <v>59</v>
      </c>
      <c r="F1717">
        <v>1</v>
      </c>
      <c r="G1717">
        <v>0.71</v>
      </c>
      <c r="H1717">
        <v>25.65333</v>
      </c>
      <c r="I1717">
        <v>74.680000000000007</v>
      </c>
      <c r="J1717">
        <v>2.98</v>
      </c>
      <c r="K1717">
        <v>34.58</v>
      </c>
      <c r="L1717">
        <v>120</v>
      </c>
      <c r="M1717">
        <v>150</v>
      </c>
      <c r="N1717">
        <f t="shared" si="115"/>
        <v>4.5</v>
      </c>
      <c r="O1717">
        <v>14000</v>
      </c>
      <c r="P1717">
        <v>448</v>
      </c>
      <c r="Q1717" t="s">
        <v>13</v>
      </c>
      <c r="R1717">
        <v>6.5</v>
      </c>
      <c r="S1717">
        <v>24</v>
      </c>
      <c r="T1717">
        <v>108</v>
      </c>
      <c r="U1717">
        <v>48</v>
      </c>
      <c r="V1717" t="s">
        <v>18</v>
      </c>
      <c r="W1717">
        <f t="shared" si="116"/>
        <v>15491.84</v>
      </c>
      <c r="X1717">
        <f t="shared" si="114"/>
        <v>1491.8400000000001</v>
      </c>
      <c r="Y1717">
        <f>(X1717/O1717)*100</f>
        <v>10.656000000000002</v>
      </c>
      <c r="Z1717" t="s">
        <v>53</v>
      </c>
      <c r="AA1717" t="str">
        <f t="shared" si="117"/>
        <v>intermediate_term</v>
      </c>
      <c r="AB1717" s="4" t="s">
        <v>120</v>
      </c>
    </row>
    <row r="1718" spans="1:28">
      <c r="A1718" t="s">
        <v>88</v>
      </c>
      <c r="B1718">
        <v>2021</v>
      </c>
      <c r="C1718" t="s">
        <v>85</v>
      </c>
      <c r="D1718" s="4" t="s">
        <v>151</v>
      </c>
      <c r="E1718" s="1" t="s">
        <v>60</v>
      </c>
      <c r="F1718">
        <v>0</v>
      </c>
      <c r="G1718">
        <v>0.71</v>
      </c>
      <c r="H1718">
        <v>25.65333</v>
      </c>
      <c r="I1718">
        <v>74.680000000000007</v>
      </c>
      <c r="J1718">
        <v>2.98</v>
      </c>
      <c r="K1718">
        <v>40</v>
      </c>
      <c r="L1718">
        <v>150</v>
      </c>
      <c r="M1718">
        <v>300</v>
      </c>
      <c r="N1718">
        <f t="shared" si="115"/>
        <v>7.5</v>
      </c>
      <c r="O1718">
        <v>0</v>
      </c>
      <c r="P1718">
        <v>0</v>
      </c>
      <c r="Q1718" t="s">
        <v>13</v>
      </c>
      <c r="R1718">
        <v>5.75</v>
      </c>
      <c r="S1718">
        <v>40</v>
      </c>
      <c r="T1718">
        <v>25</v>
      </c>
      <c r="U1718">
        <v>15</v>
      </c>
      <c r="V1718" t="s">
        <v>18</v>
      </c>
      <c r="W1718">
        <f t="shared" si="116"/>
        <v>0</v>
      </c>
      <c r="X1718">
        <f t="shared" si="114"/>
        <v>0</v>
      </c>
      <c r="Y1718">
        <v>0</v>
      </c>
      <c r="Z1718" t="s">
        <v>53</v>
      </c>
      <c r="AA1718" t="str">
        <f t="shared" si="117"/>
        <v>intermediate_term</v>
      </c>
      <c r="AB1718" s="4" t="s">
        <v>121</v>
      </c>
    </row>
    <row r="1719" spans="1:28">
      <c r="A1719" t="s">
        <v>88</v>
      </c>
      <c r="B1719">
        <v>2021</v>
      </c>
      <c r="C1719" t="s">
        <v>85</v>
      </c>
      <c r="D1719" s="4" t="s">
        <v>152</v>
      </c>
      <c r="E1719" s="1" t="s">
        <v>60</v>
      </c>
      <c r="F1719">
        <v>0</v>
      </c>
      <c r="G1719">
        <v>0.71</v>
      </c>
      <c r="H1719">
        <v>25.65333</v>
      </c>
      <c r="I1719">
        <v>74.680000000000007</v>
      </c>
      <c r="J1719">
        <v>2.98</v>
      </c>
      <c r="K1719">
        <v>32.67</v>
      </c>
      <c r="L1719">
        <v>50</v>
      </c>
      <c r="M1719">
        <v>145</v>
      </c>
      <c r="N1719">
        <f t="shared" si="115"/>
        <v>3.25</v>
      </c>
      <c r="O1719">
        <v>0</v>
      </c>
      <c r="P1719">
        <v>0</v>
      </c>
      <c r="Q1719" t="s">
        <v>69</v>
      </c>
      <c r="R1719">
        <v>6.75</v>
      </c>
      <c r="S1719">
        <v>20</v>
      </c>
      <c r="T1719">
        <v>40</v>
      </c>
      <c r="U1719">
        <v>20</v>
      </c>
      <c r="V1719" t="s">
        <v>17</v>
      </c>
      <c r="W1719">
        <f t="shared" si="116"/>
        <v>0</v>
      </c>
      <c r="X1719">
        <f t="shared" si="114"/>
        <v>0</v>
      </c>
      <c r="Y1719">
        <v>0</v>
      </c>
      <c r="Z1719" t="s">
        <v>53</v>
      </c>
      <c r="AA1719" t="str">
        <f t="shared" si="117"/>
        <v>short_term</v>
      </c>
      <c r="AB1719" s="4" t="s">
        <v>122</v>
      </c>
    </row>
    <row r="1720" spans="1:28">
      <c r="A1720" t="s">
        <v>88</v>
      </c>
      <c r="B1720">
        <v>2021</v>
      </c>
      <c r="C1720" t="s">
        <v>85</v>
      </c>
      <c r="D1720" s="4" t="s">
        <v>153</v>
      </c>
      <c r="E1720" s="1" t="s">
        <v>63</v>
      </c>
      <c r="F1720">
        <v>0</v>
      </c>
      <c r="G1720">
        <v>0.71</v>
      </c>
      <c r="H1720">
        <v>25.65333</v>
      </c>
      <c r="I1720">
        <v>74.680000000000007</v>
      </c>
      <c r="J1720">
        <v>2.98</v>
      </c>
      <c r="K1720">
        <v>134</v>
      </c>
      <c r="L1720">
        <v>180</v>
      </c>
      <c r="M1720">
        <v>240</v>
      </c>
      <c r="N1720">
        <f t="shared" si="115"/>
        <v>7</v>
      </c>
      <c r="O1720">
        <v>0</v>
      </c>
      <c r="P1720">
        <v>0</v>
      </c>
      <c r="Q1720" t="s">
        <v>70</v>
      </c>
      <c r="R1720">
        <v>6.9</v>
      </c>
      <c r="S1720">
        <v>80</v>
      </c>
      <c r="T1720">
        <v>40</v>
      </c>
      <c r="U1720">
        <v>40</v>
      </c>
      <c r="V1720" t="s">
        <v>18</v>
      </c>
      <c r="W1720">
        <f t="shared" si="116"/>
        <v>0</v>
      </c>
      <c r="X1720">
        <f t="shared" si="114"/>
        <v>0</v>
      </c>
      <c r="Y1720">
        <v>0</v>
      </c>
      <c r="Z1720" t="s">
        <v>53</v>
      </c>
      <c r="AA1720" t="str">
        <f t="shared" si="117"/>
        <v>intermediate_term</v>
      </c>
      <c r="AB1720" s="4" t="s">
        <v>123</v>
      </c>
    </row>
    <row r="1721" spans="1:28">
      <c r="A1721" t="s">
        <v>88</v>
      </c>
      <c r="B1721">
        <v>2021</v>
      </c>
      <c r="C1721" t="s">
        <v>85</v>
      </c>
      <c r="D1721" s="4" t="s">
        <v>12</v>
      </c>
      <c r="E1721" s="1" t="s">
        <v>62</v>
      </c>
      <c r="F1721">
        <v>0</v>
      </c>
      <c r="G1721">
        <v>0.71</v>
      </c>
      <c r="H1721">
        <v>25.65333</v>
      </c>
      <c r="I1721">
        <v>74.680000000000007</v>
      </c>
      <c r="J1721">
        <v>2.98</v>
      </c>
      <c r="K1721">
        <v>150</v>
      </c>
      <c r="L1721">
        <v>150</v>
      </c>
      <c r="M1721">
        <v>180</v>
      </c>
      <c r="N1721">
        <f t="shared" si="115"/>
        <v>5.5</v>
      </c>
      <c r="O1721">
        <v>0</v>
      </c>
      <c r="P1721">
        <v>0</v>
      </c>
      <c r="Q1721" t="s">
        <v>13</v>
      </c>
      <c r="R1721">
        <v>6.25</v>
      </c>
      <c r="S1721">
        <v>30</v>
      </c>
      <c r="T1721">
        <v>60</v>
      </c>
      <c r="U1721">
        <v>30</v>
      </c>
      <c r="V1721" t="s">
        <v>17</v>
      </c>
      <c r="W1721">
        <f t="shared" si="116"/>
        <v>0</v>
      </c>
      <c r="X1721">
        <f t="shared" si="114"/>
        <v>0</v>
      </c>
      <c r="Y1721">
        <v>0</v>
      </c>
      <c r="Z1721" t="s">
        <v>53</v>
      </c>
      <c r="AA1721" t="str">
        <f t="shared" si="117"/>
        <v>intermediate_term</v>
      </c>
      <c r="AB1721" s="4" t="s">
        <v>124</v>
      </c>
    </row>
    <row r="1722" spans="1:28">
      <c r="A1722" t="s">
        <v>88</v>
      </c>
      <c r="B1722">
        <v>2021</v>
      </c>
      <c r="C1722" t="s">
        <v>85</v>
      </c>
      <c r="D1722" s="4" t="s">
        <v>154</v>
      </c>
      <c r="E1722" s="1" t="s">
        <v>61</v>
      </c>
      <c r="F1722">
        <v>0</v>
      </c>
      <c r="G1722">
        <v>0.71</v>
      </c>
      <c r="H1722">
        <v>25.65333</v>
      </c>
      <c r="I1722">
        <v>74.680000000000007</v>
      </c>
      <c r="J1722">
        <v>2.98</v>
      </c>
      <c r="K1722">
        <v>4.8</v>
      </c>
      <c r="L1722">
        <v>300</v>
      </c>
      <c r="M1722">
        <v>450</v>
      </c>
      <c r="N1722">
        <f t="shared" si="115"/>
        <v>12.5</v>
      </c>
      <c r="O1722">
        <v>0</v>
      </c>
      <c r="P1722">
        <v>0</v>
      </c>
      <c r="Q1722" t="s">
        <v>13</v>
      </c>
      <c r="R1722">
        <v>7</v>
      </c>
      <c r="S1722">
        <v>150</v>
      </c>
      <c r="T1722">
        <v>80</v>
      </c>
      <c r="U1722">
        <v>80</v>
      </c>
      <c r="V1722" t="s">
        <v>17</v>
      </c>
      <c r="W1722">
        <f t="shared" si="116"/>
        <v>0</v>
      </c>
      <c r="X1722">
        <f t="shared" si="114"/>
        <v>0</v>
      </c>
      <c r="Y1722">
        <v>0</v>
      </c>
      <c r="Z1722" t="s">
        <v>51</v>
      </c>
      <c r="AA1722" t="str">
        <f t="shared" si="117"/>
        <v>long_term</v>
      </c>
      <c r="AB1722" s="4" t="s">
        <v>125</v>
      </c>
    </row>
    <row r="1723" spans="1:28">
      <c r="A1723" t="s">
        <v>88</v>
      </c>
      <c r="B1723">
        <v>2021</v>
      </c>
      <c r="C1723" t="s">
        <v>85</v>
      </c>
      <c r="D1723" s="4" t="s">
        <v>155</v>
      </c>
      <c r="E1723" s="1" t="s">
        <v>62</v>
      </c>
      <c r="F1723">
        <v>1</v>
      </c>
      <c r="G1723">
        <v>0.71</v>
      </c>
      <c r="H1723">
        <v>25.65333</v>
      </c>
      <c r="I1723">
        <v>74.680000000000007</v>
      </c>
      <c r="J1723">
        <v>2.98</v>
      </c>
      <c r="K1723">
        <v>42</v>
      </c>
      <c r="L1723">
        <v>80</v>
      </c>
      <c r="M1723">
        <v>150</v>
      </c>
      <c r="N1723">
        <f t="shared" si="115"/>
        <v>3.8333333333333335</v>
      </c>
      <c r="O1723">
        <v>37500</v>
      </c>
      <c r="P1723">
        <v>17000</v>
      </c>
      <c r="Q1723" t="s">
        <v>13</v>
      </c>
      <c r="R1723">
        <v>6.5</v>
      </c>
      <c r="S1723">
        <v>40</v>
      </c>
      <c r="T1723">
        <v>20</v>
      </c>
      <c r="U1723">
        <v>40</v>
      </c>
      <c r="V1723" t="s">
        <v>17</v>
      </c>
      <c r="W1723">
        <f t="shared" si="116"/>
        <v>714000</v>
      </c>
      <c r="X1723">
        <f t="shared" si="114"/>
        <v>676500</v>
      </c>
      <c r="Y1723">
        <f>(X1723/O1723)*100</f>
        <v>1804</v>
      </c>
      <c r="Z1723" t="s">
        <v>51</v>
      </c>
      <c r="AA1723" t="str">
        <f t="shared" si="117"/>
        <v>short_term</v>
      </c>
      <c r="AB1723" s="4" t="s">
        <v>126</v>
      </c>
    </row>
    <row r="1724" spans="1:28">
      <c r="A1724" t="s">
        <v>88</v>
      </c>
      <c r="B1724">
        <v>2021</v>
      </c>
      <c r="C1724" t="s">
        <v>85</v>
      </c>
      <c r="D1724" s="4" t="s">
        <v>22</v>
      </c>
      <c r="E1724" s="3" t="s">
        <v>62</v>
      </c>
      <c r="F1724">
        <v>1</v>
      </c>
      <c r="G1724">
        <v>0.71</v>
      </c>
      <c r="H1724">
        <v>25.65333</v>
      </c>
      <c r="I1724">
        <v>74.680000000000007</v>
      </c>
      <c r="J1724">
        <v>2.98</v>
      </c>
      <c r="K1724">
        <f ca="1">RANDBETWEEN(15,30)</f>
        <v>17</v>
      </c>
      <c r="L1724">
        <v>90</v>
      </c>
      <c r="M1724">
        <v>90</v>
      </c>
      <c r="N1724">
        <f t="shared" si="115"/>
        <v>3</v>
      </c>
      <c r="O1724">
        <v>45000</v>
      </c>
      <c r="P1724">
        <v>16187.4</v>
      </c>
      <c r="Q1724" t="s">
        <v>13</v>
      </c>
      <c r="R1724">
        <v>6.5</v>
      </c>
      <c r="S1724">
        <v>200</v>
      </c>
      <c r="T1724">
        <v>250</v>
      </c>
      <c r="U1724">
        <v>250</v>
      </c>
      <c r="V1724" t="s">
        <v>18</v>
      </c>
      <c r="W1724">
        <f t="shared" ca="1" si="116"/>
        <v>275185.8</v>
      </c>
      <c r="X1724">
        <f t="shared" ca="1" si="114"/>
        <v>230185.8</v>
      </c>
      <c r="Y1724">
        <f ca="1">(X1724/O1724)*100</f>
        <v>511.524</v>
      </c>
      <c r="Z1724" t="s">
        <v>53</v>
      </c>
      <c r="AA1724" t="str">
        <f t="shared" si="117"/>
        <v>short_term</v>
      </c>
      <c r="AB1724" s="4" t="s">
        <v>90</v>
      </c>
    </row>
    <row r="1725" spans="1:28">
      <c r="A1725" t="s">
        <v>88</v>
      </c>
      <c r="B1725">
        <v>2021</v>
      </c>
      <c r="C1725" t="s">
        <v>85</v>
      </c>
      <c r="D1725" s="4" t="s">
        <v>23</v>
      </c>
      <c r="E1725" s="3" t="s">
        <v>62</v>
      </c>
      <c r="F1725">
        <v>0</v>
      </c>
      <c r="G1725">
        <v>0.71</v>
      </c>
      <c r="H1725">
        <v>25.65333</v>
      </c>
      <c r="I1725">
        <v>74.680000000000007</v>
      </c>
      <c r="J1725">
        <v>2.98</v>
      </c>
      <c r="K1725">
        <f ca="1">RANDBETWEEN(15,30)</f>
        <v>25</v>
      </c>
      <c r="L1725">
        <v>140</v>
      </c>
      <c r="M1725">
        <v>140</v>
      </c>
      <c r="N1725">
        <f t="shared" si="115"/>
        <v>4.666666666666667</v>
      </c>
      <c r="O1725">
        <v>0</v>
      </c>
      <c r="P1725">
        <v>0</v>
      </c>
      <c r="Q1725" t="s">
        <v>15</v>
      </c>
      <c r="R1725">
        <v>6.05</v>
      </c>
      <c r="S1725">
        <v>200</v>
      </c>
      <c r="T1725">
        <v>75</v>
      </c>
      <c r="U1725">
        <v>75</v>
      </c>
      <c r="V1725" t="s">
        <v>18</v>
      </c>
      <c r="W1725">
        <f t="shared" ca="1" si="116"/>
        <v>0</v>
      </c>
      <c r="X1725">
        <f t="shared" ca="1" si="114"/>
        <v>0</v>
      </c>
      <c r="Y1725">
        <v>0</v>
      </c>
      <c r="Z1725" t="s">
        <v>53</v>
      </c>
      <c r="AA1725" t="str">
        <f t="shared" si="117"/>
        <v>intermediate_term</v>
      </c>
      <c r="AB1725" s="4" t="s">
        <v>127</v>
      </c>
    </row>
    <row r="1726" spans="1:28">
      <c r="A1726" t="s">
        <v>88</v>
      </c>
      <c r="B1726">
        <v>2021</v>
      </c>
      <c r="C1726" t="s">
        <v>85</v>
      </c>
      <c r="D1726" s="4" t="s">
        <v>24</v>
      </c>
      <c r="E1726" s="3" t="s">
        <v>62</v>
      </c>
      <c r="F1726">
        <v>0</v>
      </c>
      <c r="G1726">
        <v>0.71</v>
      </c>
      <c r="H1726">
        <v>25.65333</v>
      </c>
      <c r="I1726">
        <v>74.680000000000007</v>
      </c>
      <c r="J1726">
        <v>2.98</v>
      </c>
      <c r="K1726">
        <f ca="1">RANDBETWEEN(25,35)</f>
        <v>31</v>
      </c>
      <c r="L1726">
        <v>240</v>
      </c>
      <c r="M1726">
        <v>240</v>
      </c>
      <c r="N1726">
        <f t="shared" si="115"/>
        <v>8</v>
      </c>
      <c r="O1726">
        <v>0</v>
      </c>
      <c r="P1726">
        <v>0</v>
      </c>
      <c r="Q1726" t="s">
        <v>15</v>
      </c>
      <c r="R1726">
        <v>6</v>
      </c>
      <c r="S1726">
        <v>10</v>
      </c>
      <c r="T1726">
        <v>20</v>
      </c>
      <c r="U1726">
        <v>20</v>
      </c>
      <c r="V1726" t="s">
        <v>17</v>
      </c>
      <c r="W1726">
        <f t="shared" ca="1" si="116"/>
        <v>0</v>
      </c>
      <c r="X1726">
        <f t="shared" ca="1" si="114"/>
        <v>0</v>
      </c>
      <c r="Y1726">
        <v>0</v>
      </c>
      <c r="Z1726" t="s">
        <v>51</v>
      </c>
      <c r="AA1726" t="str">
        <f t="shared" si="117"/>
        <v>intermediate_term</v>
      </c>
      <c r="AB1726" s="4" t="s">
        <v>91</v>
      </c>
    </row>
    <row r="1727" spans="1:28">
      <c r="A1727" t="s">
        <v>88</v>
      </c>
      <c r="B1727">
        <v>2021</v>
      </c>
      <c r="C1727" t="s">
        <v>85</v>
      </c>
      <c r="D1727" s="4" t="s">
        <v>25</v>
      </c>
      <c r="E1727" s="3" t="s">
        <v>62</v>
      </c>
      <c r="F1727">
        <v>0</v>
      </c>
      <c r="G1727">
        <v>0.71</v>
      </c>
      <c r="H1727">
        <v>25.65333</v>
      </c>
      <c r="I1727">
        <v>74.680000000000007</v>
      </c>
      <c r="J1727">
        <v>2.98</v>
      </c>
      <c r="K1727">
        <f ca="1">RANDBETWEEN(20,30)</f>
        <v>28</v>
      </c>
      <c r="L1727">
        <v>75</v>
      </c>
      <c r="M1727">
        <v>75</v>
      </c>
      <c r="N1727">
        <f t="shared" si="115"/>
        <v>2.5</v>
      </c>
      <c r="O1727">
        <v>0</v>
      </c>
      <c r="P1727">
        <v>0</v>
      </c>
      <c r="Q1727" t="s">
        <v>15</v>
      </c>
      <c r="R1727">
        <v>6.25</v>
      </c>
      <c r="S1727">
        <v>5</v>
      </c>
      <c r="T1727">
        <v>10</v>
      </c>
      <c r="U1727">
        <v>10</v>
      </c>
      <c r="V1727" t="s">
        <v>18</v>
      </c>
      <c r="W1727">
        <f t="shared" ca="1" si="116"/>
        <v>0</v>
      </c>
      <c r="X1727">
        <f t="shared" ca="1" si="114"/>
        <v>0</v>
      </c>
      <c r="Y1727">
        <v>0</v>
      </c>
      <c r="Z1727" t="s">
        <v>51</v>
      </c>
      <c r="AA1727" t="str">
        <f t="shared" si="117"/>
        <v>short_term</v>
      </c>
      <c r="AB1727" s="4" t="s">
        <v>92</v>
      </c>
    </row>
    <row r="1728" spans="1:28">
      <c r="A1728" t="s">
        <v>88</v>
      </c>
      <c r="B1728">
        <v>2021</v>
      </c>
      <c r="C1728" t="s">
        <v>85</v>
      </c>
      <c r="D1728" s="4" t="s">
        <v>26</v>
      </c>
      <c r="E1728" s="3" t="s">
        <v>62</v>
      </c>
      <c r="F1728">
        <v>0</v>
      </c>
      <c r="G1728">
        <v>0.71</v>
      </c>
      <c r="H1728">
        <v>25.65333</v>
      </c>
      <c r="I1728">
        <v>74.680000000000007</v>
      </c>
      <c r="J1728">
        <v>2.98</v>
      </c>
      <c r="K1728">
        <f ca="1">RANDBETWEEN(25,35)</f>
        <v>30</v>
      </c>
      <c r="L1728">
        <v>55</v>
      </c>
      <c r="M1728">
        <v>55</v>
      </c>
      <c r="N1728">
        <f t="shared" si="115"/>
        <v>1.8333333333333333</v>
      </c>
      <c r="O1728">
        <v>0</v>
      </c>
      <c r="P1728">
        <v>0</v>
      </c>
      <c r="Q1728" t="s">
        <v>13</v>
      </c>
      <c r="R1728">
        <v>6.4</v>
      </c>
      <c r="S1728">
        <v>30</v>
      </c>
      <c r="T1728">
        <v>40</v>
      </c>
      <c r="U1728">
        <v>40</v>
      </c>
      <c r="V1728" t="s">
        <v>17</v>
      </c>
      <c r="W1728">
        <f t="shared" ca="1" si="116"/>
        <v>0</v>
      </c>
      <c r="X1728">
        <f t="shared" ca="1" si="114"/>
        <v>0</v>
      </c>
      <c r="Y1728">
        <v>0</v>
      </c>
      <c r="Z1728" t="s">
        <v>53</v>
      </c>
      <c r="AA1728" t="str">
        <f t="shared" si="117"/>
        <v>short_term</v>
      </c>
      <c r="AB1728" s="4" t="s">
        <v>128</v>
      </c>
    </row>
    <row r="1729" spans="1:28">
      <c r="A1729" t="s">
        <v>88</v>
      </c>
      <c r="B1729">
        <v>2021</v>
      </c>
      <c r="C1729" t="s">
        <v>85</v>
      </c>
      <c r="D1729" s="4" t="s">
        <v>27</v>
      </c>
      <c r="E1729" s="3" t="s">
        <v>62</v>
      </c>
      <c r="F1729">
        <v>1</v>
      </c>
      <c r="G1729">
        <v>0.71</v>
      </c>
      <c r="H1729">
        <v>25.65333</v>
      </c>
      <c r="I1729">
        <v>74.680000000000007</v>
      </c>
      <c r="J1729">
        <v>2.98</v>
      </c>
      <c r="K1729">
        <f ca="1">RANDBETWEEN(15,30)</f>
        <v>23</v>
      </c>
      <c r="L1729">
        <v>90</v>
      </c>
      <c r="M1729">
        <v>90</v>
      </c>
      <c r="N1729">
        <f t="shared" si="115"/>
        <v>3</v>
      </c>
      <c r="O1729">
        <v>28500</v>
      </c>
      <c r="P1729">
        <f ca="1">RANDBETWEEN(8090,8105)</f>
        <v>8094</v>
      </c>
      <c r="Q1729" t="s">
        <v>13</v>
      </c>
      <c r="R1729">
        <v>6.5</v>
      </c>
      <c r="S1729">
        <v>90</v>
      </c>
      <c r="T1729">
        <v>90</v>
      </c>
      <c r="U1729">
        <v>90</v>
      </c>
      <c r="V1729" t="s">
        <v>17</v>
      </c>
      <c r="W1729">
        <f t="shared" ca="1" si="116"/>
        <v>186162</v>
      </c>
      <c r="X1729">
        <f t="shared" ca="1" si="114"/>
        <v>157662</v>
      </c>
      <c r="Y1729">
        <f ca="1">(X1729/O1729)*100</f>
        <v>553.20000000000005</v>
      </c>
      <c r="Z1729" t="s">
        <v>51</v>
      </c>
      <c r="AA1729" t="str">
        <f t="shared" si="117"/>
        <v>short_term</v>
      </c>
      <c r="AB1729" s="4" t="s">
        <v>93</v>
      </c>
    </row>
    <row r="1730" spans="1:28">
      <c r="A1730" t="s">
        <v>88</v>
      </c>
      <c r="B1730">
        <v>2021</v>
      </c>
      <c r="C1730" t="s">
        <v>85</v>
      </c>
      <c r="D1730" s="4" t="s">
        <v>28</v>
      </c>
      <c r="E1730" s="3" t="s">
        <v>62</v>
      </c>
      <c r="F1730">
        <v>1</v>
      </c>
      <c r="G1730">
        <v>0.71</v>
      </c>
      <c r="H1730">
        <v>25.65333</v>
      </c>
      <c r="I1730">
        <v>74.680000000000007</v>
      </c>
      <c r="J1730">
        <v>2.98</v>
      </c>
      <c r="K1730">
        <f ca="1">RANDBETWEEN(25,40)</f>
        <v>35</v>
      </c>
      <c r="L1730">
        <v>180</v>
      </c>
      <c r="M1730">
        <v>180</v>
      </c>
      <c r="N1730">
        <f t="shared" si="115"/>
        <v>6</v>
      </c>
      <c r="O1730">
        <v>38000</v>
      </c>
      <c r="P1730">
        <f ca="1">RANDBETWEEN(14990,15010)</f>
        <v>14990</v>
      </c>
      <c r="Q1730" t="s">
        <v>15</v>
      </c>
      <c r="R1730">
        <v>6.25</v>
      </c>
      <c r="S1730">
        <v>80</v>
      </c>
      <c r="T1730">
        <v>60</v>
      </c>
      <c r="U1730">
        <v>40</v>
      </c>
      <c r="V1730" t="s">
        <v>18</v>
      </c>
      <c r="W1730">
        <f t="shared" ca="1" si="116"/>
        <v>524650</v>
      </c>
      <c r="X1730">
        <f t="shared" ref="X1730:X1793" ca="1" si="118">(K1730*P1730*F1730)-(O1730*F1730)</f>
        <v>486650</v>
      </c>
      <c r="Y1730">
        <f ca="1">(X1730/O1730)*100</f>
        <v>1280.6578947368421</v>
      </c>
      <c r="Z1730" t="s">
        <v>53</v>
      </c>
      <c r="AA1730" t="str">
        <f t="shared" si="117"/>
        <v>intermediate_term</v>
      </c>
      <c r="AB1730" s="4" t="s">
        <v>94</v>
      </c>
    </row>
    <row r="1731" spans="1:28">
      <c r="A1731" t="s">
        <v>88</v>
      </c>
      <c r="B1731">
        <v>2021</v>
      </c>
      <c r="C1731" t="s">
        <v>85</v>
      </c>
      <c r="D1731" s="4" t="s">
        <v>29</v>
      </c>
      <c r="E1731" s="1" t="s">
        <v>63</v>
      </c>
      <c r="F1731">
        <v>0</v>
      </c>
      <c r="G1731">
        <v>0.71</v>
      </c>
      <c r="H1731">
        <v>25.65333</v>
      </c>
      <c r="I1731">
        <v>74.680000000000007</v>
      </c>
      <c r="J1731">
        <v>2.98</v>
      </c>
      <c r="K1731">
        <f ca="1">RANDBETWEEN(85,95)</f>
        <v>91</v>
      </c>
      <c r="L1731">
        <v>210</v>
      </c>
      <c r="M1731">
        <v>210</v>
      </c>
      <c r="N1731">
        <f t="shared" ref="N1731:N1794" si="119">SUM(L1731+M1731)/(2*30)</f>
        <v>7</v>
      </c>
      <c r="O1731">
        <v>0</v>
      </c>
      <c r="P1731">
        <v>0</v>
      </c>
      <c r="Q1731" t="s">
        <v>36</v>
      </c>
      <c r="R1731">
        <v>6</v>
      </c>
      <c r="S1731">
        <v>120</v>
      </c>
      <c r="T1731">
        <v>50</v>
      </c>
      <c r="U1731">
        <v>80</v>
      </c>
      <c r="V1731" t="s">
        <v>17</v>
      </c>
      <c r="W1731">
        <f t="shared" ref="W1731:W1794" ca="1" si="120">(P1731*K1731*F1731)</f>
        <v>0</v>
      </c>
      <c r="X1731">
        <f t="shared" ca="1" si="118"/>
        <v>0</v>
      </c>
      <c r="Y1731">
        <v>0</v>
      </c>
      <c r="Z1731" t="s">
        <v>51</v>
      </c>
      <c r="AA1731" t="str">
        <f t="shared" ref="AA1731:AA1794" si="121">IF(N1731&gt;12,"long_term",IF(N1731&lt;4,"short_term","intermediate_term"))</f>
        <v>intermediate_term</v>
      </c>
      <c r="AB1731" s="4" t="s">
        <v>129</v>
      </c>
    </row>
    <row r="1732" spans="1:28">
      <c r="A1732" t="s">
        <v>88</v>
      </c>
      <c r="B1732">
        <v>2021</v>
      </c>
      <c r="C1732" t="s">
        <v>85</v>
      </c>
      <c r="D1732" s="4" t="s">
        <v>30</v>
      </c>
      <c r="E1732" s="2" t="s">
        <v>61</v>
      </c>
      <c r="F1732">
        <v>1</v>
      </c>
      <c r="G1732">
        <v>0.71</v>
      </c>
      <c r="H1732">
        <v>25.65333</v>
      </c>
      <c r="I1732">
        <v>74.680000000000007</v>
      </c>
      <c r="J1732">
        <v>2.98</v>
      </c>
      <c r="K1732">
        <f ca="1">RANDBETWEEN(25,40)</f>
        <v>29</v>
      </c>
      <c r="L1732">
        <v>360</v>
      </c>
      <c r="M1732">
        <v>360</v>
      </c>
      <c r="N1732">
        <f t="shared" si="119"/>
        <v>12</v>
      </c>
      <c r="O1732">
        <v>90000</v>
      </c>
      <c r="P1732">
        <f ca="1">RANDBETWEEN(16180,16190)</f>
        <v>16186</v>
      </c>
      <c r="Q1732" t="s">
        <v>65</v>
      </c>
      <c r="R1732">
        <v>6.75</v>
      </c>
      <c r="S1732">
        <v>400</v>
      </c>
      <c r="T1732">
        <v>120</v>
      </c>
      <c r="U1732">
        <v>600</v>
      </c>
      <c r="V1732" t="s">
        <v>18</v>
      </c>
      <c r="W1732">
        <f t="shared" ca="1" si="120"/>
        <v>469394</v>
      </c>
      <c r="X1732">
        <f t="shared" ca="1" si="118"/>
        <v>379394</v>
      </c>
      <c r="Y1732">
        <f ca="1">(X1732/O1732)*100</f>
        <v>421.54888888888894</v>
      </c>
      <c r="Z1732" t="s">
        <v>53</v>
      </c>
      <c r="AA1732" t="str">
        <f t="shared" si="121"/>
        <v>intermediate_term</v>
      </c>
      <c r="AB1732" s="4" t="s">
        <v>95</v>
      </c>
    </row>
    <row r="1733" spans="1:28">
      <c r="A1733" t="s">
        <v>88</v>
      </c>
      <c r="B1733">
        <v>2021</v>
      </c>
      <c r="C1733" t="s">
        <v>85</v>
      </c>
      <c r="D1733" s="4" t="s">
        <v>31</v>
      </c>
      <c r="E1733" s="3" t="s">
        <v>61</v>
      </c>
      <c r="F1733">
        <v>0</v>
      </c>
      <c r="G1733">
        <v>0.71</v>
      </c>
      <c r="H1733">
        <v>25.65333</v>
      </c>
      <c r="I1733">
        <v>74.680000000000007</v>
      </c>
      <c r="J1733">
        <v>2.98</v>
      </c>
      <c r="K1733">
        <f ca="1">RANDBETWEEN(290,320)</f>
        <v>302</v>
      </c>
      <c r="L1733">
        <v>1080</v>
      </c>
      <c r="M1733">
        <v>1080</v>
      </c>
      <c r="N1733">
        <f t="shared" si="119"/>
        <v>36</v>
      </c>
      <c r="O1733">
        <v>0</v>
      </c>
      <c r="P1733">
        <v>0</v>
      </c>
      <c r="Q1733" t="s">
        <v>13</v>
      </c>
      <c r="R1733">
        <v>9.5</v>
      </c>
      <c r="S1733">
        <v>32</v>
      </c>
      <c r="T1733">
        <v>32</v>
      </c>
      <c r="U1733">
        <v>32</v>
      </c>
      <c r="V1733" t="s">
        <v>17</v>
      </c>
      <c r="W1733">
        <f t="shared" ca="1" si="120"/>
        <v>0</v>
      </c>
      <c r="X1733">
        <f t="shared" ca="1" si="118"/>
        <v>0</v>
      </c>
      <c r="Y1733">
        <v>0</v>
      </c>
      <c r="Z1733" t="s">
        <v>54</v>
      </c>
      <c r="AA1733" t="str">
        <f t="shared" si="121"/>
        <v>long_term</v>
      </c>
      <c r="AB1733" s="4" t="s">
        <v>130</v>
      </c>
    </row>
    <row r="1734" spans="1:28">
      <c r="A1734" t="s">
        <v>88</v>
      </c>
      <c r="B1734">
        <v>2021</v>
      </c>
      <c r="C1734" t="s">
        <v>85</v>
      </c>
      <c r="D1734" s="4" t="s">
        <v>32</v>
      </c>
      <c r="E1734" s="3" t="s">
        <v>61</v>
      </c>
      <c r="F1734">
        <v>0</v>
      </c>
      <c r="G1734">
        <v>0.71</v>
      </c>
      <c r="H1734">
        <v>25.65333</v>
      </c>
      <c r="I1734">
        <v>74.680000000000007</v>
      </c>
      <c r="J1734">
        <v>2.98</v>
      </c>
      <c r="K1734">
        <f ca="1">RANDBETWEEN(100,130)</f>
        <v>113</v>
      </c>
      <c r="L1734">
        <v>1980</v>
      </c>
      <c r="M1734">
        <v>1980</v>
      </c>
      <c r="N1734">
        <f t="shared" si="119"/>
        <v>66</v>
      </c>
      <c r="O1734">
        <v>0</v>
      </c>
      <c r="P1734">
        <v>0</v>
      </c>
      <c r="Q1734" t="s">
        <v>15</v>
      </c>
      <c r="R1734">
        <v>7.25</v>
      </c>
      <c r="S1734">
        <v>56</v>
      </c>
      <c r="T1734">
        <v>20</v>
      </c>
      <c r="U1734">
        <v>20</v>
      </c>
      <c r="V1734" t="s">
        <v>18</v>
      </c>
      <c r="W1734">
        <f t="shared" ca="1" si="120"/>
        <v>0</v>
      </c>
      <c r="X1734">
        <f t="shared" ca="1" si="118"/>
        <v>0</v>
      </c>
      <c r="Y1734">
        <v>0</v>
      </c>
      <c r="Z1734" t="s">
        <v>54</v>
      </c>
      <c r="AA1734" t="str">
        <f t="shared" si="121"/>
        <v>long_term</v>
      </c>
      <c r="AB1734" s="4" t="s">
        <v>131</v>
      </c>
    </row>
    <row r="1735" spans="1:28">
      <c r="A1735" t="s">
        <v>88</v>
      </c>
      <c r="B1735">
        <v>2021</v>
      </c>
      <c r="C1735" t="s">
        <v>85</v>
      </c>
      <c r="D1735" s="4" t="s">
        <v>33</v>
      </c>
      <c r="E1735" s="2" t="s">
        <v>61</v>
      </c>
      <c r="F1735">
        <v>0</v>
      </c>
      <c r="G1735">
        <v>0.71</v>
      </c>
      <c r="H1735">
        <v>25.65333</v>
      </c>
      <c r="I1735">
        <v>74.680000000000007</v>
      </c>
      <c r="J1735">
        <v>2.98</v>
      </c>
      <c r="K1735">
        <f ca="1">RANDBETWEEN(50,65)</f>
        <v>55</v>
      </c>
      <c r="L1735">
        <v>1080</v>
      </c>
      <c r="M1735">
        <v>1080</v>
      </c>
      <c r="N1735">
        <f t="shared" si="119"/>
        <v>36</v>
      </c>
      <c r="O1735">
        <v>0</v>
      </c>
      <c r="P1735">
        <v>0</v>
      </c>
      <c r="Q1735" t="s">
        <v>71</v>
      </c>
      <c r="R1735">
        <v>6</v>
      </c>
      <c r="S1735">
        <v>25</v>
      </c>
      <c r="T1735">
        <v>12</v>
      </c>
      <c r="U1735">
        <v>12</v>
      </c>
      <c r="V1735" t="s">
        <v>18</v>
      </c>
      <c r="W1735">
        <f t="shared" ca="1" si="120"/>
        <v>0</v>
      </c>
      <c r="X1735">
        <f t="shared" ca="1" si="118"/>
        <v>0</v>
      </c>
      <c r="Y1735">
        <v>0</v>
      </c>
      <c r="Z1735" t="s">
        <v>54</v>
      </c>
      <c r="AA1735" t="str">
        <f t="shared" si="121"/>
        <v>long_term</v>
      </c>
      <c r="AB1735" s="4" t="s">
        <v>96</v>
      </c>
    </row>
    <row r="1736" spans="1:28">
      <c r="A1736" t="s">
        <v>88</v>
      </c>
      <c r="B1736">
        <v>2021</v>
      </c>
      <c r="C1736" t="s">
        <v>85</v>
      </c>
      <c r="D1736" s="4" t="s">
        <v>34</v>
      </c>
      <c r="E1736" s="2" t="s">
        <v>61</v>
      </c>
      <c r="F1736">
        <v>0</v>
      </c>
      <c r="G1736">
        <v>0.71</v>
      </c>
      <c r="H1736">
        <v>25.65333</v>
      </c>
      <c r="I1736">
        <v>74.680000000000007</v>
      </c>
      <c r="J1736">
        <v>2.98</v>
      </c>
      <c r="K1736">
        <f ca="1">RANDBETWEEN(90,120)</f>
        <v>98</v>
      </c>
      <c r="L1736">
        <v>900</v>
      </c>
      <c r="M1736">
        <v>900</v>
      </c>
      <c r="N1736">
        <f t="shared" si="119"/>
        <v>30</v>
      </c>
      <c r="O1736">
        <v>0</v>
      </c>
      <c r="P1736">
        <v>0</v>
      </c>
      <c r="Q1736" t="s">
        <v>13</v>
      </c>
      <c r="R1736">
        <v>7.25</v>
      </c>
      <c r="S1736">
        <v>215</v>
      </c>
      <c r="T1736">
        <v>75</v>
      </c>
      <c r="U1736">
        <v>100</v>
      </c>
      <c r="V1736" t="s">
        <v>17</v>
      </c>
      <c r="W1736">
        <f t="shared" ca="1" si="120"/>
        <v>0</v>
      </c>
      <c r="X1736">
        <f t="shared" ca="1" si="118"/>
        <v>0</v>
      </c>
      <c r="Y1736">
        <v>0</v>
      </c>
      <c r="Z1736" t="s">
        <v>54</v>
      </c>
      <c r="AA1736" t="str">
        <f t="shared" si="121"/>
        <v>long_term</v>
      </c>
      <c r="AB1736" s="4" t="s">
        <v>97</v>
      </c>
    </row>
    <row r="1737" spans="1:28">
      <c r="A1737" t="s">
        <v>88</v>
      </c>
      <c r="B1737">
        <v>2021</v>
      </c>
      <c r="C1737" t="s">
        <v>85</v>
      </c>
      <c r="D1737" s="4" t="s">
        <v>35</v>
      </c>
      <c r="E1737" s="2" t="s">
        <v>61</v>
      </c>
      <c r="F1737">
        <v>1</v>
      </c>
      <c r="G1737">
        <v>0.71</v>
      </c>
      <c r="H1737">
        <v>25.65333</v>
      </c>
      <c r="I1737">
        <v>74.680000000000007</v>
      </c>
      <c r="J1737">
        <v>2.98</v>
      </c>
      <c r="K1737">
        <f ca="1">RANDBETWEEN(30,50)</f>
        <v>35</v>
      </c>
      <c r="L1737">
        <v>210</v>
      </c>
      <c r="M1737">
        <v>210</v>
      </c>
      <c r="N1737">
        <f t="shared" si="119"/>
        <v>7</v>
      </c>
      <c r="O1737">
        <v>72000</v>
      </c>
      <c r="P1737">
        <v>30000</v>
      </c>
      <c r="Q1737" t="s">
        <v>13</v>
      </c>
      <c r="R1737">
        <v>6.75</v>
      </c>
      <c r="S1737">
        <v>1088</v>
      </c>
      <c r="T1737">
        <v>72</v>
      </c>
      <c r="U1737">
        <v>527</v>
      </c>
      <c r="V1737" t="s">
        <v>17</v>
      </c>
      <c r="W1737">
        <f t="shared" ca="1" si="120"/>
        <v>1050000</v>
      </c>
      <c r="X1737">
        <f t="shared" ca="1" si="118"/>
        <v>978000</v>
      </c>
      <c r="Y1737">
        <f ca="1">(X1737/O1737)*100</f>
        <v>1358.3333333333335</v>
      </c>
      <c r="Z1737" t="s">
        <v>54</v>
      </c>
      <c r="AA1737" t="str">
        <f t="shared" si="121"/>
        <v>intermediate_term</v>
      </c>
      <c r="AB1737" s="4" t="s">
        <v>98</v>
      </c>
    </row>
    <row r="1738" spans="1:28">
      <c r="A1738" t="s">
        <v>88</v>
      </c>
      <c r="B1738">
        <v>2021</v>
      </c>
      <c r="C1738" t="s">
        <v>85</v>
      </c>
      <c r="D1738" s="4" t="s">
        <v>37</v>
      </c>
      <c r="E1738" s="2" t="s">
        <v>61</v>
      </c>
      <c r="F1738">
        <v>0</v>
      </c>
      <c r="G1738">
        <v>0.71</v>
      </c>
      <c r="H1738">
        <v>25.65333</v>
      </c>
      <c r="I1738">
        <v>74.680000000000007</v>
      </c>
      <c r="J1738">
        <v>2.98</v>
      </c>
      <c r="K1738">
        <f ca="1">RANDBETWEEN(50,100)</f>
        <v>76</v>
      </c>
      <c r="L1738">
        <v>1800</v>
      </c>
      <c r="M1738">
        <v>2880</v>
      </c>
      <c r="N1738">
        <f t="shared" si="119"/>
        <v>78</v>
      </c>
      <c r="O1738">
        <v>0</v>
      </c>
      <c r="P1738">
        <v>0</v>
      </c>
      <c r="Q1738" t="s">
        <v>13</v>
      </c>
      <c r="R1738">
        <v>6.5</v>
      </c>
      <c r="S1738">
        <v>400</v>
      </c>
      <c r="T1738">
        <v>400</v>
      </c>
      <c r="U1738">
        <v>600</v>
      </c>
      <c r="V1738" t="s">
        <v>18</v>
      </c>
      <c r="W1738">
        <f t="shared" ca="1" si="120"/>
        <v>0</v>
      </c>
      <c r="X1738">
        <f t="shared" ca="1" si="118"/>
        <v>0</v>
      </c>
      <c r="Y1738">
        <v>0</v>
      </c>
      <c r="Z1738" t="s">
        <v>54</v>
      </c>
      <c r="AA1738" t="str">
        <f t="shared" si="121"/>
        <v>long_term</v>
      </c>
      <c r="AB1738" s="4" t="s">
        <v>99</v>
      </c>
    </row>
    <row r="1739" spans="1:28">
      <c r="A1739" t="s">
        <v>88</v>
      </c>
      <c r="B1739">
        <v>2021</v>
      </c>
      <c r="C1739" t="s">
        <v>85</v>
      </c>
      <c r="D1739" s="4" t="s">
        <v>156</v>
      </c>
      <c r="E1739" s="2" t="s">
        <v>61</v>
      </c>
      <c r="F1739">
        <v>1</v>
      </c>
      <c r="G1739">
        <v>0.71</v>
      </c>
      <c r="H1739">
        <v>25.65333</v>
      </c>
      <c r="I1739">
        <v>74.680000000000007</v>
      </c>
      <c r="J1739">
        <v>2.98</v>
      </c>
      <c r="K1739">
        <f ca="1">RANDBETWEEN(100,150)</f>
        <v>144</v>
      </c>
      <c r="L1739">
        <v>240</v>
      </c>
      <c r="M1739">
        <v>720</v>
      </c>
      <c r="N1739">
        <f t="shared" si="119"/>
        <v>16</v>
      </c>
      <c r="O1739">
        <v>400000</v>
      </c>
      <c r="P1739">
        <v>10000</v>
      </c>
      <c r="Q1739" t="s">
        <v>67</v>
      </c>
      <c r="R1739">
        <v>6</v>
      </c>
      <c r="S1739">
        <v>170</v>
      </c>
      <c r="T1739">
        <v>170</v>
      </c>
      <c r="U1739">
        <v>170</v>
      </c>
      <c r="V1739" t="s">
        <v>18</v>
      </c>
      <c r="W1739">
        <f t="shared" ca="1" si="120"/>
        <v>1440000</v>
      </c>
      <c r="X1739">
        <f t="shared" ca="1" si="118"/>
        <v>1040000</v>
      </c>
      <c r="Y1739">
        <f ca="1">(X1739/O1739)*100</f>
        <v>260</v>
      </c>
      <c r="Z1739" t="s">
        <v>54</v>
      </c>
      <c r="AA1739" t="str">
        <f t="shared" si="121"/>
        <v>long_term</v>
      </c>
      <c r="AB1739" s="4" t="s">
        <v>100</v>
      </c>
    </row>
    <row r="1740" spans="1:28">
      <c r="A1740" t="s">
        <v>88</v>
      </c>
      <c r="B1740">
        <v>2021</v>
      </c>
      <c r="C1740" t="s">
        <v>85</v>
      </c>
      <c r="D1740" s="4" t="s">
        <v>38</v>
      </c>
      <c r="E1740" s="3" t="s">
        <v>59</v>
      </c>
      <c r="F1740">
        <v>1</v>
      </c>
      <c r="G1740">
        <v>0.71</v>
      </c>
      <c r="H1740">
        <v>25.65333</v>
      </c>
      <c r="I1740">
        <v>74.680000000000007</v>
      </c>
      <c r="J1740">
        <v>2.98</v>
      </c>
      <c r="K1740">
        <f ca="1">RANDBETWEEN(120,300)</f>
        <v>220</v>
      </c>
      <c r="L1740">
        <v>45</v>
      </c>
      <c r="M1740">
        <v>50</v>
      </c>
      <c r="N1740">
        <f t="shared" si="119"/>
        <v>1.5833333333333333</v>
      </c>
      <c r="O1740">
        <v>47000</v>
      </c>
      <c r="P1740">
        <v>800</v>
      </c>
      <c r="Q1740" t="s">
        <v>15</v>
      </c>
      <c r="R1740">
        <v>6.25</v>
      </c>
      <c r="S1740">
        <v>200</v>
      </c>
      <c r="T1740">
        <v>75</v>
      </c>
      <c r="U1740">
        <v>125</v>
      </c>
      <c r="V1740" t="s">
        <v>17</v>
      </c>
      <c r="W1740">
        <f t="shared" ca="1" si="120"/>
        <v>176000</v>
      </c>
      <c r="X1740">
        <f t="shared" ca="1" si="118"/>
        <v>129000</v>
      </c>
      <c r="Y1740">
        <f ca="1">(X1740/O1740)*100</f>
        <v>274.468085106383</v>
      </c>
      <c r="Z1740" t="s">
        <v>54</v>
      </c>
      <c r="AA1740" t="str">
        <f t="shared" si="121"/>
        <v>short_term</v>
      </c>
      <c r="AB1740" s="4" t="s">
        <v>101</v>
      </c>
    </row>
    <row r="1741" spans="1:28">
      <c r="A1741" t="s">
        <v>88</v>
      </c>
      <c r="B1741">
        <v>2021</v>
      </c>
      <c r="C1741" t="s">
        <v>85</v>
      </c>
      <c r="D1741" s="4" t="s">
        <v>39</v>
      </c>
      <c r="E1741" s="3" t="s">
        <v>59</v>
      </c>
      <c r="F1741">
        <v>0</v>
      </c>
      <c r="G1741">
        <v>0.71</v>
      </c>
      <c r="H1741">
        <v>25.65333</v>
      </c>
      <c r="I1741">
        <v>74.680000000000007</v>
      </c>
      <c r="J1741">
        <v>2.98</v>
      </c>
      <c r="K1741">
        <f ca="1">RANDBETWEEN(60,90)</f>
        <v>68</v>
      </c>
      <c r="L1741">
        <v>56</v>
      </c>
      <c r="M1741">
        <v>60</v>
      </c>
      <c r="N1741">
        <f t="shared" si="119"/>
        <v>1.9333333333333333</v>
      </c>
      <c r="O1741">
        <v>0</v>
      </c>
      <c r="P1741">
        <v>0</v>
      </c>
      <c r="Q1741" t="s">
        <v>13</v>
      </c>
      <c r="R1741">
        <v>7.25</v>
      </c>
      <c r="S1741">
        <v>45</v>
      </c>
      <c r="T1741">
        <v>90</v>
      </c>
      <c r="U1741">
        <v>75</v>
      </c>
      <c r="V1741" t="s">
        <v>18</v>
      </c>
      <c r="W1741">
        <f t="shared" ca="1" si="120"/>
        <v>0</v>
      </c>
      <c r="X1741">
        <f t="shared" ca="1" si="118"/>
        <v>0</v>
      </c>
      <c r="Y1741">
        <v>0</v>
      </c>
      <c r="Z1741" t="s">
        <v>53</v>
      </c>
      <c r="AA1741" t="str">
        <f t="shared" si="121"/>
        <v>short_term</v>
      </c>
      <c r="AB1741" s="4" t="s">
        <v>102</v>
      </c>
    </row>
    <row r="1742" spans="1:28">
      <c r="A1742" t="s">
        <v>88</v>
      </c>
      <c r="B1742">
        <v>2021</v>
      </c>
      <c r="C1742" t="s">
        <v>85</v>
      </c>
      <c r="D1742" s="4" t="s">
        <v>40</v>
      </c>
      <c r="E1742" s="2" t="s">
        <v>62</v>
      </c>
      <c r="F1742">
        <v>1</v>
      </c>
      <c r="G1742">
        <v>0.71</v>
      </c>
      <c r="H1742">
        <v>25.65333</v>
      </c>
      <c r="I1742">
        <v>74.680000000000007</v>
      </c>
      <c r="J1742">
        <v>2.98</v>
      </c>
      <c r="K1742">
        <f ca="1">RANDBETWEEN(15,25)</f>
        <v>22</v>
      </c>
      <c r="L1742">
        <v>55</v>
      </c>
      <c r="M1742">
        <v>90</v>
      </c>
      <c r="N1742">
        <f t="shared" si="119"/>
        <v>2.4166666666666665</v>
      </c>
      <c r="O1742">
        <v>42000</v>
      </c>
      <c r="P1742">
        <f ca="1">RANDBETWEEN(39990,40010)</f>
        <v>39990</v>
      </c>
      <c r="Q1742" t="s">
        <v>72</v>
      </c>
      <c r="R1742">
        <v>6.5</v>
      </c>
      <c r="S1742">
        <v>40</v>
      </c>
      <c r="T1742">
        <v>60</v>
      </c>
      <c r="U1742">
        <v>30</v>
      </c>
      <c r="V1742" t="s">
        <v>17</v>
      </c>
      <c r="W1742">
        <f t="shared" ca="1" si="120"/>
        <v>879780</v>
      </c>
      <c r="X1742">
        <f t="shared" ca="1" si="118"/>
        <v>837780</v>
      </c>
      <c r="Y1742">
        <f ca="1">(X1742/O1742)*100</f>
        <v>1994.7142857142858</v>
      </c>
      <c r="Z1742" t="s">
        <v>53</v>
      </c>
      <c r="AA1742" t="str">
        <f t="shared" si="121"/>
        <v>short_term</v>
      </c>
      <c r="AB1742" s="4" t="s">
        <v>132</v>
      </c>
    </row>
    <row r="1743" spans="1:28">
      <c r="A1743" t="s">
        <v>88</v>
      </c>
      <c r="B1743">
        <v>2021</v>
      </c>
      <c r="C1743" t="s">
        <v>85</v>
      </c>
      <c r="D1743" s="4" t="s">
        <v>41</v>
      </c>
      <c r="E1743" s="2" t="s">
        <v>62</v>
      </c>
      <c r="F1743">
        <v>0</v>
      </c>
      <c r="G1743">
        <v>0.71</v>
      </c>
      <c r="H1743">
        <v>25.65333</v>
      </c>
      <c r="I1743">
        <v>74.680000000000007</v>
      </c>
      <c r="J1743">
        <v>2.98</v>
      </c>
      <c r="K1743">
        <f ca="1">RANDBETWEEN(20,35)</f>
        <v>28</v>
      </c>
      <c r="L1743">
        <v>90</v>
      </c>
      <c r="M1743">
        <v>120</v>
      </c>
      <c r="N1743">
        <f t="shared" si="119"/>
        <v>3.5</v>
      </c>
      <c r="O1743">
        <v>0</v>
      </c>
      <c r="P1743">
        <v>0</v>
      </c>
      <c r="Q1743" t="s">
        <v>15</v>
      </c>
      <c r="R1743">
        <v>6.5</v>
      </c>
      <c r="S1743">
        <v>120</v>
      </c>
      <c r="T1743">
        <v>80</v>
      </c>
      <c r="U1743">
        <v>80</v>
      </c>
      <c r="V1743" t="s">
        <v>17</v>
      </c>
      <c r="W1743">
        <f t="shared" ca="1" si="120"/>
        <v>0</v>
      </c>
      <c r="X1743">
        <f t="shared" ca="1" si="118"/>
        <v>0</v>
      </c>
      <c r="Y1743">
        <v>0</v>
      </c>
      <c r="Z1743" t="s">
        <v>51</v>
      </c>
      <c r="AA1743" t="str">
        <f t="shared" si="121"/>
        <v>short_term</v>
      </c>
      <c r="AB1743" s="4" t="s">
        <v>133</v>
      </c>
    </row>
    <row r="1744" spans="1:28">
      <c r="A1744" t="s">
        <v>88</v>
      </c>
      <c r="B1744">
        <v>2021</v>
      </c>
      <c r="C1744" t="s">
        <v>85</v>
      </c>
      <c r="D1744" s="4" t="s">
        <v>157</v>
      </c>
      <c r="E1744" s="2" t="s">
        <v>62</v>
      </c>
      <c r="F1744">
        <v>0</v>
      </c>
      <c r="G1744">
        <v>0.71</v>
      </c>
      <c r="H1744">
        <v>25.65333</v>
      </c>
      <c r="I1744">
        <v>74.680000000000007</v>
      </c>
      <c r="J1744">
        <v>2.98</v>
      </c>
      <c r="K1744">
        <f ca="1">RANDBETWEEN(25,40)</f>
        <v>30</v>
      </c>
      <c r="L1744">
        <v>55</v>
      </c>
      <c r="M1744">
        <v>60</v>
      </c>
      <c r="N1744">
        <f t="shared" si="119"/>
        <v>1.9166666666666667</v>
      </c>
      <c r="O1744">
        <v>0</v>
      </c>
      <c r="P1744">
        <v>0</v>
      </c>
      <c r="Q1744" t="s">
        <v>13</v>
      </c>
      <c r="R1744">
        <v>6.5</v>
      </c>
      <c r="S1744">
        <v>120</v>
      </c>
      <c r="T1744">
        <v>40</v>
      </c>
      <c r="U1744">
        <v>80</v>
      </c>
      <c r="V1744" t="s">
        <v>18</v>
      </c>
      <c r="W1744">
        <f t="shared" ca="1" si="120"/>
        <v>0</v>
      </c>
      <c r="X1744">
        <f t="shared" ca="1" si="118"/>
        <v>0</v>
      </c>
      <c r="Y1744">
        <v>0</v>
      </c>
      <c r="Z1744" t="s">
        <v>53</v>
      </c>
      <c r="AA1744" t="str">
        <f t="shared" si="121"/>
        <v>short_term</v>
      </c>
      <c r="AB1744" s="4" t="s">
        <v>103</v>
      </c>
    </row>
    <row r="1745" spans="1:28">
      <c r="A1745" t="s">
        <v>88</v>
      </c>
      <c r="B1745">
        <v>2021</v>
      </c>
      <c r="C1745" t="s">
        <v>85</v>
      </c>
      <c r="D1745" s="4" t="s">
        <v>158</v>
      </c>
      <c r="E1745" s="2" t="s">
        <v>62</v>
      </c>
      <c r="F1745">
        <v>0</v>
      </c>
      <c r="G1745">
        <v>0.71</v>
      </c>
      <c r="H1745">
        <v>25.65333</v>
      </c>
      <c r="I1745">
        <v>74.680000000000007</v>
      </c>
      <c r="J1745">
        <v>2.98</v>
      </c>
      <c r="K1745">
        <f ca="1">RANDBETWEEN(15,25)</f>
        <v>18</v>
      </c>
      <c r="L1745">
        <v>110</v>
      </c>
      <c r="M1745">
        <v>120</v>
      </c>
      <c r="N1745">
        <f t="shared" si="119"/>
        <v>3.8333333333333335</v>
      </c>
      <c r="O1745">
        <v>0</v>
      </c>
      <c r="P1745">
        <v>0</v>
      </c>
      <c r="Q1745" t="s">
        <v>13</v>
      </c>
      <c r="R1745">
        <v>7</v>
      </c>
      <c r="S1745">
        <v>120</v>
      </c>
      <c r="T1745">
        <v>40</v>
      </c>
      <c r="U1745">
        <v>80</v>
      </c>
      <c r="V1745" t="s">
        <v>17</v>
      </c>
      <c r="W1745">
        <f t="shared" ca="1" si="120"/>
        <v>0</v>
      </c>
      <c r="X1745">
        <f t="shared" ca="1" si="118"/>
        <v>0</v>
      </c>
      <c r="Y1745">
        <v>0</v>
      </c>
      <c r="Z1745" t="s">
        <v>53</v>
      </c>
      <c r="AA1745" t="str">
        <f t="shared" si="121"/>
        <v>short_term</v>
      </c>
      <c r="AB1745" s="4" t="s">
        <v>103</v>
      </c>
    </row>
    <row r="1746" spans="1:28">
      <c r="A1746" t="s">
        <v>88</v>
      </c>
      <c r="B1746">
        <v>2021</v>
      </c>
      <c r="C1746" t="s">
        <v>85</v>
      </c>
      <c r="D1746" s="4" t="s">
        <v>42</v>
      </c>
      <c r="E1746" s="2" t="s">
        <v>61</v>
      </c>
      <c r="F1746">
        <v>1</v>
      </c>
      <c r="G1746">
        <v>0.71</v>
      </c>
      <c r="H1746">
        <v>25.65333</v>
      </c>
      <c r="I1746">
        <v>74.680000000000007</v>
      </c>
      <c r="J1746">
        <v>2.98</v>
      </c>
      <c r="K1746">
        <f ca="1">RANDBETWEEN(600,700)</f>
        <v>683</v>
      </c>
      <c r="L1746">
        <v>720</v>
      </c>
      <c r="M1746">
        <v>1080</v>
      </c>
      <c r="N1746">
        <f t="shared" si="119"/>
        <v>30</v>
      </c>
      <c r="O1746">
        <v>31000</v>
      </c>
      <c r="P1746">
        <f ca="1">RANDBETWEEN(1290,1310)</f>
        <v>1295</v>
      </c>
      <c r="Q1746" t="s">
        <v>70</v>
      </c>
      <c r="R1746">
        <v>5.75</v>
      </c>
      <c r="S1746">
        <v>890</v>
      </c>
      <c r="T1746">
        <v>445</v>
      </c>
      <c r="U1746">
        <v>445</v>
      </c>
      <c r="V1746" t="s">
        <v>18</v>
      </c>
      <c r="W1746">
        <f t="shared" ca="1" si="120"/>
        <v>884485</v>
      </c>
      <c r="X1746">
        <f t="shared" ca="1" si="118"/>
        <v>853485</v>
      </c>
      <c r="Y1746">
        <f ca="1">(X1746/O1746)*100</f>
        <v>2753.1774193548385</v>
      </c>
      <c r="Z1746" t="s">
        <v>54</v>
      </c>
      <c r="AA1746" t="str">
        <f t="shared" si="121"/>
        <v>long_term</v>
      </c>
      <c r="AB1746" s="4" t="s">
        <v>134</v>
      </c>
    </row>
    <row r="1747" spans="1:28">
      <c r="A1747" t="s">
        <v>88</v>
      </c>
      <c r="B1747">
        <v>2021</v>
      </c>
      <c r="C1747" t="s">
        <v>85</v>
      </c>
      <c r="D1747" s="4" t="s">
        <v>43</v>
      </c>
      <c r="E1747" s="3" t="s">
        <v>61</v>
      </c>
      <c r="F1747">
        <v>0</v>
      </c>
      <c r="G1747">
        <v>0.71</v>
      </c>
      <c r="H1747">
        <v>25.65333</v>
      </c>
      <c r="I1747">
        <v>74.680000000000007</v>
      </c>
      <c r="J1747">
        <v>2.98</v>
      </c>
      <c r="K1747">
        <f ca="1">RANDBETWEEN(140,170)</f>
        <v>143</v>
      </c>
      <c r="L1747">
        <v>150</v>
      </c>
      <c r="M1747">
        <v>180</v>
      </c>
      <c r="N1747">
        <f t="shared" si="119"/>
        <v>5.5</v>
      </c>
      <c r="O1747">
        <v>0</v>
      </c>
      <c r="P1747">
        <v>0</v>
      </c>
      <c r="Q1747" t="s">
        <v>15</v>
      </c>
      <c r="R1747">
        <v>6.5</v>
      </c>
      <c r="S1747">
        <v>350</v>
      </c>
      <c r="T1747">
        <v>140</v>
      </c>
      <c r="U1747">
        <v>140</v>
      </c>
      <c r="V1747" t="s">
        <v>17</v>
      </c>
      <c r="W1747">
        <f t="shared" ca="1" si="120"/>
        <v>0</v>
      </c>
      <c r="X1747">
        <f t="shared" ca="1" si="118"/>
        <v>0</v>
      </c>
      <c r="Y1747">
        <v>0</v>
      </c>
      <c r="Z1747" t="s">
        <v>54</v>
      </c>
      <c r="AA1747" t="str">
        <f t="shared" si="121"/>
        <v>intermediate_term</v>
      </c>
      <c r="AB1747" s="4" t="s">
        <v>135</v>
      </c>
    </row>
    <row r="1748" spans="1:28">
      <c r="A1748" t="s">
        <v>88</v>
      </c>
      <c r="B1748">
        <v>2021</v>
      </c>
      <c r="C1748" t="s">
        <v>85</v>
      </c>
      <c r="D1748" s="4" t="s">
        <v>44</v>
      </c>
      <c r="E1748" s="2" t="s">
        <v>61</v>
      </c>
      <c r="F1748">
        <v>0</v>
      </c>
      <c r="G1748">
        <v>0.71</v>
      </c>
      <c r="H1748">
        <v>25.65333</v>
      </c>
      <c r="I1748">
        <v>74.680000000000007</v>
      </c>
      <c r="J1748">
        <v>2.98</v>
      </c>
      <c r="K1748">
        <f ca="1">RANDBETWEEN(110,125)</f>
        <v>117</v>
      </c>
      <c r="L1748">
        <v>2160</v>
      </c>
      <c r="M1748">
        <v>3600</v>
      </c>
      <c r="N1748">
        <f t="shared" si="119"/>
        <v>96</v>
      </c>
      <c r="O1748">
        <v>0</v>
      </c>
      <c r="P1748">
        <v>0</v>
      </c>
      <c r="Q1748" t="s">
        <v>70</v>
      </c>
      <c r="R1748">
        <v>6.6</v>
      </c>
      <c r="S1748">
        <v>800</v>
      </c>
      <c r="T1748">
        <v>40</v>
      </c>
      <c r="U1748">
        <v>160</v>
      </c>
      <c r="V1748" t="s">
        <v>18</v>
      </c>
      <c r="W1748">
        <f t="shared" ca="1" si="120"/>
        <v>0</v>
      </c>
      <c r="X1748">
        <f t="shared" ca="1" si="118"/>
        <v>0</v>
      </c>
      <c r="Y1748">
        <v>0</v>
      </c>
      <c r="Z1748" t="s">
        <v>54</v>
      </c>
      <c r="AA1748" t="str">
        <f t="shared" si="121"/>
        <v>long_term</v>
      </c>
      <c r="AB1748" s="4" t="s">
        <v>136</v>
      </c>
    </row>
    <row r="1749" spans="1:28">
      <c r="A1749" t="s">
        <v>88</v>
      </c>
      <c r="B1749">
        <v>2021</v>
      </c>
      <c r="C1749" t="s">
        <v>85</v>
      </c>
      <c r="D1749" s="4" t="s">
        <v>45</v>
      </c>
      <c r="E1749" s="3" t="s">
        <v>59</v>
      </c>
      <c r="F1749">
        <v>1</v>
      </c>
      <c r="G1749">
        <v>0.71</v>
      </c>
      <c r="H1749">
        <v>25.65333</v>
      </c>
      <c r="I1749">
        <v>74.680000000000007</v>
      </c>
      <c r="J1749">
        <v>2.98</v>
      </c>
      <c r="K1749">
        <f ca="1">RANDBETWEEN(800,1000)</f>
        <v>896</v>
      </c>
      <c r="L1749">
        <v>240</v>
      </c>
      <c r="M1749">
        <v>270</v>
      </c>
      <c r="N1749">
        <f t="shared" si="119"/>
        <v>8.5</v>
      </c>
      <c r="O1749">
        <v>33500</v>
      </c>
      <c r="P1749">
        <v>800</v>
      </c>
      <c r="Q1749" t="s">
        <v>65</v>
      </c>
      <c r="R1749">
        <v>7</v>
      </c>
      <c r="S1749">
        <v>50</v>
      </c>
      <c r="T1749">
        <v>100</v>
      </c>
      <c r="U1749">
        <v>100</v>
      </c>
      <c r="V1749" t="s">
        <v>18</v>
      </c>
      <c r="W1749">
        <f t="shared" ca="1" si="120"/>
        <v>716800</v>
      </c>
      <c r="X1749">
        <f t="shared" ca="1" si="118"/>
        <v>683300</v>
      </c>
      <c r="Y1749">
        <f ca="1">(X1749/O1749)*100</f>
        <v>2039.7014925373135</v>
      </c>
      <c r="Z1749" t="s">
        <v>53</v>
      </c>
      <c r="AA1749" t="str">
        <f t="shared" si="121"/>
        <v>intermediate_term</v>
      </c>
      <c r="AB1749" s="4" t="s">
        <v>104</v>
      </c>
    </row>
    <row r="1750" spans="1:28">
      <c r="A1750" t="s">
        <v>88</v>
      </c>
      <c r="B1750">
        <v>2021</v>
      </c>
      <c r="C1750" t="s">
        <v>85</v>
      </c>
      <c r="D1750" s="4" t="s">
        <v>46</v>
      </c>
      <c r="E1750" s="2" t="s">
        <v>59</v>
      </c>
      <c r="F1750">
        <v>0</v>
      </c>
      <c r="G1750">
        <v>0.71</v>
      </c>
      <c r="H1750">
        <v>25.65333</v>
      </c>
      <c r="I1750">
        <v>74.680000000000007</v>
      </c>
      <c r="J1750">
        <v>2.98</v>
      </c>
      <c r="K1750">
        <f ca="1">RANDBETWEEN(80,100)</f>
        <v>97</v>
      </c>
      <c r="L1750">
        <v>75</v>
      </c>
      <c r="M1750">
        <v>90</v>
      </c>
      <c r="N1750">
        <f t="shared" si="119"/>
        <v>2.75</v>
      </c>
      <c r="O1750">
        <v>0</v>
      </c>
      <c r="P1750">
        <v>0</v>
      </c>
      <c r="Q1750" t="s">
        <v>13</v>
      </c>
      <c r="R1750">
        <v>6.75</v>
      </c>
      <c r="S1750">
        <v>125</v>
      </c>
      <c r="T1750">
        <v>120</v>
      </c>
      <c r="U1750">
        <v>25</v>
      </c>
      <c r="V1750" t="s">
        <v>17</v>
      </c>
      <c r="W1750">
        <f t="shared" ca="1" si="120"/>
        <v>0</v>
      </c>
      <c r="X1750">
        <f t="shared" ca="1" si="118"/>
        <v>0</v>
      </c>
      <c r="Y1750">
        <v>0</v>
      </c>
      <c r="Z1750" t="s">
        <v>53</v>
      </c>
      <c r="AA1750" t="str">
        <f t="shared" si="121"/>
        <v>short_term</v>
      </c>
      <c r="AB1750" s="4" t="s">
        <v>105</v>
      </c>
    </row>
    <row r="1751" spans="1:28">
      <c r="A1751" t="s">
        <v>88</v>
      </c>
      <c r="B1751">
        <v>2021</v>
      </c>
      <c r="C1751" t="s">
        <v>85</v>
      </c>
      <c r="D1751" t="s">
        <v>159</v>
      </c>
      <c r="E1751" s="2" t="s">
        <v>61</v>
      </c>
      <c r="F1751">
        <v>0</v>
      </c>
      <c r="G1751">
        <v>0.71</v>
      </c>
      <c r="H1751">
        <v>25.65333</v>
      </c>
      <c r="I1751">
        <v>74.680000000000007</v>
      </c>
      <c r="J1751">
        <v>2.98</v>
      </c>
      <c r="K1751">
        <f ca="1">RANDBETWEEN(190,210)</f>
        <v>203</v>
      </c>
      <c r="L1751">
        <v>1095</v>
      </c>
      <c r="M1751">
        <v>1460</v>
      </c>
      <c r="N1751">
        <f t="shared" si="119"/>
        <v>42.583333333333336</v>
      </c>
      <c r="O1751">
        <v>0</v>
      </c>
      <c r="P1751">
        <v>0</v>
      </c>
      <c r="Q1751" t="s">
        <v>13</v>
      </c>
      <c r="R1751">
        <v>6</v>
      </c>
      <c r="S1751">
        <v>50</v>
      </c>
      <c r="T1751">
        <v>25</v>
      </c>
      <c r="U1751">
        <v>25</v>
      </c>
      <c r="V1751" t="s">
        <v>17</v>
      </c>
      <c r="W1751">
        <f t="shared" ca="1" si="120"/>
        <v>0</v>
      </c>
      <c r="X1751">
        <f t="shared" ca="1" si="118"/>
        <v>0</v>
      </c>
      <c r="Y1751">
        <v>0</v>
      </c>
      <c r="Z1751" t="s">
        <v>54</v>
      </c>
      <c r="AA1751" t="str">
        <f t="shared" si="121"/>
        <v>long_term</v>
      </c>
      <c r="AB1751" s="4" t="s">
        <v>106</v>
      </c>
    </row>
    <row r="1752" spans="1:28">
      <c r="A1752" t="s">
        <v>88</v>
      </c>
      <c r="B1752">
        <v>2021</v>
      </c>
      <c r="C1752" t="s">
        <v>86</v>
      </c>
      <c r="D1752" s="4" t="s">
        <v>138</v>
      </c>
      <c r="E1752" t="s">
        <v>58</v>
      </c>
      <c r="F1752">
        <v>0</v>
      </c>
      <c r="G1752">
        <v>0.12</v>
      </c>
      <c r="H1752">
        <v>24.256</v>
      </c>
      <c r="I1752">
        <v>78.78</v>
      </c>
      <c r="J1752">
        <v>3.3450000000000002</v>
      </c>
      <c r="K1752">
        <v>19</v>
      </c>
      <c r="L1752">
        <v>90</v>
      </c>
      <c r="M1752">
        <v>110</v>
      </c>
      <c r="N1752">
        <f t="shared" si="119"/>
        <v>3.3333333333333335</v>
      </c>
      <c r="O1752">
        <v>0</v>
      </c>
      <c r="P1752">
        <v>0</v>
      </c>
      <c r="Q1752" t="s">
        <v>15</v>
      </c>
      <c r="R1752">
        <v>5.75</v>
      </c>
      <c r="S1752">
        <v>150</v>
      </c>
      <c r="T1752">
        <v>60</v>
      </c>
      <c r="U1752">
        <v>60</v>
      </c>
      <c r="V1752" t="s">
        <v>17</v>
      </c>
      <c r="W1752">
        <f t="shared" si="120"/>
        <v>0</v>
      </c>
      <c r="X1752">
        <f t="shared" si="118"/>
        <v>0</v>
      </c>
      <c r="Y1752">
        <v>0</v>
      </c>
      <c r="Z1752" t="s">
        <v>51</v>
      </c>
      <c r="AA1752" t="str">
        <f t="shared" si="121"/>
        <v>short_term</v>
      </c>
      <c r="AB1752" s="4" t="s">
        <v>107</v>
      </c>
    </row>
    <row r="1753" spans="1:28">
      <c r="A1753" t="s">
        <v>88</v>
      </c>
      <c r="B1753">
        <v>2021</v>
      </c>
      <c r="C1753" t="s">
        <v>86</v>
      </c>
      <c r="D1753" s="4" t="s">
        <v>9</v>
      </c>
      <c r="E1753" t="s">
        <v>58</v>
      </c>
      <c r="F1753">
        <v>1</v>
      </c>
      <c r="G1753">
        <v>0.12</v>
      </c>
      <c r="H1753">
        <v>24.256</v>
      </c>
      <c r="I1753">
        <v>78.78</v>
      </c>
      <c r="J1753">
        <v>3.3450000000000002</v>
      </c>
      <c r="K1753">
        <v>23.9</v>
      </c>
      <c r="L1753">
        <v>210</v>
      </c>
      <c r="M1753">
        <v>240</v>
      </c>
      <c r="N1753">
        <f t="shared" si="119"/>
        <v>7.5</v>
      </c>
      <c r="O1753">
        <v>16500</v>
      </c>
      <c r="P1753">
        <v>2300</v>
      </c>
      <c r="Q1753" t="s">
        <v>15</v>
      </c>
      <c r="R1753">
        <v>6.5</v>
      </c>
      <c r="S1753">
        <v>80</v>
      </c>
      <c r="T1753">
        <v>40</v>
      </c>
      <c r="U1753">
        <v>40</v>
      </c>
      <c r="V1753" t="s">
        <v>17</v>
      </c>
      <c r="W1753">
        <f t="shared" si="120"/>
        <v>54970</v>
      </c>
      <c r="X1753">
        <f t="shared" si="118"/>
        <v>38470</v>
      </c>
      <c r="Y1753">
        <f>(X1753/O1753)*100</f>
        <v>233.15151515151516</v>
      </c>
      <c r="Z1753" t="s">
        <v>51</v>
      </c>
      <c r="AA1753" t="str">
        <f t="shared" si="121"/>
        <v>intermediate_term</v>
      </c>
      <c r="AB1753" s="4" t="s">
        <v>108</v>
      </c>
    </row>
    <row r="1754" spans="1:28">
      <c r="A1754" t="s">
        <v>88</v>
      </c>
      <c r="B1754">
        <v>2021</v>
      </c>
      <c r="C1754" t="s">
        <v>86</v>
      </c>
      <c r="D1754" s="4" t="s">
        <v>139</v>
      </c>
      <c r="E1754" t="s">
        <v>58</v>
      </c>
      <c r="F1754">
        <v>0</v>
      </c>
      <c r="G1754">
        <v>0.12</v>
      </c>
      <c r="H1754">
        <v>24.256</v>
      </c>
      <c r="I1754">
        <v>78.78</v>
      </c>
      <c r="J1754">
        <v>3.3450000000000002</v>
      </c>
      <c r="K1754">
        <v>45.68</v>
      </c>
      <c r="L1754">
        <v>65</v>
      </c>
      <c r="M1754">
        <v>75</v>
      </c>
      <c r="N1754">
        <f t="shared" si="119"/>
        <v>2.3333333333333335</v>
      </c>
      <c r="O1754">
        <v>0</v>
      </c>
      <c r="P1754">
        <v>0</v>
      </c>
      <c r="Q1754" t="s">
        <v>15</v>
      </c>
      <c r="R1754">
        <v>6.75</v>
      </c>
      <c r="S1754">
        <v>80</v>
      </c>
      <c r="T1754">
        <v>40</v>
      </c>
      <c r="U1754">
        <v>40</v>
      </c>
      <c r="V1754" t="s">
        <v>17</v>
      </c>
      <c r="W1754">
        <f t="shared" si="120"/>
        <v>0</v>
      </c>
      <c r="X1754">
        <f t="shared" si="118"/>
        <v>0</v>
      </c>
      <c r="Y1754">
        <v>0</v>
      </c>
      <c r="Z1754" t="s">
        <v>51</v>
      </c>
      <c r="AA1754" t="str">
        <f t="shared" si="121"/>
        <v>short_term</v>
      </c>
      <c r="AB1754" s="4" t="s">
        <v>89</v>
      </c>
    </row>
    <row r="1755" spans="1:28">
      <c r="A1755" t="s">
        <v>88</v>
      </c>
      <c r="B1755">
        <v>2021</v>
      </c>
      <c r="C1755" t="s">
        <v>86</v>
      </c>
      <c r="D1755" s="4" t="s">
        <v>140</v>
      </c>
      <c r="E1755" t="s">
        <v>58</v>
      </c>
      <c r="F1755">
        <v>0</v>
      </c>
      <c r="G1755">
        <v>0.12</v>
      </c>
      <c r="H1755">
        <v>24.256</v>
      </c>
      <c r="I1755">
        <v>78.78</v>
      </c>
      <c r="J1755">
        <v>3.3450000000000002</v>
      </c>
      <c r="K1755">
        <v>32.56</v>
      </c>
      <c r="L1755">
        <v>70</v>
      </c>
      <c r="M1755">
        <v>90</v>
      </c>
      <c r="N1755">
        <f t="shared" si="119"/>
        <v>2.6666666666666665</v>
      </c>
      <c r="O1755">
        <v>0</v>
      </c>
      <c r="P1755">
        <v>0</v>
      </c>
      <c r="Q1755" t="s">
        <v>13</v>
      </c>
      <c r="R1755">
        <v>0.75</v>
      </c>
      <c r="S1755">
        <v>80</v>
      </c>
      <c r="T1755">
        <v>40</v>
      </c>
      <c r="U1755">
        <v>40</v>
      </c>
      <c r="V1755" t="s">
        <v>18</v>
      </c>
      <c r="W1755">
        <f t="shared" si="120"/>
        <v>0</v>
      </c>
      <c r="X1755">
        <f t="shared" si="118"/>
        <v>0</v>
      </c>
      <c r="Y1755">
        <v>0</v>
      </c>
      <c r="Z1755" t="s">
        <v>51</v>
      </c>
      <c r="AA1755" t="str">
        <f t="shared" si="121"/>
        <v>short_term</v>
      </c>
      <c r="AB1755" s="4" t="s">
        <v>109</v>
      </c>
    </row>
    <row r="1756" spans="1:28">
      <c r="A1756" t="s">
        <v>88</v>
      </c>
      <c r="B1756">
        <v>2021</v>
      </c>
      <c r="C1756" t="s">
        <v>86</v>
      </c>
      <c r="D1756" s="4" t="s">
        <v>141</v>
      </c>
      <c r="E1756" t="s">
        <v>58</v>
      </c>
      <c r="F1756">
        <v>0</v>
      </c>
      <c r="G1756">
        <v>0.12</v>
      </c>
      <c r="H1756">
        <v>24.256</v>
      </c>
      <c r="I1756">
        <v>78.78</v>
      </c>
      <c r="J1756">
        <v>3.3450000000000002</v>
      </c>
      <c r="K1756">
        <v>17.8</v>
      </c>
      <c r="L1756">
        <v>105</v>
      </c>
      <c r="M1756">
        <v>110</v>
      </c>
      <c r="N1756">
        <f t="shared" si="119"/>
        <v>3.5833333333333335</v>
      </c>
      <c r="O1756">
        <v>0</v>
      </c>
      <c r="P1756">
        <v>0</v>
      </c>
      <c r="Q1756" t="s">
        <v>15</v>
      </c>
      <c r="R1756">
        <v>6.5</v>
      </c>
      <c r="S1756">
        <v>60</v>
      </c>
      <c r="T1756">
        <v>30</v>
      </c>
      <c r="U1756">
        <v>30</v>
      </c>
      <c r="V1756" t="s">
        <v>17</v>
      </c>
      <c r="W1756">
        <f t="shared" si="120"/>
        <v>0</v>
      </c>
      <c r="X1756">
        <f t="shared" si="118"/>
        <v>0</v>
      </c>
      <c r="Y1756">
        <v>0</v>
      </c>
      <c r="Z1756" t="s">
        <v>51</v>
      </c>
      <c r="AA1756" t="str">
        <f t="shared" si="121"/>
        <v>short_term</v>
      </c>
      <c r="AB1756" s="4" t="s">
        <v>110</v>
      </c>
    </row>
    <row r="1757" spans="1:28">
      <c r="A1757" t="s">
        <v>88</v>
      </c>
      <c r="B1757">
        <v>2021</v>
      </c>
      <c r="C1757" t="s">
        <v>86</v>
      </c>
      <c r="D1757" s="4" t="s">
        <v>142</v>
      </c>
      <c r="E1757" t="s">
        <v>58</v>
      </c>
      <c r="F1757">
        <v>1</v>
      </c>
      <c r="G1757">
        <v>0.12</v>
      </c>
      <c r="H1757">
        <v>24.256</v>
      </c>
      <c r="I1757">
        <v>78.78</v>
      </c>
      <c r="J1757">
        <v>3.3450000000000002</v>
      </c>
      <c r="K1757">
        <v>25.89</v>
      </c>
      <c r="L1757">
        <v>120</v>
      </c>
      <c r="M1757">
        <v>135</v>
      </c>
      <c r="N1757">
        <f t="shared" si="119"/>
        <v>4.25</v>
      </c>
      <c r="O1757">
        <v>13000</v>
      </c>
      <c r="P1757">
        <v>648</v>
      </c>
      <c r="Q1757" t="s">
        <v>65</v>
      </c>
      <c r="R1757">
        <v>6</v>
      </c>
      <c r="S1757">
        <v>40</v>
      </c>
      <c r="T1757">
        <v>20</v>
      </c>
      <c r="U1757">
        <v>20</v>
      </c>
      <c r="V1757" t="s">
        <v>18</v>
      </c>
      <c r="W1757">
        <f t="shared" si="120"/>
        <v>16776.72</v>
      </c>
      <c r="X1757">
        <f t="shared" si="118"/>
        <v>3776.7200000000012</v>
      </c>
      <c r="Y1757">
        <f>(X1757/O1757)*100</f>
        <v>29.051692307692317</v>
      </c>
      <c r="Z1757" t="s">
        <v>51</v>
      </c>
      <c r="AA1757" t="str">
        <f t="shared" si="121"/>
        <v>intermediate_term</v>
      </c>
      <c r="AB1757" s="4" t="s">
        <v>111</v>
      </c>
    </row>
    <row r="1758" spans="1:28">
      <c r="A1758" t="s">
        <v>88</v>
      </c>
      <c r="B1758">
        <v>2021</v>
      </c>
      <c r="C1758" t="s">
        <v>86</v>
      </c>
      <c r="D1758" s="4" t="s">
        <v>143</v>
      </c>
      <c r="E1758" t="s">
        <v>58</v>
      </c>
      <c r="F1758">
        <v>0</v>
      </c>
      <c r="G1758">
        <v>0.12</v>
      </c>
      <c r="H1758">
        <v>24.256</v>
      </c>
      <c r="I1758">
        <v>78.78</v>
      </c>
      <c r="J1758">
        <v>3.3450000000000002</v>
      </c>
      <c r="K1758">
        <v>55</v>
      </c>
      <c r="L1758">
        <v>100</v>
      </c>
      <c r="M1758">
        <v>120</v>
      </c>
      <c r="N1758">
        <f t="shared" si="119"/>
        <v>3.6666666666666665</v>
      </c>
      <c r="O1758">
        <v>0</v>
      </c>
      <c r="P1758">
        <v>0</v>
      </c>
      <c r="Q1758" t="s">
        <v>66</v>
      </c>
      <c r="R1758">
        <v>5.25</v>
      </c>
      <c r="S1758">
        <v>10</v>
      </c>
      <c r="T1758">
        <v>20</v>
      </c>
      <c r="U1758">
        <v>12</v>
      </c>
      <c r="V1758" t="s">
        <v>17</v>
      </c>
      <c r="W1758">
        <f t="shared" si="120"/>
        <v>0</v>
      </c>
      <c r="X1758">
        <f t="shared" si="118"/>
        <v>0</v>
      </c>
      <c r="Y1758">
        <v>0</v>
      </c>
      <c r="Z1758" t="s">
        <v>51</v>
      </c>
      <c r="AA1758" t="str">
        <f t="shared" si="121"/>
        <v>short_term</v>
      </c>
      <c r="AB1758" s="4" t="s">
        <v>112</v>
      </c>
    </row>
    <row r="1759" spans="1:28">
      <c r="A1759" t="s">
        <v>88</v>
      </c>
      <c r="B1759">
        <v>2021</v>
      </c>
      <c r="C1759" t="s">
        <v>86</v>
      </c>
      <c r="D1759" s="4" t="s">
        <v>144</v>
      </c>
      <c r="E1759" t="s">
        <v>58</v>
      </c>
      <c r="F1759">
        <v>0</v>
      </c>
      <c r="G1759">
        <v>0.12</v>
      </c>
      <c r="H1759">
        <v>24.256</v>
      </c>
      <c r="I1759">
        <v>78.78</v>
      </c>
      <c r="J1759">
        <v>3.3450000000000002</v>
      </c>
      <c r="K1759">
        <v>53.23</v>
      </c>
      <c r="L1759">
        <v>60</v>
      </c>
      <c r="M1759">
        <v>65</v>
      </c>
      <c r="N1759">
        <f t="shared" si="119"/>
        <v>2.0833333333333335</v>
      </c>
      <c r="O1759">
        <v>0</v>
      </c>
      <c r="P1759">
        <v>0</v>
      </c>
      <c r="Q1759" t="s">
        <v>13</v>
      </c>
      <c r="R1759">
        <v>6.75</v>
      </c>
      <c r="S1759">
        <v>20</v>
      </c>
      <c r="T1759">
        <v>40</v>
      </c>
      <c r="U1759">
        <v>0</v>
      </c>
      <c r="V1759" t="s">
        <v>18</v>
      </c>
      <c r="W1759">
        <f t="shared" si="120"/>
        <v>0</v>
      </c>
      <c r="X1759">
        <f t="shared" si="118"/>
        <v>0</v>
      </c>
      <c r="Y1759">
        <v>0</v>
      </c>
      <c r="Z1759" t="s">
        <v>51</v>
      </c>
      <c r="AA1759" t="str">
        <f t="shared" si="121"/>
        <v>short_term</v>
      </c>
      <c r="AB1759" s="4" t="s">
        <v>113</v>
      </c>
    </row>
    <row r="1760" spans="1:28">
      <c r="A1760" t="s">
        <v>88</v>
      </c>
      <c r="B1760">
        <v>2021</v>
      </c>
      <c r="C1760" t="s">
        <v>86</v>
      </c>
      <c r="D1760" s="4" t="s">
        <v>145</v>
      </c>
      <c r="E1760" t="s">
        <v>58</v>
      </c>
      <c r="F1760">
        <v>0</v>
      </c>
      <c r="G1760">
        <v>0.12</v>
      </c>
      <c r="H1760">
        <v>24.256</v>
      </c>
      <c r="I1760">
        <v>78.78</v>
      </c>
      <c r="J1760">
        <v>3.3450000000000002</v>
      </c>
      <c r="K1760">
        <v>65</v>
      </c>
      <c r="L1760">
        <v>70</v>
      </c>
      <c r="M1760">
        <v>85</v>
      </c>
      <c r="N1760">
        <f t="shared" si="119"/>
        <v>2.5833333333333335</v>
      </c>
      <c r="O1760">
        <v>0</v>
      </c>
      <c r="P1760">
        <v>0</v>
      </c>
      <c r="Q1760" t="s">
        <v>67</v>
      </c>
      <c r="R1760">
        <v>7.15</v>
      </c>
      <c r="S1760">
        <v>20</v>
      </c>
      <c r="T1760">
        <v>40</v>
      </c>
      <c r="U1760">
        <v>40</v>
      </c>
      <c r="V1760" t="s">
        <v>18</v>
      </c>
      <c r="W1760">
        <f t="shared" si="120"/>
        <v>0</v>
      </c>
      <c r="X1760">
        <f t="shared" si="118"/>
        <v>0</v>
      </c>
      <c r="Y1760">
        <v>0</v>
      </c>
      <c r="Z1760" t="s">
        <v>51</v>
      </c>
      <c r="AA1760" t="str">
        <f t="shared" si="121"/>
        <v>short_term</v>
      </c>
      <c r="AB1760" s="4" t="s">
        <v>114</v>
      </c>
    </row>
    <row r="1761" spans="1:28">
      <c r="A1761" t="s">
        <v>88</v>
      </c>
      <c r="B1761">
        <v>2021</v>
      </c>
      <c r="C1761" t="s">
        <v>86</v>
      </c>
      <c r="D1761" s="4" t="s">
        <v>146</v>
      </c>
      <c r="E1761" t="s">
        <v>58</v>
      </c>
      <c r="F1761">
        <v>0</v>
      </c>
      <c r="G1761">
        <v>0.12</v>
      </c>
      <c r="H1761">
        <v>24.256</v>
      </c>
      <c r="I1761">
        <v>78.78</v>
      </c>
      <c r="J1761">
        <v>3.3450000000000002</v>
      </c>
      <c r="K1761">
        <v>49.23</v>
      </c>
      <c r="L1761">
        <v>90</v>
      </c>
      <c r="M1761">
        <v>135</v>
      </c>
      <c r="N1761">
        <f t="shared" si="119"/>
        <v>3.75</v>
      </c>
      <c r="O1761">
        <v>0</v>
      </c>
      <c r="P1761">
        <v>0</v>
      </c>
      <c r="Q1761" t="s">
        <v>66</v>
      </c>
      <c r="R1761">
        <v>6.5</v>
      </c>
      <c r="S1761">
        <v>12.5</v>
      </c>
      <c r="T1761">
        <v>25</v>
      </c>
      <c r="U1761">
        <v>12.5</v>
      </c>
      <c r="V1761" t="s">
        <v>18</v>
      </c>
      <c r="W1761">
        <f t="shared" si="120"/>
        <v>0</v>
      </c>
      <c r="X1761">
        <f t="shared" si="118"/>
        <v>0</v>
      </c>
      <c r="Y1761">
        <v>0</v>
      </c>
      <c r="Z1761" t="s">
        <v>51</v>
      </c>
      <c r="AA1761" t="str">
        <f t="shared" si="121"/>
        <v>short_term</v>
      </c>
      <c r="AB1761" s="4" t="s">
        <v>115</v>
      </c>
    </row>
    <row r="1762" spans="1:28">
      <c r="A1762" t="s">
        <v>88</v>
      </c>
      <c r="B1762">
        <v>2021</v>
      </c>
      <c r="C1762" t="s">
        <v>86</v>
      </c>
      <c r="D1762" s="4" t="s">
        <v>147</v>
      </c>
      <c r="E1762" t="s">
        <v>58</v>
      </c>
      <c r="F1762">
        <v>1</v>
      </c>
      <c r="G1762">
        <v>0.12</v>
      </c>
      <c r="H1762">
        <v>24.256</v>
      </c>
      <c r="I1762">
        <v>78.78</v>
      </c>
      <c r="J1762">
        <v>3.3450000000000002</v>
      </c>
      <c r="K1762">
        <v>45</v>
      </c>
      <c r="L1762">
        <v>160</v>
      </c>
      <c r="M1762">
        <v>170</v>
      </c>
      <c r="N1762">
        <f t="shared" si="119"/>
        <v>5.5</v>
      </c>
      <c r="O1762">
        <v>21000</v>
      </c>
      <c r="P1762">
        <v>620</v>
      </c>
      <c r="Q1762" t="s">
        <v>13</v>
      </c>
      <c r="R1762">
        <v>6.25</v>
      </c>
      <c r="S1762">
        <v>10</v>
      </c>
      <c r="T1762">
        <v>40</v>
      </c>
      <c r="U1762">
        <v>20</v>
      </c>
      <c r="V1762" t="s">
        <v>17</v>
      </c>
      <c r="W1762">
        <f t="shared" si="120"/>
        <v>27900</v>
      </c>
      <c r="X1762">
        <f t="shared" si="118"/>
        <v>6900</v>
      </c>
      <c r="Y1762">
        <f>(X1762/O1762)*100</f>
        <v>32.857142857142854</v>
      </c>
      <c r="Z1762" t="s">
        <v>51</v>
      </c>
      <c r="AA1762" t="str">
        <f t="shared" si="121"/>
        <v>intermediate_term</v>
      </c>
      <c r="AB1762" s="4" t="s">
        <v>116</v>
      </c>
    </row>
    <row r="1763" spans="1:28">
      <c r="A1763" t="s">
        <v>88</v>
      </c>
      <c r="B1763">
        <v>2021</v>
      </c>
      <c r="C1763" t="s">
        <v>86</v>
      </c>
      <c r="D1763" s="4" t="s">
        <v>10</v>
      </c>
      <c r="E1763" t="s">
        <v>58</v>
      </c>
      <c r="F1763">
        <v>0</v>
      </c>
      <c r="G1763">
        <v>0.12</v>
      </c>
      <c r="H1763">
        <v>24.256</v>
      </c>
      <c r="I1763">
        <v>78.78</v>
      </c>
      <c r="J1763">
        <v>3.3450000000000002</v>
      </c>
      <c r="K1763">
        <v>47.68</v>
      </c>
      <c r="L1763">
        <v>90</v>
      </c>
      <c r="M1763">
        <v>125</v>
      </c>
      <c r="N1763">
        <f t="shared" si="119"/>
        <v>3.5833333333333335</v>
      </c>
      <c r="O1763">
        <v>0</v>
      </c>
      <c r="P1763">
        <v>0</v>
      </c>
      <c r="Q1763" t="s">
        <v>67</v>
      </c>
      <c r="R1763">
        <v>7.1</v>
      </c>
      <c r="S1763">
        <v>135</v>
      </c>
      <c r="T1763">
        <v>31</v>
      </c>
      <c r="U1763">
        <v>250</v>
      </c>
      <c r="V1763" t="s">
        <v>17</v>
      </c>
      <c r="W1763">
        <f t="shared" si="120"/>
        <v>0</v>
      </c>
      <c r="X1763">
        <f t="shared" si="118"/>
        <v>0</v>
      </c>
      <c r="Y1763">
        <v>0</v>
      </c>
      <c r="Z1763" t="s">
        <v>51</v>
      </c>
      <c r="AA1763" t="str">
        <f t="shared" si="121"/>
        <v>short_term</v>
      </c>
      <c r="AB1763" s="4" t="s">
        <v>113</v>
      </c>
    </row>
    <row r="1764" spans="1:28">
      <c r="A1764" t="s">
        <v>88</v>
      </c>
      <c r="B1764">
        <v>2021</v>
      </c>
      <c r="C1764" t="s">
        <v>86</v>
      </c>
      <c r="D1764" s="4" t="s">
        <v>148</v>
      </c>
      <c r="E1764" t="s">
        <v>61</v>
      </c>
      <c r="F1764">
        <v>1</v>
      </c>
      <c r="G1764">
        <v>0.12</v>
      </c>
      <c r="H1764">
        <v>24.256</v>
      </c>
      <c r="I1764">
        <v>78.78</v>
      </c>
      <c r="J1764">
        <v>3.3450000000000002</v>
      </c>
      <c r="K1764">
        <v>26.78</v>
      </c>
      <c r="L1764">
        <v>110</v>
      </c>
      <c r="M1764">
        <v>120</v>
      </c>
      <c r="N1764">
        <f t="shared" si="119"/>
        <v>3.8333333333333335</v>
      </c>
      <c r="O1764">
        <v>22500</v>
      </c>
      <c r="P1764">
        <v>1189</v>
      </c>
      <c r="Q1764" t="s">
        <v>13</v>
      </c>
      <c r="R1764">
        <v>6.25</v>
      </c>
      <c r="S1764">
        <v>60</v>
      </c>
      <c r="T1764">
        <v>45</v>
      </c>
      <c r="U1764">
        <v>48</v>
      </c>
      <c r="V1764" t="s">
        <v>17</v>
      </c>
      <c r="W1764">
        <f t="shared" si="120"/>
        <v>31841.420000000002</v>
      </c>
      <c r="X1764">
        <f t="shared" si="118"/>
        <v>9341.4200000000019</v>
      </c>
      <c r="Y1764">
        <f>(X1764/O1764)*100</f>
        <v>41.517422222222237</v>
      </c>
      <c r="Z1764" t="s">
        <v>51</v>
      </c>
      <c r="AA1764" t="str">
        <f t="shared" si="121"/>
        <v>short_term</v>
      </c>
      <c r="AB1764" s="4" t="s">
        <v>117</v>
      </c>
    </row>
    <row r="1765" spans="1:28">
      <c r="A1765" t="s">
        <v>88</v>
      </c>
      <c r="B1765">
        <v>2021</v>
      </c>
      <c r="C1765" t="s">
        <v>86</v>
      </c>
      <c r="D1765" s="4" t="s">
        <v>149</v>
      </c>
      <c r="E1765" s="1" t="s">
        <v>58</v>
      </c>
      <c r="F1765">
        <v>0</v>
      </c>
      <c r="G1765">
        <v>0.12</v>
      </c>
      <c r="H1765">
        <v>24.256</v>
      </c>
      <c r="I1765">
        <v>78.78</v>
      </c>
      <c r="J1765">
        <v>3.3450000000000002</v>
      </c>
      <c r="K1765">
        <v>39.869999999999997</v>
      </c>
      <c r="L1765">
        <v>90</v>
      </c>
      <c r="M1765">
        <v>130</v>
      </c>
      <c r="N1765">
        <f t="shared" si="119"/>
        <v>3.6666666666666665</v>
      </c>
      <c r="O1765">
        <v>0</v>
      </c>
      <c r="P1765">
        <v>0</v>
      </c>
      <c r="Q1765" t="s">
        <v>68</v>
      </c>
      <c r="R1765">
        <v>6.75</v>
      </c>
      <c r="S1765">
        <v>17</v>
      </c>
      <c r="T1765">
        <v>13</v>
      </c>
      <c r="U1765">
        <v>13</v>
      </c>
      <c r="V1765" t="s">
        <v>17</v>
      </c>
      <c r="W1765">
        <f t="shared" si="120"/>
        <v>0</v>
      </c>
      <c r="X1765">
        <f t="shared" si="118"/>
        <v>0</v>
      </c>
      <c r="Y1765">
        <v>0</v>
      </c>
      <c r="Z1765" t="s">
        <v>51</v>
      </c>
      <c r="AA1765" t="str">
        <f t="shared" si="121"/>
        <v>short_term</v>
      </c>
      <c r="AB1765" s="4" t="s">
        <v>118</v>
      </c>
    </row>
    <row r="1766" spans="1:28">
      <c r="A1766" t="s">
        <v>88</v>
      </c>
      <c r="B1766">
        <v>2021</v>
      </c>
      <c r="C1766" t="s">
        <v>86</v>
      </c>
      <c r="D1766" s="4" t="s">
        <v>150</v>
      </c>
      <c r="E1766" s="1" t="s">
        <v>59</v>
      </c>
      <c r="F1766">
        <v>0</v>
      </c>
      <c r="G1766">
        <v>0.12</v>
      </c>
      <c r="H1766">
        <v>24.256</v>
      </c>
      <c r="I1766">
        <v>78.78</v>
      </c>
      <c r="J1766">
        <v>3.3450000000000002</v>
      </c>
      <c r="K1766">
        <v>40</v>
      </c>
      <c r="L1766">
        <v>90</v>
      </c>
      <c r="M1766">
        <v>100</v>
      </c>
      <c r="N1766">
        <f t="shared" si="119"/>
        <v>3.1666666666666665</v>
      </c>
      <c r="O1766">
        <v>0</v>
      </c>
      <c r="P1766">
        <v>0</v>
      </c>
      <c r="Q1766" t="s">
        <v>13</v>
      </c>
      <c r="R1766">
        <v>6.4</v>
      </c>
      <c r="S1766">
        <v>150</v>
      </c>
      <c r="T1766">
        <v>75</v>
      </c>
      <c r="U1766">
        <v>50</v>
      </c>
      <c r="V1766" t="s">
        <v>17</v>
      </c>
      <c r="W1766">
        <f t="shared" si="120"/>
        <v>0</v>
      </c>
      <c r="X1766">
        <f t="shared" si="118"/>
        <v>0</v>
      </c>
      <c r="Y1766">
        <v>0</v>
      </c>
      <c r="Z1766" t="s">
        <v>51</v>
      </c>
      <c r="AA1766" t="str">
        <f t="shared" si="121"/>
        <v>short_term</v>
      </c>
      <c r="AB1766" s="4" t="s">
        <v>119</v>
      </c>
    </row>
    <row r="1767" spans="1:28">
      <c r="A1767" t="s">
        <v>88</v>
      </c>
      <c r="B1767">
        <v>2021</v>
      </c>
      <c r="C1767" t="s">
        <v>86</v>
      </c>
      <c r="D1767" s="4" t="s">
        <v>11</v>
      </c>
      <c r="E1767" s="1" t="s">
        <v>59</v>
      </c>
      <c r="F1767">
        <v>0</v>
      </c>
      <c r="G1767">
        <v>0.12</v>
      </c>
      <c r="H1767">
        <v>24.256</v>
      </c>
      <c r="I1767">
        <v>78.78</v>
      </c>
      <c r="J1767">
        <v>3.3450000000000002</v>
      </c>
      <c r="K1767">
        <v>33.25</v>
      </c>
      <c r="L1767">
        <v>120</v>
      </c>
      <c r="M1767">
        <v>150</v>
      </c>
      <c r="N1767">
        <f t="shared" si="119"/>
        <v>4.5</v>
      </c>
      <c r="O1767">
        <v>0</v>
      </c>
      <c r="P1767">
        <v>0</v>
      </c>
      <c r="Q1767" t="s">
        <v>13</v>
      </c>
      <c r="R1767">
        <v>6.5</v>
      </c>
      <c r="S1767">
        <v>24</v>
      </c>
      <c r="T1767">
        <v>108</v>
      </c>
      <c r="U1767">
        <v>48</v>
      </c>
      <c r="V1767" t="s">
        <v>18</v>
      </c>
      <c r="W1767">
        <f t="shared" si="120"/>
        <v>0</v>
      </c>
      <c r="X1767">
        <f t="shared" si="118"/>
        <v>0</v>
      </c>
      <c r="Y1767">
        <v>0</v>
      </c>
      <c r="Z1767" t="s">
        <v>53</v>
      </c>
      <c r="AA1767" t="str">
        <f t="shared" si="121"/>
        <v>intermediate_term</v>
      </c>
      <c r="AB1767" s="4" t="s">
        <v>120</v>
      </c>
    </row>
    <row r="1768" spans="1:28">
      <c r="A1768" t="s">
        <v>88</v>
      </c>
      <c r="B1768">
        <v>2021</v>
      </c>
      <c r="C1768" t="s">
        <v>86</v>
      </c>
      <c r="D1768" s="4" t="s">
        <v>151</v>
      </c>
      <c r="E1768" s="1" t="s">
        <v>60</v>
      </c>
      <c r="F1768">
        <v>0</v>
      </c>
      <c r="G1768">
        <v>0.12</v>
      </c>
      <c r="H1768">
        <v>24.256</v>
      </c>
      <c r="I1768">
        <v>78.78</v>
      </c>
      <c r="J1768">
        <v>3.3450000000000002</v>
      </c>
      <c r="K1768">
        <v>40.799999999999997</v>
      </c>
      <c r="L1768">
        <v>150</v>
      </c>
      <c r="M1768">
        <v>300</v>
      </c>
      <c r="N1768">
        <f t="shared" si="119"/>
        <v>7.5</v>
      </c>
      <c r="O1768">
        <v>0</v>
      </c>
      <c r="P1768">
        <v>0</v>
      </c>
      <c r="Q1768" t="s">
        <v>13</v>
      </c>
      <c r="R1768">
        <v>5.75</v>
      </c>
      <c r="S1768">
        <v>40</v>
      </c>
      <c r="T1768">
        <v>25</v>
      </c>
      <c r="U1768">
        <v>15</v>
      </c>
      <c r="V1768" t="s">
        <v>18</v>
      </c>
      <c r="W1768">
        <f t="shared" si="120"/>
        <v>0</v>
      </c>
      <c r="X1768">
        <f t="shared" si="118"/>
        <v>0</v>
      </c>
      <c r="Y1768">
        <v>0</v>
      </c>
      <c r="Z1768" t="s">
        <v>53</v>
      </c>
      <c r="AA1768" t="str">
        <f t="shared" si="121"/>
        <v>intermediate_term</v>
      </c>
      <c r="AB1768" s="4" t="s">
        <v>121</v>
      </c>
    </row>
    <row r="1769" spans="1:28">
      <c r="A1769" t="s">
        <v>88</v>
      </c>
      <c r="B1769">
        <v>2021</v>
      </c>
      <c r="C1769" t="s">
        <v>86</v>
      </c>
      <c r="D1769" s="4" t="s">
        <v>152</v>
      </c>
      <c r="E1769" s="1" t="s">
        <v>60</v>
      </c>
      <c r="F1769">
        <v>0</v>
      </c>
      <c r="G1769">
        <v>0.12</v>
      </c>
      <c r="H1769">
        <v>24.256</v>
      </c>
      <c r="I1769">
        <v>78.78</v>
      </c>
      <c r="J1769">
        <v>3.3450000000000002</v>
      </c>
      <c r="K1769">
        <v>32.450000000000003</v>
      </c>
      <c r="L1769">
        <v>50</v>
      </c>
      <c r="M1769">
        <v>145</v>
      </c>
      <c r="N1769">
        <f t="shared" si="119"/>
        <v>3.25</v>
      </c>
      <c r="O1769">
        <v>0</v>
      </c>
      <c r="P1769">
        <v>0</v>
      </c>
      <c r="Q1769" t="s">
        <v>69</v>
      </c>
      <c r="R1769">
        <v>6.75</v>
      </c>
      <c r="S1769">
        <v>20</v>
      </c>
      <c r="T1769">
        <v>40</v>
      </c>
      <c r="U1769">
        <v>20</v>
      </c>
      <c r="V1769" t="s">
        <v>17</v>
      </c>
      <c r="W1769">
        <f t="shared" si="120"/>
        <v>0</v>
      </c>
      <c r="X1769">
        <f t="shared" si="118"/>
        <v>0</v>
      </c>
      <c r="Y1769">
        <v>0</v>
      </c>
      <c r="Z1769" t="s">
        <v>53</v>
      </c>
      <c r="AA1769" t="str">
        <f t="shared" si="121"/>
        <v>short_term</v>
      </c>
      <c r="AB1769" s="4" t="s">
        <v>122</v>
      </c>
    </row>
    <row r="1770" spans="1:28">
      <c r="A1770" t="s">
        <v>88</v>
      </c>
      <c r="B1770">
        <v>2021</v>
      </c>
      <c r="C1770" t="s">
        <v>86</v>
      </c>
      <c r="D1770" s="4" t="s">
        <v>153</v>
      </c>
      <c r="E1770" s="1" t="s">
        <v>63</v>
      </c>
      <c r="F1770">
        <v>0</v>
      </c>
      <c r="G1770">
        <v>0.12</v>
      </c>
      <c r="H1770">
        <v>24.256</v>
      </c>
      <c r="I1770">
        <v>78.78</v>
      </c>
      <c r="J1770">
        <v>3.3450000000000002</v>
      </c>
      <c r="K1770">
        <v>72.67</v>
      </c>
      <c r="L1770">
        <v>180</v>
      </c>
      <c r="M1770">
        <v>240</v>
      </c>
      <c r="N1770">
        <f t="shared" si="119"/>
        <v>7</v>
      </c>
      <c r="O1770">
        <v>0</v>
      </c>
      <c r="P1770">
        <v>0</v>
      </c>
      <c r="Q1770" t="s">
        <v>70</v>
      </c>
      <c r="R1770">
        <v>6.9</v>
      </c>
      <c r="S1770">
        <v>80</v>
      </c>
      <c r="T1770">
        <v>40</v>
      </c>
      <c r="U1770">
        <v>40</v>
      </c>
      <c r="V1770" t="s">
        <v>18</v>
      </c>
      <c r="W1770">
        <f t="shared" si="120"/>
        <v>0</v>
      </c>
      <c r="X1770">
        <f t="shared" si="118"/>
        <v>0</v>
      </c>
      <c r="Y1770">
        <v>0</v>
      </c>
      <c r="Z1770" t="s">
        <v>53</v>
      </c>
      <c r="AA1770" t="str">
        <f t="shared" si="121"/>
        <v>intermediate_term</v>
      </c>
      <c r="AB1770" s="4" t="s">
        <v>123</v>
      </c>
    </row>
    <row r="1771" spans="1:28">
      <c r="A1771" t="s">
        <v>88</v>
      </c>
      <c r="B1771">
        <v>2021</v>
      </c>
      <c r="C1771" t="s">
        <v>86</v>
      </c>
      <c r="D1771" s="4" t="s">
        <v>12</v>
      </c>
      <c r="E1771" s="1" t="s">
        <v>62</v>
      </c>
      <c r="F1771">
        <v>0</v>
      </c>
      <c r="G1771">
        <v>0.12</v>
      </c>
      <c r="H1771">
        <v>24.256</v>
      </c>
      <c r="I1771">
        <v>78.78</v>
      </c>
      <c r="J1771">
        <v>3.3450000000000002</v>
      </c>
      <c r="K1771">
        <v>135</v>
      </c>
      <c r="L1771">
        <v>150</v>
      </c>
      <c r="M1771">
        <v>180</v>
      </c>
      <c r="N1771">
        <f t="shared" si="119"/>
        <v>5.5</v>
      </c>
      <c r="O1771">
        <v>0</v>
      </c>
      <c r="P1771">
        <v>0</v>
      </c>
      <c r="Q1771" t="s">
        <v>13</v>
      </c>
      <c r="R1771">
        <v>6.25</v>
      </c>
      <c r="S1771">
        <v>30</v>
      </c>
      <c r="T1771">
        <v>60</v>
      </c>
      <c r="U1771">
        <v>30</v>
      </c>
      <c r="V1771" t="s">
        <v>17</v>
      </c>
      <c r="W1771">
        <f t="shared" si="120"/>
        <v>0</v>
      </c>
      <c r="X1771">
        <f t="shared" si="118"/>
        <v>0</v>
      </c>
      <c r="Y1771">
        <v>0</v>
      </c>
      <c r="Z1771" t="s">
        <v>53</v>
      </c>
      <c r="AA1771" t="str">
        <f t="shared" si="121"/>
        <v>intermediate_term</v>
      </c>
      <c r="AB1771" s="4" t="s">
        <v>124</v>
      </c>
    </row>
    <row r="1772" spans="1:28">
      <c r="A1772" t="s">
        <v>88</v>
      </c>
      <c r="B1772">
        <v>2021</v>
      </c>
      <c r="C1772" t="s">
        <v>86</v>
      </c>
      <c r="D1772" s="4" t="s">
        <v>154</v>
      </c>
      <c r="E1772" s="1" t="s">
        <v>61</v>
      </c>
      <c r="F1772">
        <v>0</v>
      </c>
      <c r="G1772">
        <v>0.12</v>
      </c>
      <c r="H1772">
        <v>24.256</v>
      </c>
      <c r="I1772">
        <v>78.78</v>
      </c>
      <c r="J1772">
        <v>3.3450000000000002</v>
      </c>
      <c r="K1772">
        <v>4.5999999999999996</v>
      </c>
      <c r="L1772">
        <v>300</v>
      </c>
      <c r="M1772">
        <v>450</v>
      </c>
      <c r="N1772">
        <f t="shared" si="119"/>
        <v>12.5</v>
      </c>
      <c r="O1772">
        <v>0</v>
      </c>
      <c r="P1772">
        <v>0</v>
      </c>
      <c r="Q1772" t="s">
        <v>13</v>
      </c>
      <c r="R1772">
        <v>7</v>
      </c>
      <c r="S1772">
        <v>150</v>
      </c>
      <c r="T1772">
        <v>80</v>
      </c>
      <c r="U1772">
        <v>80</v>
      </c>
      <c r="V1772" t="s">
        <v>17</v>
      </c>
      <c r="W1772">
        <f t="shared" si="120"/>
        <v>0</v>
      </c>
      <c r="X1772">
        <f t="shared" si="118"/>
        <v>0</v>
      </c>
      <c r="Y1772">
        <v>0</v>
      </c>
      <c r="Z1772" t="s">
        <v>51</v>
      </c>
      <c r="AA1772" t="str">
        <f t="shared" si="121"/>
        <v>long_term</v>
      </c>
      <c r="AB1772" s="4" t="s">
        <v>125</v>
      </c>
    </row>
    <row r="1773" spans="1:28">
      <c r="A1773" t="s">
        <v>88</v>
      </c>
      <c r="B1773">
        <v>2021</v>
      </c>
      <c r="C1773" t="s">
        <v>86</v>
      </c>
      <c r="D1773" s="4" t="s">
        <v>155</v>
      </c>
      <c r="E1773" s="1" t="s">
        <v>62</v>
      </c>
      <c r="F1773">
        <v>1</v>
      </c>
      <c r="G1773">
        <v>0.12</v>
      </c>
      <c r="H1773">
        <v>24.256</v>
      </c>
      <c r="I1773">
        <v>78.78</v>
      </c>
      <c r="J1773">
        <v>3.3450000000000002</v>
      </c>
      <c r="K1773">
        <v>44.7</v>
      </c>
      <c r="L1773">
        <v>80</v>
      </c>
      <c r="M1773">
        <v>150</v>
      </c>
      <c r="N1773">
        <f t="shared" si="119"/>
        <v>3.8333333333333335</v>
      </c>
      <c r="O1773">
        <v>37500</v>
      </c>
      <c r="P1773">
        <v>17000</v>
      </c>
      <c r="Q1773" t="s">
        <v>13</v>
      </c>
      <c r="R1773">
        <v>6.5</v>
      </c>
      <c r="S1773">
        <v>40</v>
      </c>
      <c r="T1773">
        <v>20</v>
      </c>
      <c r="U1773">
        <v>40</v>
      </c>
      <c r="V1773" t="s">
        <v>17</v>
      </c>
      <c r="W1773">
        <f t="shared" si="120"/>
        <v>759900</v>
      </c>
      <c r="X1773">
        <f t="shared" si="118"/>
        <v>722400</v>
      </c>
      <c r="Y1773">
        <f>(X1773/O1773)*100</f>
        <v>1926.3999999999999</v>
      </c>
      <c r="Z1773" t="s">
        <v>51</v>
      </c>
      <c r="AA1773" t="str">
        <f t="shared" si="121"/>
        <v>short_term</v>
      </c>
      <c r="AB1773" s="4" t="s">
        <v>126</v>
      </c>
    </row>
    <row r="1774" spans="1:28">
      <c r="A1774" t="s">
        <v>88</v>
      </c>
      <c r="B1774">
        <v>2021</v>
      </c>
      <c r="C1774" t="s">
        <v>86</v>
      </c>
      <c r="D1774" s="4" t="s">
        <v>22</v>
      </c>
      <c r="E1774" s="3" t="s">
        <v>62</v>
      </c>
      <c r="F1774">
        <v>0</v>
      </c>
      <c r="G1774">
        <v>0.12</v>
      </c>
      <c r="H1774">
        <v>24.256</v>
      </c>
      <c r="I1774">
        <v>78.78</v>
      </c>
      <c r="J1774">
        <v>3.3450000000000002</v>
      </c>
      <c r="K1774">
        <f ca="1">RANDBETWEEN(15,30)</f>
        <v>20</v>
      </c>
      <c r="L1774">
        <v>90</v>
      </c>
      <c r="M1774">
        <v>90</v>
      </c>
      <c r="N1774">
        <f t="shared" si="119"/>
        <v>3</v>
      </c>
      <c r="O1774">
        <v>0</v>
      </c>
      <c r="P1774">
        <v>0</v>
      </c>
      <c r="Q1774" t="s">
        <v>13</v>
      </c>
      <c r="R1774">
        <v>6.5</v>
      </c>
      <c r="S1774">
        <v>200</v>
      </c>
      <c r="T1774">
        <v>250</v>
      </c>
      <c r="U1774">
        <v>250</v>
      </c>
      <c r="V1774" t="s">
        <v>18</v>
      </c>
      <c r="W1774">
        <f t="shared" ca="1" si="120"/>
        <v>0</v>
      </c>
      <c r="X1774">
        <f t="shared" ca="1" si="118"/>
        <v>0</v>
      </c>
      <c r="Y1774">
        <v>0</v>
      </c>
      <c r="Z1774" t="s">
        <v>53</v>
      </c>
      <c r="AA1774" t="str">
        <f t="shared" si="121"/>
        <v>short_term</v>
      </c>
      <c r="AB1774" s="4" t="s">
        <v>90</v>
      </c>
    </row>
    <row r="1775" spans="1:28">
      <c r="A1775" t="s">
        <v>88</v>
      </c>
      <c r="B1775">
        <v>2021</v>
      </c>
      <c r="C1775" t="s">
        <v>86</v>
      </c>
      <c r="D1775" s="4" t="s">
        <v>23</v>
      </c>
      <c r="E1775" s="3" t="s">
        <v>62</v>
      </c>
      <c r="F1775">
        <v>1</v>
      </c>
      <c r="G1775">
        <v>0.12</v>
      </c>
      <c r="H1775">
        <v>24.256</v>
      </c>
      <c r="I1775">
        <v>78.78</v>
      </c>
      <c r="J1775">
        <v>3.3450000000000002</v>
      </c>
      <c r="K1775">
        <f ca="1">RANDBETWEEN(15,30)</f>
        <v>28</v>
      </c>
      <c r="L1775">
        <v>140</v>
      </c>
      <c r="M1775">
        <v>140</v>
      </c>
      <c r="N1775">
        <f t="shared" si="119"/>
        <v>4.666666666666667</v>
      </c>
      <c r="O1775">
        <v>27500</v>
      </c>
      <c r="P1775">
        <f ca="1">RANDBETWEEN(16180,16195)</f>
        <v>16189</v>
      </c>
      <c r="Q1775" t="s">
        <v>15</v>
      </c>
      <c r="R1775">
        <v>6.05</v>
      </c>
      <c r="S1775">
        <v>200</v>
      </c>
      <c r="T1775">
        <v>75</v>
      </c>
      <c r="U1775">
        <v>75</v>
      </c>
      <c r="V1775" t="s">
        <v>18</v>
      </c>
      <c r="W1775">
        <f t="shared" ca="1" si="120"/>
        <v>453292</v>
      </c>
      <c r="X1775">
        <f t="shared" ca="1" si="118"/>
        <v>425792</v>
      </c>
      <c r="Y1775">
        <f ca="1">(X1775/O1775)*100</f>
        <v>1548.3345454545456</v>
      </c>
      <c r="Z1775" t="s">
        <v>53</v>
      </c>
      <c r="AA1775" t="str">
        <f t="shared" si="121"/>
        <v>intermediate_term</v>
      </c>
      <c r="AB1775" s="4" t="s">
        <v>127</v>
      </c>
    </row>
    <row r="1776" spans="1:28">
      <c r="A1776" t="s">
        <v>88</v>
      </c>
      <c r="B1776">
        <v>2021</v>
      </c>
      <c r="C1776" t="s">
        <v>86</v>
      </c>
      <c r="D1776" s="4" t="s">
        <v>24</v>
      </c>
      <c r="E1776" s="3" t="s">
        <v>62</v>
      </c>
      <c r="F1776">
        <v>0</v>
      </c>
      <c r="G1776">
        <v>0.12</v>
      </c>
      <c r="H1776">
        <v>24.256</v>
      </c>
      <c r="I1776">
        <v>78.78</v>
      </c>
      <c r="J1776">
        <v>3.3450000000000002</v>
      </c>
      <c r="K1776">
        <f ca="1">RANDBETWEEN(25,35)</f>
        <v>29</v>
      </c>
      <c r="L1776">
        <v>240</v>
      </c>
      <c r="M1776">
        <v>240</v>
      </c>
      <c r="N1776">
        <f t="shared" si="119"/>
        <v>8</v>
      </c>
      <c r="O1776">
        <v>0</v>
      </c>
      <c r="P1776">
        <v>0</v>
      </c>
      <c r="Q1776" t="s">
        <v>15</v>
      </c>
      <c r="R1776">
        <v>6</v>
      </c>
      <c r="S1776">
        <v>10</v>
      </c>
      <c r="T1776">
        <v>20</v>
      </c>
      <c r="U1776">
        <v>20</v>
      </c>
      <c r="V1776" t="s">
        <v>17</v>
      </c>
      <c r="W1776">
        <f t="shared" ca="1" si="120"/>
        <v>0</v>
      </c>
      <c r="X1776">
        <f t="shared" ca="1" si="118"/>
        <v>0</v>
      </c>
      <c r="Y1776">
        <v>0</v>
      </c>
      <c r="Z1776" t="s">
        <v>51</v>
      </c>
      <c r="AA1776" t="str">
        <f t="shared" si="121"/>
        <v>intermediate_term</v>
      </c>
      <c r="AB1776" s="4" t="s">
        <v>91</v>
      </c>
    </row>
    <row r="1777" spans="1:28">
      <c r="A1777" t="s">
        <v>88</v>
      </c>
      <c r="B1777">
        <v>2021</v>
      </c>
      <c r="C1777" t="s">
        <v>86</v>
      </c>
      <c r="D1777" s="4" t="s">
        <v>25</v>
      </c>
      <c r="E1777" s="3" t="s">
        <v>62</v>
      </c>
      <c r="F1777">
        <v>0</v>
      </c>
      <c r="G1777">
        <v>0.12</v>
      </c>
      <c r="H1777">
        <v>24.256</v>
      </c>
      <c r="I1777">
        <v>78.78</v>
      </c>
      <c r="J1777">
        <v>3.3450000000000002</v>
      </c>
      <c r="K1777">
        <f ca="1">RANDBETWEEN(20,30)</f>
        <v>26</v>
      </c>
      <c r="L1777">
        <v>75</v>
      </c>
      <c r="M1777">
        <v>75</v>
      </c>
      <c r="N1777">
        <f t="shared" si="119"/>
        <v>2.5</v>
      </c>
      <c r="O1777">
        <v>0</v>
      </c>
      <c r="P1777">
        <v>0</v>
      </c>
      <c r="Q1777" t="s">
        <v>15</v>
      </c>
      <c r="R1777">
        <v>6.25</v>
      </c>
      <c r="S1777">
        <v>5</v>
      </c>
      <c r="T1777">
        <v>10</v>
      </c>
      <c r="U1777">
        <v>10</v>
      </c>
      <c r="V1777" t="s">
        <v>18</v>
      </c>
      <c r="W1777">
        <f t="shared" ca="1" si="120"/>
        <v>0</v>
      </c>
      <c r="X1777">
        <f t="shared" ca="1" si="118"/>
        <v>0</v>
      </c>
      <c r="Y1777">
        <v>0</v>
      </c>
      <c r="Z1777" t="s">
        <v>51</v>
      </c>
      <c r="AA1777" t="str">
        <f t="shared" si="121"/>
        <v>short_term</v>
      </c>
      <c r="AB1777" s="4" t="s">
        <v>92</v>
      </c>
    </row>
    <row r="1778" spans="1:28">
      <c r="A1778" t="s">
        <v>88</v>
      </c>
      <c r="B1778">
        <v>2021</v>
      </c>
      <c r="C1778" t="s">
        <v>86</v>
      </c>
      <c r="D1778" s="4" t="s">
        <v>26</v>
      </c>
      <c r="E1778" s="3" t="s">
        <v>62</v>
      </c>
      <c r="F1778">
        <v>0</v>
      </c>
      <c r="G1778">
        <v>0.12</v>
      </c>
      <c r="H1778">
        <v>24.256</v>
      </c>
      <c r="I1778">
        <v>78.78</v>
      </c>
      <c r="J1778">
        <v>3.3450000000000002</v>
      </c>
      <c r="K1778">
        <f ca="1">RANDBETWEEN(25,35)</f>
        <v>34</v>
      </c>
      <c r="L1778">
        <v>55</v>
      </c>
      <c r="M1778">
        <v>55</v>
      </c>
      <c r="N1778">
        <f t="shared" si="119"/>
        <v>1.8333333333333333</v>
      </c>
      <c r="O1778">
        <v>0</v>
      </c>
      <c r="P1778">
        <v>0</v>
      </c>
      <c r="Q1778" t="s">
        <v>13</v>
      </c>
      <c r="R1778">
        <v>6.4</v>
      </c>
      <c r="S1778">
        <v>30</v>
      </c>
      <c r="T1778">
        <v>40</v>
      </c>
      <c r="U1778">
        <v>40</v>
      </c>
      <c r="V1778" t="s">
        <v>17</v>
      </c>
      <c r="W1778">
        <f t="shared" ca="1" si="120"/>
        <v>0</v>
      </c>
      <c r="X1778">
        <f t="shared" ca="1" si="118"/>
        <v>0</v>
      </c>
      <c r="Y1778">
        <v>0</v>
      </c>
      <c r="Z1778" t="s">
        <v>53</v>
      </c>
      <c r="AA1778" t="str">
        <f t="shared" si="121"/>
        <v>short_term</v>
      </c>
      <c r="AB1778" s="4" t="s">
        <v>128</v>
      </c>
    </row>
    <row r="1779" spans="1:28">
      <c r="A1779" t="s">
        <v>88</v>
      </c>
      <c r="B1779">
        <v>2021</v>
      </c>
      <c r="C1779" t="s">
        <v>86</v>
      </c>
      <c r="D1779" s="4" t="s">
        <v>27</v>
      </c>
      <c r="E1779" s="3" t="s">
        <v>62</v>
      </c>
      <c r="F1779">
        <v>1</v>
      </c>
      <c r="G1779">
        <v>0.12</v>
      </c>
      <c r="H1779">
        <v>24.256</v>
      </c>
      <c r="I1779">
        <v>78.78</v>
      </c>
      <c r="J1779">
        <v>3.3450000000000002</v>
      </c>
      <c r="K1779">
        <f ca="1">RANDBETWEEN(15,30)</f>
        <v>26</v>
      </c>
      <c r="L1779">
        <v>90</v>
      </c>
      <c r="M1779">
        <v>90</v>
      </c>
      <c r="N1779">
        <f t="shared" si="119"/>
        <v>3</v>
      </c>
      <c r="O1779">
        <v>28500</v>
      </c>
      <c r="P1779">
        <f ca="1">RANDBETWEEN(8090,8105)</f>
        <v>8104</v>
      </c>
      <c r="Q1779" t="s">
        <v>13</v>
      </c>
      <c r="R1779">
        <v>6.5</v>
      </c>
      <c r="S1779">
        <v>90</v>
      </c>
      <c r="T1779">
        <v>90</v>
      </c>
      <c r="U1779">
        <v>90</v>
      </c>
      <c r="V1779" t="s">
        <v>17</v>
      </c>
      <c r="W1779">
        <f t="shared" ca="1" si="120"/>
        <v>210704</v>
      </c>
      <c r="X1779">
        <f t="shared" ca="1" si="118"/>
        <v>182204</v>
      </c>
      <c r="Y1779">
        <f ca="1">(X1779/O1779)*100</f>
        <v>639.31228070175439</v>
      </c>
      <c r="Z1779" t="s">
        <v>51</v>
      </c>
      <c r="AA1779" t="str">
        <f t="shared" si="121"/>
        <v>short_term</v>
      </c>
      <c r="AB1779" s="4" t="s">
        <v>93</v>
      </c>
    </row>
    <row r="1780" spans="1:28">
      <c r="A1780" t="s">
        <v>88</v>
      </c>
      <c r="B1780">
        <v>2021</v>
      </c>
      <c r="C1780" t="s">
        <v>86</v>
      </c>
      <c r="D1780" s="4" t="s">
        <v>28</v>
      </c>
      <c r="E1780" s="3" t="s">
        <v>62</v>
      </c>
      <c r="F1780">
        <v>0</v>
      </c>
      <c r="G1780">
        <v>0.12</v>
      </c>
      <c r="H1780">
        <v>24.256</v>
      </c>
      <c r="I1780">
        <v>78.78</v>
      </c>
      <c r="J1780">
        <v>3.3450000000000002</v>
      </c>
      <c r="K1780">
        <f ca="1">RANDBETWEEN(25,40)</f>
        <v>37</v>
      </c>
      <c r="L1780">
        <v>180</v>
      </c>
      <c r="M1780">
        <v>180</v>
      </c>
      <c r="N1780">
        <f t="shared" si="119"/>
        <v>6</v>
      </c>
      <c r="O1780">
        <v>0</v>
      </c>
      <c r="P1780">
        <v>0</v>
      </c>
      <c r="Q1780" t="s">
        <v>15</v>
      </c>
      <c r="R1780">
        <v>6.25</v>
      </c>
      <c r="S1780">
        <v>80</v>
      </c>
      <c r="T1780">
        <v>60</v>
      </c>
      <c r="U1780">
        <v>40</v>
      </c>
      <c r="V1780" t="s">
        <v>18</v>
      </c>
      <c r="W1780">
        <f t="shared" ca="1" si="120"/>
        <v>0</v>
      </c>
      <c r="X1780">
        <f t="shared" ca="1" si="118"/>
        <v>0</v>
      </c>
      <c r="Y1780">
        <v>0</v>
      </c>
      <c r="Z1780" t="s">
        <v>53</v>
      </c>
      <c r="AA1780" t="str">
        <f t="shared" si="121"/>
        <v>intermediate_term</v>
      </c>
      <c r="AB1780" s="4" t="s">
        <v>94</v>
      </c>
    </row>
    <row r="1781" spans="1:28">
      <c r="A1781" t="s">
        <v>88</v>
      </c>
      <c r="B1781">
        <v>2021</v>
      </c>
      <c r="C1781" t="s">
        <v>86</v>
      </c>
      <c r="D1781" s="4" t="s">
        <v>29</v>
      </c>
      <c r="E1781" s="1" t="s">
        <v>63</v>
      </c>
      <c r="F1781">
        <v>0</v>
      </c>
      <c r="G1781">
        <v>0.12</v>
      </c>
      <c r="H1781">
        <v>24.256</v>
      </c>
      <c r="I1781">
        <v>78.78</v>
      </c>
      <c r="J1781">
        <v>3.3450000000000002</v>
      </c>
      <c r="K1781">
        <f ca="1">RANDBETWEEN(85,95)</f>
        <v>91</v>
      </c>
      <c r="L1781">
        <v>210</v>
      </c>
      <c r="M1781">
        <v>210</v>
      </c>
      <c r="N1781">
        <f t="shared" si="119"/>
        <v>7</v>
      </c>
      <c r="O1781">
        <v>0</v>
      </c>
      <c r="P1781">
        <v>0</v>
      </c>
      <c r="Q1781" t="s">
        <v>36</v>
      </c>
      <c r="R1781">
        <v>6</v>
      </c>
      <c r="S1781">
        <v>120</v>
      </c>
      <c r="T1781">
        <v>50</v>
      </c>
      <c r="U1781">
        <v>80</v>
      </c>
      <c r="V1781" t="s">
        <v>17</v>
      </c>
      <c r="W1781">
        <f t="shared" ca="1" si="120"/>
        <v>0</v>
      </c>
      <c r="X1781">
        <f t="shared" ca="1" si="118"/>
        <v>0</v>
      </c>
      <c r="Y1781">
        <v>0</v>
      </c>
      <c r="Z1781" t="s">
        <v>51</v>
      </c>
      <c r="AA1781" t="str">
        <f t="shared" si="121"/>
        <v>intermediate_term</v>
      </c>
      <c r="AB1781" s="4" t="s">
        <v>129</v>
      </c>
    </row>
    <row r="1782" spans="1:28">
      <c r="A1782" t="s">
        <v>88</v>
      </c>
      <c r="B1782">
        <v>2021</v>
      </c>
      <c r="C1782" t="s">
        <v>86</v>
      </c>
      <c r="D1782" s="4" t="s">
        <v>30</v>
      </c>
      <c r="E1782" s="2" t="s">
        <v>61</v>
      </c>
      <c r="F1782">
        <v>1</v>
      </c>
      <c r="G1782">
        <v>0.12</v>
      </c>
      <c r="H1782">
        <v>24.256</v>
      </c>
      <c r="I1782">
        <v>78.78</v>
      </c>
      <c r="J1782">
        <v>3.3450000000000002</v>
      </c>
      <c r="K1782">
        <f ca="1">RANDBETWEEN(25,40)</f>
        <v>36</v>
      </c>
      <c r="L1782">
        <v>360</v>
      </c>
      <c r="M1782">
        <v>360</v>
      </c>
      <c r="N1782">
        <f t="shared" si="119"/>
        <v>12</v>
      </c>
      <c r="O1782">
        <v>90000</v>
      </c>
      <c r="P1782">
        <f ca="1">RANDBETWEEN(16180,16190)</f>
        <v>16188</v>
      </c>
      <c r="Q1782" t="s">
        <v>65</v>
      </c>
      <c r="R1782">
        <v>6.75</v>
      </c>
      <c r="S1782">
        <v>400</v>
      </c>
      <c r="T1782">
        <v>120</v>
      </c>
      <c r="U1782">
        <v>600</v>
      </c>
      <c r="V1782" t="s">
        <v>18</v>
      </c>
      <c r="W1782">
        <f t="shared" ca="1" si="120"/>
        <v>582768</v>
      </c>
      <c r="X1782">
        <f t="shared" ca="1" si="118"/>
        <v>492768</v>
      </c>
      <c r="Y1782">
        <f ca="1">(X1782/O1782)*100</f>
        <v>547.52</v>
      </c>
      <c r="Z1782" t="s">
        <v>53</v>
      </c>
      <c r="AA1782" t="str">
        <f t="shared" si="121"/>
        <v>intermediate_term</v>
      </c>
      <c r="AB1782" s="4" t="s">
        <v>95</v>
      </c>
    </row>
    <row r="1783" spans="1:28">
      <c r="A1783" t="s">
        <v>88</v>
      </c>
      <c r="B1783">
        <v>2021</v>
      </c>
      <c r="C1783" t="s">
        <v>86</v>
      </c>
      <c r="D1783" s="4" t="s">
        <v>31</v>
      </c>
      <c r="E1783" s="3" t="s">
        <v>61</v>
      </c>
      <c r="F1783">
        <v>0</v>
      </c>
      <c r="G1783">
        <v>0.12</v>
      </c>
      <c r="H1783">
        <v>24.256</v>
      </c>
      <c r="I1783">
        <v>78.78</v>
      </c>
      <c r="J1783">
        <v>3.3450000000000002</v>
      </c>
      <c r="K1783">
        <f ca="1">RANDBETWEEN(290,320)</f>
        <v>310</v>
      </c>
      <c r="L1783">
        <v>1080</v>
      </c>
      <c r="M1783">
        <v>1080</v>
      </c>
      <c r="N1783">
        <f t="shared" si="119"/>
        <v>36</v>
      </c>
      <c r="O1783">
        <v>0</v>
      </c>
      <c r="P1783">
        <v>0</v>
      </c>
      <c r="Q1783" t="s">
        <v>13</v>
      </c>
      <c r="R1783">
        <v>9.5</v>
      </c>
      <c r="S1783">
        <v>32</v>
      </c>
      <c r="T1783">
        <v>32</v>
      </c>
      <c r="U1783">
        <v>32</v>
      </c>
      <c r="V1783" t="s">
        <v>17</v>
      </c>
      <c r="W1783">
        <f t="shared" ca="1" si="120"/>
        <v>0</v>
      </c>
      <c r="X1783">
        <f t="shared" ca="1" si="118"/>
        <v>0</v>
      </c>
      <c r="Y1783">
        <v>0</v>
      </c>
      <c r="Z1783" t="s">
        <v>54</v>
      </c>
      <c r="AA1783" t="str">
        <f t="shared" si="121"/>
        <v>long_term</v>
      </c>
      <c r="AB1783" s="4" t="s">
        <v>130</v>
      </c>
    </row>
    <row r="1784" spans="1:28">
      <c r="A1784" t="s">
        <v>88</v>
      </c>
      <c r="B1784">
        <v>2021</v>
      </c>
      <c r="C1784" t="s">
        <v>86</v>
      </c>
      <c r="D1784" s="4" t="s">
        <v>32</v>
      </c>
      <c r="E1784" s="3" t="s">
        <v>61</v>
      </c>
      <c r="F1784">
        <v>0</v>
      </c>
      <c r="G1784">
        <v>0.12</v>
      </c>
      <c r="H1784">
        <v>24.256</v>
      </c>
      <c r="I1784">
        <v>78.78</v>
      </c>
      <c r="J1784">
        <v>3.3450000000000002</v>
      </c>
      <c r="K1784">
        <f ca="1">RANDBETWEEN(100,130)</f>
        <v>115</v>
      </c>
      <c r="L1784">
        <v>1980</v>
      </c>
      <c r="M1784">
        <v>1980</v>
      </c>
      <c r="N1784">
        <f t="shared" si="119"/>
        <v>66</v>
      </c>
      <c r="O1784">
        <v>0</v>
      </c>
      <c r="P1784">
        <v>0</v>
      </c>
      <c r="Q1784" t="s">
        <v>15</v>
      </c>
      <c r="R1784">
        <v>7.25</v>
      </c>
      <c r="S1784">
        <v>56</v>
      </c>
      <c r="T1784">
        <v>20</v>
      </c>
      <c r="U1784">
        <v>20</v>
      </c>
      <c r="V1784" t="s">
        <v>18</v>
      </c>
      <c r="W1784">
        <f t="shared" ca="1" si="120"/>
        <v>0</v>
      </c>
      <c r="X1784">
        <f t="shared" ca="1" si="118"/>
        <v>0</v>
      </c>
      <c r="Y1784">
        <v>0</v>
      </c>
      <c r="Z1784" t="s">
        <v>54</v>
      </c>
      <c r="AA1784" t="str">
        <f t="shared" si="121"/>
        <v>long_term</v>
      </c>
      <c r="AB1784" s="4" t="s">
        <v>131</v>
      </c>
    </row>
    <row r="1785" spans="1:28">
      <c r="A1785" t="s">
        <v>88</v>
      </c>
      <c r="B1785">
        <v>2021</v>
      </c>
      <c r="C1785" t="s">
        <v>86</v>
      </c>
      <c r="D1785" s="4" t="s">
        <v>33</v>
      </c>
      <c r="E1785" s="2" t="s">
        <v>61</v>
      </c>
      <c r="F1785">
        <v>0</v>
      </c>
      <c r="G1785">
        <v>0.12</v>
      </c>
      <c r="H1785">
        <v>24.256</v>
      </c>
      <c r="I1785">
        <v>78.78</v>
      </c>
      <c r="J1785">
        <v>3.3450000000000002</v>
      </c>
      <c r="K1785">
        <f ca="1">RANDBETWEEN(50,65)</f>
        <v>62</v>
      </c>
      <c r="L1785">
        <v>1080</v>
      </c>
      <c r="M1785">
        <v>1080</v>
      </c>
      <c r="N1785">
        <f t="shared" si="119"/>
        <v>36</v>
      </c>
      <c r="O1785">
        <v>0</v>
      </c>
      <c r="P1785">
        <v>0</v>
      </c>
      <c r="Q1785" t="s">
        <v>71</v>
      </c>
      <c r="R1785">
        <v>6</v>
      </c>
      <c r="S1785">
        <v>25</v>
      </c>
      <c r="T1785">
        <v>12</v>
      </c>
      <c r="U1785">
        <v>12</v>
      </c>
      <c r="V1785" t="s">
        <v>18</v>
      </c>
      <c r="W1785">
        <f t="shared" ca="1" si="120"/>
        <v>0</v>
      </c>
      <c r="X1785">
        <f t="shared" ca="1" si="118"/>
        <v>0</v>
      </c>
      <c r="Y1785">
        <v>0</v>
      </c>
      <c r="Z1785" t="s">
        <v>54</v>
      </c>
      <c r="AA1785" t="str">
        <f t="shared" si="121"/>
        <v>long_term</v>
      </c>
      <c r="AB1785" s="4" t="s">
        <v>96</v>
      </c>
    </row>
    <row r="1786" spans="1:28">
      <c r="A1786" t="s">
        <v>88</v>
      </c>
      <c r="B1786">
        <v>2021</v>
      </c>
      <c r="C1786" t="s">
        <v>86</v>
      </c>
      <c r="D1786" s="4" t="s">
        <v>34</v>
      </c>
      <c r="E1786" s="2" t="s">
        <v>61</v>
      </c>
      <c r="F1786">
        <v>1</v>
      </c>
      <c r="G1786">
        <v>0.12</v>
      </c>
      <c r="H1786">
        <v>24.256</v>
      </c>
      <c r="I1786">
        <v>78.78</v>
      </c>
      <c r="J1786">
        <v>3.3450000000000002</v>
      </c>
      <c r="K1786">
        <f ca="1">RANDBETWEEN(90,120)</f>
        <v>97</v>
      </c>
      <c r="L1786">
        <v>900</v>
      </c>
      <c r="M1786">
        <v>900</v>
      </c>
      <c r="N1786">
        <f t="shared" si="119"/>
        <v>30</v>
      </c>
      <c r="O1786">
        <v>92000</v>
      </c>
      <c r="P1786">
        <v>20235.28</v>
      </c>
      <c r="Q1786" t="s">
        <v>13</v>
      </c>
      <c r="R1786">
        <v>7.25</v>
      </c>
      <c r="S1786">
        <v>215</v>
      </c>
      <c r="T1786">
        <v>75</v>
      </c>
      <c r="U1786">
        <v>100</v>
      </c>
      <c r="V1786" t="s">
        <v>17</v>
      </c>
      <c r="W1786">
        <f t="shared" ca="1" si="120"/>
        <v>1962822.16</v>
      </c>
      <c r="X1786">
        <f t="shared" ca="1" si="118"/>
        <v>1870822.16</v>
      </c>
      <c r="Y1786">
        <f ca="1">(X1786/O1786)*100</f>
        <v>2033.5023478260869</v>
      </c>
      <c r="Z1786" t="s">
        <v>54</v>
      </c>
      <c r="AA1786" t="str">
        <f t="shared" si="121"/>
        <v>long_term</v>
      </c>
      <c r="AB1786" s="4" t="s">
        <v>97</v>
      </c>
    </row>
    <row r="1787" spans="1:28">
      <c r="A1787" t="s">
        <v>88</v>
      </c>
      <c r="B1787">
        <v>2021</v>
      </c>
      <c r="C1787" t="s">
        <v>86</v>
      </c>
      <c r="D1787" s="4" t="s">
        <v>35</v>
      </c>
      <c r="E1787" s="2" t="s">
        <v>61</v>
      </c>
      <c r="F1787">
        <v>0</v>
      </c>
      <c r="G1787">
        <v>0.12</v>
      </c>
      <c r="H1787">
        <v>24.256</v>
      </c>
      <c r="I1787">
        <v>78.78</v>
      </c>
      <c r="J1787">
        <v>3.3450000000000002</v>
      </c>
      <c r="K1787">
        <f ca="1">RANDBETWEEN(30,50)</f>
        <v>39</v>
      </c>
      <c r="L1787">
        <v>210</v>
      </c>
      <c r="M1787">
        <v>210</v>
      </c>
      <c r="N1787">
        <f t="shared" si="119"/>
        <v>7</v>
      </c>
      <c r="O1787">
        <v>0</v>
      </c>
      <c r="P1787">
        <v>0</v>
      </c>
      <c r="Q1787" t="s">
        <v>13</v>
      </c>
      <c r="R1787">
        <v>6.75</v>
      </c>
      <c r="S1787">
        <v>1088</v>
      </c>
      <c r="T1787">
        <v>72</v>
      </c>
      <c r="U1787">
        <v>527</v>
      </c>
      <c r="V1787" t="s">
        <v>17</v>
      </c>
      <c r="W1787">
        <f t="shared" ca="1" si="120"/>
        <v>0</v>
      </c>
      <c r="X1787">
        <f t="shared" ca="1" si="118"/>
        <v>0</v>
      </c>
      <c r="Y1787">
        <v>0</v>
      </c>
      <c r="Z1787" t="s">
        <v>54</v>
      </c>
      <c r="AA1787" t="str">
        <f t="shared" si="121"/>
        <v>intermediate_term</v>
      </c>
      <c r="AB1787" s="4" t="s">
        <v>98</v>
      </c>
    </row>
    <row r="1788" spans="1:28">
      <c r="A1788" t="s">
        <v>88</v>
      </c>
      <c r="B1788">
        <v>2021</v>
      </c>
      <c r="C1788" t="s">
        <v>86</v>
      </c>
      <c r="D1788" s="4" t="s">
        <v>37</v>
      </c>
      <c r="E1788" s="2" t="s">
        <v>61</v>
      </c>
      <c r="F1788">
        <v>0</v>
      </c>
      <c r="G1788">
        <v>0.12</v>
      </c>
      <c r="H1788">
        <v>24.256</v>
      </c>
      <c r="I1788">
        <v>78.78</v>
      </c>
      <c r="J1788">
        <v>3.3450000000000002</v>
      </c>
      <c r="K1788">
        <f ca="1">RANDBETWEEN(50,100)</f>
        <v>65</v>
      </c>
      <c r="L1788">
        <v>1800</v>
      </c>
      <c r="M1788">
        <v>2880</v>
      </c>
      <c r="N1788">
        <f t="shared" si="119"/>
        <v>78</v>
      </c>
      <c r="O1788">
        <v>0</v>
      </c>
      <c r="P1788">
        <v>0</v>
      </c>
      <c r="Q1788" t="s">
        <v>13</v>
      </c>
      <c r="R1788">
        <v>6.5</v>
      </c>
      <c r="S1788">
        <v>400</v>
      </c>
      <c r="T1788">
        <v>400</v>
      </c>
      <c r="U1788">
        <v>600</v>
      </c>
      <c r="V1788" t="s">
        <v>18</v>
      </c>
      <c r="W1788">
        <f t="shared" ca="1" si="120"/>
        <v>0</v>
      </c>
      <c r="X1788">
        <f t="shared" ca="1" si="118"/>
        <v>0</v>
      </c>
      <c r="Y1788">
        <v>0</v>
      </c>
      <c r="Z1788" t="s">
        <v>54</v>
      </c>
      <c r="AA1788" t="str">
        <f t="shared" si="121"/>
        <v>long_term</v>
      </c>
      <c r="AB1788" s="4" t="s">
        <v>99</v>
      </c>
    </row>
    <row r="1789" spans="1:28">
      <c r="A1789" t="s">
        <v>88</v>
      </c>
      <c r="B1789">
        <v>2021</v>
      </c>
      <c r="C1789" t="s">
        <v>86</v>
      </c>
      <c r="D1789" s="4" t="s">
        <v>156</v>
      </c>
      <c r="E1789" s="2" t="s">
        <v>61</v>
      </c>
      <c r="F1789">
        <v>0</v>
      </c>
      <c r="G1789">
        <v>0.12</v>
      </c>
      <c r="H1789">
        <v>24.256</v>
      </c>
      <c r="I1789">
        <v>78.78</v>
      </c>
      <c r="J1789">
        <v>3.3450000000000002</v>
      </c>
      <c r="K1789">
        <f ca="1">RANDBETWEEN(100,150)</f>
        <v>108</v>
      </c>
      <c r="L1789">
        <v>240</v>
      </c>
      <c r="M1789">
        <v>720</v>
      </c>
      <c r="N1789">
        <f t="shared" si="119"/>
        <v>16</v>
      </c>
      <c r="O1789">
        <v>0</v>
      </c>
      <c r="P1789">
        <v>0</v>
      </c>
      <c r="Q1789" t="s">
        <v>67</v>
      </c>
      <c r="R1789">
        <v>6</v>
      </c>
      <c r="S1789">
        <v>170</v>
      </c>
      <c r="T1789">
        <v>170</v>
      </c>
      <c r="U1789">
        <v>170</v>
      </c>
      <c r="V1789" t="s">
        <v>18</v>
      </c>
      <c r="W1789">
        <f t="shared" ca="1" si="120"/>
        <v>0</v>
      </c>
      <c r="X1789">
        <f t="shared" ca="1" si="118"/>
        <v>0</v>
      </c>
      <c r="Y1789">
        <v>0</v>
      </c>
      <c r="Z1789" t="s">
        <v>54</v>
      </c>
      <c r="AA1789" t="str">
        <f t="shared" si="121"/>
        <v>long_term</v>
      </c>
      <c r="AB1789" s="4" t="s">
        <v>100</v>
      </c>
    </row>
    <row r="1790" spans="1:28">
      <c r="A1790" t="s">
        <v>88</v>
      </c>
      <c r="B1790">
        <v>2021</v>
      </c>
      <c r="C1790" t="s">
        <v>86</v>
      </c>
      <c r="D1790" s="4" t="s">
        <v>38</v>
      </c>
      <c r="E1790" s="3" t="s">
        <v>59</v>
      </c>
      <c r="F1790">
        <v>0</v>
      </c>
      <c r="G1790">
        <v>0.12</v>
      </c>
      <c r="H1790">
        <v>24.256</v>
      </c>
      <c r="I1790">
        <v>78.78</v>
      </c>
      <c r="J1790">
        <v>3.3450000000000002</v>
      </c>
      <c r="K1790">
        <f ca="1">RANDBETWEEN(120,300)</f>
        <v>229</v>
      </c>
      <c r="L1790">
        <v>45</v>
      </c>
      <c r="M1790">
        <v>50</v>
      </c>
      <c r="N1790">
        <f t="shared" si="119"/>
        <v>1.5833333333333333</v>
      </c>
      <c r="O1790">
        <v>0</v>
      </c>
      <c r="P1790">
        <v>0</v>
      </c>
      <c r="Q1790" t="s">
        <v>15</v>
      </c>
      <c r="R1790">
        <v>6.25</v>
      </c>
      <c r="S1790">
        <v>200</v>
      </c>
      <c r="T1790">
        <v>75</v>
      </c>
      <c r="U1790">
        <v>125</v>
      </c>
      <c r="V1790" t="s">
        <v>17</v>
      </c>
      <c r="W1790">
        <f t="shared" ca="1" si="120"/>
        <v>0</v>
      </c>
      <c r="X1790">
        <f t="shared" ca="1" si="118"/>
        <v>0</v>
      </c>
      <c r="Y1790">
        <v>0</v>
      </c>
      <c r="Z1790" t="s">
        <v>54</v>
      </c>
      <c r="AA1790" t="str">
        <f t="shared" si="121"/>
        <v>short_term</v>
      </c>
      <c r="AB1790" s="4" t="s">
        <v>101</v>
      </c>
    </row>
    <row r="1791" spans="1:28">
      <c r="A1791" t="s">
        <v>88</v>
      </c>
      <c r="B1791">
        <v>2021</v>
      </c>
      <c r="C1791" t="s">
        <v>86</v>
      </c>
      <c r="D1791" s="4" t="s">
        <v>39</v>
      </c>
      <c r="E1791" s="3" t="s">
        <v>59</v>
      </c>
      <c r="F1791">
        <v>0</v>
      </c>
      <c r="G1791">
        <v>0.12</v>
      </c>
      <c r="H1791">
        <v>24.256</v>
      </c>
      <c r="I1791">
        <v>78.78</v>
      </c>
      <c r="J1791">
        <v>3.3450000000000002</v>
      </c>
      <c r="K1791">
        <f ca="1">RANDBETWEEN(60,90)</f>
        <v>67</v>
      </c>
      <c r="L1791">
        <v>56</v>
      </c>
      <c r="M1791">
        <v>60</v>
      </c>
      <c r="N1791">
        <f t="shared" si="119"/>
        <v>1.9333333333333333</v>
      </c>
      <c r="O1791">
        <v>0</v>
      </c>
      <c r="P1791">
        <v>0</v>
      </c>
      <c r="Q1791" t="s">
        <v>13</v>
      </c>
      <c r="R1791">
        <v>7.25</v>
      </c>
      <c r="S1791">
        <v>45</v>
      </c>
      <c r="T1791">
        <v>90</v>
      </c>
      <c r="U1791">
        <v>75</v>
      </c>
      <c r="V1791" t="s">
        <v>18</v>
      </c>
      <c r="W1791">
        <f t="shared" ca="1" si="120"/>
        <v>0</v>
      </c>
      <c r="X1791">
        <f t="shared" ca="1" si="118"/>
        <v>0</v>
      </c>
      <c r="Y1791">
        <v>0</v>
      </c>
      <c r="Z1791" t="s">
        <v>53</v>
      </c>
      <c r="AA1791" t="str">
        <f t="shared" si="121"/>
        <v>short_term</v>
      </c>
      <c r="AB1791" s="4" t="s">
        <v>102</v>
      </c>
    </row>
    <row r="1792" spans="1:28">
      <c r="A1792" t="s">
        <v>88</v>
      </c>
      <c r="B1792">
        <v>2021</v>
      </c>
      <c r="C1792" t="s">
        <v>86</v>
      </c>
      <c r="D1792" s="4" t="s">
        <v>40</v>
      </c>
      <c r="E1792" s="2" t="s">
        <v>62</v>
      </c>
      <c r="F1792">
        <v>0</v>
      </c>
      <c r="G1792">
        <v>0.12</v>
      </c>
      <c r="H1792">
        <v>24.256</v>
      </c>
      <c r="I1792">
        <v>78.78</v>
      </c>
      <c r="J1792">
        <v>3.3450000000000002</v>
      </c>
      <c r="K1792">
        <f ca="1">RANDBETWEEN(15,25)</f>
        <v>18</v>
      </c>
      <c r="L1792">
        <v>55</v>
      </c>
      <c r="M1792">
        <v>90</v>
      </c>
      <c r="N1792">
        <f t="shared" si="119"/>
        <v>2.4166666666666665</v>
      </c>
      <c r="O1792">
        <v>0</v>
      </c>
      <c r="P1792">
        <v>0</v>
      </c>
      <c r="Q1792" t="s">
        <v>72</v>
      </c>
      <c r="R1792">
        <v>6.5</v>
      </c>
      <c r="S1792">
        <v>40</v>
      </c>
      <c r="T1792">
        <v>60</v>
      </c>
      <c r="U1792">
        <v>30</v>
      </c>
      <c r="V1792" t="s">
        <v>17</v>
      </c>
      <c r="W1792">
        <f t="shared" ca="1" si="120"/>
        <v>0</v>
      </c>
      <c r="X1792">
        <f t="shared" ca="1" si="118"/>
        <v>0</v>
      </c>
      <c r="Y1792">
        <v>0</v>
      </c>
      <c r="Z1792" t="s">
        <v>53</v>
      </c>
      <c r="AA1792" t="str">
        <f t="shared" si="121"/>
        <v>short_term</v>
      </c>
      <c r="AB1792" s="4" t="s">
        <v>132</v>
      </c>
    </row>
    <row r="1793" spans="1:28">
      <c r="A1793" t="s">
        <v>88</v>
      </c>
      <c r="B1793">
        <v>2021</v>
      </c>
      <c r="C1793" t="s">
        <v>86</v>
      </c>
      <c r="D1793" s="4" t="s">
        <v>41</v>
      </c>
      <c r="E1793" s="2" t="s">
        <v>62</v>
      </c>
      <c r="F1793">
        <v>0</v>
      </c>
      <c r="G1793">
        <v>0.12</v>
      </c>
      <c r="H1793">
        <v>24.256</v>
      </c>
      <c r="I1793">
        <v>78.78</v>
      </c>
      <c r="J1793">
        <v>3.3450000000000002</v>
      </c>
      <c r="K1793">
        <f ca="1">RANDBETWEEN(20,35)</f>
        <v>22</v>
      </c>
      <c r="L1793">
        <v>90</v>
      </c>
      <c r="M1793">
        <v>120</v>
      </c>
      <c r="N1793">
        <f t="shared" si="119"/>
        <v>3.5</v>
      </c>
      <c r="O1793">
        <v>0</v>
      </c>
      <c r="P1793">
        <v>0</v>
      </c>
      <c r="Q1793" t="s">
        <v>15</v>
      </c>
      <c r="R1793">
        <v>6.5</v>
      </c>
      <c r="S1793">
        <v>120</v>
      </c>
      <c r="T1793">
        <v>80</v>
      </c>
      <c r="U1793">
        <v>80</v>
      </c>
      <c r="V1793" t="s">
        <v>17</v>
      </c>
      <c r="W1793">
        <f t="shared" ca="1" si="120"/>
        <v>0</v>
      </c>
      <c r="X1793">
        <f t="shared" ca="1" si="118"/>
        <v>0</v>
      </c>
      <c r="Y1793">
        <v>0</v>
      </c>
      <c r="Z1793" t="s">
        <v>51</v>
      </c>
      <c r="AA1793" t="str">
        <f t="shared" si="121"/>
        <v>short_term</v>
      </c>
      <c r="AB1793" s="4" t="s">
        <v>133</v>
      </c>
    </row>
    <row r="1794" spans="1:28">
      <c r="A1794" t="s">
        <v>88</v>
      </c>
      <c r="B1794">
        <v>2021</v>
      </c>
      <c r="C1794" t="s">
        <v>86</v>
      </c>
      <c r="D1794" s="4" t="s">
        <v>157</v>
      </c>
      <c r="E1794" s="2" t="s">
        <v>62</v>
      </c>
      <c r="F1794">
        <v>1</v>
      </c>
      <c r="G1794">
        <v>0.12</v>
      </c>
      <c r="H1794">
        <v>24.256</v>
      </c>
      <c r="I1794">
        <v>78.78</v>
      </c>
      <c r="J1794">
        <v>3.3450000000000002</v>
      </c>
      <c r="K1794">
        <f ca="1">RANDBETWEEN(25,40)</f>
        <v>31</v>
      </c>
      <c r="L1794">
        <v>55</v>
      </c>
      <c r="M1794">
        <v>60</v>
      </c>
      <c r="N1794">
        <f t="shared" si="119"/>
        <v>1.9166666666666667</v>
      </c>
      <c r="O1794">
        <v>22000</v>
      </c>
      <c r="P1794">
        <f ca="1">RANDBETWEEN(6060,6075)</f>
        <v>6064</v>
      </c>
      <c r="Q1794" t="s">
        <v>13</v>
      </c>
      <c r="R1794">
        <v>6.5</v>
      </c>
      <c r="S1794">
        <v>120</v>
      </c>
      <c r="T1794">
        <v>40</v>
      </c>
      <c r="U1794">
        <v>80</v>
      </c>
      <c r="V1794" t="s">
        <v>18</v>
      </c>
      <c r="W1794">
        <f t="shared" ca="1" si="120"/>
        <v>187984</v>
      </c>
      <c r="X1794">
        <f t="shared" ref="X1794:X1801" ca="1" si="122">(K1794*P1794*F1794)-(O1794*F1794)</f>
        <v>165984</v>
      </c>
      <c r="Y1794">
        <f ca="1">(X1794/O1794)*100</f>
        <v>754.4727272727273</v>
      </c>
      <c r="Z1794" t="s">
        <v>53</v>
      </c>
      <c r="AA1794" t="str">
        <f t="shared" si="121"/>
        <v>short_term</v>
      </c>
      <c r="AB1794" s="4" t="s">
        <v>103</v>
      </c>
    </row>
    <row r="1795" spans="1:28">
      <c r="A1795" t="s">
        <v>88</v>
      </c>
      <c r="B1795">
        <v>2021</v>
      </c>
      <c r="C1795" t="s">
        <v>86</v>
      </c>
      <c r="D1795" s="4" t="s">
        <v>158</v>
      </c>
      <c r="E1795" s="2" t="s">
        <v>62</v>
      </c>
      <c r="F1795">
        <v>1</v>
      </c>
      <c r="G1795">
        <v>0.12</v>
      </c>
      <c r="H1795">
        <v>24.256</v>
      </c>
      <c r="I1795">
        <v>78.78</v>
      </c>
      <c r="J1795">
        <v>3.3450000000000002</v>
      </c>
      <c r="K1795">
        <f ca="1">RANDBETWEEN(15,25)</f>
        <v>22</v>
      </c>
      <c r="L1795">
        <v>110</v>
      </c>
      <c r="M1795">
        <v>120</v>
      </c>
      <c r="N1795">
        <f t="shared" ref="N1795:N1801" si="123">SUM(L1795+M1795)/(2*30)</f>
        <v>3.8333333333333335</v>
      </c>
      <c r="O1795">
        <v>22000</v>
      </c>
      <c r="P1795">
        <f ca="1">RANDBETWEEN(15990,16010)</f>
        <v>16002</v>
      </c>
      <c r="Q1795" t="s">
        <v>13</v>
      </c>
      <c r="R1795">
        <v>7</v>
      </c>
      <c r="S1795">
        <v>120</v>
      </c>
      <c r="T1795">
        <v>40</v>
      </c>
      <c r="U1795">
        <v>80</v>
      </c>
      <c r="V1795" t="s">
        <v>17</v>
      </c>
      <c r="W1795">
        <f t="shared" ref="W1795:W1801" ca="1" si="124">(P1795*K1795*F1795)</f>
        <v>352044</v>
      </c>
      <c r="X1795">
        <f t="shared" ca="1" si="122"/>
        <v>330044</v>
      </c>
      <c r="Y1795">
        <f ca="1">(X1795/O1795)*100</f>
        <v>1500.2</v>
      </c>
      <c r="Z1795" t="s">
        <v>53</v>
      </c>
      <c r="AA1795" t="str">
        <f t="shared" ref="AA1795:AA1801" si="125">IF(N1795&gt;12,"long_term",IF(N1795&lt;4,"short_term","intermediate_term"))</f>
        <v>short_term</v>
      </c>
      <c r="AB1795" s="4" t="s">
        <v>103</v>
      </c>
    </row>
    <row r="1796" spans="1:28">
      <c r="A1796" t="s">
        <v>88</v>
      </c>
      <c r="B1796">
        <v>2021</v>
      </c>
      <c r="C1796" t="s">
        <v>86</v>
      </c>
      <c r="D1796" s="4" t="s">
        <v>42</v>
      </c>
      <c r="E1796" s="2" t="s">
        <v>61</v>
      </c>
      <c r="F1796">
        <v>1</v>
      </c>
      <c r="G1796">
        <v>0.12</v>
      </c>
      <c r="H1796">
        <v>24.256</v>
      </c>
      <c r="I1796">
        <v>78.78</v>
      </c>
      <c r="J1796">
        <v>3.3450000000000002</v>
      </c>
      <c r="K1796">
        <f ca="1">RANDBETWEEN(600,700)</f>
        <v>630</v>
      </c>
      <c r="L1796">
        <v>720</v>
      </c>
      <c r="M1796">
        <v>1080</v>
      </c>
      <c r="N1796">
        <f t="shared" si="123"/>
        <v>30</v>
      </c>
      <c r="O1796">
        <v>31000</v>
      </c>
      <c r="P1796">
        <f ca="1">RANDBETWEEN(1290,1310)</f>
        <v>1291</v>
      </c>
      <c r="Q1796" t="s">
        <v>70</v>
      </c>
      <c r="R1796">
        <v>5.75</v>
      </c>
      <c r="S1796">
        <v>890</v>
      </c>
      <c r="T1796">
        <v>445</v>
      </c>
      <c r="U1796">
        <v>445</v>
      </c>
      <c r="V1796" t="s">
        <v>18</v>
      </c>
      <c r="W1796">
        <f t="shared" ca="1" si="124"/>
        <v>813330</v>
      </c>
      <c r="X1796">
        <f t="shared" ca="1" si="122"/>
        <v>782330</v>
      </c>
      <c r="Y1796">
        <f ca="1">(X1796/O1796)*100</f>
        <v>2523.6451612903229</v>
      </c>
      <c r="Z1796" t="s">
        <v>54</v>
      </c>
      <c r="AA1796" t="str">
        <f t="shared" si="125"/>
        <v>long_term</v>
      </c>
      <c r="AB1796" s="4" t="s">
        <v>134</v>
      </c>
    </row>
    <row r="1797" spans="1:28">
      <c r="A1797" t="s">
        <v>88</v>
      </c>
      <c r="B1797">
        <v>2021</v>
      </c>
      <c r="C1797" t="s">
        <v>86</v>
      </c>
      <c r="D1797" s="4" t="s">
        <v>43</v>
      </c>
      <c r="E1797" s="3" t="s">
        <v>61</v>
      </c>
      <c r="F1797">
        <v>0</v>
      </c>
      <c r="G1797">
        <v>0.12</v>
      </c>
      <c r="H1797">
        <v>24.256</v>
      </c>
      <c r="I1797">
        <v>78.78</v>
      </c>
      <c r="J1797">
        <v>3.3450000000000002</v>
      </c>
      <c r="K1797">
        <f ca="1">RANDBETWEEN(140,170)</f>
        <v>148</v>
      </c>
      <c r="L1797">
        <v>150</v>
      </c>
      <c r="M1797">
        <v>180</v>
      </c>
      <c r="N1797">
        <f t="shared" si="123"/>
        <v>5.5</v>
      </c>
      <c r="O1797">
        <v>0</v>
      </c>
      <c r="P1797">
        <v>0</v>
      </c>
      <c r="Q1797" t="s">
        <v>15</v>
      </c>
      <c r="R1797">
        <v>6.5</v>
      </c>
      <c r="S1797">
        <v>350</v>
      </c>
      <c r="T1797">
        <v>140</v>
      </c>
      <c r="U1797">
        <v>140</v>
      </c>
      <c r="V1797" t="s">
        <v>17</v>
      </c>
      <c r="W1797">
        <f t="shared" ca="1" si="124"/>
        <v>0</v>
      </c>
      <c r="X1797">
        <f t="shared" ca="1" si="122"/>
        <v>0</v>
      </c>
      <c r="Y1797">
        <v>0</v>
      </c>
      <c r="Z1797" t="s">
        <v>54</v>
      </c>
      <c r="AA1797" t="str">
        <f t="shared" si="125"/>
        <v>intermediate_term</v>
      </c>
      <c r="AB1797" s="4" t="s">
        <v>135</v>
      </c>
    </row>
    <row r="1798" spans="1:28">
      <c r="A1798" t="s">
        <v>88</v>
      </c>
      <c r="B1798">
        <v>2021</v>
      </c>
      <c r="C1798" t="s">
        <v>86</v>
      </c>
      <c r="D1798" s="4" t="s">
        <v>44</v>
      </c>
      <c r="E1798" s="2" t="s">
        <v>61</v>
      </c>
      <c r="F1798">
        <v>0</v>
      </c>
      <c r="G1798">
        <v>0.12</v>
      </c>
      <c r="H1798">
        <v>24.256</v>
      </c>
      <c r="I1798">
        <v>78.78</v>
      </c>
      <c r="J1798">
        <v>3.3450000000000002</v>
      </c>
      <c r="K1798">
        <f ca="1">RANDBETWEEN(110,125)</f>
        <v>110</v>
      </c>
      <c r="L1798">
        <v>2160</v>
      </c>
      <c r="M1798">
        <v>3600</v>
      </c>
      <c r="N1798">
        <f t="shared" si="123"/>
        <v>96</v>
      </c>
      <c r="O1798">
        <v>0</v>
      </c>
      <c r="P1798">
        <v>0</v>
      </c>
      <c r="Q1798" t="s">
        <v>70</v>
      </c>
      <c r="R1798">
        <v>6.6</v>
      </c>
      <c r="S1798">
        <v>800</v>
      </c>
      <c r="T1798">
        <v>40</v>
      </c>
      <c r="U1798">
        <v>160</v>
      </c>
      <c r="V1798" t="s">
        <v>18</v>
      </c>
      <c r="W1798">
        <f t="shared" ca="1" si="124"/>
        <v>0</v>
      </c>
      <c r="X1798">
        <f t="shared" ca="1" si="122"/>
        <v>0</v>
      </c>
      <c r="Y1798">
        <v>0</v>
      </c>
      <c r="Z1798" t="s">
        <v>54</v>
      </c>
      <c r="AA1798" t="str">
        <f t="shared" si="125"/>
        <v>long_term</v>
      </c>
      <c r="AB1798" s="4" t="s">
        <v>136</v>
      </c>
    </row>
    <row r="1799" spans="1:28">
      <c r="A1799" t="s">
        <v>88</v>
      </c>
      <c r="B1799">
        <v>2021</v>
      </c>
      <c r="C1799" t="s">
        <v>86</v>
      </c>
      <c r="D1799" s="4" t="s">
        <v>45</v>
      </c>
      <c r="E1799" s="3" t="s">
        <v>59</v>
      </c>
      <c r="F1799">
        <v>1</v>
      </c>
      <c r="G1799">
        <v>0.12</v>
      </c>
      <c r="H1799">
        <v>24.256</v>
      </c>
      <c r="I1799">
        <v>78.78</v>
      </c>
      <c r="J1799">
        <v>3.3450000000000002</v>
      </c>
      <c r="K1799">
        <f ca="1">RANDBETWEEN(800,1000)</f>
        <v>885</v>
      </c>
      <c r="L1799">
        <v>240</v>
      </c>
      <c r="M1799">
        <v>270</v>
      </c>
      <c r="N1799">
        <f t="shared" si="123"/>
        <v>8.5</v>
      </c>
      <c r="O1799">
        <v>33500</v>
      </c>
      <c r="P1799">
        <v>800</v>
      </c>
      <c r="Q1799" t="s">
        <v>65</v>
      </c>
      <c r="R1799">
        <v>7</v>
      </c>
      <c r="S1799">
        <v>50</v>
      </c>
      <c r="T1799">
        <v>100</v>
      </c>
      <c r="U1799">
        <v>100</v>
      </c>
      <c r="V1799" t="s">
        <v>18</v>
      </c>
      <c r="W1799">
        <f t="shared" ca="1" si="124"/>
        <v>708000</v>
      </c>
      <c r="X1799">
        <f t="shared" ca="1" si="122"/>
        <v>674500</v>
      </c>
      <c r="Y1799">
        <f ca="1">(X1799/O1799)*100</f>
        <v>2013.4328358208954</v>
      </c>
      <c r="Z1799" t="s">
        <v>53</v>
      </c>
      <c r="AA1799" t="str">
        <f t="shared" si="125"/>
        <v>intermediate_term</v>
      </c>
      <c r="AB1799" s="4" t="s">
        <v>104</v>
      </c>
    </row>
    <row r="1800" spans="1:28">
      <c r="A1800" t="s">
        <v>88</v>
      </c>
      <c r="B1800">
        <v>2021</v>
      </c>
      <c r="C1800" t="s">
        <v>86</v>
      </c>
      <c r="D1800" s="4" t="s">
        <v>46</v>
      </c>
      <c r="E1800" s="2" t="s">
        <v>59</v>
      </c>
      <c r="F1800">
        <v>0</v>
      </c>
      <c r="G1800">
        <v>0.12</v>
      </c>
      <c r="H1800">
        <v>24.256</v>
      </c>
      <c r="I1800">
        <v>78.78</v>
      </c>
      <c r="J1800">
        <v>3.3450000000000002</v>
      </c>
      <c r="K1800">
        <f ca="1">RANDBETWEEN(80,100)</f>
        <v>81</v>
      </c>
      <c r="L1800">
        <v>75</v>
      </c>
      <c r="M1800">
        <v>90</v>
      </c>
      <c r="N1800">
        <f t="shared" si="123"/>
        <v>2.75</v>
      </c>
      <c r="O1800">
        <v>0</v>
      </c>
      <c r="P1800">
        <v>0</v>
      </c>
      <c r="Q1800" t="s">
        <v>13</v>
      </c>
      <c r="R1800">
        <v>6.75</v>
      </c>
      <c r="S1800">
        <v>125</v>
      </c>
      <c r="T1800">
        <v>120</v>
      </c>
      <c r="U1800">
        <v>25</v>
      </c>
      <c r="V1800" t="s">
        <v>17</v>
      </c>
      <c r="W1800">
        <f t="shared" ca="1" si="124"/>
        <v>0</v>
      </c>
      <c r="X1800">
        <f t="shared" ca="1" si="122"/>
        <v>0</v>
      </c>
      <c r="Y1800">
        <v>0</v>
      </c>
      <c r="Z1800" t="s">
        <v>53</v>
      </c>
      <c r="AA1800" t="str">
        <f t="shared" si="125"/>
        <v>short_term</v>
      </c>
      <c r="AB1800" s="4" t="s">
        <v>105</v>
      </c>
    </row>
    <row r="1801" spans="1:28">
      <c r="A1801" t="s">
        <v>88</v>
      </c>
      <c r="B1801">
        <v>2021</v>
      </c>
      <c r="C1801" t="s">
        <v>86</v>
      </c>
      <c r="D1801" t="s">
        <v>159</v>
      </c>
      <c r="E1801" s="2" t="s">
        <v>61</v>
      </c>
      <c r="F1801">
        <v>0</v>
      </c>
      <c r="G1801">
        <v>0.12</v>
      </c>
      <c r="H1801">
        <v>24.256</v>
      </c>
      <c r="I1801">
        <v>78.78</v>
      </c>
      <c r="J1801">
        <v>3.3450000000000002</v>
      </c>
      <c r="K1801">
        <f ca="1">RANDBETWEEN(190,210)</f>
        <v>210</v>
      </c>
      <c r="L1801">
        <v>1095</v>
      </c>
      <c r="M1801">
        <v>1460</v>
      </c>
      <c r="N1801">
        <f t="shared" si="123"/>
        <v>42.583333333333336</v>
      </c>
      <c r="O1801">
        <v>0</v>
      </c>
      <c r="P1801">
        <v>0</v>
      </c>
      <c r="Q1801" t="s">
        <v>13</v>
      </c>
      <c r="R1801">
        <v>6</v>
      </c>
      <c r="S1801">
        <v>50</v>
      </c>
      <c r="T1801">
        <v>25</v>
      </c>
      <c r="U1801">
        <v>25</v>
      </c>
      <c r="V1801" t="s">
        <v>17</v>
      </c>
      <c r="W1801">
        <f t="shared" ca="1" si="124"/>
        <v>0</v>
      </c>
      <c r="X1801">
        <f t="shared" ca="1" si="122"/>
        <v>0</v>
      </c>
      <c r="Y1801">
        <v>0</v>
      </c>
      <c r="Z1801" t="s">
        <v>54</v>
      </c>
      <c r="AA1801" t="str">
        <f t="shared" si="125"/>
        <v>long_term</v>
      </c>
      <c r="AB1801" s="4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month_wise_medak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2022-01-26T06:42:36Z</dcterms:created>
  <dcterms:modified xsi:type="dcterms:W3CDTF">2022-02-21T10:48:00Z</dcterms:modified>
</cp:coreProperties>
</file>