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i_akella/Desktop/PSSM/GITHUB/data-science/excel/excel-training/Level 2/"/>
    </mc:Choice>
  </mc:AlternateContent>
  <xr:revisionPtr revIDLastSave="0" documentId="13_ncr:1_{EA6279D0-B87B-C148-9F77-A3A998A0FC90}" xr6:coauthVersionLast="47" xr6:coauthVersionMax="47" xr10:uidLastSave="{00000000-0000-0000-0000-000000000000}"/>
  <bookViews>
    <workbookView xWindow="0" yWindow="0" windowWidth="28800" windowHeight="18000" xr2:uid="{33FE86E5-ECDD-4355-B83F-FC59C6DE3ED0}"/>
  </bookViews>
  <sheets>
    <sheet name="Instructions" sheetId="3" r:id="rId1"/>
    <sheet name="Orders" sheetId="1" r:id="rId2"/>
    <sheet name="Customers" sheetId="4" r:id="rId3"/>
  </sheets>
  <definedNames>
    <definedName name="_xlnm._FilterDatabase" localSheetId="1" hidden="1">Orders!$A$1:$M$306</definedName>
    <definedName name="_xlnm.Print_Area" localSheetId="0">Instructions!$A$1:$E$22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C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G2" i="1"/>
  <c r="G3" i="1"/>
  <c r="G4" i="1"/>
  <c r="G5" i="1"/>
  <c r="O5" i="1" s="1"/>
  <c r="G6" i="1"/>
  <c r="G7" i="1"/>
  <c r="G8" i="1"/>
  <c r="G9" i="1"/>
  <c r="G10" i="1"/>
  <c r="G11" i="1"/>
  <c r="G12" i="1"/>
  <c r="G13" i="1"/>
  <c r="O13" i="1" s="1"/>
  <c r="G14" i="1"/>
  <c r="G15" i="1"/>
  <c r="G16" i="1"/>
  <c r="G17" i="1"/>
  <c r="G18" i="1"/>
  <c r="G19" i="1"/>
  <c r="G20" i="1"/>
  <c r="G21" i="1"/>
  <c r="O21" i="1" s="1"/>
  <c r="G22" i="1"/>
  <c r="G23" i="1"/>
  <c r="G24" i="1"/>
  <c r="G25" i="1"/>
  <c r="G26" i="1"/>
  <c r="G27" i="1"/>
  <c r="G28" i="1"/>
  <c r="G29" i="1"/>
  <c r="O29" i="1" s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O45" i="1" s="1"/>
  <c r="G46" i="1"/>
  <c r="G47" i="1"/>
  <c r="G48" i="1"/>
  <c r="G49" i="1"/>
  <c r="G50" i="1"/>
  <c r="G51" i="1"/>
  <c r="G52" i="1"/>
  <c r="G53" i="1"/>
  <c r="O53" i="1" s="1"/>
  <c r="G54" i="1"/>
  <c r="G55" i="1"/>
  <c r="G56" i="1"/>
  <c r="G57" i="1"/>
  <c r="G58" i="1"/>
  <c r="G59" i="1"/>
  <c r="G60" i="1"/>
  <c r="G61" i="1"/>
  <c r="O61" i="1" s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O77" i="1" s="1"/>
  <c r="G78" i="1"/>
  <c r="G79" i="1"/>
  <c r="G80" i="1"/>
  <c r="G81" i="1"/>
  <c r="G82" i="1"/>
  <c r="G83" i="1"/>
  <c r="G84" i="1"/>
  <c r="G85" i="1"/>
  <c r="O85" i="1" s="1"/>
  <c r="G86" i="1"/>
  <c r="G87" i="1"/>
  <c r="G88" i="1"/>
  <c r="G89" i="1"/>
  <c r="G90" i="1"/>
  <c r="G91" i="1"/>
  <c r="G92" i="1"/>
  <c r="G93" i="1"/>
  <c r="O93" i="1" s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O109" i="1" s="1"/>
  <c r="G110" i="1"/>
  <c r="G111" i="1"/>
  <c r="G112" i="1"/>
  <c r="G113" i="1"/>
  <c r="G114" i="1"/>
  <c r="G115" i="1"/>
  <c r="G116" i="1"/>
  <c r="G117" i="1"/>
  <c r="O117" i="1" s="1"/>
  <c r="G118" i="1"/>
  <c r="G119" i="1"/>
  <c r="G120" i="1"/>
  <c r="G121" i="1"/>
  <c r="G122" i="1"/>
  <c r="G123" i="1"/>
  <c r="G124" i="1"/>
  <c r="G125" i="1"/>
  <c r="O125" i="1" s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O141" i="1" s="1"/>
  <c r="G142" i="1"/>
  <c r="G143" i="1"/>
  <c r="G144" i="1"/>
  <c r="G145" i="1"/>
  <c r="G146" i="1"/>
  <c r="G147" i="1"/>
  <c r="G148" i="1"/>
  <c r="G149" i="1"/>
  <c r="O149" i="1" s="1"/>
  <c r="G150" i="1"/>
  <c r="G151" i="1"/>
  <c r="G152" i="1"/>
  <c r="G153" i="1"/>
  <c r="G154" i="1"/>
  <c r="G155" i="1"/>
  <c r="G156" i="1"/>
  <c r="G157" i="1"/>
  <c r="O157" i="1" s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O173" i="1" s="1"/>
  <c r="G174" i="1"/>
  <c r="G175" i="1"/>
  <c r="G176" i="1"/>
  <c r="G177" i="1"/>
  <c r="G178" i="1"/>
  <c r="G179" i="1"/>
  <c r="G180" i="1"/>
  <c r="G181" i="1"/>
  <c r="O181" i="1" s="1"/>
  <c r="G182" i="1"/>
  <c r="G183" i="1"/>
  <c r="G184" i="1"/>
  <c r="G185" i="1"/>
  <c r="G186" i="1"/>
  <c r="G187" i="1"/>
  <c r="G188" i="1"/>
  <c r="G189" i="1"/>
  <c r="O189" i="1" s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O205" i="1" s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O221" i="1" s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O237" i="1" s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O253" i="1" s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O269" i="1" s="1"/>
  <c r="G270" i="1"/>
  <c r="G271" i="1"/>
  <c r="G272" i="1"/>
  <c r="G273" i="1"/>
  <c r="G274" i="1"/>
  <c r="G275" i="1"/>
  <c r="G276" i="1"/>
  <c r="G277" i="1"/>
  <c r="O277" i="1" s="1"/>
  <c r="G278" i="1"/>
  <c r="G279" i="1"/>
  <c r="G280" i="1"/>
  <c r="G281" i="1"/>
  <c r="G282" i="1"/>
  <c r="G283" i="1"/>
  <c r="G284" i="1"/>
  <c r="G285" i="1"/>
  <c r="O285" i="1" s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O301" i="1" s="1"/>
  <c r="G302" i="1"/>
  <c r="G303" i="1"/>
  <c r="G304" i="1"/>
  <c r="G305" i="1"/>
  <c r="G306" i="1"/>
  <c r="N2" i="1"/>
  <c r="N203" i="1"/>
  <c r="N223" i="1"/>
  <c r="N177" i="1"/>
  <c r="N68" i="1"/>
  <c r="N69" i="1"/>
  <c r="N149" i="1"/>
  <c r="N123" i="1"/>
  <c r="N152" i="1"/>
  <c r="N183" i="1"/>
  <c r="N207" i="1"/>
  <c r="N124" i="1"/>
  <c r="N76" i="1"/>
  <c r="N287" i="1"/>
  <c r="N288" i="1"/>
  <c r="N157" i="1"/>
  <c r="N208" i="1"/>
  <c r="N161" i="1"/>
  <c r="N133" i="1"/>
  <c r="N263" i="1"/>
  <c r="N241" i="1"/>
  <c r="N139" i="1"/>
  <c r="N243" i="1"/>
  <c r="N170" i="1"/>
  <c r="N43" i="1"/>
  <c r="N305" i="1"/>
  <c r="N306" i="1"/>
  <c r="N175" i="1"/>
  <c r="N281" i="1"/>
  <c r="N118" i="1"/>
  <c r="N248" i="1"/>
  <c r="N172" i="1"/>
  <c r="N283" i="1"/>
  <c r="N180" i="1"/>
  <c r="N36" i="1"/>
  <c r="N184" i="1"/>
  <c r="N9" i="1"/>
  <c r="N186" i="1"/>
  <c r="N80" i="1"/>
  <c r="N189" i="1"/>
  <c r="N59" i="1"/>
  <c r="N192" i="1"/>
  <c r="N297" i="1"/>
  <c r="N64" i="1"/>
  <c r="N278" i="1"/>
  <c r="N51" i="1"/>
  <c r="N250" i="1"/>
  <c r="N28" i="1"/>
  <c r="N252" i="1"/>
  <c r="N29" i="1"/>
  <c r="N254" i="1"/>
  <c r="N204" i="1"/>
  <c r="N95" i="1"/>
  <c r="N54" i="1"/>
  <c r="N31" i="1"/>
  <c r="N32" i="1"/>
  <c r="N206" i="1"/>
  <c r="N228" i="1"/>
  <c r="N100" i="1"/>
  <c r="N155" i="1"/>
  <c r="N185" i="1"/>
  <c r="N125" i="1"/>
  <c r="N56" i="1"/>
  <c r="N10" i="1"/>
  <c r="N158" i="1"/>
  <c r="N210" i="1"/>
  <c r="N163" i="1"/>
  <c r="N235" i="1"/>
  <c r="N57" i="1"/>
  <c r="N239" i="1"/>
  <c r="N136" i="1"/>
  <c r="N212" i="1"/>
  <c r="N295" i="1"/>
  <c r="N265" i="1"/>
  <c r="N193" i="1"/>
  <c r="N270" i="1"/>
  <c r="N271" i="1"/>
  <c r="N272" i="1"/>
  <c r="N21" i="1"/>
  <c r="N195" i="1"/>
  <c r="N276" i="1"/>
  <c r="N65" i="1"/>
  <c r="N115" i="1"/>
  <c r="N249" i="1"/>
  <c r="N91" i="1"/>
  <c r="N280" i="1"/>
  <c r="N66" i="1"/>
  <c r="N119" i="1"/>
  <c r="N92" i="1"/>
  <c r="N253" i="1"/>
  <c r="N202" i="1"/>
  <c r="N150" i="1"/>
  <c r="N255" i="1"/>
  <c r="N121" i="1"/>
  <c r="N33" i="1"/>
  <c r="N34" i="1"/>
  <c r="N4" i="1"/>
  <c r="N182" i="1"/>
  <c r="N154" i="1"/>
  <c r="N77" i="1"/>
  <c r="N230" i="1"/>
  <c r="N156" i="1"/>
  <c r="N7" i="1"/>
  <c r="N130" i="1"/>
  <c r="N11" i="1"/>
  <c r="N131" i="1"/>
  <c r="N12" i="1"/>
  <c r="N236" i="1"/>
  <c r="N81" i="1"/>
  <c r="N292" i="1"/>
  <c r="N190" i="1"/>
  <c r="N61" i="1"/>
  <c r="N16" i="1"/>
  <c r="N20" i="1"/>
  <c r="N296" i="1"/>
  <c r="N165" i="1"/>
  <c r="N301" i="1"/>
  <c r="N62" i="1"/>
  <c r="N273" i="1"/>
  <c r="N140" i="1"/>
  <c r="N215" i="1"/>
  <c r="N44" i="1"/>
  <c r="N22" i="1"/>
  <c r="N88" i="1"/>
  <c r="N173" i="1"/>
  <c r="N26" i="1"/>
  <c r="N217" i="1"/>
  <c r="N67" i="1"/>
  <c r="N174" i="1"/>
  <c r="N47" i="1"/>
  <c r="N176" i="1"/>
  <c r="N251" i="1"/>
  <c r="N179" i="1"/>
  <c r="N70" i="1"/>
  <c r="N52" i="1"/>
  <c r="N225" i="1"/>
  <c r="N53" i="1"/>
  <c r="N284" i="1"/>
  <c r="N5" i="1"/>
  <c r="N256" i="1"/>
  <c r="N257" i="1"/>
  <c r="N99" i="1"/>
  <c r="N289" i="1"/>
  <c r="N128" i="1"/>
  <c r="N209" i="1"/>
  <c r="N129" i="1"/>
  <c r="N290" i="1"/>
  <c r="N261" i="1"/>
  <c r="N162" i="1"/>
  <c r="N13" i="1"/>
  <c r="N135" i="1"/>
  <c r="N60" i="1"/>
  <c r="N264" i="1"/>
  <c r="N19" i="1"/>
  <c r="N298" i="1"/>
  <c r="N269" i="1"/>
  <c r="N299" i="1"/>
  <c r="N300" i="1"/>
  <c r="N114" i="1"/>
  <c r="N275" i="1"/>
  <c r="N25" i="1"/>
  <c r="N144" i="1"/>
  <c r="N279" i="1"/>
  <c r="N196" i="1"/>
  <c r="N304" i="1"/>
  <c r="N90" i="1"/>
  <c r="N224" i="1"/>
  <c r="N148" i="1"/>
  <c r="N178" i="1"/>
  <c r="N3" i="1"/>
  <c r="N122" i="1"/>
  <c r="N98" i="1"/>
  <c r="N73" i="1"/>
  <c r="N74" i="1"/>
  <c r="N75" i="1"/>
  <c r="N285" i="1"/>
  <c r="N286" i="1"/>
  <c r="N258" i="1"/>
  <c r="N78" i="1"/>
  <c r="N103" i="1"/>
  <c r="N37" i="1"/>
  <c r="N102" i="1"/>
  <c r="N127" i="1"/>
  <c r="N107" i="1"/>
  <c r="N159" i="1"/>
  <c r="N187" i="1"/>
  <c r="N188" i="1"/>
  <c r="N132" i="1"/>
  <c r="N160" i="1"/>
  <c r="N260" i="1"/>
  <c r="N134" i="1"/>
  <c r="N15" i="1"/>
  <c r="N164" i="1"/>
  <c r="N83" i="1"/>
  <c r="N238" i="1"/>
  <c r="N38" i="1"/>
  <c r="N240" i="1"/>
  <c r="N18" i="1"/>
  <c r="N85" i="1"/>
  <c r="N191" i="1"/>
  <c r="N138" i="1"/>
  <c r="N111" i="1"/>
  <c r="N86" i="1"/>
  <c r="N268" i="1"/>
  <c r="N167" i="1"/>
  <c r="N267" i="1"/>
  <c r="N242" i="1"/>
  <c r="N87" i="1"/>
  <c r="N169" i="1"/>
  <c r="N246" i="1"/>
  <c r="N302" i="1"/>
  <c r="N274" i="1"/>
  <c r="N42" i="1"/>
  <c r="N63" i="1"/>
  <c r="N143" i="1"/>
  <c r="N277" i="1"/>
  <c r="N117" i="1"/>
  <c r="N24" i="1"/>
  <c r="N216" i="1"/>
  <c r="N247" i="1"/>
  <c r="N146" i="1"/>
  <c r="N50" i="1"/>
  <c r="N220" i="1"/>
  <c r="N27" i="1"/>
  <c r="N282" i="1"/>
  <c r="N200" i="1"/>
  <c r="N221" i="1"/>
  <c r="N201" i="1"/>
  <c r="N30" i="1"/>
  <c r="N71" i="1"/>
  <c r="N151" i="1"/>
  <c r="N227" i="1"/>
  <c r="N181" i="1"/>
  <c r="N6" i="1"/>
  <c r="N126" i="1"/>
  <c r="N232" i="1"/>
  <c r="N291" i="1"/>
  <c r="N234" i="1"/>
  <c r="N79" i="1"/>
  <c r="N262" i="1"/>
  <c r="N14" i="1"/>
  <c r="N84" i="1"/>
  <c r="N137" i="1"/>
  <c r="N166" i="1"/>
  <c r="N214" i="1"/>
  <c r="N41" i="1"/>
  <c r="N142" i="1"/>
  <c r="N244" i="1"/>
  <c r="N46" i="1"/>
  <c r="N89" i="1"/>
  <c r="N93" i="1"/>
  <c r="N145" i="1"/>
  <c r="N198" i="1"/>
  <c r="N48" i="1"/>
  <c r="N147" i="1"/>
  <c r="N226" i="1"/>
  <c r="N97" i="1"/>
  <c r="N153" i="1"/>
  <c r="N35" i="1"/>
  <c r="N229" i="1"/>
  <c r="N231" i="1"/>
  <c r="N101" i="1"/>
  <c r="N106" i="1"/>
  <c r="N105" i="1"/>
  <c r="N211" i="1"/>
  <c r="N58" i="1"/>
  <c r="N293" i="1"/>
  <c r="N110" i="1"/>
  <c r="N17" i="1"/>
  <c r="N194" i="1"/>
  <c r="N266" i="1"/>
  <c r="N141" i="1"/>
  <c r="N245" i="1"/>
  <c r="N113" i="1"/>
  <c r="N171" i="1"/>
  <c r="N116" i="1"/>
  <c r="N219" i="1"/>
  <c r="N199" i="1"/>
  <c r="N94" i="1"/>
  <c r="N49" i="1"/>
  <c r="N120" i="1"/>
  <c r="N222" i="1"/>
  <c r="N96" i="1"/>
  <c r="N205" i="1"/>
  <c r="N72" i="1"/>
  <c r="N55" i="1"/>
  <c r="N8" i="1"/>
  <c r="N104" i="1"/>
  <c r="N259" i="1"/>
  <c r="N233" i="1"/>
  <c r="N108" i="1"/>
  <c r="N82" i="1"/>
  <c r="N237" i="1"/>
  <c r="N294" i="1"/>
  <c r="N109" i="1"/>
  <c r="N112" i="1"/>
  <c r="N213" i="1"/>
  <c r="N39" i="1"/>
  <c r="N40" i="1"/>
  <c r="N168" i="1"/>
  <c r="N23" i="1"/>
  <c r="N45" i="1"/>
  <c r="N303" i="1"/>
  <c r="N197" i="1"/>
  <c r="N218" i="1"/>
  <c r="O156" i="1"/>
  <c r="O35" i="1"/>
  <c r="C20" i="3"/>
  <c r="C21" i="3"/>
  <c r="C22" i="3"/>
  <c r="C9" i="3"/>
  <c r="O302" i="1" l="1"/>
  <c r="O294" i="1"/>
  <c r="O286" i="1"/>
  <c r="O278" i="1"/>
  <c r="O270" i="1"/>
  <c r="O262" i="1"/>
  <c r="O254" i="1"/>
  <c r="O246" i="1"/>
  <c r="O238" i="1"/>
  <c r="O230" i="1"/>
  <c r="O222" i="1"/>
  <c r="O214" i="1"/>
  <c r="O206" i="1"/>
  <c r="O198" i="1"/>
  <c r="O190" i="1"/>
  <c r="O182" i="1"/>
  <c r="O174" i="1"/>
  <c r="O166" i="1"/>
  <c r="O158" i="1"/>
  <c r="O150" i="1"/>
  <c r="O142" i="1"/>
  <c r="O134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6" i="1"/>
  <c r="O69" i="1"/>
  <c r="O147" i="1"/>
  <c r="O91" i="1"/>
  <c r="O68" i="1"/>
  <c r="O291" i="1"/>
  <c r="O251" i="1"/>
  <c r="O203" i="1"/>
  <c r="O179" i="1"/>
  <c r="O163" i="1"/>
  <c r="O155" i="1"/>
  <c r="O123" i="1"/>
  <c r="O107" i="1"/>
  <c r="O75" i="1"/>
  <c r="O67" i="1"/>
  <c r="O51" i="1"/>
  <c r="O298" i="1"/>
  <c r="O218" i="1"/>
  <c r="O58" i="1"/>
  <c r="O3" i="1"/>
  <c r="O295" i="1"/>
  <c r="O279" i="1"/>
  <c r="O255" i="1"/>
  <c r="O247" i="1"/>
  <c r="O239" i="1"/>
  <c r="O231" i="1"/>
  <c r="O223" i="1"/>
  <c r="O215" i="1"/>
  <c r="O207" i="1"/>
  <c r="O199" i="1"/>
  <c r="O191" i="1"/>
  <c r="O183" i="1"/>
  <c r="O175" i="1"/>
  <c r="O167" i="1"/>
  <c r="O159" i="1"/>
  <c r="O151" i="1"/>
  <c r="O143" i="1"/>
  <c r="O135" i="1"/>
  <c r="O127" i="1"/>
  <c r="O119" i="1"/>
  <c r="O111" i="1"/>
  <c r="O103" i="1"/>
  <c r="O95" i="1"/>
  <c r="O87" i="1"/>
  <c r="O79" i="1"/>
  <c r="O71" i="1"/>
  <c r="O303" i="1"/>
  <c r="O271" i="1"/>
  <c r="O287" i="1"/>
  <c r="O263" i="1"/>
  <c r="O292" i="1"/>
  <c r="O284" i="1"/>
  <c r="O276" i="1"/>
  <c r="O260" i="1"/>
  <c r="O252" i="1"/>
  <c r="O244" i="1"/>
  <c r="O228" i="1"/>
  <c r="O220" i="1"/>
  <c r="O212" i="1"/>
  <c r="O196" i="1"/>
  <c r="O188" i="1"/>
  <c r="O180" i="1"/>
  <c r="O164" i="1"/>
  <c r="O148" i="1"/>
  <c r="O132" i="1"/>
  <c r="O124" i="1"/>
  <c r="O116" i="1"/>
  <c r="O100" i="1"/>
  <c r="O92" i="1"/>
  <c r="O84" i="1"/>
  <c r="O60" i="1"/>
  <c r="O52" i="1"/>
  <c r="O36" i="1"/>
  <c r="O28" i="1"/>
  <c r="O20" i="1"/>
  <c r="O12" i="1"/>
  <c r="O4" i="1"/>
  <c r="O259" i="1"/>
  <c r="O227" i="1"/>
  <c r="O219" i="1"/>
  <c r="O211" i="1"/>
  <c r="O195" i="1"/>
  <c r="O187" i="1"/>
  <c r="O283" i="1"/>
  <c r="O275" i="1"/>
  <c r="O243" i="1"/>
  <c r="O2" i="1"/>
  <c r="O293" i="1"/>
  <c r="O261" i="1"/>
  <c r="O245" i="1"/>
  <c r="O229" i="1"/>
  <c r="O213" i="1"/>
  <c r="O197" i="1"/>
  <c r="O165" i="1"/>
  <c r="O133" i="1"/>
  <c r="O101" i="1"/>
  <c r="O37" i="1"/>
  <c r="O300" i="1"/>
  <c r="O268" i="1"/>
  <c r="O236" i="1"/>
  <c r="O204" i="1"/>
  <c r="O172" i="1"/>
  <c r="O140" i="1"/>
  <c r="O108" i="1"/>
  <c r="O76" i="1"/>
  <c r="O44" i="1"/>
  <c r="O299" i="1"/>
  <c r="O267" i="1"/>
  <c r="O235" i="1"/>
  <c r="O171" i="1"/>
  <c r="O139" i="1"/>
  <c r="O131" i="1"/>
  <c r="O115" i="1"/>
  <c r="O99" i="1"/>
  <c r="O83" i="1"/>
  <c r="O59" i="1"/>
  <c r="O43" i="1"/>
  <c r="O27" i="1"/>
  <c r="O19" i="1"/>
  <c r="O11" i="1"/>
  <c r="O63" i="1"/>
  <c r="O55" i="1"/>
  <c r="O47" i="1"/>
  <c r="O39" i="1"/>
  <c r="O31" i="1"/>
  <c r="O23" i="1"/>
  <c r="O15" i="1"/>
  <c r="O7" i="1"/>
  <c r="O306" i="1"/>
  <c r="O290" i="1"/>
  <c r="O282" i="1"/>
  <c r="O274" i="1"/>
  <c r="O266" i="1"/>
  <c r="O258" i="1"/>
  <c r="O250" i="1"/>
  <c r="O242" i="1"/>
  <c r="O234" i="1"/>
  <c r="O226" i="1"/>
  <c r="O210" i="1"/>
  <c r="O202" i="1"/>
  <c r="O194" i="1"/>
  <c r="O186" i="1"/>
  <c r="O178" i="1"/>
  <c r="O170" i="1"/>
  <c r="O162" i="1"/>
  <c r="O154" i="1"/>
  <c r="O146" i="1"/>
  <c r="O138" i="1"/>
  <c r="O130" i="1"/>
  <c r="O122" i="1"/>
  <c r="O114" i="1"/>
  <c r="O106" i="1"/>
  <c r="O98" i="1"/>
  <c r="O90" i="1"/>
  <c r="O82" i="1"/>
  <c r="O74" i="1"/>
  <c r="O66" i="1"/>
  <c r="O50" i="1"/>
  <c r="O42" i="1"/>
  <c r="O34" i="1"/>
  <c r="O26" i="1"/>
  <c r="O18" i="1"/>
  <c r="O10" i="1"/>
  <c r="O256" i="1"/>
  <c r="O184" i="1"/>
  <c r="O176" i="1"/>
  <c r="O112" i="1"/>
  <c r="O56" i="1"/>
  <c r="O16" i="1"/>
  <c r="O8" i="1"/>
  <c r="O121" i="1"/>
  <c r="O41" i="1"/>
  <c r="O296" i="1"/>
  <c r="O216" i="1"/>
  <c r="O152" i="1"/>
  <c r="O120" i="1"/>
  <c r="O88" i="1"/>
  <c r="O48" i="1"/>
  <c r="O280" i="1"/>
  <c r="O240" i="1"/>
  <c r="O208" i="1"/>
  <c r="O168" i="1"/>
  <c r="O136" i="1"/>
  <c r="O80" i="1"/>
  <c r="O24" i="1"/>
  <c r="O264" i="1"/>
  <c r="O232" i="1"/>
  <c r="O192" i="1"/>
  <c r="O160" i="1"/>
  <c r="O128" i="1"/>
  <c r="O96" i="1"/>
  <c r="O64" i="1"/>
  <c r="O32" i="1"/>
  <c r="O304" i="1"/>
  <c r="O272" i="1"/>
  <c r="O200" i="1"/>
  <c r="O144" i="1"/>
  <c r="O104" i="1"/>
  <c r="O72" i="1"/>
  <c r="O40" i="1"/>
  <c r="O248" i="1"/>
  <c r="O224" i="1"/>
  <c r="O305" i="1"/>
  <c r="O297" i="1"/>
  <c r="O289" i="1"/>
  <c r="O281" i="1"/>
  <c r="O273" i="1"/>
  <c r="O265" i="1"/>
  <c r="O257" i="1"/>
  <c r="O249" i="1"/>
  <c r="O241" i="1"/>
  <c r="O233" i="1"/>
  <c r="O225" i="1"/>
  <c r="O217" i="1"/>
  <c r="O209" i="1"/>
  <c r="O201" i="1"/>
  <c r="O193" i="1"/>
  <c r="O185" i="1"/>
  <c r="O177" i="1"/>
  <c r="O169" i="1"/>
  <c r="O161" i="1"/>
  <c r="O153" i="1"/>
  <c r="O145" i="1"/>
  <c r="O137" i="1"/>
  <c r="O129" i="1"/>
  <c r="O113" i="1"/>
  <c r="O105" i="1"/>
  <c r="O97" i="1"/>
  <c r="O89" i="1"/>
  <c r="O81" i="1"/>
  <c r="O73" i="1"/>
  <c r="O65" i="1"/>
  <c r="O57" i="1"/>
  <c r="O49" i="1"/>
  <c r="O33" i="1"/>
  <c r="O25" i="1"/>
  <c r="O17" i="1"/>
  <c r="O9" i="1"/>
  <c r="O288" i="1"/>
  <c r="N307" i="1"/>
  <c r="C10" i="3"/>
  <c r="C12" i="3" l="1"/>
  <c r="C11" i="3"/>
  <c r="C13" i="3" s="1"/>
  <c r="C14" i="3" l="1"/>
  <c r="C15" i="3" l="1"/>
  <c r="C16" i="3" l="1"/>
  <c r="C17" i="3" s="1"/>
  <c r="C18" i="3" s="1"/>
  <c r="C19" i="3" s="1"/>
</calcChain>
</file>

<file path=xl/sharedStrings.xml><?xml version="1.0" encoding="utf-8"?>
<sst xmlns="http://schemas.openxmlformats.org/spreadsheetml/2006/main" count="406" uniqueCount="109">
  <si>
    <t>Order ID</t>
  </si>
  <si>
    <t>Order Date</t>
  </si>
  <si>
    <t>Customer ID</t>
  </si>
  <si>
    <t>Rep ID</t>
  </si>
  <si>
    <t>Category</t>
  </si>
  <si>
    <t>Unit Price</t>
  </si>
  <si>
    <t>Quantity</t>
  </si>
  <si>
    <t>Shipping Fee</t>
  </si>
  <si>
    <t>Beverages</t>
  </si>
  <si>
    <t>Dried Fruit &amp; Nuts</t>
  </si>
  <si>
    <t>Soups</t>
  </si>
  <si>
    <t>Condiments</t>
  </si>
  <si>
    <t>Sauces</t>
  </si>
  <si>
    <t>Candy</t>
  </si>
  <si>
    <t>Fruit &amp; Veg</t>
  </si>
  <si>
    <t>Baked Goods &amp; Mixes</t>
  </si>
  <si>
    <t>Dairy Products</t>
  </si>
  <si>
    <t>Canned Meat</t>
  </si>
  <si>
    <t>Jams, Preserves</t>
  </si>
  <si>
    <t>Oil</t>
  </si>
  <si>
    <t>Pasta</t>
  </si>
  <si>
    <t>Put the answers to any questions in Column E on this sheet.</t>
  </si>
  <si>
    <t>Then go to the Challenge Assement page and complete the assessment to get your score.</t>
  </si>
  <si>
    <t>#</t>
  </si>
  <si>
    <t>Task</t>
  </si>
  <si>
    <t>Answer</t>
  </si>
  <si>
    <t>Level 2 Challenge Assignment</t>
  </si>
  <si>
    <t>For this challenge you are going to complete the following data preparation tasks.</t>
  </si>
  <si>
    <t>Remove the blank rows.</t>
  </si>
  <si>
    <t>Convert the dates in the Order Date column to dates.</t>
  </si>
  <si>
    <t>Add a column to calculate Total Revenue: Qty * Price + Shipping</t>
  </si>
  <si>
    <t>What is the Total Revenue for Beverages?</t>
  </si>
  <si>
    <t>ID</t>
  </si>
  <si>
    <t>Company</t>
  </si>
  <si>
    <t>Contact Name</t>
  </si>
  <si>
    <t>Contact Email</t>
  </si>
  <si>
    <t>Contact Phone</t>
  </si>
  <si>
    <t>Dell</t>
  </si>
  <si>
    <t>Tod Betteson</t>
  </si>
  <si>
    <t>tbetteson0@dell.com</t>
  </si>
  <si>
    <t>568-274-1435</t>
  </si>
  <si>
    <t>Newsvine</t>
  </si>
  <si>
    <t>Quintana Grimbleby</t>
  </si>
  <si>
    <t>qgrimbleby1@newsvine.com</t>
  </si>
  <si>
    <t>796-961-2270</t>
  </si>
  <si>
    <t>Stumble Upon</t>
  </si>
  <si>
    <t>Ophelie Maysor</t>
  </si>
  <si>
    <t>omaysor2@stumbleupon.com</t>
  </si>
  <si>
    <t>429-118-3807</t>
  </si>
  <si>
    <t>Cornell</t>
  </si>
  <si>
    <t>Livia Pottie</t>
  </si>
  <si>
    <t>lpottie3@cornell.edu</t>
  </si>
  <si>
    <t>998-630-9604</t>
  </si>
  <si>
    <t>Network Solutions</t>
  </si>
  <si>
    <t>Bevin Atwill</t>
  </si>
  <si>
    <t>batwill4@networksolutions.com</t>
  </si>
  <si>
    <t>570-179-8201</t>
  </si>
  <si>
    <t>Tamu</t>
  </si>
  <si>
    <t>Dew Falk</t>
  </si>
  <si>
    <t>dfalk5@tamu.edu</t>
  </si>
  <si>
    <t>385-156-8151</t>
  </si>
  <si>
    <t>Site Meter</t>
  </si>
  <si>
    <t>Judd Burdas</t>
  </si>
  <si>
    <t>jburdas6@sitemeter.com</t>
  </si>
  <si>
    <t>837-758-9836</t>
  </si>
  <si>
    <t>List Manage</t>
  </si>
  <si>
    <t>Branden Pammenter</t>
  </si>
  <si>
    <t>bpammenter7@list-manage.com</t>
  </si>
  <si>
    <t>433-296-2157</t>
  </si>
  <si>
    <t>Merriam Webster</t>
  </si>
  <si>
    <t>Ramon Duggan</t>
  </si>
  <si>
    <t>rduggan8@merriam-webster.com</t>
  </si>
  <si>
    <t>470-755-8795</t>
  </si>
  <si>
    <t>Region</t>
  </si>
  <si>
    <t>North</t>
  </si>
  <si>
    <t>South</t>
  </si>
  <si>
    <t>East</t>
  </si>
  <si>
    <t>West</t>
  </si>
  <si>
    <t>Add columns in the Orders table with a formula to lookup and return the Company and Region for each row.</t>
  </si>
  <si>
    <t>What is the Total Revenue for the East Region?</t>
  </si>
  <si>
    <t>Add a column in the Orders table with a formula to return the weekday number for each order.</t>
  </si>
  <si>
    <t>Add a column in the Orders table with a formula that returns "New Customer" if the customer ID is greater than 8.</t>
  </si>
  <si>
    <t>What is the Total Revenue for New Customers?</t>
  </si>
  <si>
    <t>Format the data on the Orders sheet to an Excel Table and rename it.</t>
  </si>
  <si>
    <t>Format the data on the Customers sheet to an Excel Table and rename it.</t>
  </si>
  <si>
    <t>Sort the data by Customer ID then Order Date in Ascending order, so that the Customer IDs are grouped together.</t>
  </si>
  <si>
    <t>Trip Advisor</t>
  </si>
  <si>
    <t>Abba Pouton</t>
  </si>
  <si>
    <t>apouton9@tripadvisor.com</t>
  </si>
  <si>
    <t>201-684-6251</t>
  </si>
  <si>
    <t>Xing</t>
  </si>
  <si>
    <t>Kiel Windless</t>
  </si>
  <si>
    <t>kwindlessa@xing.com</t>
  </si>
  <si>
    <t>108-978-7165</t>
  </si>
  <si>
    <t>Event Brite</t>
  </si>
  <si>
    <t>Barbabra Ciccarelli</t>
  </si>
  <si>
    <t>bciccarellib@eventbrite.com</t>
  </si>
  <si>
    <t>315-261-2103</t>
  </si>
  <si>
    <t>What is the Total Revenue for the 5th row in the sheet (not the table)?</t>
  </si>
  <si>
    <t>How many orders were placed on Friday?  (number of rows, not unique order IDs)</t>
  </si>
  <si>
    <t>How many orders were placed in the month of June?  (number of rows, not unique order IDs)</t>
  </si>
  <si>
    <t>Blanks</t>
  </si>
  <si>
    <t>Total Revenue</t>
  </si>
  <si>
    <t>Total</t>
  </si>
  <si>
    <t>Index</t>
  </si>
  <si>
    <t>Column2</t>
  </si>
  <si>
    <t>Weekday</t>
  </si>
  <si>
    <t>New Customers</t>
  </si>
  <si>
    <t>Day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</si>
</sst>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1" applyFill="1" applyBorder="1"/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5" fillId="0" borderId="2" xfId="0" applyFont="1" applyBorder="1" applyAlignment="1">
      <alignment horizontal="left"/>
    </xf>
    <xf numFmtId="0" fontId="0" fillId="0" borderId="3" xfId="0" applyBorder="1"/>
    <xf numFmtId="0" fontId="0" fillId="0" borderId="0" xfId="0" applyAlignment="1">
      <alignment horizontal="left"/>
    </xf>
    <xf numFmtId="0" fontId="0" fillId="0" borderId="4" xfId="0" applyBorder="1"/>
    <xf numFmtId="0" fontId="0" fillId="0" borderId="6" xfId="0" applyBorder="1"/>
    <xf numFmtId="164" fontId="0" fillId="2" borderId="5" xfId="2" applyNumberFormat="1" applyFont="1" applyFill="1" applyBorder="1"/>
    <xf numFmtId="14" fontId="0" fillId="0" borderId="0" xfId="0" applyNumberFormat="1"/>
    <xf numFmtId="0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7</xdr:row>
          <xdr:rowOff>25400</xdr:rowOff>
        </xdr:from>
        <xdr:to>
          <xdr:col>1</xdr:col>
          <xdr:colOff>152400</xdr:colOff>
          <xdr:row>7</xdr:row>
          <xdr:rowOff>215900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8</xdr:row>
          <xdr:rowOff>25400</xdr:rowOff>
        </xdr:from>
        <xdr:to>
          <xdr:col>1</xdr:col>
          <xdr:colOff>152400</xdr:colOff>
          <xdr:row>8</xdr:row>
          <xdr:rowOff>215900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9</xdr:row>
          <xdr:rowOff>25400</xdr:rowOff>
        </xdr:from>
        <xdr:to>
          <xdr:col>1</xdr:col>
          <xdr:colOff>152400</xdr:colOff>
          <xdr:row>9</xdr:row>
          <xdr:rowOff>215900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10</xdr:row>
          <xdr:rowOff>25400</xdr:rowOff>
        </xdr:from>
        <xdr:to>
          <xdr:col>1</xdr:col>
          <xdr:colOff>152400</xdr:colOff>
          <xdr:row>10</xdr:row>
          <xdr:rowOff>215900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11</xdr:row>
          <xdr:rowOff>25400</xdr:rowOff>
        </xdr:from>
        <xdr:to>
          <xdr:col>1</xdr:col>
          <xdr:colOff>152400</xdr:colOff>
          <xdr:row>11</xdr:row>
          <xdr:rowOff>215900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12</xdr:row>
          <xdr:rowOff>25400</xdr:rowOff>
        </xdr:from>
        <xdr:to>
          <xdr:col>1</xdr:col>
          <xdr:colOff>152400</xdr:colOff>
          <xdr:row>12</xdr:row>
          <xdr:rowOff>215900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13</xdr:row>
          <xdr:rowOff>25400</xdr:rowOff>
        </xdr:from>
        <xdr:to>
          <xdr:col>1</xdr:col>
          <xdr:colOff>152400</xdr:colOff>
          <xdr:row>13</xdr:row>
          <xdr:rowOff>215900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14</xdr:row>
          <xdr:rowOff>25400</xdr:rowOff>
        </xdr:from>
        <xdr:to>
          <xdr:col>1</xdr:col>
          <xdr:colOff>152400</xdr:colOff>
          <xdr:row>14</xdr:row>
          <xdr:rowOff>215900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15</xdr:row>
          <xdr:rowOff>25400</xdr:rowOff>
        </xdr:from>
        <xdr:to>
          <xdr:col>1</xdr:col>
          <xdr:colOff>152400</xdr:colOff>
          <xdr:row>15</xdr:row>
          <xdr:rowOff>215900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16</xdr:row>
          <xdr:rowOff>25400</xdr:rowOff>
        </xdr:from>
        <xdr:to>
          <xdr:col>1</xdr:col>
          <xdr:colOff>152400</xdr:colOff>
          <xdr:row>16</xdr:row>
          <xdr:rowOff>215900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17</xdr:row>
          <xdr:rowOff>25400</xdr:rowOff>
        </xdr:from>
        <xdr:to>
          <xdr:col>1</xdr:col>
          <xdr:colOff>152400</xdr:colOff>
          <xdr:row>17</xdr:row>
          <xdr:rowOff>215900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18</xdr:row>
          <xdr:rowOff>25400</xdr:rowOff>
        </xdr:from>
        <xdr:to>
          <xdr:col>1</xdr:col>
          <xdr:colOff>152400</xdr:colOff>
          <xdr:row>18</xdr:row>
          <xdr:rowOff>215900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19</xdr:row>
          <xdr:rowOff>25400</xdr:rowOff>
        </xdr:from>
        <xdr:to>
          <xdr:col>1</xdr:col>
          <xdr:colOff>152400</xdr:colOff>
          <xdr:row>19</xdr:row>
          <xdr:rowOff>215900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20</xdr:row>
          <xdr:rowOff>25400</xdr:rowOff>
        </xdr:from>
        <xdr:to>
          <xdr:col>1</xdr:col>
          <xdr:colOff>152400</xdr:colOff>
          <xdr:row>20</xdr:row>
          <xdr:rowOff>215900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21</xdr:row>
          <xdr:rowOff>25400</xdr:rowOff>
        </xdr:from>
        <xdr:to>
          <xdr:col>1</xdr:col>
          <xdr:colOff>152400</xdr:colOff>
          <xdr:row>21</xdr:row>
          <xdr:rowOff>215900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86CA7-F854-E44D-AB06-FFBC587B8D34}" name="tblOrders" displayName="tblOrders" ref="A1:P307" totalsRowCount="1" headerRowDxfId="9">
  <autoFilter ref="A1:P306" xr:uid="{B4886CA7-F854-E44D-AB06-FFBC587B8D34}"/>
  <tableColumns count="16">
    <tableColumn id="1" xr3:uid="{3D12D7DD-42C7-0942-8828-6E9FA7A9E960}" name="Order ID" totalsRowLabel="Total"/>
    <tableColumn id="2" xr3:uid="{961B587A-91BD-334B-AA1D-41755038110C}" name="Order Date" dataDxfId="3"/>
    <tableColumn id="14" xr3:uid="{723D260D-EB88-AD44-BB80-BDE330CF488C}" name="Weekday" dataDxfId="2">
      <calculatedColumnFormula>WEEKDAY(tblOrders[[#This Row],[Order Date]],1)</calculatedColumnFormula>
    </tableColumn>
    <tableColumn id="16" xr3:uid="{0BD22900-5586-8149-86CD-6A8B6F49E869}" name="Day Name" dataDxfId="0">
      <calculatedColumnFormula>TEXT(tblOrders[[#This Row],[Order Date]],"ddd")</calculatedColumnFormula>
    </tableColumn>
    <tableColumn id="3" xr3:uid="{AB861866-14A2-CA41-B9FA-39B915EF5019}" name="Customer ID"/>
    <tableColumn id="15" xr3:uid="{A8BE49EF-FC7C-D349-A648-69634C948E5B}" name="New Customers" dataDxfId="1">
      <calculatedColumnFormula>IF(tblOrders[[#This Row],[Customer ID]]&gt;8,"New Customer","Existing Customer")</calculatedColumnFormula>
    </tableColumn>
    <tableColumn id="12" xr3:uid="{75B01893-8314-444A-87F2-91CCD36AC611}" name="Company" dataDxfId="7">
      <calculatedColumnFormula>_xlfn.XLOOKUP(tblOrders[[#This Row],[Customer ID]],tblCustomers[ID],tblCustomers[Company])</calculatedColumnFormula>
    </tableColumn>
    <tableColumn id="13" xr3:uid="{E6406C9B-A18A-0942-A0AD-48C9E5FD7929}" name="Column2" dataDxfId="4">
      <calculatedColumnFormula>_xlfn.XLOOKUP(tblOrders[[#This Row],[Customer ID]],tblCustomers[ID],tblCustomers[Region])</calculatedColumnFormula>
    </tableColumn>
    <tableColumn id="4" xr3:uid="{02277D94-EDA0-B643-B4CC-3925FC7C89A6}" name="Rep ID"/>
    <tableColumn id="5" xr3:uid="{DB218998-7C53-EE45-BB72-13DBB52EF300}" name="Category"/>
    <tableColumn id="6" xr3:uid="{2D7FB265-4248-FD40-B741-16930DDC96A6}" name="Unit Price"/>
    <tableColumn id="7" xr3:uid="{B67150AA-DD3A-6240-A7B9-81990E6CC841}" name="Quantity"/>
    <tableColumn id="8" xr3:uid="{2B475D57-AECC-DE43-B649-72CE8233CAB1}" name="Shipping Fee"/>
    <tableColumn id="10" xr3:uid="{C3D8E2C9-3EA5-5044-BE6E-D4A8B522588E}" name="Total Revenue" totalsRowFunction="sum" dataDxfId="6">
      <calculatedColumnFormula>(tblOrders[[#This Row],[Unit Price]]*tblOrders[[#This Row],[Quantity]])+tblOrders[[#This Row],[Shipping Fee]]</calculatedColumnFormula>
    </tableColumn>
    <tableColumn id="9" xr3:uid="{799293D7-B098-B941-9D23-0FE209CB3A09}" name="Blanks" dataDxfId="5">
      <calculatedColumnFormula>COUNTA(tblOrders[[#This Row],[Order ID]:[Shipping Fee]])</calculatedColumnFormula>
    </tableColumn>
    <tableColumn id="11" xr3:uid="{4EDBE3C4-EA1B-934E-B4AC-4C0B4F801186}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C4B690-21D4-D646-85DF-9BA100A01F3A}" name="tblCustomers" displayName="tblCustomers" ref="A1:F13" totalsRowShown="0" headerRowDxfId="8">
  <autoFilter ref="A1:F13" xr:uid="{F6C4B690-21D4-D646-85DF-9BA100A01F3A}"/>
  <tableColumns count="6">
    <tableColumn id="1" xr3:uid="{68C287B8-C7CE-1945-91AA-94D78A13DAF2}" name="ID"/>
    <tableColumn id="2" xr3:uid="{0247492A-97BA-0C4F-B0F7-86B36F55DE8D}" name="Company"/>
    <tableColumn id="3" xr3:uid="{13A688DF-DF59-2346-AC9C-93C142919FD4}" name="Contact Name"/>
    <tableColumn id="4" xr3:uid="{2726DD72-5E3F-A545-89C7-213C21E39EC1}" name="Contact Email"/>
    <tableColumn id="5" xr3:uid="{ECC67B54-E5C0-FF4A-B26C-898B02987902}" name="Contact Phone"/>
    <tableColumn id="6" xr3:uid="{C54F0BD6-6B79-354C-B304-CA677D4A0218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FD5C-EC8F-49ED-9293-C50503D9B140}">
  <sheetPr codeName="Sheet3">
    <pageSetUpPr fitToPage="1"/>
  </sheetPr>
  <dimension ref="A1:J25"/>
  <sheetViews>
    <sheetView showGridLines="0" tabSelected="1" zoomScaleNormal="100" workbookViewId="0">
      <selection activeCell="D25" sqref="D25"/>
    </sheetView>
  </sheetViews>
  <sheetFormatPr baseColWidth="10" defaultColWidth="8.83203125" defaultRowHeight="15" x14ac:dyDescent="0.2"/>
  <cols>
    <col min="1" max="2" width="2.6640625" customWidth="1"/>
    <col min="3" max="3" width="3.33203125" customWidth="1"/>
    <col min="4" max="4" width="103.83203125" bestFit="1" customWidth="1"/>
    <col min="5" max="5" width="10.5" customWidth="1"/>
  </cols>
  <sheetData>
    <row r="1" spans="1:10" s="3" customFormat="1" ht="26.25" customHeight="1" x14ac:dyDescent="0.25">
      <c r="A1" s="2" t="s">
        <v>26</v>
      </c>
      <c r="G1" s="4"/>
      <c r="H1" s="4"/>
      <c r="I1" s="4"/>
      <c r="J1" s="4"/>
    </row>
    <row r="3" spans="1:10" x14ac:dyDescent="0.2">
      <c r="C3" t="s">
        <v>27</v>
      </c>
    </row>
    <row r="4" spans="1:10" x14ac:dyDescent="0.2">
      <c r="C4" t="s">
        <v>21</v>
      </c>
    </row>
    <row r="5" spans="1:10" x14ac:dyDescent="0.2">
      <c r="C5" t="s">
        <v>22</v>
      </c>
    </row>
    <row r="7" spans="1:10" x14ac:dyDescent="0.2">
      <c r="C7" s="5" t="s">
        <v>23</v>
      </c>
      <c r="D7" s="6" t="s">
        <v>24</v>
      </c>
      <c r="E7" s="6" t="s">
        <v>25</v>
      </c>
    </row>
    <row r="8" spans="1:10" ht="18" customHeight="1" x14ac:dyDescent="0.2">
      <c r="C8" s="7">
        <v>1</v>
      </c>
      <c r="D8" s="8" t="s">
        <v>83</v>
      </c>
      <c r="E8" s="10"/>
    </row>
    <row r="9" spans="1:10" ht="18" customHeight="1" x14ac:dyDescent="0.2">
      <c r="C9" s="7">
        <f>MAX($C$8:C8)+1</f>
        <v>2</v>
      </c>
      <c r="D9" s="8" t="s">
        <v>28</v>
      </c>
      <c r="E9" s="11"/>
    </row>
    <row r="10" spans="1:10" ht="18" customHeight="1" x14ac:dyDescent="0.2">
      <c r="C10" s="7">
        <f>MAX($C$8:C9)+1</f>
        <v>3</v>
      </c>
      <c r="D10" s="8" t="s">
        <v>29</v>
      </c>
      <c r="E10" s="11"/>
    </row>
    <row r="11" spans="1:10" ht="18" customHeight="1" x14ac:dyDescent="0.2">
      <c r="C11" s="7">
        <f>MAX($C$8:C10)+1</f>
        <v>4</v>
      </c>
      <c r="D11" s="8" t="s">
        <v>30</v>
      </c>
      <c r="E11" s="11"/>
    </row>
    <row r="12" spans="1:10" ht="18" customHeight="1" x14ac:dyDescent="0.2">
      <c r="C12" s="7">
        <f>MAX($C$8:C11)+1</f>
        <v>5</v>
      </c>
      <c r="D12" s="8" t="s">
        <v>31</v>
      </c>
      <c r="E12" s="12">
        <v>67634.819999999978</v>
      </c>
    </row>
    <row r="13" spans="1:10" ht="18" customHeight="1" x14ac:dyDescent="0.2">
      <c r="C13" s="7">
        <f>MAX($C$8:C12)+1</f>
        <v>6</v>
      </c>
      <c r="D13" s="8" t="s">
        <v>85</v>
      </c>
      <c r="E13" s="11"/>
    </row>
    <row r="14" spans="1:10" ht="18" customHeight="1" x14ac:dyDescent="0.2">
      <c r="C14" s="7">
        <f>MAX($C$8:C13)+1</f>
        <v>7</v>
      </c>
      <c r="D14" s="8" t="s">
        <v>98</v>
      </c>
      <c r="E14" s="12">
        <v>749</v>
      </c>
    </row>
    <row r="15" spans="1:10" ht="18" customHeight="1" x14ac:dyDescent="0.2">
      <c r="C15" s="7">
        <f>MAX($C$8:C14)+1</f>
        <v>8</v>
      </c>
      <c r="D15" s="8" t="s">
        <v>84</v>
      </c>
      <c r="E15" s="11"/>
    </row>
    <row r="16" spans="1:10" ht="18" customHeight="1" x14ac:dyDescent="0.2">
      <c r="C16" s="7">
        <f>MAX($C$8:C15)+1</f>
        <v>9</v>
      </c>
      <c r="D16" s="8" t="s">
        <v>78</v>
      </c>
      <c r="E16" s="11"/>
    </row>
    <row r="17" spans="3:5" ht="18" customHeight="1" x14ac:dyDescent="0.2">
      <c r="C17" s="7">
        <f>MAX($C$8:C16)+1</f>
        <v>10</v>
      </c>
      <c r="D17" s="8" t="s">
        <v>79</v>
      </c>
      <c r="E17" s="12">
        <v>95894.569999999992</v>
      </c>
    </row>
    <row r="18" spans="3:5" ht="18" customHeight="1" x14ac:dyDescent="0.2">
      <c r="C18" s="7">
        <f>MAX($C$8:C17)+1</f>
        <v>11</v>
      </c>
      <c r="D18" s="8" t="s">
        <v>80</v>
      </c>
      <c r="E18" s="11"/>
    </row>
    <row r="19" spans="3:5" ht="18" customHeight="1" x14ac:dyDescent="0.2">
      <c r="C19" s="7">
        <f>MAX($C$8:C18)+1</f>
        <v>12</v>
      </c>
      <c r="D19" s="8" t="s">
        <v>99</v>
      </c>
      <c r="E19" s="12">
        <v>48</v>
      </c>
    </row>
    <row r="20" spans="3:5" ht="18" customHeight="1" x14ac:dyDescent="0.2">
      <c r="C20" s="7">
        <f>MAX($C$8:C19)+1</f>
        <v>13</v>
      </c>
      <c r="D20" s="8" t="s">
        <v>81</v>
      </c>
      <c r="E20" s="11"/>
    </row>
    <row r="21" spans="3:5" ht="18" customHeight="1" x14ac:dyDescent="0.2">
      <c r="C21" s="7">
        <f>MAX($C$8:C20)+1</f>
        <v>14</v>
      </c>
      <c r="D21" s="8" t="s">
        <v>82</v>
      </c>
      <c r="E21" s="12">
        <v>137808.56</v>
      </c>
    </row>
    <row r="22" spans="3:5" ht="18" customHeight="1" x14ac:dyDescent="0.2">
      <c r="C22" s="7">
        <f>MAX($C$8:C21)+1</f>
        <v>15</v>
      </c>
      <c r="D22" s="8" t="s">
        <v>100</v>
      </c>
      <c r="E22" s="12">
        <v>33</v>
      </c>
    </row>
    <row r="25" spans="3:5" x14ac:dyDescent="0.2">
      <c r="D25" s="9"/>
    </row>
  </sheetData>
  <pageMargins left="0.7" right="0.7" top="0.75" bottom="0.75" header="0.3" footer="0.3"/>
  <pageSetup scale="99" fitToHeight="0" orientation="landscape" r:id="rId1"/>
  <colBreaks count="2" manualBreakCount="2">
    <brk id="3" max="21" man="1"/>
    <brk id="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0</xdr:col>
                    <xdr:colOff>127000</xdr:colOff>
                    <xdr:row>7</xdr:row>
                    <xdr:rowOff>25400</xdr:rowOff>
                  </from>
                  <to>
                    <xdr:col>1</xdr:col>
                    <xdr:colOff>152400</xdr:colOff>
                    <xdr:row>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0</xdr:col>
                    <xdr:colOff>127000</xdr:colOff>
                    <xdr:row>8</xdr:row>
                    <xdr:rowOff>25400</xdr:rowOff>
                  </from>
                  <to>
                    <xdr:col>1</xdr:col>
                    <xdr:colOff>152400</xdr:colOff>
                    <xdr:row>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0</xdr:col>
                    <xdr:colOff>127000</xdr:colOff>
                    <xdr:row>9</xdr:row>
                    <xdr:rowOff>25400</xdr:rowOff>
                  </from>
                  <to>
                    <xdr:col>1</xdr:col>
                    <xdr:colOff>152400</xdr:colOff>
                    <xdr:row>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0</xdr:col>
                    <xdr:colOff>127000</xdr:colOff>
                    <xdr:row>10</xdr:row>
                    <xdr:rowOff>25400</xdr:rowOff>
                  </from>
                  <to>
                    <xdr:col>1</xdr:col>
                    <xdr:colOff>152400</xdr:colOff>
                    <xdr:row>10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0</xdr:col>
                    <xdr:colOff>127000</xdr:colOff>
                    <xdr:row>11</xdr:row>
                    <xdr:rowOff>25400</xdr:rowOff>
                  </from>
                  <to>
                    <xdr:col>1</xdr:col>
                    <xdr:colOff>152400</xdr:colOff>
                    <xdr:row>11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0</xdr:col>
                    <xdr:colOff>127000</xdr:colOff>
                    <xdr:row>12</xdr:row>
                    <xdr:rowOff>25400</xdr:rowOff>
                  </from>
                  <to>
                    <xdr:col>1</xdr:col>
                    <xdr:colOff>152400</xdr:colOff>
                    <xdr:row>12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0</xdr:col>
                    <xdr:colOff>127000</xdr:colOff>
                    <xdr:row>13</xdr:row>
                    <xdr:rowOff>25400</xdr:rowOff>
                  </from>
                  <to>
                    <xdr:col>1</xdr:col>
                    <xdr:colOff>152400</xdr:colOff>
                    <xdr:row>13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0</xdr:col>
                    <xdr:colOff>127000</xdr:colOff>
                    <xdr:row>14</xdr:row>
                    <xdr:rowOff>25400</xdr:rowOff>
                  </from>
                  <to>
                    <xdr:col>1</xdr:col>
                    <xdr:colOff>152400</xdr:colOff>
                    <xdr:row>14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0</xdr:col>
                    <xdr:colOff>127000</xdr:colOff>
                    <xdr:row>15</xdr:row>
                    <xdr:rowOff>25400</xdr:rowOff>
                  </from>
                  <to>
                    <xdr:col>1</xdr:col>
                    <xdr:colOff>152400</xdr:colOff>
                    <xdr:row>15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0</xdr:col>
                    <xdr:colOff>127000</xdr:colOff>
                    <xdr:row>16</xdr:row>
                    <xdr:rowOff>25400</xdr:rowOff>
                  </from>
                  <to>
                    <xdr:col>1</xdr:col>
                    <xdr:colOff>152400</xdr:colOff>
                    <xdr:row>16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0</xdr:col>
                    <xdr:colOff>127000</xdr:colOff>
                    <xdr:row>17</xdr:row>
                    <xdr:rowOff>25400</xdr:rowOff>
                  </from>
                  <to>
                    <xdr:col>1</xdr:col>
                    <xdr:colOff>152400</xdr:colOff>
                    <xdr:row>17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defaultSize="0" autoFill="0" autoLine="0" autoPict="0">
                <anchor moveWithCells="1">
                  <from>
                    <xdr:col>0</xdr:col>
                    <xdr:colOff>127000</xdr:colOff>
                    <xdr:row>18</xdr:row>
                    <xdr:rowOff>25400</xdr:rowOff>
                  </from>
                  <to>
                    <xdr:col>1</xdr:col>
                    <xdr:colOff>152400</xdr:colOff>
                    <xdr:row>18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0</xdr:col>
                    <xdr:colOff>127000</xdr:colOff>
                    <xdr:row>19</xdr:row>
                    <xdr:rowOff>25400</xdr:rowOff>
                  </from>
                  <to>
                    <xdr:col>1</xdr:col>
                    <xdr:colOff>152400</xdr:colOff>
                    <xdr:row>19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0</xdr:col>
                    <xdr:colOff>127000</xdr:colOff>
                    <xdr:row>20</xdr:row>
                    <xdr:rowOff>25400</xdr:rowOff>
                  </from>
                  <to>
                    <xdr:col>1</xdr:col>
                    <xdr:colOff>152400</xdr:colOff>
                    <xdr:row>20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0</xdr:col>
                    <xdr:colOff>127000</xdr:colOff>
                    <xdr:row>21</xdr:row>
                    <xdr:rowOff>25400</xdr:rowOff>
                  </from>
                  <to>
                    <xdr:col>1</xdr:col>
                    <xdr:colOff>152400</xdr:colOff>
                    <xdr:row>21</xdr:row>
                    <xdr:rowOff>215900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7B46-EF33-4695-AA12-DEA1F80D166C}">
  <sheetPr codeName="Sheet1"/>
  <dimension ref="A1:P307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10" customWidth="1"/>
    <col min="2" max="2" width="12" customWidth="1"/>
    <col min="3" max="3" width="13" customWidth="1"/>
    <col min="4" max="4" width="15.1640625" bestFit="1" customWidth="1"/>
    <col min="5" max="5" width="20.33203125" bestFit="1" customWidth="1"/>
    <col min="6" max="6" width="11.1640625" customWidth="1"/>
    <col min="7" max="7" width="10.33203125" customWidth="1"/>
    <col min="8" max="8" width="13.33203125" customWidth="1"/>
    <col min="9" max="9" width="14.6640625" bestFit="1" customWidth="1"/>
  </cols>
  <sheetData>
    <row r="1" spans="1:16" x14ac:dyDescent="0.2">
      <c r="A1" s="1" t="s">
        <v>0</v>
      </c>
      <c r="B1" s="1" t="s">
        <v>1</v>
      </c>
      <c r="C1" s="1" t="s">
        <v>106</v>
      </c>
      <c r="D1" s="1" t="s">
        <v>108</v>
      </c>
      <c r="E1" s="1" t="s">
        <v>2</v>
      </c>
      <c r="F1" s="1" t="s">
        <v>107</v>
      </c>
      <c r="G1" s="1" t="s">
        <v>33</v>
      </c>
      <c r="H1" s="1" t="s">
        <v>105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102</v>
      </c>
      <c r="O1" s="1" t="s">
        <v>101</v>
      </c>
      <c r="P1" s="1" t="s">
        <v>104</v>
      </c>
    </row>
    <row r="2" spans="1:16" x14ac:dyDescent="0.2">
      <c r="A2">
        <v>1001</v>
      </c>
      <c r="B2" s="13">
        <v>43492</v>
      </c>
      <c r="C2" s="14">
        <f>WEEKDAY(tblOrders[[#This Row],[Order Date]],1)</f>
        <v>1</v>
      </c>
      <c r="D2" s="14" t="str">
        <f>TEXT(tblOrders[[#This Row],[Order Date]],"ddd")</f>
        <v>Sun</v>
      </c>
      <c r="E2">
        <v>1</v>
      </c>
      <c r="F2" t="str">
        <f>IF(tblOrders[[#This Row],[Customer ID]]&gt;8,"New Customer","Existing Customer")</f>
        <v>Existing Customer</v>
      </c>
      <c r="G2" t="str">
        <f>_xlfn.XLOOKUP(tblOrders[[#This Row],[Customer ID]],tblCustomers[ID],tblCustomers[Company])</f>
        <v>Dell</v>
      </c>
      <c r="H2" t="str">
        <f>_xlfn.XLOOKUP(tblOrders[[#This Row],[Customer ID]],tblCustomers[ID],tblCustomers[Region])</f>
        <v>North</v>
      </c>
      <c r="I2">
        <v>1</v>
      </c>
      <c r="J2" t="s">
        <v>8</v>
      </c>
      <c r="K2">
        <v>14</v>
      </c>
      <c r="L2">
        <v>49</v>
      </c>
      <c r="M2">
        <v>67</v>
      </c>
      <c r="N2">
        <f>(tblOrders[[#This Row],[Unit Price]]*tblOrders[[#This Row],[Quantity]])+tblOrders[[#This Row],[Shipping Fee]]</f>
        <v>753</v>
      </c>
      <c r="O2">
        <f>COUNTA(tblOrders[[#This Row],[Order ID]:[Shipping Fee]])</f>
        <v>13</v>
      </c>
      <c r="P2">
        <v>1</v>
      </c>
    </row>
    <row r="3" spans="1:16" x14ac:dyDescent="0.2">
      <c r="A3">
        <v>1034</v>
      </c>
      <c r="B3" s="13">
        <v>43524</v>
      </c>
      <c r="C3" s="14">
        <f>WEEKDAY(tblOrders[[#This Row],[Order Date]],1)</f>
        <v>5</v>
      </c>
      <c r="D3" s="14" t="str">
        <f>TEXT(tblOrders[[#This Row],[Order Date]],"ddd")</f>
        <v>Thu</v>
      </c>
      <c r="E3">
        <v>1</v>
      </c>
      <c r="F3" t="str">
        <f>IF(tblOrders[[#This Row],[Customer ID]]&gt;8,"New Customer","Existing Customer")</f>
        <v>Existing Customer</v>
      </c>
      <c r="G3" t="str">
        <f>_xlfn.XLOOKUP(tblOrders[[#This Row],[Customer ID]],tblCustomers[ID],tblCustomers[Company])</f>
        <v>Dell</v>
      </c>
      <c r="H3" t="str">
        <f>_xlfn.XLOOKUP(tblOrders[[#This Row],[Customer ID]],tblCustomers[ID],tblCustomers[Region])</f>
        <v>North</v>
      </c>
      <c r="I3">
        <v>6</v>
      </c>
      <c r="M3">
        <v>31</v>
      </c>
      <c r="N3">
        <f>(tblOrders[[#This Row],[Unit Price]]*tblOrders[[#This Row],[Quantity]])+tblOrders[[#This Row],[Shipping Fee]]</f>
        <v>31</v>
      </c>
      <c r="O3">
        <f>COUNTA(tblOrders[[#This Row],[Order ID]:[Shipping Fee]])</f>
        <v>10</v>
      </c>
      <c r="P3">
        <v>170</v>
      </c>
    </row>
    <row r="4" spans="1:16" x14ac:dyDescent="0.2">
      <c r="A4">
        <v>1067</v>
      </c>
      <c r="B4" s="13">
        <v>43532</v>
      </c>
      <c r="C4" s="14">
        <f>WEEKDAY(tblOrders[[#This Row],[Order Date]],1)</f>
        <v>6</v>
      </c>
      <c r="D4" s="14" t="str">
        <f>TEXT(tblOrders[[#This Row],[Order Date]],"ddd")</f>
        <v>Fri</v>
      </c>
      <c r="E4">
        <v>1</v>
      </c>
      <c r="F4" t="str">
        <f>IF(tblOrders[[#This Row],[Customer ID]]&gt;8,"New Customer","Existing Customer")</f>
        <v>Existing Customer</v>
      </c>
      <c r="G4" t="str">
        <f>_xlfn.XLOOKUP(tblOrders[[#This Row],[Customer ID]],tblCustomers[ID],tblCustomers[Company])</f>
        <v>Dell</v>
      </c>
      <c r="H4" t="str">
        <f>_xlfn.XLOOKUP(tblOrders[[#This Row],[Customer ID]],tblCustomers[ID],tblCustomers[Region])</f>
        <v>North</v>
      </c>
      <c r="I4">
        <v>4</v>
      </c>
      <c r="J4" t="s">
        <v>16</v>
      </c>
      <c r="K4">
        <v>34.799999999999997</v>
      </c>
      <c r="L4">
        <v>63</v>
      </c>
      <c r="M4">
        <v>217</v>
      </c>
      <c r="N4">
        <f>(tblOrders[[#This Row],[Unit Price]]*tblOrders[[#This Row],[Quantity]])+tblOrders[[#This Row],[Shipping Fee]]</f>
        <v>2409.3999999999996</v>
      </c>
      <c r="O4">
        <f>COUNTA(tblOrders[[#This Row],[Order ID]:[Shipping Fee]])</f>
        <v>13</v>
      </c>
      <c r="P4">
        <v>97</v>
      </c>
    </row>
    <row r="5" spans="1:16" x14ac:dyDescent="0.2">
      <c r="A5">
        <v>1088</v>
      </c>
      <c r="B5" s="13">
        <v>43561</v>
      </c>
      <c r="C5" s="14">
        <f>WEEKDAY(tblOrders[[#This Row],[Order Date]],1)</f>
        <v>7</v>
      </c>
      <c r="D5" s="14" t="str">
        <f>TEXT(tblOrders[[#This Row],[Order Date]],"ddd")</f>
        <v>Sat</v>
      </c>
      <c r="E5">
        <v>1</v>
      </c>
      <c r="F5" t="str">
        <f>IF(tblOrders[[#This Row],[Customer ID]]&gt;8,"New Customer","Existing Customer")</f>
        <v>Existing Customer</v>
      </c>
      <c r="G5" t="str">
        <f>_xlfn.XLOOKUP(tblOrders[[#This Row],[Customer ID]],tblCustomers[ID],tblCustomers[Company])</f>
        <v>Dell</v>
      </c>
      <c r="H5" t="str">
        <f>_xlfn.XLOOKUP(tblOrders[[#This Row],[Customer ID]],tblCustomers[ID],tblCustomers[Region])</f>
        <v>North</v>
      </c>
      <c r="I5">
        <v>5</v>
      </c>
      <c r="J5" t="s">
        <v>12</v>
      </c>
      <c r="K5">
        <v>40</v>
      </c>
      <c r="L5">
        <v>17</v>
      </c>
      <c r="M5">
        <v>69</v>
      </c>
      <c r="N5">
        <f>(tblOrders[[#This Row],[Unit Price]]*tblOrders[[#This Row],[Quantity]])+tblOrders[[#This Row],[Shipping Fee]]</f>
        <v>749</v>
      </c>
      <c r="O5">
        <f>COUNTA(tblOrders[[#This Row],[Order ID]:[Shipping Fee]])</f>
        <v>13</v>
      </c>
      <c r="P5">
        <v>139</v>
      </c>
    </row>
    <row r="6" spans="1:16" x14ac:dyDescent="0.2">
      <c r="A6">
        <v>1091</v>
      </c>
      <c r="B6" s="13">
        <v>43565</v>
      </c>
      <c r="C6" s="14">
        <f>WEEKDAY(tblOrders[[#This Row],[Order Date]],1)</f>
        <v>4</v>
      </c>
      <c r="D6" s="14" t="str">
        <f>TEXT(tblOrders[[#This Row],[Order Date]],"ddd")</f>
        <v>Wed</v>
      </c>
      <c r="E6">
        <v>1</v>
      </c>
      <c r="F6" t="str">
        <f>IF(tblOrders[[#This Row],[Customer ID]]&gt;8,"New Customer","Existing Customer")</f>
        <v>Existing Customer</v>
      </c>
      <c r="G6" t="str">
        <f>_xlfn.XLOOKUP(tblOrders[[#This Row],[Customer ID]],tblCustomers[ID],tblCustomers[Company])</f>
        <v>Dell</v>
      </c>
      <c r="H6" t="str">
        <f>_xlfn.XLOOKUP(tblOrders[[#This Row],[Customer ID]],tblCustomers[ID],tblCustomers[Region])</f>
        <v>North</v>
      </c>
      <c r="I6">
        <v>7</v>
      </c>
      <c r="J6" t="s">
        <v>8</v>
      </c>
      <c r="K6">
        <v>2.99</v>
      </c>
      <c r="L6">
        <v>88</v>
      </c>
      <c r="M6">
        <v>26</v>
      </c>
      <c r="N6">
        <f>(tblOrders[[#This Row],[Unit Price]]*tblOrders[[#This Row],[Quantity]])+tblOrders[[#This Row],[Shipping Fee]]</f>
        <v>289.12</v>
      </c>
      <c r="O6">
        <f>COUNTA(tblOrders[[#This Row],[Order ID]:[Shipping Fee]])</f>
        <v>13</v>
      </c>
      <c r="P6">
        <v>234</v>
      </c>
    </row>
    <row r="7" spans="1:16" x14ac:dyDescent="0.2">
      <c r="A7">
        <v>1131</v>
      </c>
      <c r="B7" s="13">
        <v>43593</v>
      </c>
      <c r="C7" s="14">
        <f>WEEKDAY(tblOrders[[#This Row],[Order Date]],1)</f>
        <v>4</v>
      </c>
      <c r="D7" s="14" t="str">
        <f>TEXT(tblOrders[[#This Row],[Order Date]],"ddd")</f>
        <v>Wed</v>
      </c>
      <c r="E7">
        <v>1</v>
      </c>
      <c r="F7" t="str">
        <f>IF(tblOrders[[#This Row],[Customer ID]]&gt;8,"New Customer","Existing Customer")</f>
        <v>Existing Customer</v>
      </c>
      <c r="G7" t="str">
        <f>_xlfn.XLOOKUP(tblOrders[[#This Row],[Customer ID]],tblCustomers[ID],tblCustomers[Company])</f>
        <v>Dell</v>
      </c>
      <c r="H7" t="str">
        <f>_xlfn.XLOOKUP(tblOrders[[#This Row],[Customer ID]],tblCustomers[ID],tblCustomers[Region])</f>
        <v>North</v>
      </c>
      <c r="I7">
        <v>4</v>
      </c>
      <c r="J7" t="s">
        <v>16</v>
      </c>
      <c r="K7">
        <v>34.799999999999997</v>
      </c>
      <c r="L7">
        <v>22</v>
      </c>
      <c r="M7">
        <v>75</v>
      </c>
      <c r="N7">
        <f>(tblOrders[[#This Row],[Unit Price]]*tblOrders[[#This Row],[Quantity]])+tblOrders[[#This Row],[Shipping Fee]]</f>
        <v>840.59999999999991</v>
      </c>
      <c r="O7">
        <f>COUNTA(tblOrders[[#This Row],[Order ID]:[Shipping Fee]])</f>
        <v>13</v>
      </c>
      <c r="P7">
        <v>103</v>
      </c>
    </row>
    <row r="8" spans="1:16" x14ac:dyDescent="0.2">
      <c r="A8">
        <v>1117</v>
      </c>
      <c r="B8" s="13">
        <v>43594</v>
      </c>
      <c r="C8" s="14">
        <f>WEEKDAY(tblOrders[[#This Row],[Order Date]],1)</f>
        <v>5</v>
      </c>
      <c r="D8" s="14" t="str">
        <f>TEXT(tblOrders[[#This Row],[Order Date]],"ddd")</f>
        <v>Thu</v>
      </c>
      <c r="E8">
        <v>1</v>
      </c>
      <c r="F8" t="str">
        <f>IF(tblOrders[[#This Row],[Customer ID]]&gt;8,"New Customer","Existing Customer")</f>
        <v>Existing Customer</v>
      </c>
      <c r="G8" t="str">
        <f>_xlfn.XLOOKUP(tblOrders[[#This Row],[Customer ID]],tblCustomers[ID],tblCustomers[Company])</f>
        <v>Dell</v>
      </c>
      <c r="H8" t="str">
        <f>_xlfn.XLOOKUP(tblOrders[[#This Row],[Customer ID]],tblCustomers[ID],tblCustomers[Region])</f>
        <v>North</v>
      </c>
      <c r="I8">
        <v>9</v>
      </c>
      <c r="J8" t="s">
        <v>16</v>
      </c>
      <c r="K8">
        <v>34.799999999999997</v>
      </c>
      <c r="L8">
        <v>37</v>
      </c>
      <c r="M8">
        <v>133</v>
      </c>
      <c r="N8">
        <f>(tblOrders[[#This Row],[Unit Price]]*tblOrders[[#This Row],[Quantity]])+tblOrders[[#This Row],[Shipping Fee]]</f>
        <v>1420.6</v>
      </c>
      <c r="O8">
        <f>COUNTA(tblOrders[[#This Row],[Order ID]:[Shipping Fee]])</f>
        <v>13</v>
      </c>
      <c r="P8">
        <v>287</v>
      </c>
    </row>
    <row r="9" spans="1:16" x14ac:dyDescent="0.2">
      <c r="A9">
        <v>1099</v>
      </c>
      <c r="B9" s="13">
        <v>43614</v>
      </c>
      <c r="C9" s="14">
        <f>WEEKDAY(tblOrders[[#This Row],[Order Date]],1)</f>
        <v>4</v>
      </c>
      <c r="D9" s="14" t="str">
        <f>TEXT(tblOrders[[#This Row],[Order Date]],"ddd")</f>
        <v>Wed</v>
      </c>
      <c r="E9">
        <v>1</v>
      </c>
      <c r="F9" t="str">
        <f>IF(tblOrders[[#This Row],[Customer ID]]&gt;8,"New Customer","Existing Customer")</f>
        <v>Existing Customer</v>
      </c>
      <c r="G9" t="str">
        <f>_xlfn.XLOOKUP(tblOrders[[#This Row],[Customer ID]],tblCustomers[ID],tblCustomers[Company])</f>
        <v>Dell</v>
      </c>
      <c r="H9" t="str">
        <f>_xlfn.XLOOKUP(tblOrders[[#This Row],[Customer ID]],tblCustomers[ID],tblCustomers[Region])</f>
        <v>North</v>
      </c>
      <c r="I9">
        <v>2</v>
      </c>
      <c r="J9" t="s">
        <v>13</v>
      </c>
      <c r="K9">
        <v>12.75</v>
      </c>
      <c r="L9">
        <v>14</v>
      </c>
      <c r="M9">
        <v>17</v>
      </c>
      <c r="N9">
        <f>(tblOrders[[#This Row],[Unit Price]]*tblOrders[[#This Row],[Quantity]])+tblOrders[[#This Row],[Shipping Fee]]</f>
        <v>195.5</v>
      </c>
      <c r="O9">
        <f>COUNTA(tblOrders[[#This Row],[Order ID]:[Shipping Fee]])</f>
        <v>13</v>
      </c>
      <c r="P9">
        <v>37</v>
      </c>
    </row>
    <row r="10" spans="1:16" x14ac:dyDescent="0.2">
      <c r="A10">
        <v>1153</v>
      </c>
      <c r="B10" s="13">
        <v>43624</v>
      </c>
      <c r="C10" s="14">
        <f>WEEKDAY(tblOrders[[#This Row],[Order Date]],1)</f>
        <v>7</v>
      </c>
      <c r="D10" s="14" t="str">
        <f>TEXT(tblOrders[[#This Row],[Order Date]],"ddd")</f>
        <v>Sat</v>
      </c>
      <c r="E10">
        <v>1</v>
      </c>
      <c r="F10" t="str">
        <f>IF(tblOrders[[#This Row],[Customer ID]]&gt;8,"New Customer","Existing Customer")</f>
        <v>Existing Customer</v>
      </c>
      <c r="G10" t="str">
        <f>_xlfn.XLOOKUP(tblOrders[[#This Row],[Customer ID]],tblCustomers[ID],tblCustomers[Company])</f>
        <v>Dell</v>
      </c>
      <c r="H10" t="str">
        <f>_xlfn.XLOOKUP(tblOrders[[#This Row],[Customer ID]],tblCustomers[ID],tblCustomers[Region])</f>
        <v>North</v>
      </c>
      <c r="I10">
        <v>3</v>
      </c>
      <c r="J10" t="s">
        <v>15</v>
      </c>
      <c r="K10">
        <v>9.1999999999999993</v>
      </c>
      <c r="L10">
        <v>80</v>
      </c>
      <c r="M10">
        <v>71</v>
      </c>
      <c r="N10">
        <f>(tblOrders[[#This Row],[Unit Price]]*tblOrders[[#This Row],[Quantity]])+tblOrders[[#This Row],[Shipping Fee]]</f>
        <v>807</v>
      </c>
      <c r="O10">
        <f>COUNTA(tblOrders[[#This Row],[Order ID]:[Shipping Fee]])</f>
        <v>13</v>
      </c>
      <c r="P10">
        <v>64</v>
      </c>
    </row>
    <row r="11" spans="1:16" x14ac:dyDescent="0.2">
      <c r="A11">
        <v>1153</v>
      </c>
      <c r="B11" s="13">
        <v>43624</v>
      </c>
      <c r="C11" s="14">
        <f>WEEKDAY(tblOrders[[#This Row],[Order Date]],1)</f>
        <v>7</v>
      </c>
      <c r="D11" s="14" t="str">
        <f>TEXT(tblOrders[[#This Row],[Order Date]],"ddd")</f>
        <v>Sat</v>
      </c>
      <c r="E11">
        <v>1</v>
      </c>
      <c r="F11" t="str">
        <f>IF(tblOrders[[#This Row],[Customer ID]]&gt;8,"New Customer","Existing Customer")</f>
        <v>Existing Customer</v>
      </c>
      <c r="G11" t="str">
        <f>_xlfn.XLOOKUP(tblOrders[[#This Row],[Customer ID]],tblCustomers[ID],tblCustomers[Company])</f>
        <v>Dell</v>
      </c>
      <c r="H11" t="str">
        <f>_xlfn.XLOOKUP(tblOrders[[#This Row],[Customer ID]],tblCustomers[ID],tblCustomers[Region])</f>
        <v>North</v>
      </c>
      <c r="I11">
        <v>4</v>
      </c>
      <c r="J11" t="s">
        <v>15</v>
      </c>
      <c r="K11">
        <v>9.1999999999999993</v>
      </c>
      <c r="L11">
        <v>80</v>
      </c>
      <c r="M11">
        <v>71</v>
      </c>
      <c r="N11">
        <f>(tblOrders[[#This Row],[Unit Price]]*tblOrders[[#This Row],[Quantity]])+tblOrders[[#This Row],[Shipping Fee]]</f>
        <v>807</v>
      </c>
      <c r="O11">
        <f>COUNTA(tblOrders[[#This Row],[Order ID]:[Shipping Fee]])</f>
        <v>13</v>
      </c>
      <c r="P11">
        <v>105</v>
      </c>
    </row>
    <row r="12" spans="1:16" x14ac:dyDescent="0.2">
      <c r="A12">
        <v>1180</v>
      </c>
      <c r="B12" s="13">
        <v>43624</v>
      </c>
      <c r="C12" s="14">
        <f>WEEKDAY(tblOrders[[#This Row],[Order Date]],1)</f>
        <v>7</v>
      </c>
      <c r="D12" s="14" t="str">
        <f>TEXT(tblOrders[[#This Row],[Order Date]],"ddd")</f>
        <v>Sat</v>
      </c>
      <c r="E12">
        <v>1</v>
      </c>
      <c r="F12" t="str">
        <f>IF(tblOrders[[#This Row],[Customer ID]]&gt;8,"New Customer","Existing Customer")</f>
        <v>Existing Customer</v>
      </c>
      <c r="G12" t="str">
        <f>_xlfn.XLOOKUP(tblOrders[[#This Row],[Customer ID]],tblCustomers[ID],tblCustomers[Company])</f>
        <v>Dell</v>
      </c>
      <c r="H12" t="str">
        <f>_xlfn.XLOOKUP(tblOrders[[#This Row],[Customer ID]],tblCustomers[ID],tblCustomers[Region])</f>
        <v>North</v>
      </c>
      <c r="I12">
        <v>4</v>
      </c>
      <c r="J12" t="s">
        <v>13</v>
      </c>
      <c r="K12">
        <v>12.75</v>
      </c>
      <c r="L12">
        <v>92</v>
      </c>
      <c r="M12">
        <v>116</v>
      </c>
      <c r="N12">
        <f>(tblOrders[[#This Row],[Unit Price]]*tblOrders[[#This Row],[Quantity]])+tblOrders[[#This Row],[Shipping Fee]]</f>
        <v>1289</v>
      </c>
      <c r="O12">
        <f>COUNTA(tblOrders[[#This Row],[Order ID]:[Shipping Fee]])</f>
        <v>13</v>
      </c>
      <c r="P12">
        <v>107</v>
      </c>
    </row>
    <row r="13" spans="1:16" x14ac:dyDescent="0.2">
      <c r="A13">
        <v>1221</v>
      </c>
      <c r="B13" s="13">
        <v>43652</v>
      </c>
      <c r="C13" s="14">
        <f>WEEKDAY(tblOrders[[#This Row],[Order Date]],1)</f>
        <v>7</v>
      </c>
      <c r="D13" s="14" t="str">
        <f>TEXT(tblOrders[[#This Row],[Order Date]],"ddd")</f>
        <v>Sat</v>
      </c>
      <c r="E13">
        <v>1</v>
      </c>
      <c r="F13" t="str">
        <f>IF(tblOrders[[#This Row],[Customer ID]]&gt;8,"New Customer","Existing Customer")</f>
        <v>Existing Customer</v>
      </c>
      <c r="G13" t="str">
        <f>_xlfn.XLOOKUP(tblOrders[[#This Row],[Customer ID]],tblCustomers[ID],tblCustomers[Company])</f>
        <v>Dell</v>
      </c>
      <c r="H13" t="str">
        <f>_xlfn.XLOOKUP(tblOrders[[#This Row],[Customer ID]],tblCustomers[ID],tblCustomers[Region])</f>
        <v>North</v>
      </c>
      <c r="I13">
        <v>5</v>
      </c>
      <c r="J13" t="s">
        <v>13</v>
      </c>
      <c r="K13">
        <v>12.75</v>
      </c>
      <c r="L13">
        <v>28</v>
      </c>
      <c r="M13">
        <v>36</v>
      </c>
      <c r="N13">
        <f>(tblOrders[[#This Row],[Unit Price]]*tblOrders[[#This Row],[Quantity]])+tblOrders[[#This Row],[Shipping Fee]]</f>
        <v>393</v>
      </c>
      <c r="O13">
        <f>COUNTA(tblOrders[[#This Row],[Order ID]:[Shipping Fee]])</f>
        <v>13</v>
      </c>
      <c r="P13">
        <v>150</v>
      </c>
    </row>
    <row r="14" spans="1:16" x14ac:dyDescent="0.2">
      <c r="A14">
        <v>1214</v>
      </c>
      <c r="B14" s="13">
        <v>43656</v>
      </c>
      <c r="C14" s="14">
        <f>WEEKDAY(tblOrders[[#This Row],[Order Date]],1)</f>
        <v>4</v>
      </c>
      <c r="D14" s="14" t="str">
        <f>TEXT(tblOrders[[#This Row],[Order Date]],"ddd")</f>
        <v>Wed</v>
      </c>
      <c r="E14">
        <v>1</v>
      </c>
      <c r="F14" t="str">
        <f>IF(tblOrders[[#This Row],[Customer ID]]&gt;8,"New Customer","Existing Customer")</f>
        <v>Existing Customer</v>
      </c>
      <c r="G14" t="str">
        <f>_xlfn.XLOOKUP(tblOrders[[#This Row],[Customer ID]],tblCustomers[ID],tblCustomers[Company])</f>
        <v>Dell</v>
      </c>
      <c r="H14" t="str">
        <f>_xlfn.XLOOKUP(tblOrders[[#This Row],[Customer ID]],tblCustomers[ID],tblCustomers[Region])</f>
        <v>North</v>
      </c>
      <c r="I14">
        <v>7</v>
      </c>
      <c r="J14" t="s">
        <v>9</v>
      </c>
      <c r="K14">
        <v>10</v>
      </c>
      <c r="L14">
        <v>80</v>
      </c>
      <c r="M14">
        <v>78</v>
      </c>
      <c r="N14">
        <f>(tblOrders[[#This Row],[Unit Price]]*tblOrders[[#This Row],[Quantity]])+tblOrders[[#This Row],[Shipping Fee]]</f>
        <v>878</v>
      </c>
      <c r="O14">
        <f>COUNTA(tblOrders[[#This Row],[Order ID]:[Shipping Fee]])</f>
        <v>13</v>
      </c>
      <c r="P14">
        <v>241</v>
      </c>
    </row>
    <row r="15" spans="1:16" x14ac:dyDescent="0.2">
      <c r="A15">
        <v>1190</v>
      </c>
      <c r="B15" s="13">
        <v>43674</v>
      </c>
      <c r="C15" s="14">
        <f>WEEKDAY(tblOrders[[#This Row],[Order Date]],1)</f>
        <v>1</v>
      </c>
      <c r="D15" s="14" t="str">
        <f>TEXT(tblOrders[[#This Row],[Order Date]],"ddd")</f>
        <v>Sun</v>
      </c>
      <c r="E15">
        <v>1</v>
      </c>
      <c r="F15" t="str">
        <f>IF(tblOrders[[#This Row],[Customer ID]]&gt;8,"New Customer","Existing Customer")</f>
        <v>Existing Customer</v>
      </c>
      <c r="G15" t="str">
        <f>_xlfn.XLOOKUP(tblOrders[[#This Row],[Customer ID]],tblCustomers[ID],tblCustomers[Company])</f>
        <v>Dell</v>
      </c>
      <c r="H15" t="str">
        <f>_xlfn.XLOOKUP(tblOrders[[#This Row],[Customer ID]],tblCustomers[ID],tblCustomers[Region])</f>
        <v>North</v>
      </c>
      <c r="I15">
        <v>6</v>
      </c>
      <c r="J15" t="s">
        <v>17</v>
      </c>
      <c r="K15">
        <v>18.399999999999999</v>
      </c>
      <c r="L15">
        <v>47</v>
      </c>
      <c r="M15">
        <v>91</v>
      </c>
      <c r="N15">
        <f>(tblOrders[[#This Row],[Unit Price]]*tblOrders[[#This Row],[Quantity]])+tblOrders[[#This Row],[Shipping Fee]]</f>
        <v>955.8</v>
      </c>
      <c r="O15">
        <f>COUNTA(tblOrders[[#This Row],[Order ID]:[Shipping Fee]])</f>
        <v>13</v>
      </c>
      <c r="P15">
        <v>192</v>
      </c>
    </row>
    <row r="16" spans="1:16" x14ac:dyDescent="0.2">
      <c r="A16">
        <v>1240</v>
      </c>
      <c r="B16" s="13">
        <v>43685</v>
      </c>
      <c r="C16" s="14">
        <f>WEEKDAY(tblOrders[[#This Row],[Order Date]],1)</f>
        <v>5</v>
      </c>
      <c r="D16" s="14" t="str">
        <f>TEXT(tblOrders[[#This Row],[Order Date]],"ddd")</f>
        <v>Thu</v>
      </c>
      <c r="E16">
        <v>1</v>
      </c>
      <c r="F16" t="str">
        <f>IF(tblOrders[[#This Row],[Customer ID]]&gt;8,"New Customer","Existing Customer")</f>
        <v>Existing Customer</v>
      </c>
      <c r="G16" t="str">
        <f>_xlfn.XLOOKUP(tblOrders[[#This Row],[Customer ID]],tblCustomers[ID],tblCustomers[Company])</f>
        <v>Dell</v>
      </c>
      <c r="H16" t="str">
        <f>_xlfn.XLOOKUP(tblOrders[[#This Row],[Customer ID]],tblCustomers[ID],tblCustomers[Region])</f>
        <v>North</v>
      </c>
      <c r="I16">
        <v>4</v>
      </c>
      <c r="J16" t="s">
        <v>15</v>
      </c>
      <c r="K16">
        <v>9.1999999999999993</v>
      </c>
      <c r="L16">
        <v>54</v>
      </c>
      <c r="M16">
        <v>49</v>
      </c>
      <c r="N16">
        <f>(tblOrders[[#This Row],[Unit Price]]*tblOrders[[#This Row],[Quantity]])+tblOrders[[#This Row],[Shipping Fee]]</f>
        <v>545.79999999999995</v>
      </c>
      <c r="O16">
        <f>COUNTA(tblOrders[[#This Row],[Order ID]:[Shipping Fee]])</f>
        <v>13</v>
      </c>
      <c r="P16">
        <v>113</v>
      </c>
    </row>
    <row r="17" spans="1:16" x14ac:dyDescent="0.2">
      <c r="A17">
        <v>1241</v>
      </c>
      <c r="B17" s="13">
        <v>43702</v>
      </c>
      <c r="C17" s="14">
        <f>WEEKDAY(tblOrders[[#This Row],[Order Date]],1)</f>
        <v>1</v>
      </c>
      <c r="D17" s="14" t="str">
        <f>TEXT(tblOrders[[#This Row],[Order Date]],"ddd")</f>
        <v>Sun</v>
      </c>
      <c r="E17">
        <v>1</v>
      </c>
      <c r="F17" t="str">
        <f>IF(tblOrders[[#This Row],[Customer ID]]&gt;8,"New Customer","Existing Customer")</f>
        <v>Existing Customer</v>
      </c>
      <c r="G17" t="str">
        <f>_xlfn.XLOOKUP(tblOrders[[#This Row],[Customer ID]],tblCustomers[ID],tblCustomers[Company])</f>
        <v>Dell</v>
      </c>
      <c r="H17" t="str">
        <f>_xlfn.XLOOKUP(tblOrders[[#This Row],[Customer ID]],tblCustomers[ID],tblCustomers[Region])</f>
        <v>North</v>
      </c>
      <c r="I17">
        <v>8</v>
      </c>
      <c r="J17" t="s">
        <v>15</v>
      </c>
      <c r="K17">
        <v>10</v>
      </c>
      <c r="L17">
        <v>55</v>
      </c>
      <c r="M17">
        <v>52</v>
      </c>
      <c r="N17">
        <f>(tblOrders[[#This Row],[Unit Price]]*tblOrders[[#This Row],[Quantity]])+tblOrders[[#This Row],[Shipping Fee]]</f>
        <v>602</v>
      </c>
      <c r="O17">
        <f>COUNTA(tblOrders[[#This Row],[Order ID]:[Shipping Fee]])</f>
        <v>13</v>
      </c>
      <c r="P17">
        <v>269</v>
      </c>
    </row>
    <row r="18" spans="1:16" x14ac:dyDescent="0.2">
      <c r="A18">
        <v>1234</v>
      </c>
      <c r="B18" s="13">
        <v>43705</v>
      </c>
      <c r="C18" s="14">
        <f>WEEKDAY(tblOrders[[#This Row],[Order Date]],1)</f>
        <v>4</v>
      </c>
      <c r="D18" s="14" t="str">
        <f>TEXT(tblOrders[[#This Row],[Order Date]],"ddd")</f>
        <v>Wed</v>
      </c>
      <c r="E18">
        <v>1</v>
      </c>
      <c r="F18" t="str">
        <f>IF(tblOrders[[#This Row],[Customer ID]]&gt;8,"New Customer","Existing Customer")</f>
        <v>Existing Customer</v>
      </c>
      <c r="G18" t="str">
        <f>_xlfn.XLOOKUP(tblOrders[[#This Row],[Customer ID]],tblCustomers[ID],tblCustomers[Company])</f>
        <v>Dell</v>
      </c>
      <c r="H18" t="str">
        <f>_xlfn.XLOOKUP(tblOrders[[#This Row],[Customer ID]],tblCustomers[ID],tblCustomers[Region])</f>
        <v>North</v>
      </c>
      <c r="I18">
        <v>6</v>
      </c>
      <c r="J18" t="s">
        <v>10</v>
      </c>
      <c r="K18">
        <v>9.65</v>
      </c>
      <c r="L18">
        <v>97</v>
      </c>
      <c r="M18">
        <v>95</v>
      </c>
      <c r="N18">
        <f>(tblOrders[[#This Row],[Unit Price]]*tblOrders[[#This Row],[Quantity]])+tblOrders[[#This Row],[Shipping Fee]]</f>
        <v>1031.0500000000002</v>
      </c>
      <c r="O18">
        <f>COUNTA(tblOrders[[#This Row],[Order ID]:[Shipping Fee]])</f>
        <v>13</v>
      </c>
      <c r="P18">
        <v>198</v>
      </c>
    </row>
    <row r="19" spans="1:16" x14ac:dyDescent="0.2">
      <c r="A19">
        <v>1268</v>
      </c>
      <c r="B19" s="13">
        <v>43714</v>
      </c>
      <c r="C19" s="14">
        <f>WEEKDAY(tblOrders[[#This Row],[Order Date]],1)</f>
        <v>6</v>
      </c>
      <c r="D19" s="14" t="str">
        <f>TEXT(tblOrders[[#This Row],[Order Date]],"ddd")</f>
        <v>Fri</v>
      </c>
      <c r="E19">
        <v>1</v>
      </c>
      <c r="F19" t="str">
        <f>IF(tblOrders[[#This Row],[Customer ID]]&gt;8,"New Customer","Existing Customer")</f>
        <v>Existing Customer</v>
      </c>
      <c r="G19" t="str">
        <f>_xlfn.XLOOKUP(tblOrders[[#This Row],[Customer ID]],tblCustomers[ID],tblCustomers[Company])</f>
        <v>Dell</v>
      </c>
      <c r="H19" t="str">
        <f>_xlfn.XLOOKUP(tblOrders[[#This Row],[Customer ID]],tblCustomers[ID],tblCustomers[Region])</f>
        <v>North</v>
      </c>
      <c r="I19">
        <v>5</v>
      </c>
      <c r="J19" t="s">
        <v>13</v>
      </c>
      <c r="K19">
        <v>12.75</v>
      </c>
      <c r="L19">
        <v>96</v>
      </c>
      <c r="M19">
        <v>120</v>
      </c>
      <c r="N19">
        <f>(tblOrders[[#This Row],[Unit Price]]*tblOrders[[#This Row],[Quantity]])+tblOrders[[#This Row],[Shipping Fee]]</f>
        <v>1344</v>
      </c>
      <c r="O19">
        <f>COUNTA(tblOrders[[#This Row],[Order ID]:[Shipping Fee]])</f>
        <v>13</v>
      </c>
      <c r="P19">
        <v>154</v>
      </c>
    </row>
    <row r="20" spans="1:16" x14ac:dyDescent="0.2">
      <c r="A20">
        <v>1261</v>
      </c>
      <c r="B20" s="13">
        <v>43716</v>
      </c>
      <c r="C20" s="14">
        <f>WEEKDAY(tblOrders[[#This Row],[Order Date]],1)</f>
        <v>1</v>
      </c>
      <c r="D20" s="14" t="str">
        <f>TEXT(tblOrders[[#This Row],[Order Date]],"ddd")</f>
        <v>Sun</v>
      </c>
      <c r="E20">
        <v>1</v>
      </c>
      <c r="F20" t="str">
        <f>IF(tblOrders[[#This Row],[Customer ID]]&gt;8,"New Customer","Existing Customer")</f>
        <v>Existing Customer</v>
      </c>
      <c r="G20" t="str">
        <f>_xlfn.XLOOKUP(tblOrders[[#This Row],[Customer ID]],tblCustomers[ID],tblCustomers[Company])</f>
        <v>Dell</v>
      </c>
      <c r="H20" t="str">
        <f>_xlfn.XLOOKUP(tblOrders[[#This Row],[Customer ID]],tblCustomers[ID],tblCustomers[Region])</f>
        <v>North</v>
      </c>
      <c r="I20">
        <v>4</v>
      </c>
      <c r="J20" t="s">
        <v>12</v>
      </c>
      <c r="K20">
        <v>40</v>
      </c>
      <c r="L20">
        <v>48</v>
      </c>
      <c r="M20">
        <v>188</v>
      </c>
      <c r="N20">
        <f>(tblOrders[[#This Row],[Unit Price]]*tblOrders[[#This Row],[Quantity]])+tblOrders[[#This Row],[Shipping Fee]]</f>
        <v>2108</v>
      </c>
      <c r="O20">
        <f>COUNTA(tblOrders[[#This Row],[Order ID]:[Shipping Fee]])</f>
        <v>13</v>
      </c>
      <c r="P20">
        <v>114</v>
      </c>
    </row>
    <row r="21" spans="1:16" x14ac:dyDescent="0.2">
      <c r="A21">
        <v>1312</v>
      </c>
      <c r="B21" s="13">
        <v>43746</v>
      </c>
      <c r="C21" s="14">
        <f>WEEKDAY(tblOrders[[#This Row],[Order Date]],1)</f>
        <v>3</v>
      </c>
      <c r="D21" s="14" t="str">
        <f>TEXT(tblOrders[[#This Row],[Order Date]],"ddd")</f>
        <v>Tue</v>
      </c>
      <c r="E21">
        <v>1</v>
      </c>
      <c r="F21" t="str">
        <f>IF(tblOrders[[#This Row],[Customer ID]]&gt;8,"New Customer","Existing Customer")</f>
        <v>Existing Customer</v>
      </c>
      <c r="G21" t="str">
        <f>_xlfn.XLOOKUP(tblOrders[[#This Row],[Customer ID]],tblCustomers[ID],tblCustomers[Company])</f>
        <v>Dell</v>
      </c>
      <c r="H21" t="str">
        <f>_xlfn.XLOOKUP(tblOrders[[#This Row],[Customer ID]],tblCustomers[ID],tblCustomers[Region])</f>
        <v>North</v>
      </c>
      <c r="I21">
        <v>3</v>
      </c>
      <c r="J21" t="s">
        <v>16</v>
      </c>
      <c r="K21">
        <v>34.799999999999997</v>
      </c>
      <c r="L21">
        <v>93</v>
      </c>
      <c r="M21">
        <v>314</v>
      </c>
      <c r="N21">
        <f>(tblOrders[[#This Row],[Unit Price]]*tblOrders[[#This Row],[Quantity]])+tblOrders[[#This Row],[Shipping Fee]]</f>
        <v>3550.3999999999996</v>
      </c>
      <c r="O21">
        <f>COUNTA(tblOrders[[#This Row],[Order ID]:[Shipping Fee]])</f>
        <v>13</v>
      </c>
      <c r="P21">
        <v>79</v>
      </c>
    </row>
    <row r="22" spans="1:16" x14ac:dyDescent="0.2">
      <c r="A22">
        <v>1342</v>
      </c>
      <c r="B22" s="13">
        <v>43777</v>
      </c>
      <c r="C22" s="14">
        <f>WEEKDAY(tblOrders[[#This Row],[Order Date]],1)</f>
        <v>6</v>
      </c>
      <c r="D22" s="14" t="str">
        <f>TEXT(tblOrders[[#This Row],[Order Date]],"ddd")</f>
        <v>Fri</v>
      </c>
      <c r="E22">
        <v>1</v>
      </c>
      <c r="F22" t="str">
        <f>IF(tblOrders[[#This Row],[Customer ID]]&gt;8,"New Customer","Existing Customer")</f>
        <v>Existing Customer</v>
      </c>
      <c r="G22" t="str">
        <f>_xlfn.XLOOKUP(tblOrders[[#This Row],[Customer ID]],tblCustomers[ID],tblCustomers[Company])</f>
        <v>Dell</v>
      </c>
      <c r="H22" t="str">
        <f>_xlfn.XLOOKUP(tblOrders[[#This Row],[Customer ID]],tblCustomers[ID],tblCustomers[Region])</f>
        <v>North</v>
      </c>
      <c r="I22">
        <v>4</v>
      </c>
      <c r="J22" t="s">
        <v>15</v>
      </c>
      <c r="K22">
        <v>9.1999999999999993</v>
      </c>
      <c r="L22">
        <v>19</v>
      </c>
      <c r="M22">
        <v>17</v>
      </c>
      <c r="N22">
        <f>(tblOrders[[#This Row],[Unit Price]]*tblOrders[[#This Row],[Quantity]])+tblOrders[[#This Row],[Shipping Fee]]</f>
        <v>191.79999999999998</v>
      </c>
      <c r="O22">
        <f>COUNTA(tblOrders[[#This Row],[Order ID]:[Shipping Fee]])</f>
        <v>13</v>
      </c>
      <c r="P22">
        <v>123</v>
      </c>
    </row>
    <row r="23" spans="1:16" x14ac:dyDescent="0.2">
      <c r="A23">
        <v>1338</v>
      </c>
      <c r="B23" s="13">
        <v>43778</v>
      </c>
      <c r="C23" s="14">
        <f>WEEKDAY(tblOrders[[#This Row],[Order Date]],1)</f>
        <v>7</v>
      </c>
      <c r="D23" s="14" t="str">
        <f>TEXT(tblOrders[[#This Row],[Order Date]],"ddd")</f>
        <v>Sat</v>
      </c>
      <c r="E23">
        <v>1</v>
      </c>
      <c r="F23" t="str">
        <f>IF(tblOrders[[#This Row],[Customer ID]]&gt;8,"New Customer","Existing Customer")</f>
        <v>Existing Customer</v>
      </c>
      <c r="G23" t="str">
        <f>_xlfn.XLOOKUP(tblOrders[[#This Row],[Customer ID]],tblCustomers[ID],tblCustomers[Company])</f>
        <v>Dell</v>
      </c>
      <c r="H23" t="str">
        <f>_xlfn.XLOOKUP(tblOrders[[#This Row],[Customer ID]],tblCustomers[ID],tblCustomers[Region])</f>
        <v>North</v>
      </c>
      <c r="I23">
        <v>9</v>
      </c>
      <c r="J23" t="s">
        <v>20</v>
      </c>
      <c r="K23">
        <v>19.5</v>
      </c>
      <c r="L23">
        <v>87</v>
      </c>
      <c r="M23">
        <v>175</v>
      </c>
      <c r="N23">
        <f>(tblOrders[[#This Row],[Unit Price]]*tblOrders[[#This Row],[Quantity]])+tblOrders[[#This Row],[Shipping Fee]]</f>
        <v>1871.5</v>
      </c>
      <c r="O23">
        <f>COUNTA(tblOrders[[#This Row],[Order ID]:[Shipping Fee]])</f>
        <v>13</v>
      </c>
      <c r="P23">
        <v>301</v>
      </c>
    </row>
    <row r="24" spans="1:16" x14ac:dyDescent="0.2">
      <c r="A24">
        <v>1345</v>
      </c>
      <c r="B24" s="13">
        <v>43795</v>
      </c>
      <c r="C24" s="14">
        <f>WEEKDAY(tblOrders[[#This Row],[Order Date]],1)</f>
        <v>3</v>
      </c>
      <c r="D24" s="14" t="str">
        <f>TEXT(tblOrders[[#This Row],[Order Date]],"ddd")</f>
        <v>Tue</v>
      </c>
      <c r="E24">
        <v>1</v>
      </c>
      <c r="F24" t="str">
        <f>IF(tblOrders[[#This Row],[Customer ID]]&gt;8,"New Customer","Existing Customer")</f>
        <v>Existing Customer</v>
      </c>
      <c r="G24" t="str">
        <f>_xlfn.XLOOKUP(tblOrders[[#This Row],[Customer ID]],tblCustomers[ID],tblCustomers[Company])</f>
        <v>Dell</v>
      </c>
      <c r="H24" t="str">
        <f>_xlfn.XLOOKUP(tblOrders[[#This Row],[Customer ID]],tblCustomers[ID],tblCustomers[Region])</f>
        <v>North</v>
      </c>
      <c r="I24">
        <v>6</v>
      </c>
      <c r="J24" t="s">
        <v>10</v>
      </c>
      <c r="K24">
        <v>9.65</v>
      </c>
      <c r="L24">
        <v>37</v>
      </c>
      <c r="M24">
        <v>34</v>
      </c>
      <c r="N24">
        <f>(tblOrders[[#This Row],[Unit Price]]*tblOrders[[#This Row],[Quantity]])+tblOrders[[#This Row],[Shipping Fee]]</f>
        <v>391.05</v>
      </c>
      <c r="O24">
        <f>COUNTA(tblOrders[[#This Row],[Order ID]:[Shipping Fee]])</f>
        <v>13</v>
      </c>
      <c r="P24">
        <v>218</v>
      </c>
    </row>
    <row r="25" spans="1:16" x14ac:dyDescent="0.2">
      <c r="A25">
        <v>1379</v>
      </c>
      <c r="B25" s="13">
        <v>43805</v>
      </c>
      <c r="C25" s="14">
        <f>WEEKDAY(tblOrders[[#This Row],[Order Date]],1)</f>
        <v>6</v>
      </c>
      <c r="D25" s="14" t="str">
        <f>TEXT(tblOrders[[#This Row],[Order Date]],"ddd")</f>
        <v>Fri</v>
      </c>
      <c r="E25">
        <v>1</v>
      </c>
      <c r="F25" t="str">
        <f>IF(tblOrders[[#This Row],[Customer ID]]&gt;8,"New Customer","Existing Customer")</f>
        <v>Existing Customer</v>
      </c>
      <c r="G25" t="str">
        <f>_xlfn.XLOOKUP(tblOrders[[#This Row],[Customer ID]],tblCustomers[ID],tblCustomers[Company])</f>
        <v>Dell</v>
      </c>
      <c r="H25" t="str">
        <f>_xlfn.XLOOKUP(tblOrders[[#This Row],[Customer ID]],tblCustomers[ID],tblCustomers[Region])</f>
        <v>North</v>
      </c>
      <c r="I25">
        <v>5</v>
      </c>
      <c r="J25" t="s">
        <v>12</v>
      </c>
      <c r="K25">
        <v>40</v>
      </c>
      <c r="L25">
        <v>32</v>
      </c>
      <c r="M25">
        <v>134</v>
      </c>
      <c r="N25">
        <f>(tblOrders[[#This Row],[Unit Price]]*tblOrders[[#This Row],[Quantity]])+tblOrders[[#This Row],[Shipping Fee]]</f>
        <v>1414</v>
      </c>
      <c r="O25">
        <f>COUNTA(tblOrders[[#This Row],[Order ID]:[Shipping Fee]])</f>
        <v>13</v>
      </c>
      <c r="P25">
        <v>161</v>
      </c>
    </row>
    <row r="26" spans="1:16" x14ac:dyDescent="0.2">
      <c r="A26">
        <v>1381</v>
      </c>
      <c r="B26" s="13">
        <v>43807</v>
      </c>
      <c r="C26" s="14">
        <f>WEEKDAY(tblOrders[[#This Row],[Order Date]],1)</f>
        <v>1</v>
      </c>
      <c r="D26" s="14" t="str">
        <f>TEXT(tblOrders[[#This Row],[Order Date]],"ddd")</f>
        <v>Sun</v>
      </c>
      <c r="E26">
        <v>1</v>
      </c>
      <c r="F26" t="str">
        <f>IF(tblOrders[[#This Row],[Customer ID]]&gt;8,"New Customer","Existing Customer")</f>
        <v>Existing Customer</v>
      </c>
      <c r="G26" t="str">
        <f>_xlfn.XLOOKUP(tblOrders[[#This Row],[Customer ID]],tblCustomers[ID],tblCustomers[Company])</f>
        <v>Dell</v>
      </c>
      <c r="H26" t="str">
        <f>_xlfn.XLOOKUP(tblOrders[[#This Row],[Customer ID]],tblCustomers[ID],tblCustomers[Region])</f>
        <v>North</v>
      </c>
      <c r="I26">
        <v>4</v>
      </c>
      <c r="J26" t="s">
        <v>13</v>
      </c>
      <c r="K26">
        <v>12.75</v>
      </c>
      <c r="L26">
        <v>41</v>
      </c>
      <c r="M26">
        <v>51</v>
      </c>
      <c r="N26">
        <f>(tblOrders[[#This Row],[Unit Price]]*tblOrders[[#This Row],[Quantity]])+tblOrders[[#This Row],[Shipping Fee]]</f>
        <v>573.75</v>
      </c>
      <c r="O26">
        <f>COUNTA(tblOrders[[#This Row],[Order ID]:[Shipping Fee]])</f>
        <v>13</v>
      </c>
      <c r="P26">
        <v>126</v>
      </c>
    </row>
    <row r="27" spans="1:16" x14ac:dyDescent="0.2">
      <c r="A27">
        <v>1400</v>
      </c>
      <c r="B27" s="13">
        <v>43825</v>
      </c>
      <c r="C27" s="14">
        <f>WEEKDAY(tblOrders[[#This Row],[Order Date]],1)</f>
        <v>5</v>
      </c>
      <c r="D27" s="14" t="str">
        <f>TEXT(tblOrders[[#This Row],[Order Date]],"ddd")</f>
        <v>Thu</v>
      </c>
      <c r="E27">
        <v>1</v>
      </c>
      <c r="F27" t="str">
        <f>IF(tblOrders[[#This Row],[Customer ID]]&gt;8,"New Customer","Existing Customer")</f>
        <v>Existing Customer</v>
      </c>
      <c r="G27" t="str">
        <f>_xlfn.XLOOKUP(tblOrders[[#This Row],[Customer ID]],tblCustomers[ID],tblCustomers[Company])</f>
        <v>Dell</v>
      </c>
      <c r="H27" t="str">
        <f>_xlfn.XLOOKUP(tblOrders[[#This Row],[Customer ID]],tblCustomers[ID],tblCustomers[Region])</f>
        <v>North</v>
      </c>
      <c r="I27">
        <v>6</v>
      </c>
      <c r="J27" t="s">
        <v>19</v>
      </c>
      <c r="K27">
        <v>21.35</v>
      </c>
      <c r="L27">
        <v>88</v>
      </c>
      <c r="M27">
        <v>184</v>
      </c>
      <c r="N27">
        <f>(tblOrders[[#This Row],[Unit Price]]*tblOrders[[#This Row],[Quantity]])+tblOrders[[#This Row],[Shipping Fee]]</f>
        <v>2062.8000000000002</v>
      </c>
      <c r="O27">
        <f>COUNTA(tblOrders[[#This Row],[Order ID]:[Shipping Fee]])</f>
        <v>13</v>
      </c>
      <c r="P27">
        <v>224</v>
      </c>
    </row>
    <row r="28" spans="1:16" x14ac:dyDescent="0.2">
      <c r="A28">
        <v>1428</v>
      </c>
      <c r="B28" s="13">
        <v>43828</v>
      </c>
      <c r="C28" s="14">
        <f>WEEKDAY(tblOrders[[#This Row],[Order Date]],1)</f>
        <v>1</v>
      </c>
      <c r="D28" s="14" t="str">
        <f>TEXT(tblOrders[[#This Row],[Order Date]],"ddd")</f>
        <v>Sun</v>
      </c>
      <c r="E28">
        <v>1</v>
      </c>
      <c r="F28" t="str">
        <f>IF(tblOrders[[#This Row],[Customer ID]]&gt;8,"New Customer","Existing Customer")</f>
        <v>Existing Customer</v>
      </c>
      <c r="G28" t="str">
        <f>_xlfn.XLOOKUP(tblOrders[[#This Row],[Customer ID]],tblCustomers[ID],tblCustomers[Company])</f>
        <v>Dell</v>
      </c>
      <c r="H28" t="str">
        <f>_xlfn.XLOOKUP(tblOrders[[#This Row],[Customer ID]],tblCustomers[ID],tblCustomers[Region])</f>
        <v>North</v>
      </c>
      <c r="I28">
        <v>2</v>
      </c>
      <c r="J28" t="s">
        <v>14</v>
      </c>
      <c r="K28">
        <v>39</v>
      </c>
      <c r="L28">
        <v>54</v>
      </c>
      <c r="M28">
        <v>215</v>
      </c>
      <c r="N28">
        <f>(tblOrders[[#This Row],[Unit Price]]*tblOrders[[#This Row],[Quantity]])+tblOrders[[#This Row],[Shipping Fee]]</f>
        <v>2321</v>
      </c>
      <c r="O28">
        <f>COUNTA(tblOrders[[#This Row],[Order ID]:[Shipping Fee]])</f>
        <v>13</v>
      </c>
      <c r="P28">
        <v>48</v>
      </c>
    </row>
    <row r="29" spans="1:16" x14ac:dyDescent="0.2">
      <c r="A29">
        <v>1014</v>
      </c>
      <c r="B29" s="13">
        <v>43473</v>
      </c>
      <c r="C29" s="14">
        <f>WEEKDAY(tblOrders[[#This Row],[Order Date]],1)</f>
        <v>3</v>
      </c>
      <c r="D29" s="14" t="str">
        <f>TEXT(tblOrders[[#This Row],[Order Date]],"ddd")</f>
        <v>Tue</v>
      </c>
      <c r="E29">
        <v>2</v>
      </c>
      <c r="F29" t="str">
        <f>IF(tblOrders[[#This Row],[Customer ID]]&gt;8,"New Customer","Existing Customer")</f>
        <v>Existing Customer</v>
      </c>
      <c r="G29" t="str">
        <f>_xlfn.XLOOKUP(tblOrders[[#This Row],[Customer ID]],tblCustomers[ID],tblCustomers[Company])</f>
        <v>Newsvine</v>
      </c>
      <c r="H29" t="str">
        <f>_xlfn.XLOOKUP(tblOrders[[#This Row],[Customer ID]],tblCustomers[ID],tblCustomers[Region])</f>
        <v>South</v>
      </c>
      <c r="I29">
        <v>3</v>
      </c>
      <c r="J29" t="s">
        <v>13</v>
      </c>
      <c r="K29">
        <v>12.75</v>
      </c>
      <c r="L29">
        <v>47</v>
      </c>
      <c r="M29">
        <v>62</v>
      </c>
      <c r="N29">
        <f>(tblOrders[[#This Row],[Unit Price]]*tblOrders[[#This Row],[Quantity]])+tblOrders[[#This Row],[Shipping Fee]]</f>
        <v>661.25</v>
      </c>
      <c r="O29">
        <f>COUNTA(tblOrders[[#This Row],[Order ID]:[Shipping Fee]])</f>
        <v>13</v>
      </c>
      <c r="P29">
        <v>50</v>
      </c>
    </row>
    <row r="30" spans="1:16" x14ac:dyDescent="0.2">
      <c r="A30">
        <v>1015</v>
      </c>
      <c r="B30" s="13">
        <v>43475</v>
      </c>
      <c r="C30" s="14">
        <f>WEEKDAY(tblOrders[[#This Row],[Order Date]],1)</f>
        <v>5</v>
      </c>
      <c r="D30" s="14" t="str">
        <f>TEXT(tblOrders[[#This Row],[Order Date]],"ddd")</f>
        <v>Thu</v>
      </c>
      <c r="E30">
        <v>2</v>
      </c>
      <c r="F30" t="str">
        <f>IF(tblOrders[[#This Row],[Customer ID]]&gt;8,"New Customer","Existing Customer")</f>
        <v>Existing Customer</v>
      </c>
      <c r="G30" t="str">
        <f>_xlfn.XLOOKUP(tblOrders[[#This Row],[Customer ID]],tblCustomers[ID],tblCustomers[Company])</f>
        <v>Newsvine</v>
      </c>
      <c r="H30" t="str">
        <f>_xlfn.XLOOKUP(tblOrders[[#This Row],[Customer ID]],tblCustomers[ID],tblCustomers[Region])</f>
        <v>South</v>
      </c>
      <c r="I30">
        <v>7</v>
      </c>
      <c r="J30" t="s">
        <v>8</v>
      </c>
      <c r="K30">
        <v>2.99</v>
      </c>
      <c r="L30">
        <v>90</v>
      </c>
      <c r="M30">
        <v>28</v>
      </c>
      <c r="N30">
        <f>(tblOrders[[#This Row],[Unit Price]]*tblOrders[[#This Row],[Quantity]])+tblOrders[[#This Row],[Shipping Fee]]</f>
        <v>297.10000000000002</v>
      </c>
      <c r="O30">
        <f>COUNTA(tblOrders[[#This Row],[Order ID]:[Shipping Fee]])</f>
        <v>13</v>
      </c>
      <c r="P30">
        <v>229</v>
      </c>
    </row>
    <row r="31" spans="1:16" x14ac:dyDescent="0.2">
      <c r="A31">
        <v>1056</v>
      </c>
      <c r="B31" s="13">
        <v>43532</v>
      </c>
      <c r="C31" s="14">
        <f>WEEKDAY(tblOrders[[#This Row],[Order Date]],1)</f>
        <v>6</v>
      </c>
      <c r="D31" s="14" t="str">
        <f>TEXT(tblOrders[[#This Row],[Order Date]],"ddd")</f>
        <v>Fri</v>
      </c>
      <c r="E31">
        <v>2</v>
      </c>
      <c r="F31" t="str">
        <f>IF(tblOrders[[#This Row],[Customer ID]]&gt;8,"New Customer","Existing Customer")</f>
        <v>Existing Customer</v>
      </c>
      <c r="G31" t="str">
        <f>_xlfn.XLOOKUP(tblOrders[[#This Row],[Customer ID]],tblCustomers[ID],tblCustomers[Company])</f>
        <v>Newsvine</v>
      </c>
      <c r="H31" t="str">
        <f>_xlfn.XLOOKUP(tblOrders[[#This Row],[Customer ID]],tblCustomers[ID],tblCustomers[Region])</f>
        <v>South</v>
      </c>
      <c r="I31">
        <v>3</v>
      </c>
      <c r="J31" t="s">
        <v>15</v>
      </c>
      <c r="K31">
        <v>9.1999999999999993</v>
      </c>
      <c r="L31">
        <v>97</v>
      </c>
      <c r="M31">
        <v>91</v>
      </c>
      <c r="N31">
        <f>(tblOrders[[#This Row],[Unit Price]]*tblOrders[[#This Row],[Quantity]])+tblOrders[[#This Row],[Shipping Fee]]</f>
        <v>983.4</v>
      </c>
      <c r="O31">
        <f>COUNTA(tblOrders[[#This Row],[Order ID]:[Shipping Fee]])</f>
        <v>13</v>
      </c>
      <c r="P31">
        <v>55</v>
      </c>
    </row>
    <row r="32" spans="1:16" x14ac:dyDescent="0.2">
      <c r="A32">
        <v>1067</v>
      </c>
      <c r="B32" s="13">
        <v>43532</v>
      </c>
      <c r="C32" s="14">
        <f>WEEKDAY(tblOrders[[#This Row],[Order Date]],1)</f>
        <v>6</v>
      </c>
      <c r="D32" s="14" t="str">
        <f>TEXT(tblOrders[[#This Row],[Order Date]],"ddd")</f>
        <v>Fri</v>
      </c>
      <c r="E32">
        <v>2</v>
      </c>
      <c r="F32" t="str">
        <f>IF(tblOrders[[#This Row],[Customer ID]]&gt;8,"New Customer","Existing Customer")</f>
        <v>Existing Customer</v>
      </c>
      <c r="G32" t="str">
        <f>_xlfn.XLOOKUP(tblOrders[[#This Row],[Customer ID]],tblCustomers[ID],tblCustomers[Company])</f>
        <v>Newsvine</v>
      </c>
      <c r="H32" t="str">
        <f>_xlfn.XLOOKUP(tblOrders[[#This Row],[Customer ID]],tblCustomers[ID],tblCustomers[Region])</f>
        <v>South</v>
      </c>
      <c r="I32">
        <v>3</v>
      </c>
      <c r="J32" t="s">
        <v>16</v>
      </c>
      <c r="K32">
        <v>34.799999999999997</v>
      </c>
      <c r="L32">
        <v>63</v>
      </c>
      <c r="M32">
        <v>217</v>
      </c>
      <c r="N32">
        <f>(tblOrders[[#This Row],[Unit Price]]*tblOrders[[#This Row],[Quantity]])+tblOrders[[#This Row],[Shipping Fee]]</f>
        <v>2409.3999999999996</v>
      </c>
      <c r="O32">
        <f>COUNTA(tblOrders[[#This Row],[Order ID]:[Shipping Fee]])</f>
        <v>13</v>
      </c>
      <c r="P32">
        <v>56</v>
      </c>
    </row>
    <row r="33" spans="1:16" x14ac:dyDescent="0.2">
      <c r="A33">
        <v>1055</v>
      </c>
      <c r="B33" s="13">
        <v>43532</v>
      </c>
      <c r="C33" s="14">
        <f>WEEKDAY(tblOrders[[#This Row],[Order Date]],1)</f>
        <v>6</v>
      </c>
      <c r="D33" s="14" t="str">
        <f>TEXT(tblOrders[[#This Row],[Order Date]],"ddd")</f>
        <v>Fri</v>
      </c>
      <c r="E33">
        <v>2</v>
      </c>
      <c r="F33" t="str">
        <f>IF(tblOrders[[#This Row],[Customer ID]]&gt;8,"New Customer","Existing Customer")</f>
        <v>Existing Customer</v>
      </c>
      <c r="G33" t="str">
        <f>_xlfn.XLOOKUP(tblOrders[[#This Row],[Customer ID]],tblCustomers[ID],tblCustomers[Company])</f>
        <v>Newsvine</v>
      </c>
      <c r="H33" t="str">
        <f>_xlfn.XLOOKUP(tblOrders[[#This Row],[Customer ID]],tblCustomers[ID],tblCustomers[Region])</f>
        <v>South</v>
      </c>
      <c r="I33">
        <v>4</v>
      </c>
      <c r="J33" t="s">
        <v>12</v>
      </c>
      <c r="K33">
        <v>40</v>
      </c>
      <c r="L33">
        <v>85</v>
      </c>
      <c r="M33">
        <v>357</v>
      </c>
      <c r="N33">
        <f>(tblOrders[[#This Row],[Unit Price]]*tblOrders[[#This Row],[Quantity]])+tblOrders[[#This Row],[Shipping Fee]]</f>
        <v>3757</v>
      </c>
      <c r="O33">
        <f>COUNTA(tblOrders[[#This Row],[Order ID]:[Shipping Fee]])</f>
        <v>13</v>
      </c>
      <c r="P33">
        <v>95</v>
      </c>
    </row>
    <row r="34" spans="1:16" x14ac:dyDescent="0.2">
      <c r="A34">
        <v>1056</v>
      </c>
      <c r="B34" s="13">
        <v>43532</v>
      </c>
      <c r="C34" s="14">
        <f>WEEKDAY(tblOrders[[#This Row],[Order Date]],1)</f>
        <v>6</v>
      </c>
      <c r="D34" s="14" t="str">
        <f>TEXT(tblOrders[[#This Row],[Order Date]],"ddd")</f>
        <v>Fri</v>
      </c>
      <c r="E34">
        <v>2</v>
      </c>
      <c r="F34" t="str">
        <f>IF(tblOrders[[#This Row],[Customer ID]]&gt;8,"New Customer","Existing Customer")</f>
        <v>Existing Customer</v>
      </c>
      <c r="G34" t="str">
        <f>_xlfn.XLOOKUP(tblOrders[[#This Row],[Customer ID]],tblCustomers[ID],tblCustomers[Company])</f>
        <v>Newsvine</v>
      </c>
      <c r="H34" t="str">
        <f>_xlfn.XLOOKUP(tblOrders[[#This Row],[Customer ID]],tblCustomers[ID],tblCustomers[Region])</f>
        <v>South</v>
      </c>
      <c r="I34">
        <v>4</v>
      </c>
      <c r="J34" t="s">
        <v>15</v>
      </c>
      <c r="K34">
        <v>9.1999999999999993</v>
      </c>
      <c r="L34">
        <v>97</v>
      </c>
      <c r="M34">
        <v>91</v>
      </c>
      <c r="N34">
        <f>(tblOrders[[#This Row],[Unit Price]]*tblOrders[[#This Row],[Quantity]])+tblOrders[[#This Row],[Shipping Fee]]</f>
        <v>983.4</v>
      </c>
      <c r="O34">
        <f>COUNTA(tblOrders[[#This Row],[Order ID]:[Shipping Fee]])</f>
        <v>13</v>
      </c>
      <c r="P34">
        <v>96</v>
      </c>
    </row>
    <row r="35" spans="1:16" x14ac:dyDescent="0.2">
      <c r="A35">
        <v>1075</v>
      </c>
      <c r="B35" s="13">
        <v>43534</v>
      </c>
      <c r="C35" s="14">
        <f>WEEKDAY(tblOrders[[#This Row],[Order Date]],1)</f>
        <v>1</v>
      </c>
      <c r="D35" s="14" t="str">
        <f>TEXT(tblOrders[[#This Row],[Order Date]],"ddd")</f>
        <v>Sun</v>
      </c>
      <c r="E35">
        <v>2</v>
      </c>
      <c r="F35" t="str">
        <f>IF(tblOrders[[#This Row],[Customer ID]]&gt;8,"New Customer","Existing Customer")</f>
        <v>Existing Customer</v>
      </c>
      <c r="G35" t="str">
        <f>_xlfn.XLOOKUP(tblOrders[[#This Row],[Customer ID]],tblCustomers[ID],tblCustomers[Company])</f>
        <v>Newsvine</v>
      </c>
      <c r="H35" t="str">
        <f>_xlfn.XLOOKUP(tblOrders[[#This Row],[Customer ID]],tblCustomers[ID],tblCustomers[Region])</f>
        <v>South</v>
      </c>
      <c r="I35">
        <v>8</v>
      </c>
      <c r="J35" t="s">
        <v>9</v>
      </c>
      <c r="K35">
        <v>10</v>
      </c>
      <c r="L35">
        <v>55</v>
      </c>
      <c r="M35">
        <v>55</v>
      </c>
      <c r="N35">
        <f>(tblOrders[[#This Row],[Unit Price]]*tblOrders[[#This Row],[Quantity]])+tblOrders[[#This Row],[Shipping Fee]]</f>
        <v>605</v>
      </c>
      <c r="O35">
        <f>COUNTA(tblOrders[[#This Row],[Order ID]:[Shipping Fee]])</f>
        <v>13</v>
      </c>
      <c r="P35">
        <v>259</v>
      </c>
    </row>
    <row r="36" spans="1:16" x14ac:dyDescent="0.2">
      <c r="A36">
        <v>1061</v>
      </c>
      <c r="B36" s="13">
        <v>43553</v>
      </c>
      <c r="C36" s="14">
        <f>WEEKDAY(tblOrders[[#This Row],[Order Date]],1)</f>
        <v>6</v>
      </c>
      <c r="D36" s="14" t="str">
        <f>TEXT(tblOrders[[#This Row],[Order Date]],"ddd")</f>
        <v>Fri</v>
      </c>
      <c r="E36">
        <v>2</v>
      </c>
      <c r="F36" t="str">
        <f>IF(tblOrders[[#This Row],[Customer ID]]&gt;8,"New Customer","Existing Customer")</f>
        <v>Existing Customer</v>
      </c>
      <c r="G36" t="str">
        <f>_xlfn.XLOOKUP(tblOrders[[#This Row],[Customer ID]],tblCustomers[ID],tblCustomers[Company])</f>
        <v>Newsvine</v>
      </c>
      <c r="H36" t="str">
        <f>_xlfn.XLOOKUP(tblOrders[[#This Row],[Customer ID]],tblCustomers[ID],tblCustomers[Region])</f>
        <v>South</v>
      </c>
      <c r="I36">
        <v>2</v>
      </c>
      <c r="J36" t="s">
        <v>8</v>
      </c>
      <c r="K36">
        <v>14</v>
      </c>
      <c r="L36">
        <v>72</v>
      </c>
      <c r="M36">
        <v>101</v>
      </c>
      <c r="N36">
        <f>(tblOrders[[#This Row],[Unit Price]]*tblOrders[[#This Row],[Quantity]])+tblOrders[[#This Row],[Shipping Fee]]</f>
        <v>1109</v>
      </c>
      <c r="O36">
        <f>COUNTA(tblOrders[[#This Row],[Order ID]:[Shipping Fee]])</f>
        <v>13</v>
      </c>
      <c r="P36">
        <v>35</v>
      </c>
    </row>
    <row r="37" spans="1:16" x14ac:dyDescent="0.2">
      <c r="A37">
        <v>1122</v>
      </c>
      <c r="B37" s="13">
        <v>43611</v>
      </c>
      <c r="C37" s="14">
        <f>WEEKDAY(tblOrders[[#This Row],[Order Date]],1)</f>
        <v>1</v>
      </c>
      <c r="D37" s="14" t="str">
        <f>TEXT(tblOrders[[#This Row],[Order Date]],"ddd")</f>
        <v>Sun</v>
      </c>
      <c r="E37">
        <v>2</v>
      </c>
      <c r="F37" t="str">
        <f>IF(tblOrders[[#This Row],[Customer ID]]&gt;8,"New Customer","Existing Customer")</f>
        <v>Existing Customer</v>
      </c>
      <c r="G37" t="str">
        <f>_xlfn.XLOOKUP(tblOrders[[#This Row],[Customer ID]],tblCustomers[ID],tblCustomers[Company])</f>
        <v>Newsvine</v>
      </c>
      <c r="H37" t="str">
        <f>_xlfn.XLOOKUP(tblOrders[[#This Row],[Customer ID]],tblCustomers[ID],tblCustomers[Region])</f>
        <v>South</v>
      </c>
      <c r="I37">
        <v>6</v>
      </c>
      <c r="J37" t="s">
        <v>19</v>
      </c>
      <c r="K37">
        <v>21.35</v>
      </c>
      <c r="L37">
        <v>36</v>
      </c>
      <c r="M37">
        <v>75</v>
      </c>
      <c r="N37">
        <f>(tblOrders[[#This Row],[Unit Price]]*tblOrders[[#This Row],[Quantity]])+tblOrders[[#This Row],[Shipping Fee]]</f>
        <v>843.6</v>
      </c>
      <c r="O37">
        <f>COUNTA(tblOrders[[#This Row],[Order ID]:[Shipping Fee]])</f>
        <v>13</v>
      </c>
      <c r="P37">
        <v>181</v>
      </c>
    </row>
    <row r="38" spans="1:16" x14ac:dyDescent="0.2">
      <c r="A38">
        <v>1219</v>
      </c>
      <c r="B38" s="13">
        <v>43674</v>
      </c>
      <c r="C38" s="14">
        <f>WEEKDAY(tblOrders[[#This Row],[Order Date]],1)</f>
        <v>1</v>
      </c>
      <c r="D38" s="14" t="str">
        <f>TEXT(tblOrders[[#This Row],[Order Date]],"ddd")</f>
        <v>Sun</v>
      </c>
      <c r="E38">
        <v>2</v>
      </c>
      <c r="F38" t="str">
        <f>IF(tblOrders[[#This Row],[Customer ID]]&gt;8,"New Customer","Existing Customer")</f>
        <v>Existing Customer</v>
      </c>
      <c r="G38" t="str">
        <f>_xlfn.XLOOKUP(tblOrders[[#This Row],[Customer ID]],tblCustomers[ID],tblCustomers[Company])</f>
        <v>Newsvine</v>
      </c>
      <c r="H38" t="str">
        <f>_xlfn.XLOOKUP(tblOrders[[#This Row],[Customer ID]],tblCustomers[ID],tblCustomers[Region])</f>
        <v>South</v>
      </c>
      <c r="I38">
        <v>6</v>
      </c>
      <c r="J38" t="s">
        <v>8</v>
      </c>
      <c r="K38">
        <v>46</v>
      </c>
      <c r="L38">
        <v>24</v>
      </c>
      <c r="M38">
        <v>106</v>
      </c>
      <c r="N38">
        <f>(tblOrders[[#This Row],[Unit Price]]*tblOrders[[#This Row],[Quantity]])+tblOrders[[#This Row],[Shipping Fee]]</f>
        <v>1210</v>
      </c>
      <c r="O38">
        <f>COUNTA(tblOrders[[#This Row],[Order ID]:[Shipping Fee]])</f>
        <v>13</v>
      </c>
      <c r="P38">
        <v>196</v>
      </c>
    </row>
    <row r="39" spans="1:16" x14ac:dyDescent="0.2">
      <c r="A39">
        <v>1297</v>
      </c>
      <c r="B39" s="13">
        <v>43747</v>
      </c>
      <c r="C39" s="14">
        <f>WEEKDAY(tblOrders[[#This Row],[Order Date]],1)</f>
        <v>4</v>
      </c>
      <c r="D39" s="14" t="str">
        <f>TEXT(tblOrders[[#This Row],[Order Date]],"ddd")</f>
        <v>Wed</v>
      </c>
      <c r="E39">
        <v>2</v>
      </c>
      <c r="F39" t="str">
        <f>IF(tblOrders[[#This Row],[Customer ID]]&gt;8,"New Customer","Existing Customer")</f>
        <v>Existing Customer</v>
      </c>
      <c r="G39" t="str">
        <f>_xlfn.XLOOKUP(tblOrders[[#This Row],[Customer ID]],tblCustomers[ID],tblCustomers[Company])</f>
        <v>Newsvine</v>
      </c>
      <c r="H39" t="str">
        <f>_xlfn.XLOOKUP(tblOrders[[#This Row],[Customer ID]],tblCustomers[ID],tblCustomers[Region])</f>
        <v>South</v>
      </c>
      <c r="I39">
        <v>9</v>
      </c>
      <c r="J39" t="s">
        <v>20</v>
      </c>
      <c r="K39">
        <v>19.5</v>
      </c>
      <c r="L39">
        <v>64</v>
      </c>
      <c r="M39">
        <v>120</v>
      </c>
      <c r="N39">
        <f>(tblOrders[[#This Row],[Unit Price]]*tblOrders[[#This Row],[Quantity]])+tblOrders[[#This Row],[Shipping Fee]]</f>
        <v>1368</v>
      </c>
      <c r="O39">
        <f>COUNTA(tblOrders[[#This Row],[Order ID]:[Shipping Fee]])</f>
        <v>13</v>
      </c>
      <c r="P39">
        <v>298</v>
      </c>
    </row>
    <row r="40" spans="1:16" x14ac:dyDescent="0.2">
      <c r="A40">
        <v>1298</v>
      </c>
      <c r="B40" s="13">
        <v>43747</v>
      </c>
      <c r="C40" s="14">
        <f>WEEKDAY(tblOrders[[#This Row],[Order Date]],1)</f>
        <v>4</v>
      </c>
      <c r="D40" s="14" t="str">
        <f>TEXT(tblOrders[[#This Row],[Order Date]],"ddd")</f>
        <v>Wed</v>
      </c>
      <c r="E40">
        <v>2</v>
      </c>
      <c r="F40" t="str">
        <f>IF(tblOrders[[#This Row],[Customer ID]]&gt;8,"New Customer","Existing Customer")</f>
        <v>Existing Customer</v>
      </c>
      <c r="G40" t="str">
        <f>_xlfn.XLOOKUP(tblOrders[[#This Row],[Customer ID]],tblCustomers[ID],tblCustomers[Company])</f>
        <v>Newsvine</v>
      </c>
      <c r="H40" t="str">
        <f>_xlfn.XLOOKUP(tblOrders[[#This Row],[Customer ID]],tblCustomers[ID],tblCustomers[Region])</f>
        <v>South</v>
      </c>
      <c r="I40">
        <v>9</v>
      </c>
      <c r="J40" t="s">
        <v>16</v>
      </c>
      <c r="K40">
        <v>34.799999999999997</v>
      </c>
      <c r="L40">
        <v>70</v>
      </c>
      <c r="M40">
        <v>246</v>
      </c>
      <c r="N40">
        <f>(tblOrders[[#This Row],[Unit Price]]*tblOrders[[#This Row],[Quantity]])+tblOrders[[#This Row],[Shipping Fee]]</f>
        <v>2682</v>
      </c>
      <c r="O40">
        <f>COUNTA(tblOrders[[#This Row],[Order ID]:[Shipping Fee]])</f>
        <v>13</v>
      </c>
      <c r="P40">
        <v>299</v>
      </c>
    </row>
    <row r="41" spans="1:16" x14ac:dyDescent="0.2">
      <c r="A41">
        <v>1285</v>
      </c>
      <c r="B41" s="13">
        <v>43748</v>
      </c>
      <c r="C41" s="14">
        <f>WEEKDAY(tblOrders[[#This Row],[Order Date]],1)</f>
        <v>5</v>
      </c>
      <c r="D41" s="14" t="str">
        <f>TEXT(tblOrders[[#This Row],[Order Date]],"ddd")</f>
        <v>Thu</v>
      </c>
      <c r="E41">
        <v>2</v>
      </c>
      <c r="F41" t="str">
        <f>IF(tblOrders[[#This Row],[Customer ID]]&gt;8,"New Customer","Existing Customer")</f>
        <v>Existing Customer</v>
      </c>
      <c r="G41" t="str">
        <f>_xlfn.XLOOKUP(tblOrders[[#This Row],[Customer ID]],tblCustomers[ID],tblCustomers[Company])</f>
        <v>Newsvine</v>
      </c>
      <c r="H41" t="str">
        <f>_xlfn.XLOOKUP(tblOrders[[#This Row],[Customer ID]],tblCustomers[ID],tblCustomers[Region])</f>
        <v>South</v>
      </c>
      <c r="I41">
        <v>7</v>
      </c>
      <c r="J41" t="s">
        <v>8</v>
      </c>
      <c r="K41">
        <v>2.99</v>
      </c>
      <c r="L41">
        <v>32</v>
      </c>
      <c r="M41">
        <v>10</v>
      </c>
      <c r="N41">
        <f>(tblOrders[[#This Row],[Unit Price]]*tblOrders[[#This Row],[Quantity]])+tblOrders[[#This Row],[Shipping Fee]]</f>
        <v>105.68</v>
      </c>
      <c r="O41">
        <f>COUNTA(tblOrders[[#This Row],[Order ID]:[Shipping Fee]])</f>
        <v>13</v>
      </c>
      <c r="P41">
        <v>246</v>
      </c>
    </row>
    <row r="42" spans="1:16" x14ac:dyDescent="0.2">
      <c r="A42">
        <v>1305</v>
      </c>
      <c r="B42" s="13">
        <v>43764</v>
      </c>
      <c r="C42" s="14">
        <f>WEEKDAY(tblOrders[[#This Row],[Order Date]],1)</f>
        <v>7</v>
      </c>
      <c r="D42" s="14" t="str">
        <f>TEXT(tblOrders[[#This Row],[Order Date]],"ddd")</f>
        <v>Sat</v>
      </c>
      <c r="E42">
        <v>2</v>
      </c>
      <c r="F42" t="str">
        <f>IF(tblOrders[[#This Row],[Customer ID]]&gt;8,"New Customer","Existing Customer")</f>
        <v>Existing Customer</v>
      </c>
      <c r="G42" t="str">
        <f>_xlfn.XLOOKUP(tblOrders[[#This Row],[Customer ID]],tblCustomers[ID],tblCustomers[Company])</f>
        <v>Newsvine</v>
      </c>
      <c r="H42" t="str">
        <f>_xlfn.XLOOKUP(tblOrders[[#This Row],[Customer ID]],tblCustomers[ID],tblCustomers[Region])</f>
        <v>South</v>
      </c>
      <c r="I42">
        <v>6</v>
      </c>
      <c r="J42" t="s">
        <v>17</v>
      </c>
      <c r="K42">
        <v>18.399999999999999</v>
      </c>
      <c r="L42">
        <v>10</v>
      </c>
      <c r="M42">
        <v>19</v>
      </c>
      <c r="N42">
        <f>(tblOrders[[#This Row],[Unit Price]]*tblOrders[[#This Row],[Quantity]])+tblOrders[[#This Row],[Shipping Fee]]</f>
        <v>203</v>
      </c>
      <c r="O42">
        <f>COUNTA(tblOrders[[#This Row],[Order ID]:[Shipping Fee]])</f>
        <v>13</v>
      </c>
      <c r="P42">
        <v>213</v>
      </c>
    </row>
    <row r="43" spans="1:16" x14ac:dyDescent="0.2">
      <c r="A43">
        <v>1357</v>
      </c>
      <c r="B43" s="13">
        <v>43772</v>
      </c>
      <c r="C43" s="14">
        <f>WEEKDAY(tblOrders[[#This Row],[Order Date]],1)</f>
        <v>1</v>
      </c>
      <c r="D43" s="14" t="str">
        <f>TEXT(tblOrders[[#This Row],[Order Date]],"ddd")</f>
        <v>Sun</v>
      </c>
      <c r="E43">
        <v>2</v>
      </c>
      <c r="F43" t="str">
        <f>IF(tblOrders[[#This Row],[Customer ID]]&gt;8,"New Customer","Existing Customer")</f>
        <v>Existing Customer</v>
      </c>
      <c r="G43" t="str">
        <f>_xlfn.XLOOKUP(tblOrders[[#This Row],[Customer ID]],tblCustomers[ID],tblCustomers[Company])</f>
        <v>Newsvine</v>
      </c>
      <c r="H43" t="str">
        <f>_xlfn.XLOOKUP(tblOrders[[#This Row],[Customer ID]],tblCustomers[ID],tblCustomers[Region])</f>
        <v>South</v>
      </c>
      <c r="I43">
        <v>1</v>
      </c>
      <c r="J43" t="s">
        <v>12</v>
      </c>
      <c r="K43">
        <v>40</v>
      </c>
      <c r="L43">
        <v>24</v>
      </c>
      <c r="M43">
        <v>96</v>
      </c>
      <c r="N43">
        <f>(tblOrders[[#This Row],[Unit Price]]*tblOrders[[#This Row],[Quantity]])+tblOrders[[#This Row],[Shipping Fee]]</f>
        <v>1056</v>
      </c>
      <c r="O43">
        <f>COUNTA(tblOrders[[#This Row],[Order ID]:[Shipping Fee]])</f>
        <v>13</v>
      </c>
      <c r="P43">
        <v>25</v>
      </c>
    </row>
    <row r="44" spans="1:16" x14ac:dyDescent="0.2">
      <c r="A44">
        <v>1341</v>
      </c>
      <c r="B44" s="13">
        <v>43777</v>
      </c>
      <c r="C44" s="14">
        <f>WEEKDAY(tblOrders[[#This Row],[Order Date]],1)</f>
        <v>6</v>
      </c>
      <c r="D44" s="14" t="str">
        <f>TEXT(tblOrders[[#This Row],[Order Date]],"ddd")</f>
        <v>Fri</v>
      </c>
      <c r="E44">
        <v>2</v>
      </c>
      <c r="F44" t="str">
        <f>IF(tblOrders[[#This Row],[Customer ID]]&gt;8,"New Customer","Existing Customer")</f>
        <v>Existing Customer</v>
      </c>
      <c r="G44" t="str">
        <f>_xlfn.XLOOKUP(tblOrders[[#This Row],[Customer ID]],tblCustomers[ID],tblCustomers[Company])</f>
        <v>Newsvine</v>
      </c>
      <c r="H44" t="str">
        <f>_xlfn.XLOOKUP(tblOrders[[#This Row],[Customer ID]],tblCustomers[ID],tblCustomers[Region])</f>
        <v>South</v>
      </c>
      <c r="I44">
        <v>4</v>
      </c>
      <c r="J44" t="s">
        <v>12</v>
      </c>
      <c r="K44">
        <v>40</v>
      </c>
      <c r="L44">
        <v>28</v>
      </c>
      <c r="M44">
        <v>111</v>
      </c>
      <c r="N44">
        <f>(tblOrders[[#This Row],[Unit Price]]*tblOrders[[#This Row],[Quantity]])+tblOrders[[#This Row],[Shipping Fee]]</f>
        <v>1231</v>
      </c>
      <c r="O44">
        <f>COUNTA(tblOrders[[#This Row],[Order ID]:[Shipping Fee]])</f>
        <v>13</v>
      </c>
      <c r="P44">
        <v>122</v>
      </c>
    </row>
    <row r="45" spans="1:16" x14ac:dyDescent="0.2">
      <c r="A45">
        <v>1339</v>
      </c>
      <c r="B45" s="13">
        <v>43778</v>
      </c>
      <c r="C45" s="14">
        <f>WEEKDAY(tblOrders[[#This Row],[Order Date]],1)</f>
        <v>7</v>
      </c>
      <c r="D45" s="14" t="str">
        <f>TEXT(tblOrders[[#This Row],[Order Date]],"ddd")</f>
        <v>Sat</v>
      </c>
      <c r="E45">
        <v>2</v>
      </c>
      <c r="F45" t="str">
        <f>IF(tblOrders[[#This Row],[Customer ID]]&gt;8,"New Customer","Existing Customer")</f>
        <v>Existing Customer</v>
      </c>
      <c r="G45" t="str">
        <f>_xlfn.XLOOKUP(tblOrders[[#This Row],[Customer ID]],tblCustomers[ID],tblCustomers[Company])</f>
        <v>Newsvine</v>
      </c>
      <c r="H45" t="str">
        <f>_xlfn.XLOOKUP(tblOrders[[#This Row],[Customer ID]],tblCustomers[ID],tblCustomers[Region])</f>
        <v>South</v>
      </c>
      <c r="I45">
        <v>9</v>
      </c>
      <c r="J45" t="s">
        <v>16</v>
      </c>
      <c r="K45">
        <v>34.799999999999997</v>
      </c>
      <c r="L45">
        <v>58</v>
      </c>
      <c r="M45">
        <v>206</v>
      </c>
      <c r="N45">
        <f>(tblOrders[[#This Row],[Unit Price]]*tblOrders[[#This Row],[Quantity]])+tblOrders[[#This Row],[Shipping Fee]]</f>
        <v>2224.3999999999996</v>
      </c>
      <c r="O45">
        <f>COUNTA(tblOrders[[#This Row],[Order ID]:[Shipping Fee]])</f>
        <v>13</v>
      </c>
      <c r="P45">
        <v>302</v>
      </c>
    </row>
    <row r="46" spans="1:16" x14ac:dyDescent="0.2">
      <c r="A46">
        <v>1343</v>
      </c>
      <c r="B46" s="13">
        <v>43794</v>
      </c>
      <c r="C46" s="14">
        <f>WEEKDAY(tblOrders[[#This Row],[Order Date]],1)</f>
        <v>2</v>
      </c>
      <c r="D46" s="14" t="str">
        <f>TEXT(tblOrders[[#This Row],[Order Date]],"ddd")</f>
        <v>Mon</v>
      </c>
      <c r="E46">
        <v>2</v>
      </c>
      <c r="F46" t="str">
        <f>IF(tblOrders[[#This Row],[Customer ID]]&gt;8,"New Customer","Existing Customer")</f>
        <v>Existing Customer</v>
      </c>
      <c r="G46" t="str">
        <f>_xlfn.XLOOKUP(tblOrders[[#This Row],[Customer ID]],tblCustomers[ID],tblCustomers[Company])</f>
        <v>Newsvine</v>
      </c>
      <c r="H46" t="str">
        <f>_xlfn.XLOOKUP(tblOrders[[#This Row],[Customer ID]],tblCustomers[ID],tblCustomers[Region])</f>
        <v>South</v>
      </c>
      <c r="I46">
        <v>7</v>
      </c>
      <c r="J46" t="s">
        <v>15</v>
      </c>
      <c r="K46">
        <v>10</v>
      </c>
      <c r="L46">
        <v>99</v>
      </c>
      <c r="M46">
        <v>103</v>
      </c>
      <c r="N46">
        <f>(tblOrders[[#This Row],[Unit Price]]*tblOrders[[#This Row],[Quantity]])+tblOrders[[#This Row],[Shipping Fee]]</f>
        <v>1093</v>
      </c>
      <c r="O46">
        <f>COUNTA(tblOrders[[#This Row],[Order ID]:[Shipping Fee]])</f>
        <v>13</v>
      </c>
      <c r="P46">
        <v>249</v>
      </c>
    </row>
    <row r="47" spans="1:16" x14ac:dyDescent="0.2">
      <c r="A47">
        <v>1425</v>
      </c>
      <c r="B47" s="13">
        <v>43807</v>
      </c>
      <c r="C47" s="14">
        <f>WEEKDAY(tblOrders[[#This Row],[Order Date]],1)</f>
        <v>1</v>
      </c>
      <c r="D47" s="14" t="str">
        <f>TEXT(tblOrders[[#This Row],[Order Date]],"ddd")</f>
        <v>Sun</v>
      </c>
      <c r="E47">
        <v>2</v>
      </c>
      <c r="F47" t="str">
        <f>IF(tblOrders[[#This Row],[Customer ID]]&gt;8,"New Customer","Existing Customer")</f>
        <v>Existing Customer</v>
      </c>
      <c r="G47" t="str">
        <f>_xlfn.XLOOKUP(tblOrders[[#This Row],[Customer ID]],tblCustomers[ID],tblCustomers[Company])</f>
        <v>Newsvine</v>
      </c>
      <c r="H47" t="str">
        <f>_xlfn.XLOOKUP(tblOrders[[#This Row],[Customer ID]],tblCustomers[ID],tblCustomers[Region])</f>
        <v>South</v>
      </c>
      <c r="I47">
        <v>4</v>
      </c>
      <c r="J47" t="s">
        <v>13</v>
      </c>
      <c r="K47">
        <v>12.75</v>
      </c>
      <c r="L47">
        <v>19</v>
      </c>
      <c r="M47">
        <v>24</v>
      </c>
      <c r="N47">
        <f>(tblOrders[[#This Row],[Unit Price]]*tblOrders[[#This Row],[Quantity]])+tblOrders[[#This Row],[Shipping Fee]]</f>
        <v>266.25</v>
      </c>
      <c r="O47">
        <f>COUNTA(tblOrders[[#This Row],[Order ID]:[Shipping Fee]])</f>
        <v>13</v>
      </c>
      <c r="P47">
        <v>130</v>
      </c>
    </row>
    <row r="48" spans="1:16" x14ac:dyDescent="0.2">
      <c r="A48">
        <v>1426</v>
      </c>
      <c r="B48" s="13">
        <v>43824</v>
      </c>
      <c r="C48" s="14">
        <f>WEEKDAY(tblOrders[[#This Row],[Order Date]],1)</f>
        <v>4</v>
      </c>
      <c r="D48" s="14" t="str">
        <f>TEXT(tblOrders[[#This Row],[Order Date]],"ddd")</f>
        <v>Wed</v>
      </c>
      <c r="E48">
        <v>2</v>
      </c>
      <c r="F48" t="str">
        <f>IF(tblOrders[[#This Row],[Customer ID]]&gt;8,"New Customer","Existing Customer")</f>
        <v>Existing Customer</v>
      </c>
      <c r="G48" t="str">
        <f>_xlfn.XLOOKUP(tblOrders[[#This Row],[Customer ID]],tblCustomers[ID],tblCustomers[Company])</f>
        <v>Newsvine</v>
      </c>
      <c r="H48" t="str">
        <f>_xlfn.XLOOKUP(tblOrders[[#This Row],[Customer ID]],tblCustomers[ID],tblCustomers[Region])</f>
        <v>South</v>
      </c>
      <c r="I48">
        <v>7</v>
      </c>
      <c r="J48" t="s">
        <v>11</v>
      </c>
      <c r="K48">
        <v>22</v>
      </c>
      <c r="L48">
        <v>65</v>
      </c>
      <c r="M48">
        <v>139</v>
      </c>
      <c r="N48">
        <f>(tblOrders[[#This Row],[Unit Price]]*tblOrders[[#This Row],[Quantity]])+tblOrders[[#This Row],[Shipping Fee]]</f>
        <v>1569</v>
      </c>
      <c r="O48">
        <f>COUNTA(tblOrders[[#This Row],[Order ID]:[Shipping Fee]])</f>
        <v>13</v>
      </c>
      <c r="P48">
        <v>254</v>
      </c>
    </row>
    <row r="49" spans="1:16" x14ac:dyDescent="0.2">
      <c r="A49">
        <v>1426</v>
      </c>
      <c r="B49" s="13">
        <v>43824</v>
      </c>
      <c r="C49" s="14">
        <f>WEEKDAY(tblOrders[[#This Row],[Order Date]],1)</f>
        <v>4</v>
      </c>
      <c r="D49" s="14" t="str">
        <f>TEXT(tblOrders[[#This Row],[Order Date]],"ddd")</f>
        <v>Wed</v>
      </c>
      <c r="E49">
        <v>2</v>
      </c>
      <c r="F49" t="str">
        <f>IF(tblOrders[[#This Row],[Customer ID]]&gt;8,"New Customer","Existing Customer")</f>
        <v>Existing Customer</v>
      </c>
      <c r="G49" t="str">
        <f>_xlfn.XLOOKUP(tblOrders[[#This Row],[Customer ID]],tblCustomers[ID],tblCustomers[Company])</f>
        <v>Newsvine</v>
      </c>
      <c r="H49" t="str">
        <f>_xlfn.XLOOKUP(tblOrders[[#This Row],[Customer ID]],tblCustomers[ID],tblCustomers[Region])</f>
        <v>South</v>
      </c>
      <c r="I49">
        <v>8</v>
      </c>
      <c r="J49" t="s">
        <v>11</v>
      </c>
      <c r="K49">
        <v>22</v>
      </c>
      <c r="L49">
        <v>65</v>
      </c>
      <c r="M49">
        <v>139</v>
      </c>
      <c r="N49">
        <f>(tblOrders[[#This Row],[Unit Price]]*tblOrders[[#This Row],[Quantity]])+tblOrders[[#This Row],[Shipping Fee]]</f>
        <v>1569</v>
      </c>
      <c r="O49">
        <f>COUNTA(tblOrders[[#This Row],[Order ID]:[Shipping Fee]])</f>
        <v>13</v>
      </c>
      <c r="P49">
        <v>280</v>
      </c>
    </row>
    <row r="50" spans="1:16" x14ac:dyDescent="0.2">
      <c r="A50">
        <v>1392</v>
      </c>
      <c r="B50" s="13">
        <v>43827</v>
      </c>
      <c r="C50" s="14">
        <f>WEEKDAY(tblOrders[[#This Row],[Order Date]],1)</f>
        <v>7</v>
      </c>
      <c r="D50" s="14" t="str">
        <f>TEXT(tblOrders[[#This Row],[Order Date]],"ddd")</f>
        <v>Sat</v>
      </c>
      <c r="E50">
        <v>2</v>
      </c>
      <c r="F50" t="str">
        <f>IF(tblOrders[[#This Row],[Customer ID]]&gt;8,"New Customer","Existing Customer")</f>
        <v>Existing Customer</v>
      </c>
      <c r="G50" t="str">
        <f>_xlfn.XLOOKUP(tblOrders[[#This Row],[Customer ID]],tblCustomers[ID],tblCustomers[Company])</f>
        <v>Newsvine</v>
      </c>
      <c r="H50" t="str">
        <f>_xlfn.XLOOKUP(tblOrders[[#This Row],[Customer ID]],tblCustomers[ID],tblCustomers[Region])</f>
        <v>South</v>
      </c>
      <c r="I50">
        <v>6</v>
      </c>
      <c r="J50" t="s">
        <v>10</v>
      </c>
      <c r="K50">
        <v>9.65</v>
      </c>
      <c r="L50">
        <v>98</v>
      </c>
      <c r="M50">
        <v>96</v>
      </c>
      <c r="N50">
        <f>(tblOrders[[#This Row],[Unit Price]]*tblOrders[[#This Row],[Quantity]])+tblOrders[[#This Row],[Shipping Fee]]</f>
        <v>1041.7</v>
      </c>
      <c r="O50">
        <f>COUNTA(tblOrders[[#This Row],[Order ID]:[Shipping Fee]])</f>
        <v>13</v>
      </c>
      <c r="P50">
        <v>222</v>
      </c>
    </row>
    <row r="51" spans="1:16" x14ac:dyDescent="0.2">
      <c r="A51">
        <v>1377</v>
      </c>
      <c r="B51" s="13">
        <v>43828</v>
      </c>
      <c r="C51" s="14">
        <f>WEEKDAY(tblOrders[[#This Row],[Order Date]],1)</f>
        <v>1</v>
      </c>
      <c r="D51" s="14" t="str">
        <f>TEXT(tblOrders[[#This Row],[Order Date]],"ddd")</f>
        <v>Sun</v>
      </c>
      <c r="E51">
        <v>2</v>
      </c>
      <c r="F51" t="str">
        <f>IF(tblOrders[[#This Row],[Customer ID]]&gt;8,"New Customer","Existing Customer")</f>
        <v>Existing Customer</v>
      </c>
      <c r="G51" t="str">
        <f>_xlfn.XLOOKUP(tblOrders[[#This Row],[Customer ID]],tblCustomers[ID],tblCustomers[Company])</f>
        <v>Newsvine</v>
      </c>
      <c r="H51" t="str">
        <f>_xlfn.XLOOKUP(tblOrders[[#This Row],[Customer ID]],tblCustomers[ID],tblCustomers[Region])</f>
        <v>South</v>
      </c>
      <c r="I51">
        <v>2</v>
      </c>
      <c r="J51" t="s">
        <v>13</v>
      </c>
      <c r="K51">
        <v>12.75</v>
      </c>
      <c r="L51">
        <v>47</v>
      </c>
      <c r="M51">
        <v>59</v>
      </c>
      <c r="N51">
        <f>(tblOrders[[#This Row],[Unit Price]]*tblOrders[[#This Row],[Quantity]])+tblOrders[[#This Row],[Shipping Fee]]</f>
        <v>658.25</v>
      </c>
      <c r="O51">
        <f>COUNTA(tblOrders[[#This Row],[Order ID]:[Shipping Fee]])</f>
        <v>13</v>
      </c>
      <c r="P51">
        <v>46</v>
      </c>
    </row>
    <row r="52" spans="1:16" x14ac:dyDescent="0.2">
      <c r="A52">
        <v>1048</v>
      </c>
      <c r="B52" s="13">
        <v>43502</v>
      </c>
      <c r="C52" s="14">
        <f>WEEKDAY(tblOrders[[#This Row],[Order Date]],1)</f>
        <v>4</v>
      </c>
      <c r="D52" s="14" t="str">
        <f>TEXT(tblOrders[[#This Row],[Order Date]],"ddd")</f>
        <v>Wed</v>
      </c>
      <c r="E52">
        <v>3</v>
      </c>
      <c r="F52" t="str">
        <f>IF(tblOrders[[#This Row],[Customer ID]]&gt;8,"New Customer","Existing Customer")</f>
        <v>Existing Customer</v>
      </c>
      <c r="G52" t="str">
        <f>_xlfn.XLOOKUP(tblOrders[[#This Row],[Customer ID]],tblCustomers[ID],tblCustomers[Company])</f>
        <v>Stumble Upon</v>
      </c>
      <c r="H52" t="str">
        <f>_xlfn.XLOOKUP(tblOrders[[#This Row],[Customer ID]],tblCustomers[ID],tblCustomers[Region])</f>
        <v>South</v>
      </c>
      <c r="I52">
        <v>5</v>
      </c>
      <c r="J52" t="s">
        <v>9</v>
      </c>
      <c r="K52">
        <v>30</v>
      </c>
      <c r="L52">
        <v>96</v>
      </c>
      <c r="M52">
        <v>297</v>
      </c>
      <c r="N52">
        <f>(tblOrders[[#This Row],[Unit Price]]*tblOrders[[#This Row],[Quantity]])+tblOrders[[#This Row],[Shipping Fee]]</f>
        <v>3177</v>
      </c>
      <c r="O52">
        <f>COUNTA(tblOrders[[#This Row],[Order ID]:[Shipping Fee]])</f>
        <v>13</v>
      </c>
      <c r="P52">
        <v>135</v>
      </c>
    </row>
    <row r="53" spans="1:16" x14ac:dyDescent="0.2">
      <c r="A53">
        <v>1054</v>
      </c>
      <c r="B53" s="13">
        <v>43530</v>
      </c>
      <c r="C53" s="14">
        <f>WEEKDAY(tblOrders[[#This Row],[Order Date]],1)</f>
        <v>4</v>
      </c>
      <c r="D53" s="14" t="str">
        <f>TEXT(tblOrders[[#This Row],[Order Date]],"ddd")</f>
        <v>Wed</v>
      </c>
      <c r="E53">
        <v>3</v>
      </c>
      <c r="F53" t="str">
        <f>IF(tblOrders[[#This Row],[Customer ID]]&gt;8,"New Customer","Existing Customer")</f>
        <v>Existing Customer</v>
      </c>
      <c r="G53" t="str">
        <f>_xlfn.XLOOKUP(tblOrders[[#This Row],[Customer ID]],tblCustomers[ID],tblCustomers[Company])</f>
        <v>Stumble Upon</v>
      </c>
      <c r="H53" t="str">
        <f>_xlfn.XLOOKUP(tblOrders[[#This Row],[Customer ID]],tblCustomers[ID],tblCustomers[Region])</f>
        <v>South</v>
      </c>
      <c r="I53">
        <v>5</v>
      </c>
      <c r="J53" t="s">
        <v>8</v>
      </c>
      <c r="K53">
        <v>14</v>
      </c>
      <c r="L53">
        <v>53</v>
      </c>
      <c r="M53">
        <v>72</v>
      </c>
      <c r="N53">
        <f>(tblOrders[[#This Row],[Unit Price]]*tblOrders[[#This Row],[Quantity]])+tblOrders[[#This Row],[Shipping Fee]]</f>
        <v>814</v>
      </c>
      <c r="O53">
        <f>COUNTA(tblOrders[[#This Row],[Order ID]:[Shipping Fee]])</f>
        <v>13</v>
      </c>
      <c r="P53">
        <v>137</v>
      </c>
    </row>
    <row r="54" spans="1:16" x14ac:dyDescent="0.2">
      <c r="A54">
        <v>1055</v>
      </c>
      <c r="B54" s="13">
        <v>43532</v>
      </c>
      <c r="C54" s="14">
        <f>WEEKDAY(tblOrders[[#This Row],[Order Date]],1)</f>
        <v>6</v>
      </c>
      <c r="D54" s="14" t="str">
        <f>TEXT(tblOrders[[#This Row],[Order Date]],"ddd")</f>
        <v>Fri</v>
      </c>
      <c r="E54">
        <v>3</v>
      </c>
      <c r="F54" t="str">
        <f>IF(tblOrders[[#This Row],[Customer ID]]&gt;8,"New Customer","Existing Customer")</f>
        <v>Existing Customer</v>
      </c>
      <c r="G54" t="str">
        <f>_xlfn.XLOOKUP(tblOrders[[#This Row],[Customer ID]],tblCustomers[ID],tblCustomers[Company])</f>
        <v>Stumble Upon</v>
      </c>
      <c r="H54" t="str">
        <f>_xlfn.XLOOKUP(tblOrders[[#This Row],[Customer ID]],tblCustomers[ID],tblCustomers[Region])</f>
        <v>South</v>
      </c>
      <c r="I54">
        <v>3</v>
      </c>
      <c r="J54" t="s">
        <v>12</v>
      </c>
      <c r="K54">
        <v>40</v>
      </c>
      <c r="L54">
        <v>85</v>
      </c>
      <c r="M54">
        <v>357</v>
      </c>
      <c r="N54">
        <f>(tblOrders[[#This Row],[Unit Price]]*tblOrders[[#This Row],[Quantity]])+tblOrders[[#This Row],[Shipping Fee]]</f>
        <v>3757</v>
      </c>
      <c r="O54">
        <f>COUNTA(tblOrders[[#This Row],[Order ID]:[Shipping Fee]])</f>
        <v>13</v>
      </c>
      <c r="P54">
        <v>54</v>
      </c>
    </row>
    <row r="55" spans="1:16" x14ac:dyDescent="0.2">
      <c r="A55">
        <v>1116</v>
      </c>
      <c r="B55" s="13">
        <v>43594</v>
      </c>
      <c r="C55" s="14">
        <f>WEEKDAY(tblOrders[[#This Row],[Order Date]],1)</f>
        <v>5</v>
      </c>
      <c r="D55" s="14" t="str">
        <f>TEXT(tblOrders[[#This Row],[Order Date]],"ddd")</f>
        <v>Thu</v>
      </c>
      <c r="E55">
        <v>3</v>
      </c>
      <c r="F55" t="str">
        <f>IF(tblOrders[[#This Row],[Customer ID]]&gt;8,"New Customer","Existing Customer")</f>
        <v>Existing Customer</v>
      </c>
      <c r="G55" t="str">
        <f>_xlfn.XLOOKUP(tblOrders[[#This Row],[Customer ID]],tblCustomers[ID],tblCustomers[Company])</f>
        <v>Stumble Upon</v>
      </c>
      <c r="H55" t="str">
        <f>_xlfn.XLOOKUP(tblOrders[[#This Row],[Customer ID]],tblCustomers[ID],tblCustomers[Region])</f>
        <v>South</v>
      </c>
      <c r="I55">
        <v>9</v>
      </c>
      <c r="J55" t="s">
        <v>20</v>
      </c>
      <c r="K55">
        <v>19.5</v>
      </c>
      <c r="L55">
        <v>82</v>
      </c>
      <c r="M55">
        <v>154</v>
      </c>
      <c r="N55">
        <f>(tblOrders[[#This Row],[Unit Price]]*tblOrders[[#This Row],[Quantity]])+tblOrders[[#This Row],[Shipping Fee]]</f>
        <v>1753</v>
      </c>
      <c r="O55">
        <f>COUNTA(tblOrders[[#This Row],[Order ID]:[Shipping Fee]])</f>
        <v>13</v>
      </c>
      <c r="P55">
        <v>286</v>
      </c>
    </row>
    <row r="56" spans="1:16" x14ac:dyDescent="0.2">
      <c r="A56">
        <v>1152</v>
      </c>
      <c r="B56" s="13">
        <v>43624</v>
      </c>
      <c r="C56" s="14">
        <f>WEEKDAY(tblOrders[[#This Row],[Order Date]],1)</f>
        <v>7</v>
      </c>
      <c r="D56" s="14" t="str">
        <f>TEXT(tblOrders[[#This Row],[Order Date]],"ddd")</f>
        <v>Sat</v>
      </c>
      <c r="E56">
        <v>3</v>
      </c>
      <c r="F56" t="str">
        <f>IF(tblOrders[[#This Row],[Customer ID]]&gt;8,"New Customer","Existing Customer")</f>
        <v>Existing Customer</v>
      </c>
      <c r="G56" t="str">
        <f>_xlfn.XLOOKUP(tblOrders[[#This Row],[Customer ID]],tblCustomers[ID],tblCustomers[Company])</f>
        <v>Stumble Upon</v>
      </c>
      <c r="H56" t="str">
        <f>_xlfn.XLOOKUP(tblOrders[[#This Row],[Customer ID]],tblCustomers[ID],tblCustomers[Region])</f>
        <v>South</v>
      </c>
      <c r="I56">
        <v>3</v>
      </c>
      <c r="J56" t="s">
        <v>12</v>
      </c>
      <c r="K56">
        <v>40</v>
      </c>
      <c r="L56">
        <v>38</v>
      </c>
      <c r="M56">
        <v>149</v>
      </c>
      <c r="N56">
        <f>(tblOrders[[#This Row],[Unit Price]]*tblOrders[[#This Row],[Quantity]])+tblOrders[[#This Row],[Shipping Fee]]</f>
        <v>1669</v>
      </c>
      <c r="O56">
        <f>COUNTA(tblOrders[[#This Row],[Order ID]:[Shipping Fee]])</f>
        <v>13</v>
      </c>
      <c r="P56">
        <v>63</v>
      </c>
    </row>
    <row r="57" spans="1:16" x14ac:dyDescent="0.2">
      <c r="A57">
        <v>1206</v>
      </c>
      <c r="B57" s="13">
        <v>43654</v>
      </c>
      <c r="C57" s="14">
        <f>WEEKDAY(tblOrders[[#This Row],[Order Date]],1)</f>
        <v>2</v>
      </c>
      <c r="D57" s="14" t="str">
        <f>TEXT(tblOrders[[#This Row],[Order Date]],"ddd")</f>
        <v>Mon</v>
      </c>
      <c r="E57">
        <v>3</v>
      </c>
      <c r="F57" t="str">
        <f>IF(tblOrders[[#This Row],[Customer ID]]&gt;8,"New Customer","Existing Customer")</f>
        <v>Existing Customer</v>
      </c>
      <c r="G57" t="str">
        <f>_xlfn.XLOOKUP(tblOrders[[#This Row],[Customer ID]],tblCustomers[ID],tblCustomers[Company])</f>
        <v>Stumble Upon</v>
      </c>
      <c r="H57" t="str">
        <f>_xlfn.XLOOKUP(tblOrders[[#This Row],[Customer ID]],tblCustomers[ID],tblCustomers[Region])</f>
        <v>South</v>
      </c>
      <c r="I57">
        <v>3</v>
      </c>
      <c r="J57" t="s">
        <v>16</v>
      </c>
      <c r="K57">
        <v>34.799999999999997</v>
      </c>
      <c r="L57">
        <v>27</v>
      </c>
      <c r="M57">
        <v>89</v>
      </c>
      <c r="N57">
        <f>(tblOrders[[#This Row],[Unit Price]]*tblOrders[[#This Row],[Quantity]])+tblOrders[[#This Row],[Shipping Fee]]</f>
        <v>1028.5999999999999</v>
      </c>
      <c r="O57">
        <f>COUNTA(tblOrders[[#This Row],[Order ID]:[Shipping Fee]])</f>
        <v>13</v>
      </c>
      <c r="P57">
        <v>69</v>
      </c>
    </row>
    <row r="58" spans="1:16" x14ac:dyDescent="0.2">
      <c r="A58">
        <v>1196</v>
      </c>
      <c r="B58" s="13">
        <v>43671</v>
      </c>
      <c r="C58" s="14">
        <f>WEEKDAY(tblOrders[[#This Row],[Order Date]],1)</f>
        <v>5</v>
      </c>
      <c r="D58" s="14" t="str">
        <f>TEXT(tblOrders[[#This Row],[Order Date]],"ddd")</f>
        <v>Thu</v>
      </c>
      <c r="E58">
        <v>3</v>
      </c>
      <c r="F58" t="str">
        <f>IF(tblOrders[[#This Row],[Customer ID]]&gt;8,"New Customer","Existing Customer")</f>
        <v>Existing Customer</v>
      </c>
      <c r="G58" t="str">
        <f>_xlfn.XLOOKUP(tblOrders[[#This Row],[Customer ID]],tblCustomers[ID],tblCustomers[Company])</f>
        <v>Stumble Upon</v>
      </c>
      <c r="H58" t="str">
        <f>_xlfn.XLOOKUP(tblOrders[[#This Row],[Customer ID]],tblCustomers[ID],tblCustomers[Region])</f>
        <v>South</v>
      </c>
      <c r="I58">
        <v>8</v>
      </c>
      <c r="J58" t="s">
        <v>15</v>
      </c>
      <c r="K58">
        <v>10</v>
      </c>
      <c r="L58">
        <v>34</v>
      </c>
      <c r="M58">
        <v>34</v>
      </c>
      <c r="N58">
        <f>(tblOrders[[#This Row],[Unit Price]]*tblOrders[[#This Row],[Quantity]])+tblOrders[[#This Row],[Shipping Fee]]</f>
        <v>374</v>
      </c>
      <c r="O58">
        <f>COUNTA(tblOrders[[#This Row],[Order ID]:[Shipping Fee]])</f>
        <v>13</v>
      </c>
      <c r="P58">
        <v>266</v>
      </c>
    </row>
    <row r="59" spans="1:16" x14ac:dyDescent="0.2">
      <c r="A59">
        <v>1200</v>
      </c>
      <c r="B59" s="13">
        <v>43675</v>
      </c>
      <c r="C59" s="14">
        <f>WEEKDAY(tblOrders[[#This Row],[Order Date]],1)</f>
        <v>2</v>
      </c>
      <c r="D59" s="14" t="str">
        <f>TEXT(tblOrders[[#This Row],[Order Date]],"ddd")</f>
        <v>Mon</v>
      </c>
      <c r="E59">
        <v>3</v>
      </c>
      <c r="F59" t="str">
        <f>IF(tblOrders[[#This Row],[Customer ID]]&gt;8,"New Customer","Existing Customer")</f>
        <v>Existing Customer</v>
      </c>
      <c r="G59" t="str">
        <f>_xlfn.XLOOKUP(tblOrders[[#This Row],[Customer ID]],tblCustomers[ID],tblCustomers[Company])</f>
        <v>Stumble Upon</v>
      </c>
      <c r="H59" t="str">
        <f>_xlfn.XLOOKUP(tblOrders[[#This Row],[Customer ID]],tblCustomers[ID],tblCustomers[Region])</f>
        <v>South</v>
      </c>
      <c r="I59">
        <v>2</v>
      </c>
      <c r="J59" t="s">
        <v>8</v>
      </c>
      <c r="K59">
        <v>14</v>
      </c>
      <c r="L59">
        <v>23</v>
      </c>
      <c r="M59">
        <v>31</v>
      </c>
      <c r="N59">
        <f>(tblOrders[[#This Row],[Unit Price]]*tblOrders[[#This Row],[Quantity]])+tblOrders[[#This Row],[Shipping Fee]]</f>
        <v>353</v>
      </c>
      <c r="O59">
        <f>COUNTA(tblOrders[[#This Row],[Order ID]:[Shipping Fee]])</f>
        <v>13</v>
      </c>
      <c r="P59">
        <v>41</v>
      </c>
    </row>
    <row r="60" spans="1:16" x14ac:dyDescent="0.2">
      <c r="A60">
        <v>1246</v>
      </c>
      <c r="B60" s="13">
        <v>43683</v>
      </c>
      <c r="C60" s="14">
        <f>WEEKDAY(tblOrders[[#This Row],[Order Date]],1)</f>
        <v>3</v>
      </c>
      <c r="D60" s="14" t="str">
        <f>TEXT(tblOrders[[#This Row],[Order Date]],"ddd")</f>
        <v>Tue</v>
      </c>
      <c r="E60">
        <v>3</v>
      </c>
      <c r="F60" t="str">
        <f>IF(tblOrders[[#This Row],[Customer ID]]&gt;8,"New Customer","Existing Customer")</f>
        <v>Existing Customer</v>
      </c>
      <c r="G60" t="str">
        <f>_xlfn.XLOOKUP(tblOrders[[#This Row],[Customer ID]],tblCustomers[ID],tblCustomers[Company])</f>
        <v>Stumble Upon</v>
      </c>
      <c r="H60" t="str">
        <f>_xlfn.XLOOKUP(tblOrders[[#This Row],[Customer ID]],tblCustomers[ID],tblCustomers[Region])</f>
        <v>South</v>
      </c>
      <c r="I60">
        <v>5</v>
      </c>
      <c r="J60" t="s">
        <v>13</v>
      </c>
      <c r="K60">
        <v>12.75</v>
      </c>
      <c r="L60">
        <v>72</v>
      </c>
      <c r="M60">
        <v>89</v>
      </c>
      <c r="N60">
        <f>(tblOrders[[#This Row],[Unit Price]]*tblOrders[[#This Row],[Quantity]])+tblOrders[[#This Row],[Shipping Fee]]</f>
        <v>1007</v>
      </c>
      <c r="O60">
        <f>COUNTA(tblOrders[[#This Row],[Order ID]:[Shipping Fee]])</f>
        <v>13</v>
      </c>
      <c r="P60">
        <v>152</v>
      </c>
    </row>
    <row r="61" spans="1:16" x14ac:dyDescent="0.2">
      <c r="A61">
        <v>1239</v>
      </c>
      <c r="B61" s="13">
        <v>43685</v>
      </c>
      <c r="C61" s="14">
        <f>WEEKDAY(tblOrders[[#This Row],[Order Date]],1)</f>
        <v>5</v>
      </c>
      <c r="D61" s="14" t="str">
        <f>TEXT(tblOrders[[#This Row],[Order Date]],"ddd")</f>
        <v>Thu</v>
      </c>
      <c r="E61">
        <v>3</v>
      </c>
      <c r="F61" t="str">
        <f>IF(tblOrders[[#This Row],[Customer ID]]&gt;8,"New Customer","Existing Customer")</f>
        <v>Existing Customer</v>
      </c>
      <c r="G61" t="str">
        <f>_xlfn.XLOOKUP(tblOrders[[#This Row],[Customer ID]],tblCustomers[ID],tblCustomers[Company])</f>
        <v>Stumble Upon</v>
      </c>
      <c r="H61" t="str">
        <f>_xlfn.XLOOKUP(tblOrders[[#This Row],[Customer ID]],tblCustomers[ID],tblCustomers[Region])</f>
        <v>South</v>
      </c>
      <c r="I61">
        <v>4</v>
      </c>
      <c r="J61" t="s">
        <v>12</v>
      </c>
      <c r="K61">
        <v>40</v>
      </c>
      <c r="L61">
        <v>78</v>
      </c>
      <c r="M61">
        <v>318</v>
      </c>
      <c r="N61">
        <f>(tblOrders[[#This Row],[Unit Price]]*tblOrders[[#This Row],[Quantity]])+tblOrders[[#This Row],[Shipping Fee]]</f>
        <v>3438</v>
      </c>
      <c r="O61">
        <f>COUNTA(tblOrders[[#This Row],[Order ID]:[Shipping Fee]])</f>
        <v>13</v>
      </c>
      <c r="P61">
        <v>112</v>
      </c>
    </row>
    <row r="62" spans="1:16" x14ac:dyDescent="0.2">
      <c r="A62">
        <v>1300</v>
      </c>
      <c r="B62" s="13">
        <v>43746</v>
      </c>
      <c r="C62" s="14">
        <f>WEEKDAY(tblOrders[[#This Row],[Order Date]],1)</f>
        <v>3</v>
      </c>
      <c r="D62" s="14" t="str">
        <f>TEXT(tblOrders[[#This Row],[Order Date]],"ddd")</f>
        <v>Tue</v>
      </c>
      <c r="E62">
        <v>3</v>
      </c>
      <c r="F62" t="str">
        <f>IF(tblOrders[[#This Row],[Customer ID]]&gt;8,"New Customer","Existing Customer")</f>
        <v>Existing Customer</v>
      </c>
      <c r="G62" t="str">
        <f>_xlfn.XLOOKUP(tblOrders[[#This Row],[Customer ID]],tblCustomers[ID],tblCustomers[Company])</f>
        <v>Stumble Upon</v>
      </c>
      <c r="H62" t="str">
        <f>_xlfn.XLOOKUP(tblOrders[[#This Row],[Customer ID]],tblCustomers[ID],tblCustomers[Region])</f>
        <v>South</v>
      </c>
      <c r="I62">
        <v>4</v>
      </c>
      <c r="J62" t="s">
        <v>12</v>
      </c>
      <c r="K62">
        <v>40</v>
      </c>
      <c r="L62">
        <v>48</v>
      </c>
      <c r="M62">
        <v>188</v>
      </c>
      <c r="N62">
        <f>(tblOrders[[#This Row],[Unit Price]]*tblOrders[[#This Row],[Quantity]])+tblOrders[[#This Row],[Shipping Fee]]</f>
        <v>2108</v>
      </c>
      <c r="O62">
        <f>COUNTA(tblOrders[[#This Row],[Order ID]:[Shipping Fee]])</f>
        <v>13</v>
      </c>
      <c r="P62">
        <v>118</v>
      </c>
    </row>
    <row r="63" spans="1:16" x14ac:dyDescent="0.2">
      <c r="A63">
        <v>1325</v>
      </c>
      <c r="B63" s="13">
        <v>43766</v>
      </c>
      <c r="C63" s="14">
        <f>WEEKDAY(tblOrders[[#This Row],[Order Date]],1)</f>
        <v>2</v>
      </c>
      <c r="D63" s="14" t="str">
        <f>TEXT(tblOrders[[#This Row],[Order Date]],"ddd")</f>
        <v>Mon</v>
      </c>
      <c r="E63">
        <v>3</v>
      </c>
      <c r="F63" t="str">
        <f>IF(tblOrders[[#This Row],[Customer ID]]&gt;8,"New Customer","Existing Customer")</f>
        <v>Existing Customer</v>
      </c>
      <c r="G63" t="str">
        <f>_xlfn.XLOOKUP(tblOrders[[#This Row],[Customer ID]],tblCustomers[ID],tblCustomers[Company])</f>
        <v>Stumble Upon</v>
      </c>
      <c r="H63" t="str">
        <f>_xlfn.XLOOKUP(tblOrders[[#This Row],[Customer ID]],tblCustomers[ID],tblCustomers[Region])</f>
        <v>South</v>
      </c>
      <c r="I63">
        <v>6</v>
      </c>
      <c r="J63" t="s">
        <v>8</v>
      </c>
      <c r="K63">
        <v>46</v>
      </c>
      <c r="L63">
        <v>34</v>
      </c>
      <c r="M63">
        <v>158</v>
      </c>
      <c r="N63">
        <f>(tblOrders[[#This Row],[Unit Price]]*tblOrders[[#This Row],[Quantity]])+tblOrders[[#This Row],[Shipping Fee]]</f>
        <v>1722</v>
      </c>
      <c r="O63">
        <f>COUNTA(tblOrders[[#This Row],[Order ID]:[Shipping Fee]])</f>
        <v>13</v>
      </c>
      <c r="P63">
        <v>214</v>
      </c>
    </row>
    <row r="64" spans="1:16" x14ac:dyDescent="0.2">
      <c r="A64">
        <v>1306</v>
      </c>
      <c r="B64" s="13">
        <v>43767</v>
      </c>
      <c r="C64" s="14">
        <f>WEEKDAY(tblOrders[[#This Row],[Order Date]],1)</f>
        <v>3</v>
      </c>
      <c r="D64" s="14" t="str">
        <f>TEXT(tblOrders[[#This Row],[Order Date]],"ddd")</f>
        <v>Tue</v>
      </c>
      <c r="E64">
        <v>3</v>
      </c>
      <c r="F64" t="str">
        <f>IF(tblOrders[[#This Row],[Customer ID]]&gt;8,"New Customer","Existing Customer")</f>
        <v>Existing Customer</v>
      </c>
      <c r="G64" t="str">
        <f>_xlfn.XLOOKUP(tblOrders[[#This Row],[Customer ID]],tblCustomers[ID],tblCustomers[Company])</f>
        <v>Stumble Upon</v>
      </c>
      <c r="H64" t="str">
        <f>_xlfn.XLOOKUP(tblOrders[[#This Row],[Customer ID]],tblCustomers[ID],tblCustomers[Region])</f>
        <v>South</v>
      </c>
      <c r="I64">
        <v>2</v>
      </c>
      <c r="J64" t="s">
        <v>8</v>
      </c>
      <c r="K64">
        <v>14</v>
      </c>
      <c r="L64">
        <v>78</v>
      </c>
      <c r="M64">
        <v>112</v>
      </c>
      <c r="N64">
        <f>(tblOrders[[#This Row],[Unit Price]]*tblOrders[[#This Row],[Quantity]])+tblOrders[[#This Row],[Shipping Fee]]</f>
        <v>1204</v>
      </c>
      <c r="O64">
        <f>COUNTA(tblOrders[[#This Row],[Order ID]:[Shipping Fee]])</f>
        <v>13</v>
      </c>
      <c r="P64">
        <v>44</v>
      </c>
    </row>
    <row r="65" spans="1:16" x14ac:dyDescent="0.2">
      <c r="A65">
        <v>1342</v>
      </c>
      <c r="B65" s="13">
        <v>43777</v>
      </c>
      <c r="C65" s="14">
        <f>WEEKDAY(tblOrders[[#This Row],[Order Date]],1)</f>
        <v>6</v>
      </c>
      <c r="D65" s="14" t="str">
        <f>TEXT(tblOrders[[#This Row],[Order Date]],"ddd")</f>
        <v>Fri</v>
      </c>
      <c r="E65">
        <v>3</v>
      </c>
      <c r="F65" t="str">
        <f>IF(tblOrders[[#This Row],[Customer ID]]&gt;8,"New Customer","Existing Customer")</f>
        <v>Existing Customer</v>
      </c>
      <c r="G65" t="str">
        <f>_xlfn.XLOOKUP(tblOrders[[#This Row],[Customer ID]],tblCustomers[ID],tblCustomers[Company])</f>
        <v>Stumble Upon</v>
      </c>
      <c r="H65" t="str">
        <f>_xlfn.XLOOKUP(tblOrders[[#This Row],[Customer ID]],tblCustomers[ID],tblCustomers[Region])</f>
        <v>South</v>
      </c>
      <c r="I65">
        <v>3</v>
      </c>
      <c r="J65" t="s">
        <v>15</v>
      </c>
      <c r="K65">
        <v>9.1999999999999993</v>
      </c>
      <c r="L65">
        <v>19</v>
      </c>
      <c r="M65">
        <v>17</v>
      </c>
      <c r="N65">
        <f>(tblOrders[[#This Row],[Unit Price]]*tblOrders[[#This Row],[Quantity]])+tblOrders[[#This Row],[Shipping Fee]]</f>
        <v>191.79999999999998</v>
      </c>
      <c r="O65">
        <f>COUNTA(tblOrders[[#This Row],[Order ID]:[Shipping Fee]])</f>
        <v>13</v>
      </c>
      <c r="P65">
        <v>82</v>
      </c>
    </row>
    <row r="66" spans="1:16" x14ac:dyDescent="0.2">
      <c r="A66">
        <v>1398</v>
      </c>
      <c r="B66" s="13">
        <v>43807</v>
      </c>
      <c r="C66" s="14">
        <f>WEEKDAY(tblOrders[[#This Row],[Order Date]],1)</f>
        <v>1</v>
      </c>
      <c r="D66" s="14" t="str">
        <f>TEXT(tblOrders[[#This Row],[Order Date]],"ddd")</f>
        <v>Sun</v>
      </c>
      <c r="E66">
        <v>3</v>
      </c>
      <c r="F66" t="str">
        <f>IF(tblOrders[[#This Row],[Customer ID]]&gt;8,"New Customer","Existing Customer")</f>
        <v>Existing Customer</v>
      </c>
      <c r="G66" t="str">
        <f>_xlfn.XLOOKUP(tblOrders[[#This Row],[Customer ID]],tblCustomers[ID],tblCustomers[Company])</f>
        <v>Stumble Upon</v>
      </c>
      <c r="H66" t="str">
        <f>_xlfn.XLOOKUP(tblOrders[[#This Row],[Customer ID]],tblCustomers[ID],tblCustomers[Region])</f>
        <v>South</v>
      </c>
      <c r="I66">
        <v>3</v>
      </c>
      <c r="J66" t="s">
        <v>15</v>
      </c>
      <c r="K66">
        <v>9.1999999999999993</v>
      </c>
      <c r="L66">
        <v>40</v>
      </c>
      <c r="M66">
        <v>39</v>
      </c>
      <c r="N66">
        <f>(tblOrders[[#This Row],[Unit Price]]*tblOrders[[#This Row],[Quantity]])+tblOrders[[#This Row],[Shipping Fee]]</f>
        <v>407</v>
      </c>
      <c r="O66">
        <f>COUNTA(tblOrders[[#This Row],[Order ID]:[Shipping Fee]])</f>
        <v>13</v>
      </c>
      <c r="P66">
        <v>87</v>
      </c>
    </row>
    <row r="67" spans="1:16" x14ac:dyDescent="0.2">
      <c r="A67">
        <v>1398</v>
      </c>
      <c r="B67" s="13">
        <v>43807</v>
      </c>
      <c r="C67" s="14">
        <f>WEEKDAY(tblOrders[[#This Row],[Order Date]],1)</f>
        <v>1</v>
      </c>
      <c r="D67" s="14" t="str">
        <f>TEXT(tblOrders[[#This Row],[Order Date]],"ddd")</f>
        <v>Sun</v>
      </c>
      <c r="E67">
        <v>3</v>
      </c>
      <c r="F67" t="str">
        <f>IF(tblOrders[[#This Row],[Customer ID]]&gt;8,"New Customer","Existing Customer")</f>
        <v>Existing Customer</v>
      </c>
      <c r="G67" t="str">
        <f>_xlfn.XLOOKUP(tblOrders[[#This Row],[Customer ID]],tblCustomers[ID],tblCustomers[Company])</f>
        <v>Stumble Upon</v>
      </c>
      <c r="H67" t="str">
        <f>_xlfn.XLOOKUP(tblOrders[[#This Row],[Customer ID]],tblCustomers[ID],tblCustomers[Region])</f>
        <v>South</v>
      </c>
      <c r="I67">
        <v>4</v>
      </c>
      <c r="J67" t="s">
        <v>15</v>
      </c>
      <c r="K67">
        <v>9.1999999999999993</v>
      </c>
      <c r="L67">
        <v>40</v>
      </c>
      <c r="M67">
        <v>39</v>
      </c>
      <c r="N67">
        <f>(tblOrders[[#This Row],[Unit Price]]*tblOrders[[#This Row],[Quantity]])+tblOrders[[#This Row],[Shipping Fee]]</f>
        <v>407</v>
      </c>
      <c r="O67">
        <f>COUNTA(tblOrders[[#This Row],[Order ID]:[Shipping Fee]])</f>
        <v>13</v>
      </c>
      <c r="P67">
        <v>128</v>
      </c>
    </row>
    <row r="68" spans="1:16" x14ac:dyDescent="0.2">
      <c r="A68">
        <v>1011</v>
      </c>
      <c r="B68" s="13">
        <v>43468</v>
      </c>
      <c r="C68" s="14">
        <f>WEEKDAY(tblOrders[[#This Row],[Order Date]],1)</f>
        <v>5</v>
      </c>
      <c r="D68" s="14" t="str">
        <f>TEXT(tblOrders[[#This Row],[Order Date]],"ddd")</f>
        <v>Thu</v>
      </c>
      <c r="E68">
        <v>4</v>
      </c>
      <c r="F68" t="str">
        <f>IF(tblOrders[[#This Row],[Customer ID]]&gt;8,"New Customer","Existing Customer")</f>
        <v>Existing Customer</v>
      </c>
      <c r="G68" t="str">
        <f>_xlfn.XLOOKUP(tblOrders[[#This Row],[Customer ID]],tblCustomers[ID],tblCustomers[Company])</f>
        <v>Cornell</v>
      </c>
      <c r="H68" t="str">
        <f>_xlfn.XLOOKUP(tblOrders[[#This Row],[Customer ID]],tblCustomers[ID],tblCustomers[Region])</f>
        <v>East</v>
      </c>
      <c r="I68">
        <v>1</v>
      </c>
      <c r="J68" t="s">
        <v>10</v>
      </c>
      <c r="K68">
        <v>9.65</v>
      </c>
      <c r="L68">
        <v>91</v>
      </c>
      <c r="M68">
        <v>92</v>
      </c>
      <c r="N68">
        <f>(tblOrders[[#This Row],[Unit Price]]*tblOrders[[#This Row],[Quantity]])+tblOrders[[#This Row],[Shipping Fee]]</f>
        <v>970.15</v>
      </c>
      <c r="O68">
        <f>COUNTA(tblOrders[[#This Row],[Order ID]:[Shipping Fee]])</f>
        <v>13</v>
      </c>
      <c r="P68">
        <v>5</v>
      </c>
    </row>
    <row r="69" spans="1:16" x14ac:dyDescent="0.2">
      <c r="A69">
        <v>1031</v>
      </c>
      <c r="B69" s="13">
        <v>43499</v>
      </c>
      <c r="C69" s="14">
        <f>WEEKDAY(tblOrders[[#This Row],[Order Date]],1)</f>
        <v>1</v>
      </c>
      <c r="D69" s="14" t="str">
        <f>TEXT(tblOrders[[#This Row],[Order Date]],"ddd")</f>
        <v>Sun</v>
      </c>
      <c r="E69">
        <v>4</v>
      </c>
      <c r="F69" t="str">
        <f>IF(tblOrders[[#This Row],[Customer ID]]&gt;8,"New Customer","Existing Customer")</f>
        <v>Existing Customer</v>
      </c>
      <c r="G69" t="str">
        <f>_xlfn.XLOOKUP(tblOrders[[#This Row],[Customer ID]],tblCustomers[ID],tblCustomers[Company])</f>
        <v>Cornell</v>
      </c>
      <c r="H69" t="str">
        <f>_xlfn.XLOOKUP(tblOrders[[#This Row],[Customer ID]],tblCustomers[ID],tblCustomers[Region])</f>
        <v>East</v>
      </c>
      <c r="I69">
        <v>1</v>
      </c>
      <c r="J69" t="s">
        <v>11</v>
      </c>
      <c r="K69">
        <v>10</v>
      </c>
      <c r="L69">
        <v>63</v>
      </c>
      <c r="M69">
        <v>66</v>
      </c>
      <c r="N69">
        <f>(tblOrders[[#This Row],[Unit Price]]*tblOrders[[#This Row],[Quantity]])+tblOrders[[#This Row],[Shipping Fee]]</f>
        <v>696</v>
      </c>
      <c r="O69">
        <f>COUNTA(tblOrders[[#This Row],[Order ID]:[Shipping Fee]])</f>
        <v>13</v>
      </c>
      <c r="P69">
        <v>6</v>
      </c>
    </row>
    <row r="70" spans="1:16" x14ac:dyDescent="0.2">
      <c r="A70">
        <v>1043</v>
      </c>
      <c r="B70" s="13">
        <v>43502</v>
      </c>
      <c r="C70" s="14">
        <f>WEEKDAY(tblOrders[[#This Row],[Order Date]],1)</f>
        <v>4</v>
      </c>
      <c r="D70" s="14" t="str">
        <f>TEXT(tblOrders[[#This Row],[Order Date]],"ddd")</f>
        <v>Wed</v>
      </c>
      <c r="E70">
        <v>4</v>
      </c>
      <c r="F70" t="str">
        <f>IF(tblOrders[[#This Row],[Customer ID]]&gt;8,"New Customer","Existing Customer")</f>
        <v>Existing Customer</v>
      </c>
      <c r="G70" t="str">
        <f>_xlfn.XLOOKUP(tblOrders[[#This Row],[Customer ID]],tblCustomers[ID],tblCustomers[Company])</f>
        <v>Cornell</v>
      </c>
      <c r="H70" t="str">
        <f>_xlfn.XLOOKUP(tblOrders[[#This Row],[Customer ID]],tblCustomers[ID],tblCustomers[Region])</f>
        <v>East</v>
      </c>
      <c r="I70">
        <v>5</v>
      </c>
      <c r="J70" t="s">
        <v>13</v>
      </c>
      <c r="K70">
        <v>12.75</v>
      </c>
      <c r="L70">
        <v>71</v>
      </c>
      <c r="M70">
        <v>91</v>
      </c>
      <c r="N70">
        <f>(tblOrders[[#This Row],[Unit Price]]*tblOrders[[#This Row],[Quantity]])+tblOrders[[#This Row],[Shipping Fee]]</f>
        <v>996.25</v>
      </c>
      <c r="O70">
        <f>COUNTA(tblOrders[[#This Row],[Order ID]:[Shipping Fee]])</f>
        <v>13</v>
      </c>
      <c r="P70">
        <v>134</v>
      </c>
    </row>
    <row r="71" spans="1:16" x14ac:dyDescent="0.2">
      <c r="A71">
        <v>1036</v>
      </c>
      <c r="B71" s="13">
        <v>43506</v>
      </c>
      <c r="C71" s="14">
        <f>WEEKDAY(tblOrders[[#This Row],[Order Date]],1)</f>
        <v>1</v>
      </c>
      <c r="D71" s="14" t="str">
        <f>TEXT(tblOrders[[#This Row],[Order Date]],"ddd")</f>
        <v>Sun</v>
      </c>
      <c r="E71">
        <v>4</v>
      </c>
      <c r="F71" t="str">
        <f>IF(tblOrders[[#This Row],[Customer ID]]&gt;8,"New Customer","Existing Customer")</f>
        <v>Existing Customer</v>
      </c>
      <c r="G71" t="str">
        <f>_xlfn.XLOOKUP(tblOrders[[#This Row],[Customer ID]],tblCustomers[ID],tblCustomers[Company])</f>
        <v>Cornell</v>
      </c>
      <c r="H71" t="str">
        <f>_xlfn.XLOOKUP(tblOrders[[#This Row],[Customer ID]],tblCustomers[ID],tblCustomers[Region])</f>
        <v>East</v>
      </c>
      <c r="I71">
        <v>7</v>
      </c>
      <c r="J71" t="s">
        <v>9</v>
      </c>
      <c r="K71">
        <v>10</v>
      </c>
      <c r="L71">
        <v>47</v>
      </c>
      <c r="M71">
        <v>49</v>
      </c>
      <c r="N71">
        <f>(tblOrders[[#This Row],[Unit Price]]*tblOrders[[#This Row],[Quantity]])+tblOrders[[#This Row],[Shipping Fee]]</f>
        <v>519</v>
      </c>
      <c r="O71">
        <f>COUNTA(tblOrders[[#This Row],[Order ID]:[Shipping Fee]])</f>
        <v>13</v>
      </c>
      <c r="P71">
        <v>230</v>
      </c>
    </row>
    <row r="72" spans="1:16" x14ac:dyDescent="0.2">
      <c r="A72">
        <v>1053</v>
      </c>
      <c r="B72" s="13">
        <v>43533</v>
      </c>
      <c r="C72" s="14">
        <f>WEEKDAY(tblOrders[[#This Row],[Order Date]],1)</f>
        <v>7</v>
      </c>
      <c r="D72" s="14" t="str">
        <f>TEXT(tblOrders[[#This Row],[Order Date]],"ddd")</f>
        <v>Sat</v>
      </c>
      <c r="E72">
        <v>4</v>
      </c>
      <c r="F72" t="str">
        <f>IF(tblOrders[[#This Row],[Customer ID]]&gt;8,"New Customer","Existing Customer")</f>
        <v>Existing Customer</v>
      </c>
      <c r="G72" t="str">
        <f>_xlfn.XLOOKUP(tblOrders[[#This Row],[Customer ID]],tblCustomers[ID],tblCustomers[Company])</f>
        <v>Cornell</v>
      </c>
      <c r="H72" t="str">
        <f>_xlfn.XLOOKUP(tblOrders[[#This Row],[Customer ID]],tblCustomers[ID],tblCustomers[Region])</f>
        <v>East</v>
      </c>
      <c r="I72">
        <v>9</v>
      </c>
      <c r="J72" t="s">
        <v>16</v>
      </c>
      <c r="K72">
        <v>34.799999999999997</v>
      </c>
      <c r="L72">
        <v>11</v>
      </c>
      <c r="M72">
        <v>37</v>
      </c>
      <c r="N72">
        <f>(tblOrders[[#This Row],[Unit Price]]*tblOrders[[#This Row],[Quantity]])+tblOrders[[#This Row],[Shipping Fee]]</f>
        <v>419.79999999999995</v>
      </c>
      <c r="O72">
        <f>COUNTA(tblOrders[[#This Row],[Order ID]:[Shipping Fee]])</f>
        <v>13</v>
      </c>
      <c r="P72">
        <v>285</v>
      </c>
    </row>
    <row r="73" spans="1:16" x14ac:dyDescent="0.2">
      <c r="A73">
        <v>1058</v>
      </c>
      <c r="B73" s="13">
        <v>43550</v>
      </c>
      <c r="C73" s="14">
        <f>WEEKDAY(tblOrders[[#This Row],[Order Date]],1)</f>
        <v>3</v>
      </c>
      <c r="D73" s="14" t="str">
        <f>TEXT(tblOrders[[#This Row],[Order Date]],"ddd")</f>
        <v>Tue</v>
      </c>
      <c r="E73">
        <v>4</v>
      </c>
      <c r="F73" t="str">
        <f>IF(tblOrders[[#This Row],[Customer ID]]&gt;8,"New Customer","Existing Customer")</f>
        <v>Existing Customer</v>
      </c>
      <c r="G73" t="str">
        <f>_xlfn.XLOOKUP(tblOrders[[#This Row],[Customer ID]],tblCustomers[ID],tblCustomers[Company])</f>
        <v>Cornell</v>
      </c>
      <c r="H73" t="str">
        <f>_xlfn.XLOOKUP(tblOrders[[#This Row],[Customer ID]],tblCustomers[ID],tblCustomers[Region])</f>
        <v>East</v>
      </c>
      <c r="I73">
        <v>6</v>
      </c>
      <c r="J73" t="s">
        <v>19</v>
      </c>
      <c r="K73">
        <v>21.35</v>
      </c>
      <c r="L73">
        <v>97</v>
      </c>
      <c r="M73">
        <v>197</v>
      </c>
      <c r="N73">
        <f>(tblOrders[[#This Row],[Unit Price]]*tblOrders[[#This Row],[Quantity]])+tblOrders[[#This Row],[Shipping Fee]]</f>
        <v>2267.9500000000003</v>
      </c>
      <c r="O73">
        <f>COUNTA(tblOrders[[#This Row],[Order ID]:[Shipping Fee]])</f>
        <v>13</v>
      </c>
      <c r="P73">
        <v>173</v>
      </c>
    </row>
    <row r="74" spans="1:16" x14ac:dyDescent="0.2">
      <c r="A74">
        <v>1059</v>
      </c>
      <c r="B74" s="13">
        <v>43550</v>
      </c>
      <c r="C74" s="14">
        <f>WEEKDAY(tblOrders[[#This Row],[Order Date]],1)</f>
        <v>3</v>
      </c>
      <c r="D74" s="14" t="str">
        <f>TEXT(tblOrders[[#This Row],[Order Date]],"ddd")</f>
        <v>Tue</v>
      </c>
      <c r="E74">
        <v>4</v>
      </c>
      <c r="F74" t="str">
        <f>IF(tblOrders[[#This Row],[Customer ID]]&gt;8,"New Customer","Existing Customer")</f>
        <v>Existing Customer</v>
      </c>
      <c r="G74" t="str">
        <f>_xlfn.XLOOKUP(tblOrders[[#This Row],[Customer ID]],tblCustomers[ID],tblCustomers[Company])</f>
        <v>Cornell</v>
      </c>
      <c r="H74" t="str">
        <f>_xlfn.XLOOKUP(tblOrders[[#This Row],[Customer ID]],tblCustomers[ID],tblCustomers[Region])</f>
        <v>East</v>
      </c>
      <c r="I74">
        <v>6</v>
      </c>
      <c r="J74" t="s">
        <v>10</v>
      </c>
      <c r="K74">
        <v>9.65</v>
      </c>
      <c r="L74">
        <v>97</v>
      </c>
      <c r="M74">
        <v>95</v>
      </c>
      <c r="N74">
        <f>(tblOrders[[#This Row],[Unit Price]]*tblOrders[[#This Row],[Quantity]])+tblOrders[[#This Row],[Shipping Fee]]</f>
        <v>1031.0500000000002</v>
      </c>
      <c r="O74">
        <f>COUNTA(tblOrders[[#This Row],[Order ID]:[Shipping Fee]])</f>
        <v>13</v>
      </c>
      <c r="P74">
        <v>174</v>
      </c>
    </row>
    <row r="75" spans="1:16" x14ac:dyDescent="0.2">
      <c r="A75">
        <v>1060</v>
      </c>
      <c r="B75" s="13">
        <v>43550</v>
      </c>
      <c r="C75" s="14">
        <f>WEEKDAY(tblOrders[[#This Row],[Order Date]],1)</f>
        <v>3</v>
      </c>
      <c r="D75" s="14" t="str">
        <f>TEXT(tblOrders[[#This Row],[Order Date]],"ddd")</f>
        <v>Tue</v>
      </c>
      <c r="E75">
        <v>4</v>
      </c>
      <c r="F75" t="str">
        <f>IF(tblOrders[[#This Row],[Customer ID]]&gt;8,"New Customer","Existing Customer")</f>
        <v>Existing Customer</v>
      </c>
      <c r="G75" t="str">
        <f>_xlfn.XLOOKUP(tblOrders[[#This Row],[Customer ID]],tblCustomers[ID],tblCustomers[Company])</f>
        <v>Cornell</v>
      </c>
      <c r="H75" t="str">
        <f>_xlfn.XLOOKUP(tblOrders[[#This Row],[Customer ID]],tblCustomers[ID],tblCustomers[Region])</f>
        <v>East</v>
      </c>
      <c r="I75">
        <v>6</v>
      </c>
      <c r="J75" t="s">
        <v>17</v>
      </c>
      <c r="K75">
        <v>18.399999999999999</v>
      </c>
      <c r="L75">
        <v>65</v>
      </c>
      <c r="M75">
        <v>123</v>
      </c>
      <c r="N75">
        <f>(tblOrders[[#This Row],[Unit Price]]*tblOrders[[#This Row],[Quantity]])+tblOrders[[#This Row],[Shipping Fee]]</f>
        <v>1319</v>
      </c>
      <c r="O75">
        <f>COUNTA(tblOrders[[#This Row],[Order ID]:[Shipping Fee]])</f>
        <v>13</v>
      </c>
      <c r="P75">
        <v>175</v>
      </c>
    </row>
    <row r="76" spans="1:16" x14ac:dyDescent="0.2">
      <c r="A76">
        <v>1100</v>
      </c>
      <c r="B76" s="13">
        <v>43588</v>
      </c>
      <c r="C76" s="14">
        <f>WEEKDAY(tblOrders[[#This Row],[Order Date]],1)</f>
        <v>6</v>
      </c>
      <c r="D76" s="14" t="str">
        <f>TEXT(tblOrders[[#This Row],[Order Date]],"ddd")</f>
        <v>Fri</v>
      </c>
      <c r="E76">
        <v>4</v>
      </c>
      <c r="F76" t="str">
        <f>IF(tblOrders[[#This Row],[Customer ID]]&gt;8,"New Customer","Existing Customer")</f>
        <v>Existing Customer</v>
      </c>
      <c r="G76" t="str">
        <f>_xlfn.XLOOKUP(tblOrders[[#This Row],[Customer ID]],tblCustomers[ID],tblCustomers[Company])</f>
        <v>Cornell</v>
      </c>
      <c r="H76" t="str">
        <f>_xlfn.XLOOKUP(tblOrders[[#This Row],[Customer ID]],tblCustomers[ID],tblCustomers[Region])</f>
        <v>East</v>
      </c>
      <c r="I76">
        <v>1</v>
      </c>
      <c r="J76" t="s">
        <v>10</v>
      </c>
      <c r="K76">
        <v>9.65</v>
      </c>
      <c r="L76">
        <v>43</v>
      </c>
      <c r="M76">
        <v>42</v>
      </c>
      <c r="N76">
        <f>(tblOrders[[#This Row],[Unit Price]]*tblOrders[[#This Row],[Quantity]])+tblOrders[[#This Row],[Shipping Fee]]</f>
        <v>456.95</v>
      </c>
      <c r="O76">
        <f>COUNTA(tblOrders[[#This Row],[Order ID]:[Shipping Fee]])</f>
        <v>13</v>
      </c>
      <c r="P76">
        <v>13</v>
      </c>
    </row>
    <row r="77" spans="1:16" x14ac:dyDescent="0.2">
      <c r="A77">
        <v>1103</v>
      </c>
      <c r="B77" s="13">
        <v>43593</v>
      </c>
      <c r="C77" s="14">
        <f>WEEKDAY(tblOrders[[#This Row],[Order Date]],1)</f>
        <v>4</v>
      </c>
      <c r="D77" s="14" t="str">
        <f>TEXT(tblOrders[[#This Row],[Order Date]],"ddd")</f>
        <v>Wed</v>
      </c>
      <c r="E77">
        <v>4</v>
      </c>
      <c r="F77" t="str">
        <f>IF(tblOrders[[#This Row],[Customer ID]]&gt;8,"New Customer","Existing Customer")</f>
        <v>Existing Customer</v>
      </c>
      <c r="G77" t="str">
        <f>_xlfn.XLOOKUP(tblOrders[[#This Row],[Customer ID]],tblCustomers[ID],tblCustomers[Company])</f>
        <v>Cornell</v>
      </c>
      <c r="H77" t="str">
        <f>_xlfn.XLOOKUP(tblOrders[[#This Row],[Customer ID]],tblCustomers[ID],tblCustomers[Region])</f>
        <v>East</v>
      </c>
      <c r="I77">
        <v>4</v>
      </c>
      <c r="J77" t="s">
        <v>13</v>
      </c>
      <c r="K77">
        <v>12.75</v>
      </c>
      <c r="L77">
        <v>41</v>
      </c>
      <c r="M77">
        <v>54</v>
      </c>
      <c r="N77">
        <f>(tblOrders[[#This Row],[Unit Price]]*tblOrders[[#This Row],[Quantity]])+tblOrders[[#This Row],[Shipping Fee]]</f>
        <v>576.75</v>
      </c>
      <c r="O77">
        <f>COUNTA(tblOrders[[#This Row],[Order ID]:[Shipping Fee]])</f>
        <v>13</v>
      </c>
      <c r="P77">
        <v>100</v>
      </c>
    </row>
    <row r="78" spans="1:16" x14ac:dyDescent="0.2">
      <c r="A78">
        <v>1114</v>
      </c>
      <c r="B78" s="13">
        <v>43613</v>
      </c>
      <c r="C78" s="14">
        <f>WEEKDAY(tblOrders[[#This Row],[Order Date]],1)</f>
        <v>3</v>
      </c>
      <c r="D78" s="14" t="str">
        <f>TEXT(tblOrders[[#This Row],[Order Date]],"ddd")</f>
        <v>Tue</v>
      </c>
      <c r="E78">
        <v>4</v>
      </c>
      <c r="F78" t="str">
        <f>IF(tblOrders[[#This Row],[Customer ID]]&gt;8,"New Customer","Existing Customer")</f>
        <v>Existing Customer</v>
      </c>
      <c r="G78" t="str">
        <f>_xlfn.XLOOKUP(tblOrders[[#This Row],[Customer ID]],tblCustomers[ID],tblCustomers[Company])</f>
        <v>Cornell</v>
      </c>
      <c r="H78" t="str">
        <f>_xlfn.XLOOKUP(tblOrders[[#This Row],[Customer ID]],tblCustomers[ID],tblCustomers[Region])</f>
        <v>East</v>
      </c>
      <c r="I78">
        <v>6</v>
      </c>
      <c r="J78" t="s">
        <v>10</v>
      </c>
      <c r="K78">
        <v>9.65</v>
      </c>
      <c r="L78">
        <v>74</v>
      </c>
      <c r="M78">
        <v>68</v>
      </c>
      <c r="N78">
        <f>(tblOrders[[#This Row],[Unit Price]]*tblOrders[[#This Row],[Quantity]])+tblOrders[[#This Row],[Shipping Fee]]</f>
        <v>782.1</v>
      </c>
      <c r="O78">
        <f>COUNTA(tblOrders[[#This Row],[Order ID]:[Shipping Fee]])</f>
        <v>13</v>
      </c>
      <c r="P78">
        <v>179</v>
      </c>
    </row>
    <row r="79" spans="1:16" x14ac:dyDescent="0.2">
      <c r="A79">
        <v>1181</v>
      </c>
      <c r="B79" s="13">
        <v>43641</v>
      </c>
      <c r="C79" s="14">
        <f>WEEKDAY(tblOrders[[#This Row],[Order Date]],1)</f>
        <v>3</v>
      </c>
      <c r="D79" s="14" t="str">
        <f>TEXT(tblOrders[[#This Row],[Order Date]],"ddd")</f>
        <v>Tue</v>
      </c>
      <c r="E79">
        <v>4</v>
      </c>
      <c r="F79" t="str">
        <f>IF(tblOrders[[#This Row],[Customer ID]]&gt;8,"New Customer","Existing Customer")</f>
        <v>Existing Customer</v>
      </c>
      <c r="G79" t="str">
        <f>_xlfn.XLOOKUP(tblOrders[[#This Row],[Customer ID]],tblCustomers[ID],tblCustomers[Company])</f>
        <v>Cornell</v>
      </c>
      <c r="H79" t="str">
        <f>_xlfn.XLOOKUP(tblOrders[[#This Row],[Customer ID]],tblCustomers[ID],tblCustomers[Region])</f>
        <v>East</v>
      </c>
      <c r="I79">
        <v>7</v>
      </c>
      <c r="J79" t="s">
        <v>11</v>
      </c>
      <c r="K79">
        <v>22</v>
      </c>
      <c r="L79">
        <v>93</v>
      </c>
      <c r="M79">
        <v>201</v>
      </c>
      <c r="N79">
        <f>(tblOrders[[#This Row],[Unit Price]]*tblOrders[[#This Row],[Quantity]])+tblOrders[[#This Row],[Shipping Fee]]</f>
        <v>2247</v>
      </c>
      <c r="O79">
        <f>COUNTA(tblOrders[[#This Row],[Order ID]:[Shipping Fee]])</f>
        <v>13</v>
      </c>
      <c r="P79">
        <v>239</v>
      </c>
    </row>
    <row r="80" spans="1:16" x14ac:dyDescent="0.2">
      <c r="A80">
        <v>1158</v>
      </c>
      <c r="B80" s="13">
        <v>43645</v>
      </c>
      <c r="C80" s="14">
        <f>WEEKDAY(tblOrders[[#This Row],[Order Date]],1)</f>
        <v>7</v>
      </c>
      <c r="D80" s="14" t="str">
        <f>TEXT(tblOrders[[#This Row],[Order Date]],"ddd")</f>
        <v>Sat</v>
      </c>
      <c r="E80">
        <v>4</v>
      </c>
      <c r="F80" t="str">
        <f>IF(tblOrders[[#This Row],[Customer ID]]&gt;8,"New Customer","Existing Customer")</f>
        <v>Existing Customer</v>
      </c>
      <c r="G80" t="str">
        <f>_xlfn.XLOOKUP(tblOrders[[#This Row],[Customer ID]],tblCustomers[ID],tblCustomers[Company])</f>
        <v>Cornell</v>
      </c>
      <c r="H80" t="str">
        <f>_xlfn.XLOOKUP(tblOrders[[#This Row],[Customer ID]],tblCustomers[ID],tblCustomers[Region])</f>
        <v>East</v>
      </c>
      <c r="I80">
        <v>2</v>
      </c>
      <c r="J80" t="s">
        <v>8</v>
      </c>
      <c r="K80">
        <v>14</v>
      </c>
      <c r="L80">
        <v>79</v>
      </c>
      <c r="M80">
        <v>114</v>
      </c>
      <c r="N80">
        <f>(tblOrders[[#This Row],[Unit Price]]*tblOrders[[#This Row],[Quantity]])+tblOrders[[#This Row],[Shipping Fee]]</f>
        <v>1220</v>
      </c>
      <c r="O80">
        <f>COUNTA(tblOrders[[#This Row],[Order ID]:[Shipping Fee]])</f>
        <v>13</v>
      </c>
      <c r="P80">
        <v>39</v>
      </c>
    </row>
    <row r="81" spans="1:16" x14ac:dyDescent="0.2">
      <c r="A81">
        <v>1195</v>
      </c>
      <c r="B81" s="13">
        <v>43654</v>
      </c>
      <c r="C81" s="14">
        <f>WEEKDAY(tblOrders[[#This Row],[Order Date]],1)</f>
        <v>2</v>
      </c>
      <c r="D81" s="14" t="str">
        <f>TEXT(tblOrders[[#This Row],[Order Date]],"ddd")</f>
        <v>Mon</v>
      </c>
      <c r="E81">
        <v>4</v>
      </c>
      <c r="F81" t="str">
        <f>IF(tblOrders[[#This Row],[Customer ID]]&gt;8,"New Customer","Existing Customer")</f>
        <v>Existing Customer</v>
      </c>
      <c r="G81" t="str">
        <f>_xlfn.XLOOKUP(tblOrders[[#This Row],[Customer ID]],tblCustomers[ID],tblCustomers[Company])</f>
        <v>Cornell</v>
      </c>
      <c r="H81" t="str">
        <f>_xlfn.XLOOKUP(tblOrders[[#This Row],[Customer ID]],tblCustomers[ID],tblCustomers[Region])</f>
        <v>East</v>
      </c>
      <c r="I81">
        <v>4</v>
      </c>
      <c r="J81" t="s">
        <v>15</v>
      </c>
      <c r="K81">
        <v>9.1999999999999993</v>
      </c>
      <c r="L81">
        <v>36</v>
      </c>
      <c r="M81">
        <v>34</v>
      </c>
      <c r="N81">
        <f>(tblOrders[[#This Row],[Unit Price]]*tblOrders[[#This Row],[Quantity]])+tblOrders[[#This Row],[Shipping Fee]]</f>
        <v>365.2</v>
      </c>
      <c r="O81">
        <f>COUNTA(tblOrders[[#This Row],[Order ID]:[Shipping Fee]])</f>
        <v>13</v>
      </c>
      <c r="P81">
        <v>109</v>
      </c>
    </row>
    <row r="82" spans="1:16" x14ac:dyDescent="0.2">
      <c r="A82">
        <v>1192</v>
      </c>
      <c r="B82" s="13">
        <v>43655</v>
      </c>
      <c r="C82" s="14">
        <f>WEEKDAY(tblOrders[[#This Row],[Order Date]],1)</f>
        <v>3</v>
      </c>
      <c r="D82" s="14" t="str">
        <f>TEXT(tblOrders[[#This Row],[Order Date]],"ddd")</f>
        <v>Tue</v>
      </c>
      <c r="E82">
        <v>4</v>
      </c>
      <c r="F82" t="str">
        <f>IF(tblOrders[[#This Row],[Customer ID]]&gt;8,"New Customer","Existing Customer")</f>
        <v>Existing Customer</v>
      </c>
      <c r="G82" t="str">
        <f>_xlfn.XLOOKUP(tblOrders[[#This Row],[Customer ID]],tblCustomers[ID],tblCustomers[Company])</f>
        <v>Cornell</v>
      </c>
      <c r="H82" t="str">
        <f>_xlfn.XLOOKUP(tblOrders[[#This Row],[Customer ID]],tblCustomers[ID],tblCustomers[Region])</f>
        <v>East</v>
      </c>
      <c r="I82">
        <v>9</v>
      </c>
      <c r="J82" t="s">
        <v>16</v>
      </c>
      <c r="K82">
        <v>34.799999999999997</v>
      </c>
      <c r="L82">
        <v>27</v>
      </c>
      <c r="M82">
        <v>96</v>
      </c>
      <c r="N82">
        <f>(tblOrders[[#This Row],[Unit Price]]*tblOrders[[#This Row],[Quantity]])+tblOrders[[#This Row],[Shipping Fee]]</f>
        <v>1035.5999999999999</v>
      </c>
      <c r="O82">
        <f>COUNTA(tblOrders[[#This Row],[Order ID]:[Shipping Fee]])</f>
        <v>13</v>
      </c>
      <c r="P82">
        <v>292</v>
      </c>
    </row>
    <row r="83" spans="1:16" x14ac:dyDescent="0.2">
      <c r="A83">
        <v>1198</v>
      </c>
      <c r="B83" s="13">
        <v>43672</v>
      </c>
      <c r="C83" s="14">
        <f>WEEKDAY(tblOrders[[#This Row],[Order Date]],1)</f>
        <v>6</v>
      </c>
      <c r="D83" s="14" t="str">
        <f>TEXT(tblOrders[[#This Row],[Order Date]],"ddd")</f>
        <v>Fri</v>
      </c>
      <c r="E83">
        <v>4</v>
      </c>
      <c r="F83" t="str">
        <f>IF(tblOrders[[#This Row],[Customer ID]]&gt;8,"New Customer","Existing Customer")</f>
        <v>Existing Customer</v>
      </c>
      <c r="G83" t="str">
        <f>_xlfn.XLOOKUP(tblOrders[[#This Row],[Customer ID]],tblCustomers[ID],tblCustomers[Company])</f>
        <v>Cornell</v>
      </c>
      <c r="H83" t="str">
        <f>_xlfn.XLOOKUP(tblOrders[[#This Row],[Customer ID]],tblCustomers[ID],tblCustomers[Region])</f>
        <v>East</v>
      </c>
      <c r="I83">
        <v>6</v>
      </c>
      <c r="J83" t="s">
        <v>10</v>
      </c>
      <c r="K83">
        <v>9.65</v>
      </c>
      <c r="L83">
        <v>25</v>
      </c>
      <c r="M83">
        <v>23</v>
      </c>
      <c r="N83">
        <f>(tblOrders[[#This Row],[Unit Price]]*tblOrders[[#This Row],[Quantity]])+tblOrders[[#This Row],[Shipping Fee]]</f>
        <v>264.25</v>
      </c>
      <c r="O83">
        <f>COUNTA(tblOrders[[#This Row],[Order ID]:[Shipping Fee]])</f>
        <v>13</v>
      </c>
      <c r="P83">
        <v>194</v>
      </c>
    </row>
    <row r="84" spans="1:16" x14ac:dyDescent="0.2">
      <c r="A84">
        <v>1224</v>
      </c>
      <c r="B84" s="13">
        <v>43687</v>
      </c>
      <c r="C84" s="14">
        <f>WEEKDAY(tblOrders[[#This Row],[Order Date]],1)</f>
        <v>7</v>
      </c>
      <c r="D84" s="14" t="str">
        <f>TEXT(tblOrders[[#This Row],[Order Date]],"ddd")</f>
        <v>Sat</v>
      </c>
      <c r="E84">
        <v>4</v>
      </c>
      <c r="F84" t="str">
        <f>IF(tblOrders[[#This Row],[Customer ID]]&gt;8,"New Customer","Existing Customer")</f>
        <v>Existing Customer</v>
      </c>
      <c r="G84" t="str">
        <f>_xlfn.XLOOKUP(tblOrders[[#This Row],[Customer ID]],tblCustomers[ID],tblCustomers[Company])</f>
        <v>Cornell</v>
      </c>
      <c r="H84" t="str">
        <f>_xlfn.XLOOKUP(tblOrders[[#This Row],[Customer ID]],tblCustomers[ID],tblCustomers[Region])</f>
        <v>East</v>
      </c>
      <c r="I84">
        <v>7</v>
      </c>
      <c r="J84" t="s">
        <v>8</v>
      </c>
      <c r="K84">
        <v>2.99</v>
      </c>
      <c r="L84">
        <v>23</v>
      </c>
      <c r="M84">
        <v>7</v>
      </c>
      <c r="N84">
        <f>(tblOrders[[#This Row],[Unit Price]]*tblOrders[[#This Row],[Quantity]])+tblOrders[[#This Row],[Shipping Fee]]</f>
        <v>75.77000000000001</v>
      </c>
      <c r="O84">
        <f>COUNTA(tblOrders[[#This Row],[Order ID]:[Shipping Fee]])</f>
        <v>13</v>
      </c>
      <c r="P84">
        <v>242</v>
      </c>
    </row>
    <row r="85" spans="1:16" x14ac:dyDescent="0.2">
      <c r="A85">
        <v>1235</v>
      </c>
      <c r="B85" s="13">
        <v>43705</v>
      </c>
      <c r="C85" s="14">
        <f>WEEKDAY(tblOrders[[#This Row],[Order Date]],1)</f>
        <v>4</v>
      </c>
      <c r="D85" s="14" t="str">
        <f>TEXT(tblOrders[[#This Row],[Order Date]],"ddd")</f>
        <v>Wed</v>
      </c>
      <c r="E85">
        <v>4</v>
      </c>
      <c r="F85" t="str">
        <f>IF(tblOrders[[#This Row],[Customer ID]]&gt;8,"New Customer","Existing Customer")</f>
        <v>Existing Customer</v>
      </c>
      <c r="G85" t="str">
        <f>_xlfn.XLOOKUP(tblOrders[[#This Row],[Customer ID]],tblCustomers[ID],tblCustomers[Company])</f>
        <v>Cornell</v>
      </c>
      <c r="H85" t="str">
        <f>_xlfn.XLOOKUP(tblOrders[[#This Row],[Customer ID]],tblCustomers[ID],tblCustomers[Region])</f>
        <v>East</v>
      </c>
      <c r="I85">
        <v>6</v>
      </c>
      <c r="J85" t="s">
        <v>17</v>
      </c>
      <c r="K85">
        <v>18.399999999999999</v>
      </c>
      <c r="L85">
        <v>80</v>
      </c>
      <c r="M85">
        <v>150</v>
      </c>
      <c r="N85">
        <f>(tblOrders[[#This Row],[Unit Price]]*tblOrders[[#This Row],[Quantity]])+tblOrders[[#This Row],[Shipping Fee]]</f>
        <v>1622</v>
      </c>
      <c r="O85">
        <f>COUNTA(tblOrders[[#This Row],[Order ID]:[Shipping Fee]])</f>
        <v>13</v>
      </c>
      <c r="P85">
        <v>199</v>
      </c>
    </row>
    <row r="86" spans="1:16" x14ac:dyDescent="0.2">
      <c r="A86">
        <v>1256</v>
      </c>
      <c r="B86" s="13">
        <v>43736</v>
      </c>
      <c r="C86" s="14">
        <f>WEEKDAY(tblOrders[[#This Row],[Order Date]],1)</f>
        <v>7</v>
      </c>
      <c r="D86" s="14" t="str">
        <f>TEXT(tblOrders[[#This Row],[Order Date]],"ddd")</f>
        <v>Sat</v>
      </c>
      <c r="E86">
        <v>4</v>
      </c>
      <c r="F86" t="str">
        <f>IF(tblOrders[[#This Row],[Customer ID]]&gt;8,"New Customer","Existing Customer")</f>
        <v>Existing Customer</v>
      </c>
      <c r="G86" t="str">
        <f>_xlfn.XLOOKUP(tblOrders[[#This Row],[Customer ID]],tblCustomers[ID],tblCustomers[Company])</f>
        <v>Cornell</v>
      </c>
      <c r="H86" t="str">
        <f>_xlfn.XLOOKUP(tblOrders[[#This Row],[Customer ID]],tblCustomers[ID],tblCustomers[Region])</f>
        <v>East</v>
      </c>
      <c r="I86">
        <v>6</v>
      </c>
      <c r="J86" t="s">
        <v>10</v>
      </c>
      <c r="K86">
        <v>9.65</v>
      </c>
      <c r="L86">
        <v>68</v>
      </c>
      <c r="M86">
        <v>64</v>
      </c>
      <c r="N86">
        <f>(tblOrders[[#This Row],[Unit Price]]*tblOrders[[#This Row],[Quantity]])+tblOrders[[#This Row],[Shipping Fee]]</f>
        <v>720.2</v>
      </c>
      <c r="O86">
        <f>COUNTA(tblOrders[[#This Row],[Order ID]:[Shipping Fee]])</f>
        <v>13</v>
      </c>
      <c r="P86">
        <v>203</v>
      </c>
    </row>
    <row r="87" spans="1:16" x14ac:dyDescent="0.2">
      <c r="A87">
        <v>1283</v>
      </c>
      <c r="B87" s="13">
        <v>43766</v>
      </c>
      <c r="C87" s="14">
        <f>WEEKDAY(tblOrders[[#This Row],[Order Date]],1)</f>
        <v>2</v>
      </c>
      <c r="D87" s="14" t="str">
        <f>TEXT(tblOrders[[#This Row],[Order Date]],"ddd")</f>
        <v>Mon</v>
      </c>
      <c r="E87">
        <v>4</v>
      </c>
      <c r="F87" t="str">
        <f>IF(tblOrders[[#This Row],[Customer ID]]&gt;8,"New Customer","Existing Customer")</f>
        <v>Existing Customer</v>
      </c>
      <c r="G87" t="str">
        <f>_xlfn.XLOOKUP(tblOrders[[#This Row],[Customer ID]],tblCustomers[ID],tblCustomers[Company])</f>
        <v>Cornell</v>
      </c>
      <c r="H87" t="str">
        <f>_xlfn.XLOOKUP(tblOrders[[#This Row],[Customer ID]],tblCustomers[ID],tblCustomers[Region])</f>
        <v>East</v>
      </c>
      <c r="I87">
        <v>6</v>
      </c>
      <c r="J87" t="s">
        <v>8</v>
      </c>
      <c r="K87">
        <v>46</v>
      </c>
      <c r="L87">
        <v>86</v>
      </c>
      <c r="M87">
        <v>380</v>
      </c>
      <c r="N87">
        <f>(tblOrders[[#This Row],[Unit Price]]*tblOrders[[#This Row],[Quantity]])+tblOrders[[#This Row],[Shipping Fee]]</f>
        <v>4336</v>
      </c>
      <c r="O87">
        <f>COUNTA(tblOrders[[#This Row],[Order ID]:[Shipping Fee]])</f>
        <v>13</v>
      </c>
      <c r="P87">
        <v>208</v>
      </c>
    </row>
    <row r="88" spans="1:16" x14ac:dyDescent="0.2">
      <c r="A88">
        <v>1353</v>
      </c>
      <c r="B88" s="13">
        <v>43777</v>
      </c>
      <c r="C88" s="14">
        <f>WEEKDAY(tblOrders[[#This Row],[Order Date]],1)</f>
        <v>6</v>
      </c>
      <c r="D88" s="14" t="str">
        <f>TEXT(tblOrders[[#This Row],[Order Date]],"ddd")</f>
        <v>Fri</v>
      </c>
      <c r="E88">
        <v>4</v>
      </c>
      <c r="F88" t="str">
        <f>IF(tblOrders[[#This Row],[Customer ID]]&gt;8,"New Customer","Existing Customer")</f>
        <v>Existing Customer</v>
      </c>
      <c r="G88" t="str">
        <f>_xlfn.XLOOKUP(tblOrders[[#This Row],[Customer ID]],tblCustomers[ID],tblCustomers[Company])</f>
        <v>Cornell</v>
      </c>
      <c r="H88" t="str">
        <f>_xlfn.XLOOKUP(tblOrders[[#This Row],[Customer ID]],tblCustomers[ID],tblCustomers[Region])</f>
        <v>East</v>
      </c>
      <c r="I88">
        <v>4</v>
      </c>
      <c r="J88" t="s">
        <v>16</v>
      </c>
      <c r="K88">
        <v>34.799999999999997</v>
      </c>
      <c r="L88">
        <v>24</v>
      </c>
      <c r="M88">
        <v>80</v>
      </c>
      <c r="N88">
        <f>(tblOrders[[#This Row],[Unit Price]]*tblOrders[[#This Row],[Quantity]])+tblOrders[[#This Row],[Shipping Fee]]</f>
        <v>915.19999999999993</v>
      </c>
      <c r="O88">
        <f>COUNTA(tblOrders[[#This Row],[Order ID]:[Shipping Fee]])</f>
        <v>13</v>
      </c>
      <c r="P88">
        <v>124</v>
      </c>
    </row>
    <row r="89" spans="1:16" x14ac:dyDescent="0.2">
      <c r="A89">
        <v>1361</v>
      </c>
      <c r="B89" s="13">
        <v>43779</v>
      </c>
      <c r="C89" s="14">
        <f>WEEKDAY(tblOrders[[#This Row],[Order Date]],1)</f>
        <v>1</v>
      </c>
      <c r="D89" s="14" t="str">
        <f>TEXT(tblOrders[[#This Row],[Order Date]],"ddd")</f>
        <v>Sun</v>
      </c>
      <c r="E89">
        <v>4</v>
      </c>
      <c r="F89" t="str">
        <f>IF(tblOrders[[#This Row],[Customer ID]]&gt;8,"New Customer","Existing Customer")</f>
        <v>Existing Customer</v>
      </c>
      <c r="G89" t="str">
        <f>_xlfn.XLOOKUP(tblOrders[[#This Row],[Customer ID]],tblCustomers[ID],tblCustomers[Company])</f>
        <v>Cornell</v>
      </c>
      <c r="H89" t="str">
        <f>_xlfn.XLOOKUP(tblOrders[[#This Row],[Customer ID]],tblCustomers[ID],tblCustomers[Region])</f>
        <v>East</v>
      </c>
      <c r="I89">
        <v>7</v>
      </c>
      <c r="J89" t="s">
        <v>9</v>
      </c>
      <c r="K89">
        <v>10</v>
      </c>
      <c r="L89">
        <v>20</v>
      </c>
      <c r="M89">
        <v>20</v>
      </c>
      <c r="N89">
        <f>(tblOrders[[#This Row],[Unit Price]]*tblOrders[[#This Row],[Quantity]])+tblOrders[[#This Row],[Shipping Fee]]</f>
        <v>220</v>
      </c>
      <c r="O89">
        <f>COUNTA(tblOrders[[#This Row],[Order ID]:[Shipping Fee]])</f>
        <v>13</v>
      </c>
      <c r="P89">
        <v>250</v>
      </c>
    </row>
    <row r="90" spans="1:16" x14ac:dyDescent="0.2">
      <c r="A90">
        <v>1430</v>
      </c>
      <c r="B90" s="13">
        <v>43805</v>
      </c>
      <c r="C90" s="14">
        <f>WEEKDAY(tblOrders[[#This Row],[Order Date]],1)</f>
        <v>6</v>
      </c>
      <c r="D90" s="14" t="str">
        <f>TEXT(tblOrders[[#This Row],[Order Date]],"ddd")</f>
        <v>Fri</v>
      </c>
      <c r="E90">
        <v>4</v>
      </c>
      <c r="F90" t="str">
        <f>IF(tblOrders[[#This Row],[Customer ID]]&gt;8,"New Customer","Existing Customer")</f>
        <v>Existing Customer</v>
      </c>
      <c r="G90" t="str">
        <f>_xlfn.XLOOKUP(tblOrders[[#This Row],[Customer ID]],tblCustomers[ID],tblCustomers[Company])</f>
        <v>Cornell</v>
      </c>
      <c r="H90" t="str">
        <f>_xlfn.XLOOKUP(tblOrders[[#This Row],[Customer ID]],tblCustomers[ID],tblCustomers[Region])</f>
        <v>East</v>
      </c>
      <c r="I90">
        <v>5</v>
      </c>
      <c r="J90" t="s">
        <v>9</v>
      </c>
      <c r="K90">
        <v>53</v>
      </c>
      <c r="L90">
        <v>34</v>
      </c>
      <c r="M90">
        <v>186</v>
      </c>
      <c r="N90">
        <f>(tblOrders[[#This Row],[Unit Price]]*tblOrders[[#This Row],[Quantity]])+tblOrders[[#This Row],[Shipping Fee]]</f>
        <v>1988</v>
      </c>
      <c r="O90">
        <f>COUNTA(tblOrders[[#This Row],[Order ID]:[Shipping Fee]])</f>
        <v>13</v>
      </c>
      <c r="P90">
        <v>166</v>
      </c>
    </row>
    <row r="91" spans="1:16" x14ac:dyDescent="0.2">
      <c r="A91">
        <v>1381</v>
      </c>
      <c r="B91" s="13">
        <v>43807</v>
      </c>
      <c r="C91" s="14">
        <f>WEEKDAY(tblOrders[[#This Row],[Order Date]],1)</f>
        <v>1</v>
      </c>
      <c r="D91" s="14" t="str">
        <f>TEXT(tblOrders[[#This Row],[Order Date]],"ddd")</f>
        <v>Sun</v>
      </c>
      <c r="E91">
        <v>4</v>
      </c>
      <c r="F91" t="str">
        <f>IF(tblOrders[[#This Row],[Customer ID]]&gt;8,"New Customer","Existing Customer")</f>
        <v>Existing Customer</v>
      </c>
      <c r="G91" t="str">
        <f>_xlfn.XLOOKUP(tblOrders[[#This Row],[Customer ID]],tblCustomers[ID],tblCustomers[Company])</f>
        <v>Cornell</v>
      </c>
      <c r="H91" t="str">
        <f>_xlfn.XLOOKUP(tblOrders[[#This Row],[Customer ID]],tblCustomers[ID],tblCustomers[Region])</f>
        <v>East</v>
      </c>
      <c r="I91">
        <v>3</v>
      </c>
      <c r="J91" t="s">
        <v>13</v>
      </c>
      <c r="K91">
        <v>12.75</v>
      </c>
      <c r="L91">
        <v>41</v>
      </c>
      <c r="M91">
        <v>51</v>
      </c>
      <c r="N91">
        <f>(tblOrders[[#This Row],[Unit Price]]*tblOrders[[#This Row],[Quantity]])+tblOrders[[#This Row],[Shipping Fee]]</f>
        <v>573.75</v>
      </c>
      <c r="O91">
        <f>COUNTA(tblOrders[[#This Row],[Order ID]:[Shipping Fee]])</f>
        <v>13</v>
      </c>
      <c r="P91">
        <v>85</v>
      </c>
    </row>
    <row r="92" spans="1:16" x14ac:dyDescent="0.2">
      <c r="A92">
        <v>1425</v>
      </c>
      <c r="B92" s="13">
        <v>43807</v>
      </c>
      <c r="C92" s="14">
        <f>WEEKDAY(tblOrders[[#This Row],[Order Date]],1)</f>
        <v>1</v>
      </c>
      <c r="D92" s="14" t="str">
        <f>TEXT(tblOrders[[#This Row],[Order Date]],"ddd")</f>
        <v>Sun</v>
      </c>
      <c r="E92">
        <v>4</v>
      </c>
      <c r="F92" t="str">
        <f>IF(tblOrders[[#This Row],[Customer ID]]&gt;8,"New Customer","Existing Customer")</f>
        <v>Existing Customer</v>
      </c>
      <c r="G92" t="str">
        <f>_xlfn.XLOOKUP(tblOrders[[#This Row],[Customer ID]],tblCustomers[ID],tblCustomers[Company])</f>
        <v>Cornell</v>
      </c>
      <c r="H92" t="str">
        <f>_xlfn.XLOOKUP(tblOrders[[#This Row],[Customer ID]],tblCustomers[ID],tblCustomers[Region])</f>
        <v>East</v>
      </c>
      <c r="I92">
        <v>3</v>
      </c>
      <c r="J92" t="s">
        <v>13</v>
      </c>
      <c r="K92">
        <v>12.75</v>
      </c>
      <c r="L92">
        <v>19</v>
      </c>
      <c r="M92">
        <v>24</v>
      </c>
      <c r="N92">
        <f>(tblOrders[[#This Row],[Unit Price]]*tblOrders[[#This Row],[Quantity]])+tblOrders[[#This Row],[Shipping Fee]]</f>
        <v>266.25</v>
      </c>
      <c r="O92">
        <f>COUNTA(tblOrders[[#This Row],[Order ID]:[Shipping Fee]])</f>
        <v>13</v>
      </c>
      <c r="P92">
        <v>89</v>
      </c>
    </row>
    <row r="93" spans="1:16" x14ac:dyDescent="0.2">
      <c r="A93">
        <v>1382</v>
      </c>
      <c r="B93" s="13">
        <v>43809</v>
      </c>
      <c r="C93" s="14">
        <f>WEEKDAY(tblOrders[[#This Row],[Order Date]],1)</f>
        <v>3</v>
      </c>
      <c r="D93" s="14" t="str">
        <f>TEXT(tblOrders[[#This Row],[Order Date]],"ddd")</f>
        <v>Tue</v>
      </c>
      <c r="E93">
        <v>4</v>
      </c>
      <c r="F93" t="str">
        <f>IF(tblOrders[[#This Row],[Customer ID]]&gt;8,"New Customer","Existing Customer")</f>
        <v>Existing Customer</v>
      </c>
      <c r="G93" t="str">
        <f>_xlfn.XLOOKUP(tblOrders[[#This Row],[Customer ID]],tblCustomers[ID],tblCustomers[Company])</f>
        <v>Cornell</v>
      </c>
      <c r="H93" t="str">
        <f>_xlfn.XLOOKUP(tblOrders[[#This Row],[Customer ID]],tblCustomers[ID],tblCustomers[Region])</f>
        <v>East</v>
      </c>
      <c r="I93">
        <v>7</v>
      </c>
      <c r="J93" t="s">
        <v>8</v>
      </c>
      <c r="K93">
        <v>2.99</v>
      </c>
      <c r="L93">
        <v>41</v>
      </c>
      <c r="M93">
        <v>13</v>
      </c>
      <c r="N93">
        <f>(tblOrders[[#This Row],[Unit Price]]*tblOrders[[#This Row],[Quantity]])+tblOrders[[#This Row],[Shipping Fee]]</f>
        <v>135.59</v>
      </c>
      <c r="O93">
        <f>COUNTA(tblOrders[[#This Row],[Order ID]:[Shipping Fee]])</f>
        <v>13</v>
      </c>
      <c r="P93">
        <v>251</v>
      </c>
    </row>
    <row r="94" spans="1:16" x14ac:dyDescent="0.2">
      <c r="A94">
        <v>1417</v>
      </c>
      <c r="B94" s="13">
        <v>43809</v>
      </c>
      <c r="C94" s="14">
        <f>WEEKDAY(tblOrders[[#This Row],[Order Date]],1)</f>
        <v>3</v>
      </c>
      <c r="D94" s="14" t="str">
        <f>TEXT(tblOrders[[#This Row],[Order Date]],"ddd")</f>
        <v>Tue</v>
      </c>
      <c r="E94">
        <v>4</v>
      </c>
      <c r="F94" t="str">
        <f>IF(tblOrders[[#This Row],[Customer ID]]&gt;8,"New Customer","Existing Customer")</f>
        <v>Existing Customer</v>
      </c>
      <c r="G94" t="str">
        <f>_xlfn.XLOOKUP(tblOrders[[#This Row],[Customer ID]],tblCustomers[ID],tblCustomers[Company])</f>
        <v>Cornell</v>
      </c>
      <c r="H94" t="str">
        <f>_xlfn.XLOOKUP(tblOrders[[#This Row],[Customer ID]],tblCustomers[ID],tblCustomers[Region])</f>
        <v>East</v>
      </c>
      <c r="I94">
        <v>8</v>
      </c>
      <c r="J94" t="s">
        <v>9</v>
      </c>
      <c r="K94">
        <v>10</v>
      </c>
      <c r="L94">
        <v>97</v>
      </c>
      <c r="M94">
        <v>101</v>
      </c>
      <c r="N94">
        <f>(tblOrders[[#This Row],[Unit Price]]*tblOrders[[#This Row],[Quantity]])+tblOrders[[#This Row],[Shipping Fee]]</f>
        <v>1071</v>
      </c>
      <c r="O94">
        <f>COUNTA(tblOrders[[#This Row],[Order ID]:[Shipping Fee]])</f>
        <v>13</v>
      </c>
      <c r="P94">
        <v>279</v>
      </c>
    </row>
    <row r="95" spans="1:16" x14ac:dyDescent="0.2">
      <c r="A95">
        <v>1044</v>
      </c>
      <c r="B95" s="13">
        <v>43504</v>
      </c>
      <c r="C95" s="14">
        <f>WEEKDAY(tblOrders[[#This Row],[Order Date]],1)</f>
        <v>6</v>
      </c>
      <c r="D95" s="14" t="str">
        <f>TEXT(tblOrders[[#This Row],[Order Date]],"ddd")</f>
        <v>Fri</v>
      </c>
      <c r="E95">
        <v>5</v>
      </c>
      <c r="F95" t="str">
        <f>IF(tblOrders[[#This Row],[Customer ID]]&gt;8,"New Customer","Existing Customer")</f>
        <v>Existing Customer</v>
      </c>
      <c r="G95" t="str">
        <f>_xlfn.XLOOKUP(tblOrders[[#This Row],[Customer ID]],tblCustomers[ID],tblCustomers[Company])</f>
        <v>Network Solutions</v>
      </c>
      <c r="H95" t="str">
        <f>_xlfn.XLOOKUP(tblOrders[[#This Row],[Customer ID]],tblCustomers[ID],tblCustomers[Region])</f>
        <v>North</v>
      </c>
      <c r="I95">
        <v>3</v>
      </c>
      <c r="J95" t="s">
        <v>13</v>
      </c>
      <c r="K95">
        <v>12.75</v>
      </c>
      <c r="L95">
        <v>13</v>
      </c>
      <c r="M95">
        <v>16</v>
      </c>
      <c r="N95">
        <f>(tblOrders[[#This Row],[Unit Price]]*tblOrders[[#This Row],[Quantity]])+tblOrders[[#This Row],[Shipping Fee]]</f>
        <v>181.75</v>
      </c>
      <c r="O95">
        <f>COUNTA(tblOrders[[#This Row],[Order ID]:[Shipping Fee]])</f>
        <v>13</v>
      </c>
      <c r="P95">
        <v>53</v>
      </c>
    </row>
    <row r="96" spans="1:16" x14ac:dyDescent="0.2">
      <c r="A96">
        <v>1042</v>
      </c>
      <c r="B96" s="13">
        <v>43505</v>
      </c>
      <c r="C96" s="14">
        <f>WEEKDAY(tblOrders[[#This Row],[Order Date]],1)</f>
        <v>7</v>
      </c>
      <c r="D96" s="14" t="str">
        <f>TEXT(tblOrders[[#This Row],[Order Date]],"ddd")</f>
        <v>Sat</v>
      </c>
      <c r="E96">
        <v>5</v>
      </c>
      <c r="F96" t="str">
        <f>IF(tblOrders[[#This Row],[Customer ID]]&gt;8,"New Customer","Existing Customer")</f>
        <v>Existing Customer</v>
      </c>
      <c r="G96" t="str">
        <f>_xlfn.XLOOKUP(tblOrders[[#This Row],[Customer ID]],tblCustomers[ID],tblCustomers[Company])</f>
        <v>Network Solutions</v>
      </c>
      <c r="H96" t="str">
        <f>_xlfn.XLOOKUP(tblOrders[[#This Row],[Customer ID]],tblCustomers[ID],tblCustomers[Region])</f>
        <v>North</v>
      </c>
      <c r="I96">
        <v>9</v>
      </c>
      <c r="J96" t="s">
        <v>10</v>
      </c>
      <c r="K96">
        <v>9.65</v>
      </c>
      <c r="L96">
        <v>27</v>
      </c>
      <c r="M96">
        <v>25</v>
      </c>
      <c r="N96">
        <f>(tblOrders[[#This Row],[Unit Price]]*tblOrders[[#This Row],[Quantity]])+tblOrders[[#This Row],[Shipping Fee]]</f>
        <v>285.55</v>
      </c>
      <c r="O96">
        <f>COUNTA(tblOrders[[#This Row],[Order ID]:[Shipping Fee]])</f>
        <v>13</v>
      </c>
      <c r="P96">
        <v>283</v>
      </c>
    </row>
    <row r="97" spans="1:16" x14ac:dyDescent="0.2">
      <c r="A97">
        <v>1045</v>
      </c>
      <c r="B97" s="13">
        <v>43521</v>
      </c>
      <c r="C97" s="14">
        <f>WEEKDAY(tblOrders[[#This Row],[Order Date]],1)</f>
        <v>2</v>
      </c>
      <c r="D97" s="14" t="str">
        <f>TEXT(tblOrders[[#This Row],[Order Date]],"ddd")</f>
        <v>Mon</v>
      </c>
      <c r="E97">
        <v>5</v>
      </c>
      <c r="F97" t="str">
        <f>IF(tblOrders[[#This Row],[Customer ID]]&gt;8,"New Customer","Existing Customer")</f>
        <v>Existing Customer</v>
      </c>
      <c r="G97" t="str">
        <f>_xlfn.XLOOKUP(tblOrders[[#This Row],[Customer ID]],tblCustomers[ID],tblCustomers[Company])</f>
        <v>Network Solutions</v>
      </c>
      <c r="H97" t="str">
        <f>_xlfn.XLOOKUP(tblOrders[[#This Row],[Customer ID]],tblCustomers[ID],tblCustomers[Region])</f>
        <v>North</v>
      </c>
      <c r="I97">
        <v>8</v>
      </c>
      <c r="J97" t="s">
        <v>11</v>
      </c>
      <c r="K97">
        <v>22</v>
      </c>
      <c r="L97">
        <v>98</v>
      </c>
      <c r="M97">
        <v>205</v>
      </c>
      <c r="N97">
        <f>(tblOrders[[#This Row],[Unit Price]]*tblOrders[[#This Row],[Quantity]])+tblOrders[[#This Row],[Shipping Fee]]</f>
        <v>2361</v>
      </c>
      <c r="O97">
        <f>COUNTA(tblOrders[[#This Row],[Order ID]:[Shipping Fee]])</f>
        <v>13</v>
      </c>
      <c r="P97">
        <v>257</v>
      </c>
    </row>
    <row r="98" spans="1:16" x14ac:dyDescent="0.2">
      <c r="A98">
        <v>1046</v>
      </c>
      <c r="B98" s="13">
        <v>43522</v>
      </c>
      <c r="C98" s="14">
        <f>WEEKDAY(tblOrders[[#This Row],[Order Date]],1)</f>
        <v>3</v>
      </c>
      <c r="D98" s="14" t="str">
        <f>TEXT(tblOrders[[#This Row],[Order Date]],"ddd")</f>
        <v>Tue</v>
      </c>
      <c r="E98">
        <v>5</v>
      </c>
      <c r="F98" t="str">
        <f>IF(tblOrders[[#This Row],[Customer ID]]&gt;8,"New Customer","Existing Customer")</f>
        <v>Existing Customer</v>
      </c>
      <c r="G98" t="str">
        <f>_xlfn.XLOOKUP(tblOrders[[#This Row],[Customer ID]],tblCustomers[ID],tblCustomers[Company])</f>
        <v>Network Solutions</v>
      </c>
      <c r="H98" t="str">
        <f>_xlfn.XLOOKUP(tblOrders[[#This Row],[Customer ID]],tblCustomers[ID],tblCustomers[Region])</f>
        <v>North</v>
      </c>
      <c r="I98">
        <v>6</v>
      </c>
      <c r="J98" t="s">
        <v>18</v>
      </c>
      <c r="K98">
        <v>25</v>
      </c>
      <c r="L98">
        <v>21</v>
      </c>
      <c r="M98">
        <v>54</v>
      </c>
      <c r="N98">
        <f>(tblOrders[[#This Row],[Unit Price]]*tblOrders[[#This Row],[Quantity]])+tblOrders[[#This Row],[Shipping Fee]]</f>
        <v>579</v>
      </c>
      <c r="O98">
        <f>COUNTA(tblOrders[[#This Row],[Order ID]:[Shipping Fee]])</f>
        <v>13</v>
      </c>
      <c r="P98">
        <v>172</v>
      </c>
    </row>
    <row r="99" spans="1:16" x14ac:dyDescent="0.2">
      <c r="A99">
        <v>1126</v>
      </c>
      <c r="B99" s="13">
        <v>43591</v>
      </c>
      <c r="C99" s="14">
        <f>WEEKDAY(tblOrders[[#This Row],[Order Date]],1)</f>
        <v>2</v>
      </c>
      <c r="D99" s="14" t="str">
        <f>TEXT(tblOrders[[#This Row],[Order Date]],"ddd")</f>
        <v>Mon</v>
      </c>
      <c r="E99">
        <v>5</v>
      </c>
      <c r="F99" t="str">
        <f>IF(tblOrders[[#This Row],[Customer ID]]&gt;8,"New Customer","Existing Customer")</f>
        <v>Existing Customer</v>
      </c>
      <c r="G99" t="str">
        <f>_xlfn.XLOOKUP(tblOrders[[#This Row],[Customer ID]],tblCustomers[ID],tblCustomers[Company])</f>
        <v>Network Solutions</v>
      </c>
      <c r="H99" t="str">
        <f>_xlfn.XLOOKUP(tblOrders[[#This Row],[Customer ID]],tblCustomers[ID],tblCustomers[Region])</f>
        <v>North</v>
      </c>
      <c r="I99">
        <v>5</v>
      </c>
      <c r="J99" t="s">
        <v>13</v>
      </c>
      <c r="K99">
        <v>12.75</v>
      </c>
      <c r="L99">
        <v>19</v>
      </c>
      <c r="M99">
        <v>24</v>
      </c>
      <c r="N99">
        <f>(tblOrders[[#This Row],[Unit Price]]*tblOrders[[#This Row],[Quantity]])+tblOrders[[#This Row],[Shipping Fee]]</f>
        <v>266.25</v>
      </c>
      <c r="O99">
        <f>COUNTA(tblOrders[[#This Row],[Order ID]:[Shipping Fee]])</f>
        <v>13</v>
      </c>
      <c r="P99">
        <v>142</v>
      </c>
    </row>
    <row r="100" spans="1:16" x14ac:dyDescent="0.2">
      <c r="A100">
        <v>1103</v>
      </c>
      <c r="B100" s="13">
        <v>43593</v>
      </c>
      <c r="C100" s="14">
        <f>WEEKDAY(tblOrders[[#This Row],[Order Date]],1)</f>
        <v>4</v>
      </c>
      <c r="D100" s="14" t="str">
        <f>TEXT(tblOrders[[#This Row],[Order Date]],"ddd")</f>
        <v>Wed</v>
      </c>
      <c r="E100">
        <v>5</v>
      </c>
      <c r="F100" t="str">
        <f>IF(tblOrders[[#This Row],[Customer ID]]&gt;8,"New Customer","Existing Customer")</f>
        <v>Existing Customer</v>
      </c>
      <c r="G100" t="str">
        <f>_xlfn.XLOOKUP(tblOrders[[#This Row],[Customer ID]],tblCustomers[ID],tblCustomers[Company])</f>
        <v>Network Solutions</v>
      </c>
      <c r="H100" t="str">
        <f>_xlfn.XLOOKUP(tblOrders[[#This Row],[Customer ID]],tblCustomers[ID],tblCustomers[Region])</f>
        <v>North</v>
      </c>
      <c r="I100">
        <v>3</v>
      </c>
      <c r="J100" t="s">
        <v>13</v>
      </c>
      <c r="K100">
        <v>12.75</v>
      </c>
      <c r="L100">
        <v>41</v>
      </c>
      <c r="M100">
        <v>54</v>
      </c>
      <c r="N100">
        <f>(tblOrders[[#This Row],[Unit Price]]*tblOrders[[#This Row],[Quantity]])+tblOrders[[#This Row],[Shipping Fee]]</f>
        <v>576.75</v>
      </c>
      <c r="O100">
        <f>COUNTA(tblOrders[[#This Row],[Order ID]:[Shipping Fee]])</f>
        <v>13</v>
      </c>
      <c r="P100">
        <v>59</v>
      </c>
    </row>
    <row r="101" spans="1:16" x14ac:dyDescent="0.2">
      <c r="A101">
        <v>1121</v>
      </c>
      <c r="B101" s="13">
        <v>43610</v>
      </c>
      <c r="C101" s="14">
        <f>WEEKDAY(tblOrders[[#This Row],[Order Date]],1)</f>
        <v>7</v>
      </c>
      <c r="D101" s="14" t="str">
        <f>TEXT(tblOrders[[#This Row],[Order Date]],"ddd")</f>
        <v>Sat</v>
      </c>
      <c r="E101">
        <v>5</v>
      </c>
      <c r="F101" t="str">
        <f>IF(tblOrders[[#This Row],[Customer ID]]&gt;8,"New Customer","Existing Customer")</f>
        <v>Existing Customer</v>
      </c>
      <c r="G101" t="str">
        <f>_xlfn.XLOOKUP(tblOrders[[#This Row],[Customer ID]],tblCustomers[ID],tblCustomers[Company])</f>
        <v>Network Solutions</v>
      </c>
      <c r="H101" t="str">
        <f>_xlfn.XLOOKUP(tblOrders[[#This Row],[Customer ID]],tblCustomers[ID],tblCustomers[Region])</f>
        <v>North</v>
      </c>
      <c r="I101">
        <v>8</v>
      </c>
      <c r="J101" t="s">
        <v>15</v>
      </c>
      <c r="K101">
        <v>10</v>
      </c>
      <c r="L101">
        <v>66</v>
      </c>
      <c r="M101">
        <v>69</v>
      </c>
      <c r="N101">
        <f>(tblOrders[[#This Row],[Unit Price]]*tblOrders[[#This Row],[Quantity]])+tblOrders[[#This Row],[Shipping Fee]]</f>
        <v>729</v>
      </c>
      <c r="O101">
        <f>COUNTA(tblOrders[[#This Row],[Order ID]:[Shipping Fee]])</f>
        <v>13</v>
      </c>
      <c r="P101">
        <v>262</v>
      </c>
    </row>
    <row r="102" spans="1:16" x14ac:dyDescent="0.2">
      <c r="A102">
        <v>1123</v>
      </c>
      <c r="B102" s="13">
        <v>43611</v>
      </c>
      <c r="C102" s="14">
        <f>WEEKDAY(tblOrders[[#This Row],[Order Date]],1)</f>
        <v>1</v>
      </c>
      <c r="D102" s="14" t="str">
        <f>TEXT(tblOrders[[#This Row],[Order Date]],"ddd")</f>
        <v>Sun</v>
      </c>
      <c r="E102">
        <v>5</v>
      </c>
      <c r="F102" t="str">
        <f>IF(tblOrders[[#This Row],[Customer ID]]&gt;8,"New Customer","Existing Customer")</f>
        <v>Existing Customer</v>
      </c>
      <c r="G102" t="str">
        <f>_xlfn.XLOOKUP(tblOrders[[#This Row],[Customer ID]],tblCustomers[ID],tblCustomers[Company])</f>
        <v>Network Solutions</v>
      </c>
      <c r="H102" t="str">
        <f>_xlfn.XLOOKUP(tblOrders[[#This Row],[Customer ID]],tblCustomers[ID],tblCustomers[Region])</f>
        <v>North</v>
      </c>
      <c r="I102">
        <v>6</v>
      </c>
      <c r="J102" t="s">
        <v>10</v>
      </c>
      <c r="K102">
        <v>9.65</v>
      </c>
      <c r="L102">
        <v>87</v>
      </c>
      <c r="M102">
        <v>87</v>
      </c>
      <c r="N102">
        <f>(tblOrders[[#This Row],[Unit Price]]*tblOrders[[#This Row],[Quantity]])+tblOrders[[#This Row],[Shipping Fee]]</f>
        <v>926.55000000000007</v>
      </c>
      <c r="O102">
        <f>COUNTA(tblOrders[[#This Row],[Order ID]:[Shipping Fee]])</f>
        <v>13</v>
      </c>
      <c r="P102">
        <v>182</v>
      </c>
    </row>
    <row r="103" spans="1:16" x14ac:dyDescent="0.2">
      <c r="A103">
        <v>1115</v>
      </c>
      <c r="B103" s="13">
        <v>43613</v>
      </c>
      <c r="C103" s="14">
        <f>WEEKDAY(tblOrders[[#This Row],[Order Date]],1)</f>
        <v>3</v>
      </c>
      <c r="D103" s="14" t="str">
        <f>TEXT(tblOrders[[#This Row],[Order Date]],"ddd")</f>
        <v>Tue</v>
      </c>
      <c r="E103">
        <v>5</v>
      </c>
      <c r="F103" t="str">
        <f>IF(tblOrders[[#This Row],[Customer ID]]&gt;8,"New Customer","Existing Customer")</f>
        <v>Existing Customer</v>
      </c>
      <c r="G103" t="str">
        <f>_xlfn.XLOOKUP(tblOrders[[#This Row],[Customer ID]],tblCustomers[ID],tblCustomers[Company])</f>
        <v>Network Solutions</v>
      </c>
      <c r="H103" t="str">
        <f>_xlfn.XLOOKUP(tblOrders[[#This Row],[Customer ID]],tblCustomers[ID],tblCustomers[Region])</f>
        <v>North</v>
      </c>
      <c r="I103">
        <v>6</v>
      </c>
      <c r="J103" t="s">
        <v>17</v>
      </c>
      <c r="K103">
        <v>18.399999999999999</v>
      </c>
      <c r="L103">
        <v>25</v>
      </c>
      <c r="M103">
        <v>46</v>
      </c>
      <c r="N103">
        <f>(tblOrders[[#This Row],[Unit Price]]*tblOrders[[#This Row],[Quantity]])+tblOrders[[#This Row],[Shipping Fee]]</f>
        <v>505.99999999999994</v>
      </c>
      <c r="O103">
        <f>COUNTA(tblOrders[[#This Row],[Order ID]:[Shipping Fee]])</f>
        <v>13</v>
      </c>
      <c r="P103">
        <v>180</v>
      </c>
    </row>
    <row r="104" spans="1:16" x14ac:dyDescent="0.2">
      <c r="A104">
        <v>1149</v>
      </c>
      <c r="B104" s="13">
        <v>43625</v>
      </c>
      <c r="C104" s="14">
        <f>WEEKDAY(tblOrders[[#This Row],[Order Date]],1)</f>
        <v>1</v>
      </c>
      <c r="D104" s="14" t="str">
        <f>TEXT(tblOrders[[#This Row],[Order Date]],"ddd")</f>
        <v>Sun</v>
      </c>
      <c r="E104">
        <v>5</v>
      </c>
      <c r="F104" t="str">
        <f>IF(tblOrders[[#This Row],[Customer ID]]&gt;8,"New Customer","Existing Customer")</f>
        <v>Existing Customer</v>
      </c>
      <c r="G104" t="str">
        <f>_xlfn.XLOOKUP(tblOrders[[#This Row],[Customer ID]],tblCustomers[ID],tblCustomers[Company])</f>
        <v>Network Solutions</v>
      </c>
      <c r="H104" t="str">
        <f>_xlfn.XLOOKUP(tblOrders[[#This Row],[Customer ID]],tblCustomers[ID],tblCustomers[Region])</f>
        <v>North</v>
      </c>
      <c r="I104">
        <v>9</v>
      </c>
      <c r="J104" t="s">
        <v>20</v>
      </c>
      <c r="K104">
        <v>19.5</v>
      </c>
      <c r="L104">
        <v>27</v>
      </c>
      <c r="M104">
        <v>51</v>
      </c>
      <c r="N104">
        <f>(tblOrders[[#This Row],[Unit Price]]*tblOrders[[#This Row],[Quantity]])+tblOrders[[#This Row],[Shipping Fee]]</f>
        <v>577.5</v>
      </c>
      <c r="O104">
        <f>COUNTA(tblOrders[[#This Row],[Order ID]:[Shipping Fee]])</f>
        <v>13</v>
      </c>
      <c r="P104">
        <v>288</v>
      </c>
    </row>
    <row r="105" spans="1:16" x14ac:dyDescent="0.2">
      <c r="A105">
        <v>1172</v>
      </c>
      <c r="B105" s="13">
        <v>43626</v>
      </c>
      <c r="C105" s="14">
        <f>WEEKDAY(tblOrders[[#This Row],[Order Date]],1)</f>
        <v>2</v>
      </c>
      <c r="D105" s="14" t="str">
        <f>TEXT(tblOrders[[#This Row],[Order Date]],"ddd")</f>
        <v>Mon</v>
      </c>
      <c r="E105">
        <v>5</v>
      </c>
      <c r="F105" t="str">
        <f>IF(tblOrders[[#This Row],[Customer ID]]&gt;8,"New Customer","Existing Customer")</f>
        <v>Existing Customer</v>
      </c>
      <c r="G105" t="str">
        <f>_xlfn.XLOOKUP(tblOrders[[#This Row],[Customer ID]],tblCustomers[ID],tblCustomers[Company])</f>
        <v>Network Solutions</v>
      </c>
      <c r="H105" t="str">
        <f>_xlfn.XLOOKUP(tblOrders[[#This Row],[Customer ID]],tblCustomers[ID],tblCustomers[Region])</f>
        <v>North</v>
      </c>
      <c r="I105">
        <v>8</v>
      </c>
      <c r="J105" t="s">
        <v>9</v>
      </c>
      <c r="K105">
        <v>10</v>
      </c>
      <c r="L105">
        <v>74</v>
      </c>
      <c r="M105">
        <v>72</v>
      </c>
      <c r="N105">
        <f>(tblOrders[[#This Row],[Unit Price]]*tblOrders[[#This Row],[Quantity]])+tblOrders[[#This Row],[Shipping Fee]]</f>
        <v>812</v>
      </c>
      <c r="O105">
        <f>COUNTA(tblOrders[[#This Row],[Order ID]:[Shipping Fee]])</f>
        <v>13</v>
      </c>
      <c r="P105">
        <v>264</v>
      </c>
    </row>
    <row r="106" spans="1:16" x14ac:dyDescent="0.2">
      <c r="A106">
        <v>1154</v>
      </c>
      <c r="B106" s="13">
        <v>43641</v>
      </c>
      <c r="C106" s="14">
        <f>WEEKDAY(tblOrders[[#This Row],[Order Date]],1)</f>
        <v>3</v>
      </c>
      <c r="D106" s="14" t="str">
        <f>TEXT(tblOrders[[#This Row],[Order Date]],"ddd")</f>
        <v>Tue</v>
      </c>
      <c r="E106">
        <v>5</v>
      </c>
      <c r="F106" t="str">
        <f>IF(tblOrders[[#This Row],[Customer ID]]&gt;8,"New Customer","Existing Customer")</f>
        <v>Existing Customer</v>
      </c>
      <c r="G106" t="str">
        <f>_xlfn.XLOOKUP(tblOrders[[#This Row],[Customer ID]],tblCustomers[ID],tblCustomers[Company])</f>
        <v>Network Solutions</v>
      </c>
      <c r="H106" t="str">
        <f>_xlfn.XLOOKUP(tblOrders[[#This Row],[Customer ID]],tblCustomers[ID],tblCustomers[Region])</f>
        <v>North</v>
      </c>
      <c r="I106">
        <v>8</v>
      </c>
      <c r="J106" t="s">
        <v>15</v>
      </c>
      <c r="K106">
        <v>10</v>
      </c>
      <c r="L106">
        <v>49</v>
      </c>
      <c r="M106">
        <v>47</v>
      </c>
      <c r="N106">
        <f>(tblOrders[[#This Row],[Unit Price]]*tblOrders[[#This Row],[Quantity]])+tblOrders[[#This Row],[Shipping Fee]]</f>
        <v>537</v>
      </c>
      <c r="O106">
        <f>COUNTA(tblOrders[[#This Row],[Order ID]:[Shipping Fee]])</f>
        <v>13</v>
      </c>
      <c r="P106">
        <v>263</v>
      </c>
    </row>
    <row r="107" spans="1:16" x14ac:dyDescent="0.2">
      <c r="A107">
        <v>1147</v>
      </c>
      <c r="B107" s="13">
        <v>43644</v>
      </c>
      <c r="C107" s="14">
        <f>WEEKDAY(tblOrders[[#This Row],[Order Date]],1)</f>
        <v>6</v>
      </c>
      <c r="D107" s="14" t="str">
        <f>TEXT(tblOrders[[#This Row],[Order Date]],"ddd")</f>
        <v>Fri</v>
      </c>
      <c r="E107">
        <v>5</v>
      </c>
      <c r="F107" t="str">
        <f>IF(tblOrders[[#This Row],[Customer ID]]&gt;8,"New Customer","Existing Customer")</f>
        <v>Existing Customer</v>
      </c>
      <c r="G107" t="str">
        <f>_xlfn.XLOOKUP(tblOrders[[#This Row],[Customer ID]],tblCustomers[ID],tblCustomers[Company])</f>
        <v>Network Solutions</v>
      </c>
      <c r="H107" t="str">
        <f>_xlfn.XLOOKUP(tblOrders[[#This Row],[Customer ID]],tblCustomers[ID],tblCustomers[Region])</f>
        <v>North</v>
      </c>
      <c r="I107">
        <v>6</v>
      </c>
      <c r="J107" t="s">
        <v>10</v>
      </c>
      <c r="K107">
        <v>9.65</v>
      </c>
      <c r="L107">
        <v>60</v>
      </c>
      <c r="M107">
        <v>57</v>
      </c>
      <c r="N107">
        <f>(tblOrders[[#This Row],[Unit Price]]*tblOrders[[#This Row],[Quantity]])+tblOrders[[#This Row],[Shipping Fee]]</f>
        <v>636</v>
      </c>
      <c r="O107">
        <f>COUNTA(tblOrders[[#This Row],[Order ID]:[Shipping Fee]])</f>
        <v>13</v>
      </c>
      <c r="P107">
        <v>184</v>
      </c>
    </row>
    <row r="108" spans="1:16" x14ac:dyDescent="0.2">
      <c r="A108">
        <v>1191</v>
      </c>
      <c r="B108" s="13">
        <v>43655</v>
      </c>
      <c r="C108" s="14">
        <f>WEEKDAY(tblOrders[[#This Row],[Order Date]],1)</f>
        <v>3</v>
      </c>
      <c r="D108" s="14" t="str">
        <f>TEXT(tblOrders[[#This Row],[Order Date]],"ddd")</f>
        <v>Tue</v>
      </c>
      <c r="E108">
        <v>5</v>
      </c>
      <c r="F108" t="str">
        <f>IF(tblOrders[[#This Row],[Customer ID]]&gt;8,"New Customer","Existing Customer")</f>
        <v>Existing Customer</v>
      </c>
      <c r="G108" t="str">
        <f>_xlfn.XLOOKUP(tblOrders[[#This Row],[Customer ID]],tblCustomers[ID],tblCustomers[Company])</f>
        <v>Network Solutions</v>
      </c>
      <c r="H108" t="str">
        <f>_xlfn.XLOOKUP(tblOrders[[#This Row],[Customer ID]],tblCustomers[ID],tblCustomers[Region])</f>
        <v>North</v>
      </c>
      <c r="I108">
        <v>9</v>
      </c>
      <c r="J108" t="s">
        <v>20</v>
      </c>
      <c r="K108">
        <v>19.5</v>
      </c>
      <c r="L108">
        <v>61</v>
      </c>
      <c r="M108">
        <v>124</v>
      </c>
      <c r="N108">
        <f>(tblOrders[[#This Row],[Unit Price]]*tblOrders[[#This Row],[Quantity]])+tblOrders[[#This Row],[Shipping Fee]]</f>
        <v>1313.5</v>
      </c>
      <c r="O108">
        <f>COUNTA(tblOrders[[#This Row],[Order ID]:[Shipping Fee]])</f>
        <v>13</v>
      </c>
      <c r="P108">
        <v>291</v>
      </c>
    </row>
    <row r="109" spans="1:16" x14ac:dyDescent="0.2">
      <c r="A109">
        <v>1237</v>
      </c>
      <c r="B109" s="13">
        <v>43686</v>
      </c>
      <c r="C109" s="14">
        <f>WEEKDAY(tblOrders[[#This Row],[Order Date]],1)</f>
        <v>6</v>
      </c>
      <c r="D109" s="14" t="str">
        <f>TEXT(tblOrders[[#This Row],[Order Date]],"ddd")</f>
        <v>Fri</v>
      </c>
      <c r="E109">
        <v>5</v>
      </c>
      <c r="F109" t="str">
        <f>IF(tblOrders[[#This Row],[Customer ID]]&gt;8,"New Customer","Existing Customer")</f>
        <v>Existing Customer</v>
      </c>
      <c r="G109" t="str">
        <f>_xlfn.XLOOKUP(tblOrders[[#This Row],[Customer ID]],tblCustomers[ID],tblCustomers[Company])</f>
        <v>Network Solutions</v>
      </c>
      <c r="H109" t="str">
        <f>_xlfn.XLOOKUP(tblOrders[[#This Row],[Customer ID]],tblCustomers[ID],tblCustomers[Region])</f>
        <v>North</v>
      </c>
      <c r="I109">
        <v>9</v>
      </c>
      <c r="J109" t="s">
        <v>16</v>
      </c>
      <c r="K109">
        <v>34.799999999999997</v>
      </c>
      <c r="L109">
        <v>32</v>
      </c>
      <c r="M109">
        <v>111</v>
      </c>
      <c r="N109">
        <f>(tblOrders[[#This Row],[Unit Price]]*tblOrders[[#This Row],[Quantity]])+tblOrders[[#This Row],[Shipping Fee]]</f>
        <v>1224.5999999999999</v>
      </c>
      <c r="O109">
        <f>COUNTA(tblOrders[[#This Row],[Order ID]:[Shipping Fee]])</f>
        <v>13</v>
      </c>
      <c r="P109">
        <v>295</v>
      </c>
    </row>
    <row r="110" spans="1:16" x14ac:dyDescent="0.2">
      <c r="A110">
        <v>1224</v>
      </c>
      <c r="B110" s="13">
        <v>43687</v>
      </c>
      <c r="C110" s="14">
        <f>WEEKDAY(tblOrders[[#This Row],[Order Date]],1)</f>
        <v>7</v>
      </c>
      <c r="D110" s="14" t="str">
        <f>TEXT(tblOrders[[#This Row],[Order Date]],"ddd")</f>
        <v>Sat</v>
      </c>
      <c r="E110">
        <v>5</v>
      </c>
      <c r="F110" t="str">
        <f>IF(tblOrders[[#This Row],[Customer ID]]&gt;8,"New Customer","Existing Customer")</f>
        <v>Existing Customer</v>
      </c>
      <c r="G110" t="str">
        <f>_xlfn.XLOOKUP(tblOrders[[#This Row],[Customer ID]],tblCustomers[ID],tblCustomers[Company])</f>
        <v>Network Solutions</v>
      </c>
      <c r="H110" t="str">
        <f>_xlfn.XLOOKUP(tblOrders[[#This Row],[Customer ID]],tblCustomers[ID],tblCustomers[Region])</f>
        <v>North</v>
      </c>
      <c r="I110">
        <v>8</v>
      </c>
      <c r="J110" t="s">
        <v>8</v>
      </c>
      <c r="K110">
        <v>2.99</v>
      </c>
      <c r="L110">
        <v>23</v>
      </c>
      <c r="M110">
        <v>7</v>
      </c>
      <c r="N110">
        <f>(tblOrders[[#This Row],[Unit Price]]*tblOrders[[#This Row],[Quantity]])+tblOrders[[#This Row],[Shipping Fee]]</f>
        <v>75.77000000000001</v>
      </c>
      <c r="O110">
        <f>COUNTA(tblOrders[[#This Row],[Order ID]:[Shipping Fee]])</f>
        <v>13</v>
      </c>
      <c r="P110">
        <v>268</v>
      </c>
    </row>
    <row r="111" spans="1:16" x14ac:dyDescent="0.2">
      <c r="A111">
        <v>1244</v>
      </c>
      <c r="B111" s="13">
        <v>43703</v>
      </c>
      <c r="C111" s="14">
        <f>WEEKDAY(tblOrders[[#This Row],[Order Date]],1)</f>
        <v>2</v>
      </c>
      <c r="D111" s="14" t="str">
        <f>TEXT(tblOrders[[#This Row],[Order Date]],"ddd")</f>
        <v>Mon</v>
      </c>
      <c r="E111">
        <v>5</v>
      </c>
      <c r="F111" t="str">
        <f>IF(tblOrders[[#This Row],[Customer ID]]&gt;8,"New Customer","Existing Customer")</f>
        <v>Existing Customer</v>
      </c>
      <c r="G111" t="str">
        <f>_xlfn.XLOOKUP(tblOrders[[#This Row],[Customer ID]],tblCustomers[ID],tblCustomers[Company])</f>
        <v>Network Solutions</v>
      </c>
      <c r="H111" t="str">
        <f>_xlfn.XLOOKUP(tblOrders[[#This Row],[Customer ID]],tblCustomers[ID],tblCustomers[Region])</f>
        <v>North</v>
      </c>
      <c r="I111">
        <v>6</v>
      </c>
      <c r="J111" t="s">
        <v>17</v>
      </c>
      <c r="K111">
        <v>18.399999999999999</v>
      </c>
      <c r="L111">
        <v>66</v>
      </c>
      <c r="M111">
        <v>125</v>
      </c>
      <c r="N111">
        <f>(tblOrders[[#This Row],[Unit Price]]*tblOrders[[#This Row],[Quantity]])+tblOrders[[#This Row],[Shipping Fee]]</f>
        <v>1339.3999999999999</v>
      </c>
      <c r="O111">
        <f>COUNTA(tblOrders[[#This Row],[Order ID]:[Shipping Fee]])</f>
        <v>13</v>
      </c>
      <c r="P111">
        <v>202</v>
      </c>
    </row>
    <row r="112" spans="1:16" x14ac:dyDescent="0.2">
      <c r="A112">
        <v>1258</v>
      </c>
      <c r="B112" s="13">
        <v>43717</v>
      </c>
      <c r="C112" s="14">
        <f>WEEKDAY(tblOrders[[#This Row],[Order Date]],1)</f>
        <v>2</v>
      </c>
      <c r="D112" s="14" t="str">
        <f>TEXT(tblOrders[[#This Row],[Order Date]],"ddd")</f>
        <v>Mon</v>
      </c>
      <c r="E112">
        <v>5</v>
      </c>
      <c r="F112" t="str">
        <f>IF(tblOrders[[#This Row],[Customer ID]]&gt;8,"New Customer","Existing Customer")</f>
        <v>Existing Customer</v>
      </c>
      <c r="G112" t="str">
        <f>_xlfn.XLOOKUP(tblOrders[[#This Row],[Customer ID]],tblCustomers[ID],tblCustomers[Company])</f>
        <v>Network Solutions</v>
      </c>
      <c r="H112" t="str">
        <f>_xlfn.XLOOKUP(tblOrders[[#This Row],[Customer ID]],tblCustomers[ID],tblCustomers[Region])</f>
        <v>North</v>
      </c>
      <c r="I112">
        <v>9</v>
      </c>
      <c r="J112" t="s">
        <v>20</v>
      </c>
      <c r="K112">
        <v>19.5</v>
      </c>
      <c r="L112">
        <v>48</v>
      </c>
      <c r="M112">
        <v>95</v>
      </c>
      <c r="N112">
        <f>(tblOrders[[#This Row],[Unit Price]]*tblOrders[[#This Row],[Quantity]])+tblOrders[[#This Row],[Shipping Fee]]</f>
        <v>1031</v>
      </c>
      <c r="O112">
        <f>COUNTA(tblOrders[[#This Row],[Order ID]:[Shipping Fee]])</f>
        <v>13</v>
      </c>
      <c r="P112">
        <v>296</v>
      </c>
    </row>
    <row r="113" spans="1:16" x14ac:dyDescent="0.2">
      <c r="A113">
        <v>1320</v>
      </c>
      <c r="B113" s="13">
        <v>43748</v>
      </c>
      <c r="C113" s="14">
        <f>WEEKDAY(tblOrders[[#This Row],[Order Date]],1)</f>
        <v>5</v>
      </c>
      <c r="D113" s="14" t="str">
        <f>TEXT(tblOrders[[#This Row],[Order Date]],"ddd")</f>
        <v>Thu</v>
      </c>
      <c r="E113">
        <v>5</v>
      </c>
      <c r="F113" t="str">
        <f>IF(tblOrders[[#This Row],[Customer ID]]&gt;8,"New Customer","Existing Customer")</f>
        <v>Existing Customer</v>
      </c>
      <c r="G113" t="str">
        <f>_xlfn.XLOOKUP(tblOrders[[#This Row],[Customer ID]],tblCustomers[ID],tblCustomers[Company])</f>
        <v>Network Solutions</v>
      </c>
      <c r="H113" t="str">
        <f>_xlfn.XLOOKUP(tblOrders[[#This Row],[Customer ID]],tblCustomers[ID],tblCustomers[Region])</f>
        <v>North</v>
      </c>
      <c r="I113">
        <v>8</v>
      </c>
      <c r="J113" t="s">
        <v>9</v>
      </c>
      <c r="K113">
        <v>10</v>
      </c>
      <c r="L113">
        <v>12</v>
      </c>
      <c r="M113">
        <v>12</v>
      </c>
      <c r="N113">
        <f>(tblOrders[[#This Row],[Unit Price]]*tblOrders[[#This Row],[Quantity]])+tblOrders[[#This Row],[Shipping Fee]]</f>
        <v>132</v>
      </c>
      <c r="O113">
        <f>COUNTA(tblOrders[[#This Row],[Order ID]:[Shipping Fee]])</f>
        <v>13</v>
      </c>
      <c r="P113">
        <v>274</v>
      </c>
    </row>
    <row r="114" spans="1:16" x14ac:dyDescent="0.2">
      <c r="A114">
        <v>1340</v>
      </c>
      <c r="B114" s="13">
        <v>43775</v>
      </c>
      <c r="C114" s="14">
        <f>WEEKDAY(tblOrders[[#This Row],[Order Date]],1)</f>
        <v>4</v>
      </c>
      <c r="D114" s="14" t="str">
        <f>TEXT(tblOrders[[#This Row],[Order Date]],"ddd")</f>
        <v>Wed</v>
      </c>
      <c r="E114">
        <v>5</v>
      </c>
      <c r="F114" t="str">
        <f>IF(tblOrders[[#This Row],[Customer ID]]&gt;8,"New Customer","Existing Customer")</f>
        <v>Existing Customer</v>
      </c>
      <c r="G114" t="str">
        <f>_xlfn.XLOOKUP(tblOrders[[#This Row],[Customer ID]],tblCustomers[ID],tblCustomers[Company])</f>
        <v>Network Solutions</v>
      </c>
      <c r="H114" t="str">
        <f>_xlfn.XLOOKUP(tblOrders[[#This Row],[Customer ID]],tblCustomers[ID],tblCustomers[Region])</f>
        <v>North</v>
      </c>
      <c r="I114">
        <v>5</v>
      </c>
      <c r="J114" t="s">
        <v>8</v>
      </c>
      <c r="K114">
        <v>14</v>
      </c>
      <c r="L114">
        <v>85</v>
      </c>
      <c r="M114">
        <v>120</v>
      </c>
      <c r="N114">
        <f>(tblOrders[[#This Row],[Unit Price]]*tblOrders[[#This Row],[Quantity]])+tblOrders[[#This Row],[Shipping Fee]]</f>
        <v>1310</v>
      </c>
      <c r="O114">
        <f>COUNTA(tblOrders[[#This Row],[Order ID]:[Shipping Fee]])</f>
        <v>13</v>
      </c>
      <c r="P114">
        <v>159</v>
      </c>
    </row>
    <row r="115" spans="1:16" x14ac:dyDescent="0.2">
      <c r="A115">
        <v>1353</v>
      </c>
      <c r="B115" s="13">
        <v>43777</v>
      </c>
      <c r="C115" s="14">
        <f>WEEKDAY(tblOrders[[#This Row],[Order Date]],1)</f>
        <v>6</v>
      </c>
      <c r="D115" s="14" t="str">
        <f>TEXT(tblOrders[[#This Row],[Order Date]],"ddd")</f>
        <v>Fri</v>
      </c>
      <c r="E115">
        <v>5</v>
      </c>
      <c r="F115" t="str">
        <f>IF(tblOrders[[#This Row],[Customer ID]]&gt;8,"New Customer","Existing Customer")</f>
        <v>Existing Customer</v>
      </c>
      <c r="G115" t="str">
        <f>_xlfn.XLOOKUP(tblOrders[[#This Row],[Customer ID]],tblCustomers[ID],tblCustomers[Company])</f>
        <v>Network Solutions</v>
      </c>
      <c r="H115" t="str">
        <f>_xlfn.XLOOKUP(tblOrders[[#This Row],[Customer ID]],tblCustomers[ID],tblCustomers[Region])</f>
        <v>North</v>
      </c>
      <c r="I115">
        <v>3</v>
      </c>
      <c r="J115" t="s">
        <v>16</v>
      </c>
      <c r="K115">
        <v>34.799999999999997</v>
      </c>
      <c r="L115">
        <v>24</v>
      </c>
      <c r="M115">
        <v>80</v>
      </c>
      <c r="N115">
        <f>(tblOrders[[#This Row],[Unit Price]]*tblOrders[[#This Row],[Quantity]])+tblOrders[[#This Row],[Shipping Fee]]</f>
        <v>915.19999999999993</v>
      </c>
      <c r="O115">
        <f>COUNTA(tblOrders[[#This Row],[Order ID]:[Shipping Fee]])</f>
        <v>13</v>
      </c>
      <c r="P115">
        <v>83</v>
      </c>
    </row>
    <row r="116" spans="1:16" x14ac:dyDescent="0.2">
      <c r="A116">
        <v>1361</v>
      </c>
      <c r="B116" s="13">
        <v>43779</v>
      </c>
      <c r="C116" s="14">
        <f>WEEKDAY(tblOrders[[#This Row],[Order Date]],1)</f>
        <v>1</v>
      </c>
      <c r="D116" s="14" t="str">
        <f>TEXT(tblOrders[[#This Row],[Order Date]],"ddd")</f>
        <v>Sun</v>
      </c>
      <c r="E116">
        <v>5</v>
      </c>
      <c r="F116" t="str">
        <f>IF(tblOrders[[#This Row],[Customer ID]]&gt;8,"New Customer","Existing Customer")</f>
        <v>Existing Customer</v>
      </c>
      <c r="G116" t="str">
        <f>_xlfn.XLOOKUP(tblOrders[[#This Row],[Customer ID]],tblCustomers[ID],tblCustomers[Company])</f>
        <v>Network Solutions</v>
      </c>
      <c r="H116" t="str">
        <f>_xlfn.XLOOKUP(tblOrders[[#This Row],[Customer ID]],tblCustomers[ID],tblCustomers[Region])</f>
        <v>North</v>
      </c>
      <c r="I116">
        <v>8</v>
      </c>
      <c r="J116" t="s">
        <v>9</v>
      </c>
      <c r="K116">
        <v>10</v>
      </c>
      <c r="L116">
        <v>20</v>
      </c>
      <c r="M116">
        <v>20</v>
      </c>
      <c r="N116">
        <f>(tblOrders[[#This Row],[Unit Price]]*tblOrders[[#This Row],[Quantity]])+tblOrders[[#This Row],[Shipping Fee]]</f>
        <v>220</v>
      </c>
      <c r="O116">
        <f>COUNTA(tblOrders[[#This Row],[Order ID]:[Shipping Fee]])</f>
        <v>13</v>
      </c>
      <c r="P116">
        <v>276</v>
      </c>
    </row>
    <row r="117" spans="1:16" x14ac:dyDescent="0.2">
      <c r="A117">
        <v>1344</v>
      </c>
      <c r="B117" s="13">
        <v>43795</v>
      </c>
      <c r="C117" s="14">
        <f>WEEKDAY(tblOrders[[#This Row],[Order Date]],1)</f>
        <v>3</v>
      </c>
      <c r="D117" s="14" t="str">
        <f>TEXT(tblOrders[[#This Row],[Order Date]],"ddd")</f>
        <v>Tue</v>
      </c>
      <c r="E117">
        <v>5</v>
      </c>
      <c r="F117" t="str">
        <f>IF(tblOrders[[#This Row],[Customer ID]]&gt;8,"New Customer","Existing Customer")</f>
        <v>Existing Customer</v>
      </c>
      <c r="G117" t="str">
        <f>_xlfn.XLOOKUP(tblOrders[[#This Row],[Customer ID]],tblCustomers[ID],tblCustomers[Company])</f>
        <v>Network Solutions</v>
      </c>
      <c r="H117" t="str">
        <f>_xlfn.XLOOKUP(tblOrders[[#This Row],[Customer ID]],tblCustomers[ID],tblCustomers[Region])</f>
        <v>North</v>
      </c>
      <c r="I117">
        <v>6</v>
      </c>
      <c r="J117" t="s">
        <v>19</v>
      </c>
      <c r="K117">
        <v>21.35</v>
      </c>
      <c r="L117">
        <v>69</v>
      </c>
      <c r="M117">
        <v>153</v>
      </c>
      <c r="N117">
        <f>(tblOrders[[#This Row],[Unit Price]]*tblOrders[[#This Row],[Quantity]])+tblOrders[[#This Row],[Shipping Fee]]</f>
        <v>1626.15</v>
      </c>
      <c r="O117">
        <f>COUNTA(tblOrders[[#This Row],[Order ID]:[Shipping Fee]])</f>
        <v>13</v>
      </c>
      <c r="P117">
        <v>217</v>
      </c>
    </row>
    <row r="118" spans="1:16" x14ac:dyDescent="0.2">
      <c r="A118">
        <v>1378</v>
      </c>
      <c r="B118" s="13">
        <v>43802</v>
      </c>
      <c r="C118" s="14">
        <f>WEEKDAY(tblOrders[[#This Row],[Order Date]],1)</f>
        <v>3</v>
      </c>
      <c r="D118" s="14" t="str">
        <f>TEXT(tblOrders[[#This Row],[Order Date]],"ddd")</f>
        <v>Tue</v>
      </c>
      <c r="E118">
        <v>5</v>
      </c>
      <c r="F118" t="str">
        <f>IF(tblOrders[[#This Row],[Customer ID]]&gt;8,"New Customer","Existing Customer")</f>
        <v>Existing Customer</v>
      </c>
      <c r="G118" t="str">
        <f>_xlfn.XLOOKUP(tblOrders[[#This Row],[Customer ID]],tblCustomers[ID],tblCustomers[Company])</f>
        <v>Network Solutions</v>
      </c>
      <c r="H118" t="str">
        <f>_xlfn.XLOOKUP(tblOrders[[#This Row],[Customer ID]],tblCustomers[ID],tblCustomers[Region])</f>
        <v>North</v>
      </c>
      <c r="I118">
        <v>1</v>
      </c>
      <c r="J118" t="s">
        <v>10</v>
      </c>
      <c r="K118">
        <v>9.65</v>
      </c>
      <c r="L118">
        <v>96</v>
      </c>
      <c r="M118">
        <v>94</v>
      </c>
      <c r="N118">
        <f>(tblOrders[[#This Row],[Unit Price]]*tblOrders[[#This Row],[Quantity]])+tblOrders[[#This Row],[Shipping Fee]]</f>
        <v>1020.4000000000001</v>
      </c>
      <c r="O118">
        <f>COUNTA(tblOrders[[#This Row],[Order ID]:[Shipping Fee]])</f>
        <v>13</v>
      </c>
      <c r="P118">
        <v>30</v>
      </c>
    </row>
    <row r="119" spans="1:16" x14ac:dyDescent="0.2">
      <c r="A119">
        <v>1409</v>
      </c>
      <c r="B119" s="13">
        <v>43807</v>
      </c>
      <c r="C119" s="14">
        <f>WEEKDAY(tblOrders[[#This Row],[Order Date]],1)</f>
        <v>1</v>
      </c>
      <c r="D119" s="14" t="str">
        <f>TEXT(tblOrders[[#This Row],[Order Date]],"ddd")</f>
        <v>Sun</v>
      </c>
      <c r="E119">
        <v>5</v>
      </c>
      <c r="F119" t="str">
        <f>IF(tblOrders[[#This Row],[Customer ID]]&gt;8,"New Customer","Existing Customer")</f>
        <v>Existing Customer</v>
      </c>
      <c r="G119" t="str">
        <f>_xlfn.XLOOKUP(tblOrders[[#This Row],[Customer ID]],tblCustomers[ID],tblCustomers[Company])</f>
        <v>Network Solutions</v>
      </c>
      <c r="H119" t="str">
        <f>_xlfn.XLOOKUP(tblOrders[[#This Row],[Customer ID]],tblCustomers[ID],tblCustomers[Region])</f>
        <v>North</v>
      </c>
      <c r="I119">
        <v>3</v>
      </c>
      <c r="J119" t="s">
        <v>16</v>
      </c>
      <c r="K119">
        <v>34.799999999999997</v>
      </c>
      <c r="L119">
        <v>100</v>
      </c>
      <c r="M119">
        <v>345</v>
      </c>
      <c r="N119">
        <f>(tblOrders[[#This Row],[Unit Price]]*tblOrders[[#This Row],[Quantity]])+tblOrders[[#This Row],[Shipping Fee]]</f>
        <v>3824.9999999999995</v>
      </c>
      <c r="O119">
        <f>COUNTA(tblOrders[[#This Row],[Order ID]:[Shipping Fee]])</f>
        <v>13</v>
      </c>
      <c r="P119">
        <v>88</v>
      </c>
    </row>
    <row r="120" spans="1:16" x14ac:dyDescent="0.2">
      <c r="A120">
        <v>1027</v>
      </c>
      <c r="B120" s="13">
        <v>43474</v>
      </c>
      <c r="C120" s="14">
        <f>WEEKDAY(tblOrders[[#This Row],[Order Date]],1)</f>
        <v>4</v>
      </c>
      <c r="D120" s="14" t="str">
        <f>TEXT(tblOrders[[#This Row],[Order Date]],"ddd")</f>
        <v>Wed</v>
      </c>
      <c r="E120">
        <v>6</v>
      </c>
      <c r="F120" t="str">
        <f>IF(tblOrders[[#This Row],[Customer ID]]&gt;8,"New Customer","Existing Customer")</f>
        <v>Existing Customer</v>
      </c>
      <c r="G120" t="str">
        <f>_xlfn.XLOOKUP(tblOrders[[#This Row],[Customer ID]],tblCustomers[ID],tblCustomers[Company])</f>
        <v>Tamu</v>
      </c>
      <c r="H120" t="str">
        <f>_xlfn.XLOOKUP(tblOrders[[#This Row],[Customer ID]],tblCustomers[ID],tblCustomers[Region])</f>
        <v>West</v>
      </c>
      <c r="I120">
        <v>9</v>
      </c>
      <c r="J120" t="s">
        <v>20</v>
      </c>
      <c r="K120">
        <v>19.5</v>
      </c>
      <c r="L120">
        <v>57</v>
      </c>
      <c r="M120">
        <v>110</v>
      </c>
      <c r="N120">
        <f>(tblOrders[[#This Row],[Unit Price]]*tblOrders[[#This Row],[Quantity]])+tblOrders[[#This Row],[Shipping Fee]]</f>
        <v>1221.5</v>
      </c>
      <c r="O120">
        <f>COUNTA(tblOrders[[#This Row],[Order ID]:[Shipping Fee]])</f>
        <v>13</v>
      </c>
      <c r="P120">
        <v>281</v>
      </c>
    </row>
    <row r="121" spans="1:16" x14ac:dyDescent="0.2">
      <c r="A121">
        <v>1044</v>
      </c>
      <c r="B121" s="13">
        <v>43504</v>
      </c>
      <c r="C121" s="14">
        <f>WEEKDAY(tblOrders[[#This Row],[Order Date]],1)</f>
        <v>6</v>
      </c>
      <c r="D121" s="14" t="str">
        <f>TEXT(tblOrders[[#This Row],[Order Date]],"ddd")</f>
        <v>Fri</v>
      </c>
      <c r="E121">
        <v>6</v>
      </c>
      <c r="F121" t="str">
        <f>IF(tblOrders[[#This Row],[Customer ID]]&gt;8,"New Customer","Existing Customer")</f>
        <v>Existing Customer</v>
      </c>
      <c r="G121" t="str">
        <f>_xlfn.XLOOKUP(tblOrders[[#This Row],[Customer ID]],tblCustomers[ID],tblCustomers[Company])</f>
        <v>Tamu</v>
      </c>
      <c r="H121" t="str">
        <f>_xlfn.XLOOKUP(tblOrders[[#This Row],[Customer ID]],tblCustomers[ID],tblCustomers[Region])</f>
        <v>West</v>
      </c>
      <c r="I121">
        <v>4</v>
      </c>
      <c r="J121" t="s">
        <v>13</v>
      </c>
      <c r="K121">
        <v>12.75</v>
      </c>
      <c r="L121">
        <v>13</v>
      </c>
      <c r="M121">
        <v>16</v>
      </c>
      <c r="N121">
        <f>(tblOrders[[#This Row],[Unit Price]]*tblOrders[[#This Row],[Quantity]])+tblOrders[[#This Row],[Shipping Fee]]</f>
        <v>181.75</v>
      </c>
      <c r="O121">
        <f>COUNTA(tblOrders[[#This Row],[Order ID]:[Shipping Fee]])</f>
        <v>13</v>
      </c>
      <c r="P121">
        <v>94</v>
      </c>
    </row>
    <row r="122" spans="1:16" x14ac:dyDescent="0.2">
      <c r="A122">
        <v>1041</v>
      </c>
      <c r="B122" s="13">
        <v>43524</v>
      </c>
      <c r="C122" s="14">
        <f>WEEKDAY(tblOrders[[#This Row],[Order Date]],1)</f>
        <v>5</v>
      </c>
      <c r="D122" s="14" t="str">
        <f>TEXT(tblOrders[[#This Row],[Order Date]],"ddd")</f>
        <v>Thu</v>
      </c>
      <c r="E122">
        <v>6</v>
      </c>
      <c r="F122" t="str">
        <f>IF(tblOrders[[#This Row],[Customer ID]]&gt;8,"New Customer","Existing Customer")</f>
        <v>Existing Customer</v>
      </c>
      <c r="G122" t="str">
        <f>_xlfn.XLOOKUP(tblOrders[[#This Row],[Customer ID]],tblCustomers[ID],tblCustomers[Company])</f>
        <v>Tamu</v>
      </c>
      <c r="H122" t="str">
        <f>_xlfn.XLOOKUP(tblOrders[[#This Row],[Customer ID]],tblCustomers[ID],tblCustomers[Region])</f>
        <v>West</v>
      </c>
      <c r="I122">
        <v>6</v>
      </c>
      <c r="J122" t="s">
        <v>8</v>
      </c>
      <c r="K122">
        <v>46</v>
      </c>
      <c r="L122">
        <v>32</v>
      </c>
      <c r="M122">
        <v>149</v>
      </c>
      <c r="N122">
        <f>(tblOrders[[#This Row],[Unit Price]]*tblOrders[[#This Row],[Quantity]])+tblOrders[[#This Row],[Shipping Fee]]</f>
        <v>1621</v>
      </c>
      <c r="O122">
        <f>COUNTA(tblOrders[[#This Row],[Order ID]:[Shipping Fee]])</f>
        <v>13</v>
      </c>
      <c r="P122">
        <v>171</v>
      </c>
    </row>
    <row r="123" spans="1:16" x14ac:dyDescent="0.2">
      <c r="A123">
        <v>1070</v>
      </c>
      <c r="B123" s="13">
        <v>43527</v>
      </c>
      <c r="C123" s="14">
        <f>WEEKDAY(tblOrders[[#This Row],[Order Date]],1)</f>
        <v>1</v>
      </c>
      <c r="D123" s="14" t="str">
        <f>TEXT(tblOrders[[#This Row],[Order Date]],"ddd")</f>
        <v>Sun</v>
      </c>
      <c r="E123">
        <v>6</v>
      </c>
      <c r="F123" t="str">
        <f>IF(tblOrders[[#This Row],[Customer ID]]&gt;8,"New Customer","Existing Customer")</f>
        <v>Existing Customer</v>
      </c>
      <c r="G123" t="str">
        <f>_xlfn.XLOOKUP(tblOrders[[#This Row],[Customer ID]],tblCustomers[ID],tblCustomers[Company])</f>
        <v>Tamu</v>
      </c>
      <c r="H123" t="str">
        <f>_xlfn.XLOOKUP(tblOrders[[#This Row],[Customer ID]],tblCustomers[ID],tblCustomers[Region])</f>
        <v>West</v>
      </c>
      <c r="I123">
        <v>1</v>
      </c>
      <c r="J123" t="s">
        <v>11</v>
      </c>
      <c r="K123">
        <v>10</v>
      </c>
      <c r="L123">
        <v>48</v>
      </c>
      <c r="M123">
        <v>48</v>
      </c>
      <c r="N123">
        <f>(tblOrders[[#This Row],[Unit Price]]*tblOrders[[#This Row],[Quantity]])+tblOrders[[#This Row],[Shipping Fee]]</f>
        <v>528</v>
      </c>
      <c r="O123">
        <f>COUNTA(tblOrders[[#This Row],[Order ID]:[Shipping Fee]])</f>
        <v>13</v>
      </c>
      <c r="P123">
        <v>8</v>
      </c>
    </row>
    <row r="124" spans="1:16" x14ac:dyDescent="0.2">
      <c r="A124">
        <v>1087</v>
      </c>
      <c r="B124" s="13">
        <v>43558</v>
      </c>
      <c r="C124" s="14">
        <f>WEEKDAY(tblOrders[[#This Row],[Order Date]],1)</f>
        <v>4</v>
      </c>
      <c r="D124" s="14" t="str">
        <f>TEXT(tblOrders[[#This Row],[Order Date]],"ddd")</f>
        <v>Wed</v>
      </c>
      <c r="E124">
        <v>6</v>
      </c>
      <c r="F124" t="str">
        <f>IF(tblOrders[[#This Row],[Customer ID]]&gt;8,"New Customer","Existing Customer")</f>
        <v>Existing Customer</v>
      </c>
      <c r="G124" t="str">
        <f>_xlfn.XLOOKUP(tblOrders[[#This Row],[Customer ID]],tblCustomers[ID],tblCustomers[Company])</f>
        <v>Tamu</v>
      </c>
      <c r="H124" t="str">
        <f>_xlfn.XLOOKUP(tblOrders[[#This Row],[Customer ID]],tblCustomers[ID],tblCustomers[Region])</f>
        <v>West</v>
      </c>
      <c r="I124">
        <v>1</v>
      </c>
      <c r="J124" t="s">
        <v>10</v>
      </c>
      <c r="K124">
        <v>9.65</v>
      </c>
      <c r="L124">
        <v>95</v>
      </c>
      <c r="M124">
        <v>92</v>
      </c>
      <c r="N124">
        <f>(tblOrders[[#This Row],[Unit Price]]*tblOrders[[#This Row],[Quantity]])+tblOrders[[#This Row],[Shipping Fee]]</f>
        <v>1008.75</v>
      </c>
      <c r="O124">
        <f>COUNTA(tblOrders[[#This Row],[Order ID]:[Shipping Fee]])</f>
        <v>13</v>
      </c>
      <c r="P124">
        <v>12</v>
      </c>
    </row>
    <row r="125" spans="1:16" x14ac:dyDescent="0.2">
      <c r="A125">
        <v>1131</v>
      </c>
      <c r="B125" s="13">
        <v>43593</v>
      </c>
      <c r="C125" s="14">
        <f>WEEKDAY(tblOrders[[#This Row],[Order Date]],1)</f>
        <v>4</v>
      </c>
      <c r="D125" s="14" t="str">
        <f>TEXT(tblOrders[[#This Row],[Order Date]],"ddd")</f>
        <v>Wed</v>
      </c>
      <c r="E125">
        <v>6</v>
      </c>
      <c r="F125" t="str">
        <f>IF(tblOrders[[#This Row],[Customer ID]]&gt;8,"New Customer","Existing Customer")</f>
        <v>Existing Customer</v>
      </c>
      <c r="G125" t="str">
        <f>_xlfn.XLOOKUP(tblOrders[[#This Row],[Customer ID]],tblCustomers[ID],tblCustomers[Company])</f>
        <v>Tamu</v>
      </c>
      <c r="H125" t="str">
        <f>_xlfn.XLOOKUP(tblOrders[[#This Row],[Customer ID]],tblCustomers[ID],tblCustomers[Region])</f>
        <v>West</v>
      </c>
      <c r="I125">
        <v>3</v>
      </c>
      <c r="J125" t="s">
        <v>16</v>
      </c>
      <c r="K125">
        <v>34.799999999999997</v>
      </c>
      <c r="L125">
        <v>22</v>
      </c>
      <c r="M125">
        <v>75</v>
      </c>
      <c r="N125">
        <f>(tblOrders[[#This Row],[Unit Price]]*tblOrders[[#This Row],[Quantity]])+tblOrders[[#This Row],[Shipping Fee]]</f>
        <v>840.59999999999991</v>
      </c>
      <c r="O125">
        <f>COUNTA(tblOrders[[#This Row],[Order ID]:[Shipping Fee]])</f>
        <v>13</v>
      </c>
      <c r="P125">
        <v>62</v>
      </c>
    </row>
    <row r="126" spans="1:16" x14ac:dyDescent="0.2">
      <c r="A126">
        <v>1104</v>
      </c>
      <c r="B126" s="13">
        <v>43595</v>
      </c>
      <c r="C126" s="14">
        <f>WEEKDAY(tblOrders[[#This Row],[Order Date]],1)</f>
        <v>6</v>
      </c>
      <c r="D126" s="14" t="str">
        <f>TEXT(tblOrders[[#This Row],[Order Date]],"ddd")</f>
        <v>Fri</v>
      </c>
      <c r="E126">
        <v>6</v>
      </c>
      <c r="F126" t="str">
        <f>IF(tblOrders[[#This Row],[Customer ID]]&gt;8,"New Customer","Existing Customer")</f>
        <v>Existing Customer</v>
      </c>
      <c r="G126" t="str">
        <f>_xlfn.XLOOKUP(tblOrders[[#This Row],[Customer ID]],tblCustomers[ID],tblCustomers[Company])</f>
        <v>Tamu</v>
      </c>
      <c r="H126" t="str">
        <f>_xlfn.XLOOKUP(tblOrders[[#This Row],[Customer ID]],tblCustomers[ID],tblCustomers[Region])</f>
        <v>West</v>
      </c>
      <c r="I126">
        <v>7</v>
      </c>
      <c r="J126" t="s">
        <v>8</v>
      </c>
      <c r="K126">
        <v>2.99</v>
      </c>
      <c r="L126">
        <v>35</v>
      </c>
      <c r="M126">
        <v>10</v>
      </c>
      <c r="N126">
        <f>(tblOrders[[#This Row],[Unit Price]]*tblOrders[[#This Row],[Quantity]])+tblOrders[[#This Row],[Shipping Fee]]</f>
        <v>114.65</v>
      </c>
      <c r="O126">
        <f>COUNTA(tblOrders[[#This Row],[Order ID]:[Shipping Fee]])</f>
        <v>13</v>
      </c>
      <c r="P126">
        <v>235</v>
      </c>
    </row>
    <row r="127" spans="1:16" x14ac:dyDescent="0.2">
      <c r="A127">
        <v>1124</v>
      </c>
      <c r="B127" s="13">
        <v>43611</v>
      </c>
      <c r="C127" s="14">
        <f>WEEKDAY(tblOrders[[#This Row],[Order Date]],1)</f>
        <v>1</v>
      </c>
      <c r="D127" s="14" t="str">
        <f>TEXT(tblOrders[[#This Row],[Order Date]],"ddd")</f>
        <v>Sun</v>
      </c>
      <c r="E127">
        <v>6</v>
      </c>
      <c r="F127" t="str">
        <f>IF(tblOrders[[#This Row],[Customer ID]]&gt;8,"New Customer","Existing Customer")</f>
        <v>Existing Customer</v>
      </c>
      <c r="G127" t="str">
        <f>_xlfn.XLOOKUP(tblOrders[[#This Row],[Customer ID]],tblCustomers[ID],tblCustomers[Company])</f>
        <v>Tamu</v>
      </c>
      <c r="H127" t="str">
        <f>_xlfn.XLOOKUP(tblOrders[[#This Row],[Customer ID]],tblCustomers[ID],tblCustomers[Region])</f>
        <v>West</v>
      </c>
      <c r="I127">
        <v>6</v>
      </c>
      <c r="J127" t="s">
        <v>17</v>
      </c>
      <c r="K127">
        <v>18.399999999999999</v>
      </c>
      <c r="L127">
        <v>64</v>
      </c>
      <c r="M127">
        <v>115</v>
      </c>
      <c r="N127">
        <f>(tblOrders[[#This Row],[Unit Price]]*tblOrders[[#This Row],[Quantity]])+tblOrders[[#This Row],[Shipping Fee]]</f>
        <v>1292.5999999999999</v>
      </c>
      <c r="O127">
        <f>COUNTA(tblOrders[[#This Row],[Order ID]:[Shipping Fee]])</f>
        <v>13</v>
      </c>
      <c r="P127">
        <v>183</v>
      </c>
    </row>
    <row r="128" spans="1:16" x14ac:dyDescent="0.2">
      <c r="A128">
        <v>1159</v>
      </c>
      <c r="B128" s="13">
        <v>43622</v>
      </c>
      <c r="C128" s="14">
        <f>WEEKDAY(tblOrders[[#This Row],[Order Date]],1)</f>
        <v>5</v>
      </c>
      <c r="D128" s="14" t="str">
        <f>TEXT(tblOrders[[#This Row],[Order Date]],"ddd")</f>
        <v>Thu</v>
      </c>
      <c r="E128">
        <v>6</v>
      </c>
      <c r="F128" t="str">
        <f>IF(tblOrders[[#This Row],[Customer ID]]&gt;8,"New Customer","Existing Customer")</f>
        <v>Existing Customer</v>
      </c>
      <c r="G128" t="str">
        <f>_xlfn.XLOOKUP(tblOrders[[#This Row],[Customer ID]],tblCustomers[ID],tblCustomers[Company])</f>
        <v>Tamu</v>
      </c>
      <c r="H128" t="str">
        <f>_xlfn.XLOOKUP(tblOrders[[#This Row],[Customer ID]],tblCustomers[ID],tblCustomers[Region])</f>
        <v>West</v>
      </c>
      <c r="I128">
        <v>5</v>
      </c>
      <c r="J128" t="s">
        <v>13</v>
      </c>
      <c r="K128">
        <v>12.75</v>
      </c>
      <c r="L128">
        <v>44</v>
      </c>
      <c r="M128">
        <v>57</v>
      </c>
      <c r="N128">
        <f>(tblOrders[[#This Row],[Unit Price]]*tblOrders[[#This Row],[Quantity]])+tblOrders[[#This Row],[Shipping Fee]]</f>
        <v>618</v>
      </c>
      <c r="O128">
        <f>COUNTA(tblOrders[[#This Row],[Order ID]:[Shipping Fee]])</f>
        <v>13</v>
      </c>
      <c r="P128">
        <v>144</v>
      </c>
    </row>
    <row r="129" spans="1:16" x14ac:dyDescent="0.2">
      <c r="A129">
        <v>1184</v>
      </c>
      <c r="B129" s="13">
        <v>43622</v>
      </c>
      <c r="C129" s="14">
        <f>WEEKDAY(tblOrders[[#This Row],[Order Date]],1)</f>
        <v>5</v>
      </c>
      <c r="D129" s="14" t="str">
        <f>TEXT(tblOrders[[#This Row],[Order Date]],"ddd")</f>
        <v>Thu</v>
      </c>
      <c r="E129">
        <v>6</v>
      </c>
      <c r="F129" t="str">
        <f>IF(tblOrders[[#This Row],[Customer ID]]&gt;8,"New Customer","Existing Customer")</f>
        <v>Existing Customer</v>
      </c>
      <c r="G129" t="str">
        <f>_xlfn.XLOOKUP(tblOrders[[#This Row],[Customer ID]],tblCustomers[ID],tblCustomers[Company])</f>
        <v>Tamu</v>
      </c>
      <c r="H129" t="str">
        <f>_xlfn.XLOOKUP(tblOrders[[#This Row],[Customer ID]],tblCustomers[ID],tblCustomers[Region])</f>
        <v>West</v>
      </c>
      <c r="I129">
        <v>5</v>
      </c>
      <c r="J129" t="s">
        <v>9</v>
      </c>
      <c r="K129">
        <v>30</v>
      </c>
      <c r="L129">
        <v>46</v>
      </c>
      <c r="M129">
        <v>135</v>
      </c>
      <c r="N129">
        <f>(tblOrders[[#This Row],[Unit Price]]*tblOrders[[#This Row],[Quantity]])+tblOrders[[#This Row],[Shipping Fee]]</f>
        <v>1515</v>
      </c>
      <c r="O129">
        <f>COUNTA(tblOrders[[#This Row],[Order ID]:[Shipping Fee]])</f>
        <v>13</v>
      </c>
      <c r="P129">
        <v>146</v>
      </c>
    </row>
    <row r="130" spans="1:16" x14ac:dyDescent="0.2">
      <c r="A130">
        <v>1152</v>
      </c>
      <c r="B130" s="13">
        <v>43624</v>
      </c>
      <c r="C130" s="14">
        <f>WEEKDAY(tblOrders[[#This Row],[Order Date]],1)</f>
        <v>7</v>
      </c>
      <c r="D130" s="14" t="str">
        <f>TEXT(tblOrders[[#This Row],[Order Date]],"ddd")</f>
        <v>Sat</v>
      </c>
      <c r="E130">
        <v>6</v>
      </c>
      <c r="F130" t="str">
        <f>IF(tblOrders[[#This Row],[Customer ID]]&gt;8,"New Customer","Existing Customer")</f>
        <v>Existing Customer</v>
      </c>
      <c r="G130" t="str">
        <f>_xlfn.XLOOKUP(tblOrders[[#This Row],[Customer ID]],tblCustomers[ID],tblCustomers[Company])</f>
        <v>Tamu</v>
      </c>
      <c r="H130" t="str">
        <f>_xlfn.XLOOKUP(tblOrders[[#This Row],[Customer ID]],tblCustomers[ID],tblCustomers[Region])</f>
        <v>West</v>
      </c>
      <c r="I130">
        <v>4</v>
      </c>
      <c r="J130" t="s">
        <v>12</v>
      </c>
      <c r="K130">
        <v>40</v>
      </c>
      <c r="L130">
        <v>38</v>
      </c>
      <c r="M130">
        <v>149</v>
      </c>
      <c r="N130">
        <f>(tblOrders[[#This Row],[Unit Price]]*tblOrders[[#This Row],[Quantity]])+tblOrders[[#This Row],[Shipping Fee]]</f>
        <v>1669</v>
      </c>
      <c r="O130">
        <f>COUNTA(tblOrders[[#This Row],[Order ID]:[Shipping Fee]])</f>
        <v>13</v>
      </c>
      <c r="P130">
        <v>104</v>
      </c>
    </row>
    <row r="131" spans="1:16" x14ac:dyDescent="0.2">
      <c r="A131">
        <v>1164</v>
      </c>
      <c r="B131" s="13">
        <v>43624</v>
      </c>
      <c r="C131" s="14">
        <f>WEEKDAY(tblOrders[[#This Row],[Order Date]],1)</f>
        <v>7</v>
      </c>
      <c r="D131" s="14" t="str">
        <f>TEXT(tblOrders[[#This Row],[Order Date]],"ddd")</f>
        <v>Sat</v>
      </c>
      <c r="E131">
        <v>6</v>
      </c>
      <c r="F131" t="str">
        <f>IF(tblOrders[[#This Row],[Customer ID]]&gt;8,"New Customer","Existing Customer")</f>
        <v>Existing Customer</v>
      </c>
      <c r="G131" t="str">
        <f>_xlfn.XLOOKUP(tblOrders[[#This Row],[Customer ID]],tblCustomers[ID],tblCustomers[Company])</f>
        <v>Tamu</v>
      </c>
      <c r="H131" t="str">
        <f>_xlfn.XLOOKUP(tblOrders[[#This Row],[Customer ID]],tblCustomers[ID],tblCustomers[Region])</f>
        <v>West</v>
      </c>
      <c r="I131">
        <v>4</v>
      </c>
      <c r="J131" t="s">
        <v>16</v>
      </c>
      <c r="K131">
        <v>34.799999999999997</v>
      </c>
      <c r="L131">
        <v>30</v>
      </c>
      <c r="M131">
        <v>110</v>
      </c>
      <c r="N131">
        <f>(tblOrders[[#This Row],[Unit Price]]*tblOrders[[#This Row],[Quantity]])+tblOrders[[#This Row],[Shipping Fee]]</f>
        <v>1154</v>
      </c>
      <c r="O131">
        <f>COUNTA(tblOrders[[#This Row],[Order ID]:[Shipping Fee]])</f>
        <v>13</v>
      </c>
      <c r="P131">
        <v>106</v>
      </c>
    </row>
    <row r="132" spans="1:16" x14ac:dyDescent="0.2">
      <c r="A132">
        <v>1157</v>
      </c>
      <c r="B132" s="13">
        <v>43642</v>
      </c>
      <c r="C132" s="14">
        <f>WEEKDAY(tblOrders[[#This Row],[Order Date]],1)</f>
        <v>4</v>
      </c>
      <c r="D132" s="14" t="str">
        <f>TEXT(tblOrders[[#This Row],[Order Date]],"ddd")</f>
        <v>Wed</v>
      </c>
      <c r="E132">
        <v>6</v>
      </c>
      <c r="F132" t="str">
        <f>IF(tblOrders[[#This Row],[Customer ID]]&gt;8,"New Customer","Existing Customer")</f>
        <v>Existing Customer</v>
      </c>
      <c r="G132" t="str">
        <f>_xlfn.XLOOKUP(tblOrders[[#This Row],[Customer ID]],tblCustomers[ID],tblCustomers[Company])</f>
        <v>Tamu</v>
      </c>
      <c r="H132" t="str">
        <f>_xlfn.XLOOKUP(tblOrders[[#This Row],[Customer ID]],tblCustomers[ID],tblCustomers[Region])</f>
        <v>West</v>
      </c>
      <c r="I132">
        <v>6</v>
      </c>
      <c r="J132" t="s">
        <v>17</v>
      </c>
      <c r="K132">
        <v>18.399999999999999</v>
      </c>
      <c r="L132">
        <v>39</v>
      </c>
      <c r="M132">
        <v>72</v>
      </c>
      <c r="N132">
        <f>(tblOrders[[#This Row],[Unit Price]]*tblOrders[[#This Row],[Quantity]])+tblOrders[[#This Row],[Shipping Fee]]</f>
        <v>789.59999999999991</v>
      </c>
      <c r="O132">
        <f>COUNTA(tblOrders[[#This Row],[Order ID]:[Shipping Fee]])</f>
        <v>13</v>
      </c>
      <c r="P132">
        <v>188</v>
      </c>
    </row>
    <row r="133" spans="1:16" x14ac:dyDescent="0.2">
      <c r="A133">
        <v>1210</v>
      </c>
      <c r="B133" s="13">
        <v>43649</v>
      </c>
      <c r="C133" s="14">
        <f>WEEKDAY(tblOrders[[#This Row],[Order Date]],1)</f>
        <v>4</v>
      </c>
      <c r="D133" s="14" t="str">
        <f>TEXT(tblOrders[[#This Row],[Order Date]],"ddd")</f>
        <v>Wed</v>
      </c>
      <c r="E133">
        <v>6</v>
      </c>
      <c r="F133" t="str">
        <f>IF(tblOrders[[#This Row],[Customer ID]]&gt;8,"New Customer","Existing Customer")</f>
        <v>Existing Customer</v>
      </c>
      <c r="G133" t="str">
        <f>_xlfn.XLOOKUP(tblOrders[[#This Row],[Customer ID]],tblCustomers[ID],tblCustomers[Company])</f>
        <v>Tamu</v>
      </c>
      <c r="H133" t="str">
        <f>_xlfn.XLOOKUP(tblOrders[[#This Row],[Customer ID]],tblCustomers[ID],tblCustomers[Region])</f>
        <v>West</v>
      </c>
      <c r="I133">
        <v>1</v>
      </c>
      <c r="J133" t="s">
        <v>12</v>
      </c>
      <c r="K133">
        <v>40</v>
      </c>
      <c r="L133">
        <v>10</v>
      </c>
      <c r="M133">
        <v>40</v>
      </c>
      <c r="N133">
        <f>(tblOrders[[#This Row],[Unit Price]]*tblOrders[[#This Row],[Quantity]])+tblOrders[[#This Row],[Shipping Fee]]</f>
        <v>440</v>
      </c>
      <c r="O133">
        <f>COUNTA(tblOrders[[#This Row],[Order ID]:[Shipping Fee]])</f>
        <v>13</v>
      </c>
      <c r="P133">
        <v>19</v>
      </c>
    </row>
    <row r="134" spans="1:16" x14ac:dyDescent="0.2">
      <c r="A134">
        <v>1189</v>
      </c>
      <c r="B134" s="13">
        <v>43674</v>
      </c>
      <c r="C134" s="14">
        <f>WEEKDAY(tblOrders[[#This Row],[Order Date]],1)</f>
        <v>1</v>
      </c>
      <c r="D134" s="14" t="str">
        <f>TEXT(tblOrders[[#This Row],[Order Date]],"ddd")</f>
        <v>Sun</v>
      </c>
      <c r="E134">
        <v>6</v>
      </c>
      <c r="F134" t="str">
        <f>IF(tblOrders[[#This Row],[Customer ID]]&gt;8,"New Customer","Existing Customer")</f>
        <v>Existing Customer</v>
      </c>
      <c r="G134" t="str">
        <f>_xlfn.XLOOKUP(tblOrders[[#This Row],[Customer ID]],tblCustomers[ID],tblCustomers[Company])</f>
        <v>Tamu</v>
      </c>
      <c r="H134" t="str">
        <f>_xlfn.XLOOKUP(tblOrders[[#This Row],[Customer ID]],tblCustomers[ID],tblCustomers[Region])</f>
        <v>West</v>
      </c>
      <c r="I134">
        <v>6</v>
      </c>
      <c r="J134" t="s">
        <v>10</v>
      </c>
      <c r="K134">
        <v>9.65</v>
      </c>
      <c r="L134">
        <v>33</v>
      </c>
      <c r="M134">
        <v>30</v>
      </c>
      <c r="N134">
        <f>(tblOrders[[#This Row],[Unit Price]]*tblOrders[[#This Row],[Quantity]])+tblOrders[[#This Row],[Shipping Fee]]</f>
        <v>348.45</v>
      </c>
      <c r="O134">
        <f>COUNTA(tblOrders[[#This Row],[Order ID]:[Shipping Fee]])</f>
        <v>13</v>
      </c>
      <c r="P134">
        <v>191</v>
      </c>
    </row>
    <row r="135" spans="1:16" x14ac:dyDescent="0.2">
      <c r="A135">
        <v>1238</v>
      </c>
      <c r="B135" s="13">
        <v>43683</v>
      </c>
      <c r="C135" s="14">
        <f>WEEKDAY(tblOrders[[#This Row],[Order Date]],1)</f>
        <v>3</v>
      </c>
      <c r="D135" s="14" t="str">
        <f>TEXT(tblOrders[[#This Row],[Order Date]],"ddd")</f>
        <v>Tue</v>
      </c>
      <c r="E135">
        <v>6</v>
      </c>
      <c r="F135" t="str">
        <f>IF(tblOrders[[#This Row],[Customer ID]]&gt;8,"New Customer","Existing Customer")</f>
        <v>Existing Customer</v>
      </c>
      <c r="G135" t="str">
        <f>_xlfn.XLOOKUP(tblOrders[[#This Row],[Customer ID]],tblCustomers[ID],tblCustomers[Company])</f>
        <v>Tamu</v>
      </c>
      <c r="H135" t="str">
        <f>_xlfn.XLOOKUP(tblOrders[[#This Row],[Customer ID]],tblCustomers[ID],tblCustomers[Region])</f>
        <v>West</v>
      </c>
      <c r="I135">
        <v>5</v>
      </c>
      <c r="J135" t="s">
        <v>8</v>
      </c>
      <c r="K135">
        <v>14</v>
      </c>
      <c r="L135">
        <v>52</v>
      </c>
      <c r="M135">
        <v>73</v>
      </c>
      <c r="N135">
        <f>(tblOrders[[#This Row],[Unit Price]]*tblOrders[[#This Row],[Quantity]])+tblOrders[[#This Row],[Shipping Fee]]</f>
        <v>801</v>
      </c>
      <c r="O135">
        <f>COUNTA(tblOrders[[#This Row],[Order ID]:[Shipping Fee]])</f>
        <v>13</v>
      </c>
      <c r="P135">
        <v>151</v>
      </c>
    </row>
    <row r="136" spans="1:16" x14ac:dyDescent="0.2">
      <c r="A136">
        <v>1239</v>
      </c>
      <c r="B136" s="13">
        <v>43685</v>
      </c>
      <c r="C136" s="14">
        <f>WEEKDAY(tblOrders[[#This Row],[Order Date]],1)</f>
        <v>5</v>
      </c>
      <c r="D136" s="14" t="str">
        <f>TEXT(tblOrders[[#This Row],[Order Date]],"ddd")</f>
        <v>Thu</v>
      </c>
      <c r="E136">
        <v>6</v>
      </c>
      <c r="F136" t="str">
        <f>IF(tblOrders[[#This Row],[Customer ID]]&gt;8,"New Customer","Existing Customer")</f>
        <v>Existing Customer</v>
      </c>
      <c r="G136" t="str">
        <f>_xlfn.XLOOKUP(tblOrders[[#This Row],[Customer ID]],tblCustomers[ID],tblCustomers[Company])</f>
        <v>Tamu</v>
      </c>
      <c r="H136" t="str">
        <f>_xlfn.XLOOKUP(tblOrders[[#This Row],[Customer ID]],tblCustomers[ID],tblCustomers[Region])</f>
        <v>West</v>
      </c>
      <c r="I136">
        <v>3</v>
      </c>
      <c r="J136" t="s">
        <v>12</v>
      </c>
      <c r="K136">
        <v>40</v>
      </c>
      <c r="L136">
        <v>78</v>
      </c>
      <c r="M136">
        <v>318</v>
      </c>
      <c r="N136">
        <f>(tblOrders[[#This Row],[Unit Price]]*tblOrders[[#This Row],[Quantity]])+tblOrders[[#This Row],[Shipping Fee]]</f>
        <v>3438</v>
      </c>
      <c r="O136">
        <f>COUNTA(tblOrders[[#This Row],[Order ID]:[Shipping Fee]])</f>
        <v>13</v>
      </c>
      <c r="P136">
        <v>71</v>
      </c>
    </row>
    <row r="137" spans="1:16" x14ac:dyDescent="0.2">
      <c r="A137">
        <v>1241</v>
      </c>
      <c r="B137" s="13">
        <v>43702</v>
      </c>
      <c r="C137" s="14">
        <f>WEEKDAY(tblOrders[[#This Row],[Order Date]],1)</f>
        <v>1</v>
      </c>
      <c r="D137" s="14" t="str">
        <f>TEXT(tblOrders[[#This Row],[Order Date]],"ddd")</f>
        <v>Sun</v>
      </c>
      <c r="E137">
        <v>6</v>
      </c>
      <c r="F137" t="str">
        <f>IF(tblOrders[[#This Row],[Customer ID]]&gt;8,"New Customer","Existing Customer")</f>
        <v>Existing Customer</v>
      </c>
      <c r="G137" t="str">
        <f>_xlfn.XLOOKUP(tblOrders[[#This Row],[Customer ID]],tblCustomers[ID],tblCustomers[Company])</f>
        <v>Tamu</v>
      </c>
      <c r="H137" t="str">
        <f>_xlfn.XLOOKUP(tblOrders[[#This Row],[Customer ID]],tblCustomers[ID],tblCustomers[Region])</f>
        <v>West</v>
      </c>
      <c r="I137">
        <v>7</v>
      </c>
      <c r="J137" t="s">
        <v>15</v>
      </c>
      <c r="K137">
        <v>10</v>
      </c>
      <c r="L137">
        <v>55</v>
      </c>
      <c r="M137">
        <v>52</v>
      </c>
      <c r="N137">
        <f>(tblOrders[[#This Row],[Unit Price]]*tblOrders[[#This Row],[Quantity]])+tblOrders[[#This Row],[Shipping Fee]]</f>
        <v>602</v>
      </c>
      <c r="O137">
        <f>COUNTA(tblOrders[[#This Row],[Order ID]:[Shipping Fee]])</f>
        <v>13</v>
      </c>
      <c r="P137">
        <v>243</v>
      </c>
    </row>
    <row r="138" spans="1:16" x14ac:dyDescent="0.2">
      <c r="A138">
        <v>1243</v>
      </c>
      <c r="B138" s="13">
        <v>43703</v>
      </c>
      <c r="C138" s="14">
        <f>WEEKDAY(tblOrders[[#This Row],[Order Date]],1)</f>
        <v>2</v>
      </c>
      <c r="D138" s="14" t="str">
        <f>TEXT(tblOrders[[#This Row],[Order Date]],"ddd")</f>
        <v>Mon</v>
      </c>
      <c r="E138">
        <v>6</v>
      </c>
      <c r="F138" t="str">
        <f>IF(tblOrders[[#This Row],[Customer ID]]&gt;8,"New Customer","Existing Customer")</f>
        <v>Existing Customer</v>
      </c>
      <c r="G138" t="str">
        <f>_xlfn.XLOOKUP(tblOrders[[#This Row],[Customer ID]],tblCustomers[ID],tblCustomers[Company])</f>
        <v>Tamu</v>
      </c>
      <c r="H138" t="str">
        <f>_xlfn.XLOOKUP(tblOrders[[#This Row],[Customer ID]],tblCustomers[ID],tblCustomers[Region])</f>
        <v>West</v>
      </c>
      <c r="I138">
        <v>6</v>
      </c>
      <c r="J138" t="s">
        <v>10</v>
      </c>
      <c r="K138">
        <v>9.65</v>
      </c>
      <c r="L138">
        <v>19</v>
      </c>
      <c r="M138">
        <v>17</v>
      </c>
      <c r="N138">
        <f>(tblOrders[[#This Row],[Unit Price]]*tblOrders[[#This Row],[Quantity]])+tblOrders[[#This Row],[Shipping Fee]]</f>
        <v>200.35</v>
      </c>
      <c r="O138">
        <f>COUNTA(tblOrders[[#This Row],[Order ID]:[Shipping Fee]])</f>
        <v>13</v>
      </c>
      <c r="P138">
        <v>201</v>
      </c>
    </row>
    <row r="139" spans="1:16" x14ac:dyDescent="0.2">
      <c r="A139">
        <v>1315</v>
      </c>
      <c r="B139" s="13">
        <v>43741</v>
      </c>
      <c r="C139" s="14">
        <f>WEEKDAY(tblOrders[[#This Row],[Order Date]],1)</f>
        <v>5</v>
      </c>
      <c r="D139" s="14" t="str">
        <f>TEXT(tblOrders[[#This Row],[Order Date]],"ddd")</f>
        <v>Thu</v>
      </c>
      <c r="E139">
        <v>6</v>
      </c>
      <c r="F139" t="str">
        <f>IF(tblOrders[[#This Row],[Customer ID]]&gt;8,"New Customer","Existing Customer")</f>
        <v>Existing Customer</v>
      </c>
      <c r="G139" t="str">
        <f>_xlfn.XLOOKUP(tblOrders[[#This Row],[Customer ID]],tblCustomers[ID],tblCustomers[Company])</f>
        <v>Tamu</v>
      </c>
      <c r="H139" t="str">
        <f>_xlfn.XLOOKUP(tblOrders[[#This Row],[Customer ID]],tblCustomers[ID],tblCustomers[Region])</f>
        <v>West</v>
      </c>
      <c r="I139">
        <v>1</v>
      </c>
      <c r="J139" t="s">
        <v>11</v>
      </c>
      <c r="K139">
        <v>10</v>
      </c>
      <c r="L139">
        <v>11</v>
      </c>
      <c r="M139">
        <v>11</v>
      </c>
      <c r="N139">
        <f>(tblOrders[[#This Row],[Unit Price]]*tblOrders[[#This Row],[Quantity]])+tblOrders[[#This Row],[Shipping Fee]]</f>
        <v>121</v>
      </c>
      <c r="O139">
        <f>COUNTA(tblOrders[[#This Row],[Order ID]:[Shipping Fee]])</f>
        <v>13</v>
      </c>
      <c r="P139">
        <v>22</v>
      </c>
    </row>
    <row r="140" spans="1:16" x14ac:dyDescent="0.2">
      <c r="A140">
        <v>1312</v>
      </c>
      <c r="B140" s="13">
        <v>43746</v>
      </c>
      <c r="C140" s="14">
        <f>WEEKDAY(tblOrders[[#This Row],[Order Date]],1)</f>
        <v>3</v>
      </c>
      <c r="D140" s="14" t="str">
        <f>TEXT(tblOrders[[#This Row],[Order Date]],"ddd")</f>
        <v>Tue</v>
      </c>
      <c r="E140">
        <v>6</v>
      </c>
      <c r="F140" t="str">
        <f>IF(tblOrders[[#This Row],[Customer ID]]&gt;8,"New Customer","Existing Customer")</f>
        <v>Existing Customer</v>
      </c>
      <c r="G140" t="str">
        <f>_xlfn.XLOOKUP(tblOrders[[#This Row],[Customer ID]],tblCustomers[ID],tblCustomers[Company])</f>
        <v>Tamu</v>
      </c>
      <c r="H140" t="str">
        <f>_xlfn.XLOOKUP(tblOrders[[#This Row],[Customer ID]],tblCustomers[ID],tblCustomers[Region])</f>
        <v>West</v>
      </c>
      <c r="I140">
        <v>4</v>
      </c>
      <c r="J140" t="s">
        <v>16</v>
      </c>
      <c r="K140">
        <v>34.799999999999997</v>
      </c>
      <c r="L140">
        <v>93</v>
      </c>
      <c r="M140">
        <v>314</v>
      </c>
      <c r="N140">
        <f>(tblOrders[[#This Row],[Unit Price]]*tblOrders[[#This Row],[Quantity]])+tblOrders[[#This Row],[Shipping Fee]]</f>
        <v>3550.3999999999996</v>
      </c>
      <c r="O140">
        <f>COUNTA(tblOrders[[#This Row],[Order ID]:[Shipping Fee]])</f>
        <v>13</v>
      </c>
      <c r="P140">
        <v>120</v>
      </c>
    </row>
    <row r="141" spans="1:16" x14ac:dyDescent="0.2">
      <c r="A141">
        <v>1285</v>
      </c>
      <c r="B141" s="13">
        <v>43748</v>
      </c>
      <c r="C141" s="14">
        <f>WEEKDAY(tblOrders[[#This Row],[Order Date]],1)</f>
        <v>5</v>
      </c>
      <c r="D141" s="14" t="str">
        <f>TEXT(tblOrders[[#This Row],[Order Date]],"ddd")</f>
        <v>Thu</v>
      </c>
      <c r="E141">
        <v>6</v>
      </c>
      <c r="F141" t="str">
        <f>IF(tblOrders[[#This Row],[Customer ID]]&gt;8,"New Customer","Existing Customer")</f>
        <v>Existing Customer</v>
      </c>
      <c r="G141" t="str">
        <f>_xlfn.XLOOKUP(tblOrders[[#This Row],[Customer ID]],tblCustomers[ID],tblCustomers[Company])</f>
        <v>Tamu</v>
      </c>
      <c r="H141" t="str">
        <f>_xlfn.XLOOKUP(tblOrders[[#This Row],[Customer ID]],tblCustomers[ID],tblCustomers[Region])</f>
        <v>West</v>
      </c>
      <c r="I141">
        <v>8</v>
      </c>
      <c r="J141" t="s">
        <v>8</v>
      </c>
      <c r="K141">
        <v>2.99</v>
      </c>
      <c r="L141">
        <v>32</v>
      </c>
      <c r="M141">
        <v>10</v>
      </c>
      <c r="N141">
        <f>(tblOrders[[#This Row],[Unit Price]]*tblOrders[[#This Row],[Quantity]])+tblOrders[[#This Row],[Shipping Fee]]</f>
        <v>105.68</v>
      </c>
      <c r="O141">
        <f>COUNTA(tblOrders[[#This Row],[Order ID]:[Shipping Fee]])</f>
        <v>13</v>
      </c>
      <c r="P141">
        <v>272</v>
      </c>
    </row>
    <row r="142" spans="1:16" x14ac:dyDescent="0.2">
      <c r="A142">
        <v>1302</v>
      </c>
      <c r="B142" s="13">
        <v>43763</v>
      </c>
      <c r="C142" s="14">
        <f>WEEKDAY(tblOrders[[#This Row],[Order Date]],1)</f>
        <v>6</v>
      </c>
      <c r="D142" s="14" t="str">
        <f>TEXT(tblOrders[[#This Row],[Order Date]],"ddd")</f>
        <v>Fri</v>
      </c>
      <c r="E142">
        <v>6</v>
      </c>
      <c r="F142" t="str">
        <f>IF(tblOrders[[#This Row],[Customer ID]]&gt;8,"New Customer","Existing Customer")</f>
        <v>Existing Customer</v>
      </c>
      <c r="G142" t="str">
        <f>_xlfn.XLOOKUP(tblOrders[[#This Row],[Customer ID]],tblCustomers[ID],tblCustomers[Company])</f>
        <v>Tamu</v>
      </c>
      <c r="H142" t="str">
        <f>_xlfn.XLOOKUP(tblOrders[[#This Row],[Customer ID]],tblCustomers[ID],tblCustomers[Region])</f>
        <v>West</v>
      </c>
      <c r="I142">
        <v>7</v>
      </c>
      <c r="J142" t="s">
        <v>15</v>
      </c>
      <c r="K142">
        <v>10</v>
      </c>
      <c r="L142">
        <v>90</v>
      </c>
      <c r="M142">
        <v>87</v>
      </c>
      <c r="N142">
        <f>(tblOrders[[#This Row],[Unit Price]]*tblOrders[[#This Row],[Quantity]])+tblOrders[[#This Row],[Shipping Fee]]</f>
        <v>987</v>
      </c>
      <c r="O142">
        <f>COUNTA(tblOrders[[#This Row],[Order ID]:[Shipping Fee]])</f>
        <v>13</v>
      </c>
      <c r="P142">
        <v>247</v>
      </c>
    </row>
    <row r="143" spans="1:16" x14ac:dyDescent="0.2">
      <c r="A143">
        <v>1336</v>
      </c>
      <c r="B143" s="13">
        <v>43797</v>
      </c>
      <c r="C143" s="14">
        <f>WEEKDAY(tblOrders[[#This Row],[Order Date]],1)</f>
        <v>5</v>
      </c>
      <c r="D143" s="14" t="str">
        <f>TEXT(tblOrders[[#This Row],[Order Date]],"ddd")</f>
        <v>Thu</v>
      </c>
      <c r="E143">
        <v>6</v>
      </c>
      <c r="F143" t="str">
        <f>IF(tblOrders[[#This Row],[Customer ID]]&gt;8,"New Customer","Existing Customer")</f>
        <v>Existing Customer</v>
      </c>
      <c r="G143" t="str">
        <f>_xlfn.XLOOKUP(tblOrders[[#This Row],[Customer ID]],tblCustomers[ID],tblCustomers[Company])</f>
        <v>Tamu</v>
      </c>
      <c r="H143" t="str">
        <f>_xlfn.XLOOKUP(tblOrders[[#This Row],[Customer ID]],tblCustomers[ID],tblCustomers[Region])</f>
        <v>West</v>
      </c>
      <c r="I143">
        <v>6</v>
      </c>
      <c r="J143" t="s">
        <v>10</v>
      </c>
      <c r="K143">
        <v>9.65</v>
      </c>
      <c r="L143">
        <v>46</v>
      </c>
      <c r="M143">
        <v>46</v>
      </c>
      <c r="N143">
        <f>(tblOrders[[#This Row],[Unit Price]]*tblOrders[[#This Row],[Quantity]])+tblOrders[[#This Row],[Shipping Fee]]</f>
        <v>489.90000000000003</v>
      </c>
      <c r="O143">
        <f>COUNTA(tblOrders[[#This Row],[Order ID]:[Shipping Fee]])</f>
        <v>13</v>
      </c>
      <c r="P143">
        <v>215</v>
      </c>
    </row>
    <row r="144" spans="1:16" x14ac:dyDescent="0.2">
      <c r="A144">
        <v>1396</v>
      </c>
      <c r="B144" s="13">
        <v>43805</v>
      </c>
      <c r="C144" s="14">
        <f>WEEKDAY(tblOrders[[#This Row],[Order Date]],1)</f>
        <v>6</v>
      </c>
      <c r="D144" s="14" t="str">
        <f>TEXT(tblOrders[[#This Row],[Order Date]],"ddd")</f>
        <v>Fri</v>
      </c>
      <c r="E144">
        <v>6</v>
      </c>
      <c r="F144" t="str">
        <f>IF(tblOrders[[#This Row],[Customer ID]]&gt;8,"New Customer","Existing Customer")</f>
        <v>Existing Customer</v>
      </c>
      <c r="G144" t="str">
        <f>_xlfn.XLOOKUP(tblOrders[[#This Row],[Customer ID]],tblCustomers[ID],tblCustomers[Company])</f>
        <v>Tamu</v>
      </c>
      <c r="H144" t="str">
        <f>_xlfn.XLOOKUP(tblOrders[[#This Row],[Customer ID]],tblCustomers[ID],tblCustomers[Region])</f>
        <v>West</v>
      </c>
      <c r="I144">
        <v>5</v>
      </c>
      <c r="J144" t="s">
        <v>8</v>
      </c>
      <c r="K144">
        <v>14</v>
      </c>
      <c r="L144">
        <v>68</v>
      </c>
      <c r="M144">
        <v>91</v>
      </c>
      <c r="N144">
        <f>(tblOrders[[#This Row],[Unit Price]]*tblOrders[[#This Row],[Quantity]])+tblOrders[[#This Row],[Shipping Fee]]</f>
        <v>1043</v>
      </c>
      <c r="O144">
        <f>COUNTA(tblOrders[[#This Row],[Order ID]:[Shipping Fee]])</f>
        <v>13</v>
      </c>
      <c r="P144">
        <v>162</v>
      </c>
    </row>
    <row r="145" spans="1:16" x14ac:dyDescent="0.2">
      <c r="A145">
        <v>1399</v>
      </c>
      <c r="B145" s="13">
        <v>43824</v>
      </c>
      <c r="C145" s="14">
        <f>WEEKDAY(tblOrders[[#This Row],[Order Date]],1)</f>
        <v>4</v>
      </c>
      <c r="D145" s="14" t="str">
        <f>TEXT(tblOrders[[#This Row],[Order Date]],"ddd")</f>
        <v>Wed</v>
      </c>
      <c r="E145">
        <v>6</v>
      </c>
      <c r="F145" t="str">
        <f>IF(tblOrders[[#This Row],[Customer ID]]&gt;8,"New Customer","Existing Customer")</f>
        <v>Existing Customer</v>
      </c>
      <c r="G145" t="str">
        <f>_xlfn.XLOOKUP(tblOrders[[#This Row],[Customer ID]],tblCustomers[ID],tblCustomers[Company])</f>
        <v>Tamu</v>
      </c>
      <c r="H145" t="str">
        <f>_xlfn.XLOOKUP(tblOrders[[#This Row],[Customer ID]],tblCustomers[ID],tblCustomers[Region])</f>
        <v>West</v>
      </c>
      <c r="I145">
        <v>7</v>
      </c>
      <c r="J145" t="s">
        <v>15</v>
      </c>
      <c r="K145">
        <v>10</v>
      </c>
      <c r="L145">
        <v>100</v>
      </c>
      <c r="M145">
        <v>98</v>
      </c>
      <c r="N145">
        <f>(tblOrders[[#This Row],[Unit Price]]*tblOrders[[#This Row],[Quantity]])+tblOrders[[#This Row],[Shipping Fee]]</f>
        <v>1098</v>
      </c>
      <c r="O145">
        <f>COUNTA(tblOrders[[#This Row],[Order ID]:[Shipping Fee]])</f>
        <v>13</v>
      </c>
      <c r="P145">
        <v>252</v>
      </c>
    </row>
    <row r="146" spans="1:16" x14ac:dyDescent="0.2">
      <c r="A146">
        <v>1380</v>
      </c>
      <c r="B146" s="13">
        <v>43827</v>
      </c>
      <c r="C146" s="14">
        <f>WEEKDAY(tblOrders[[#This Row],[Order Date]],1)</f>
        <v>7</v>
      </c>
      <c r="D146" s="14" t="str">
        <f>TEXT(tblOrders[[#This Row],[Order Date]],"ddd")</f>
        <v>Sat</v>
      </c>
      <c r="E146">
        <v>6</v>
      </c>
      <c r="F146" t="str">
        <f>IF(tblOrders[[#This Row],[Customer ID]]&gt;8,"New Customer","Existing Customer")</f>
        <v>Existing Customer</v>
      </c>
      <c r="G146" t="str">
        <f>_xlfn.XLOOKUP(tblOrders[[#This Row],[Customer ID]],tblCustomers[ID],tblCustomers[Company])</f>
        <v>Tamu</v>
      </c>
      <c r="H146" t="str">
        <f>_xlfn.XLOOKUP(tblOrders[[#This Row],[Customer ID]],tblCustomers[ID],tblCustomers[Region])</f>
        <v>West</v>
      </c>
      <c r="I146">
        <v>6</v>
      </c>
      <c r="J146" t="s">
        <v>8</v>
      </c>
      <c r="K146">
        <v>46</v>
      </c>
      <c r="L146">
        <v>16</v>
      </c>
      <c r="M146">
        <v>74</v>
      </c>
      <c r="N146">
        <f>(tblOrders[[#This Row],[Unit Price]]*tblOrders[[#This Row],[Quantity]])+tblOrders[[#This Row],[Shipping Fee]]</f>
        <v>810</v>
      </c>
      <c r="O146">
        <f>COUNTA(tblOrders[[#This Row],[Order ID]:[Shipping Fee]])</f>
        <v>13</v>
      </c>
      <c r="P146">
        <v>221</v>
      </c>
    </row>
    <row r="147" spans="1:16" x14ac:dyDescent="0.2">
      <c r="A147">
        <v>1015</v>
      </c>
      <c r="B147" s="13">
        <v>43475</v>
      </c>
      <c r="C147" s="14">
        <f>WEEKDAY(tblOrders[[#This Row],[Order Date]],1)</f>
        <v>5</v>
      </c>
      <c r="D147" s="14" t="str">
        <f>TEXT(tblOrders[[#This Row],[Order Date]],"ddd")</f>
        <v>Thu</v>
      </c>
      <c r="E147">
        <v>7</v>
      </c>
      <c r="F147" t="str">
        <f>IF(tblOrders[[#This Row],[Customer ID]]&gt;8,"New Customer","Existing Customer")</f>
        <v>Existing Customer</v>
      </c>
      <c r="G147" t="str">
        <f>_xlfn.XLOOKUP(tblOrders[[#This Row],[Customer ID]],tblCustomers[ID],tblCustomers[Company])</f>
        <v>Site Meter</v>
      </c>
      <c r="H147" t="str">
        <f>_xlfn.XLOOKUP(tblOrders[[#This Row],[Customer ID]],tblCustomers[ID],tblCustomers[Region])</f>
        <v>West</v>
      </c>
      <c r="I147">
        <v>8</v>
      </c>
      <c r="J147" t="s">
        <v>8</v>
      </c>
      <c r="K147">
        <v>2.99</v>
      </c>
      <c r="L147">
        <v>90</v>
      </c>
      <c r="M147">
        <v>28</v>
      </c>
      <c r="N147">
        <f>(tblOrders[[#This Row],[Unit Price]]*tblOrders[[#This Row],[Quantity]])+tblOrders[[#This Row],[Shipping Fee]]</f>
        <v>297.10000000000002</v>
      </c>
      <c r="O147">
        <f>COUNTA(tblOrders[[#This Row],[Order ID]:[Shipping Fee]])</f>
        <v>13</v>
      </c>
      <c r="P147">
        <v>255</v>
      </c>
    </row>
    <row r="148" spans="1:16" x14ac:dyDescent="0.2">
      <c r="A148">
        <v>1025</v>
      </c>
      <c r="B148" s="13">
        <v>43493</v>
      </c>
      <c r="C148" s="14">
        <f>WEEKDAY(tblOrders[[#This Row],[Order Date]],1)</f>
        <v>2</v>
      </c>
      <c r="D148" s="14" t="str">
        <f>TEXT(tblOrders[[#This Row],[Order Date]],"ddd")</f>
        <v>Mon</v>
      </c>
      <c r="E148">
        <v>7</v>
      </c>
      <c r="F148" t="str">
        <f>IF(tblOrders[[#This Row],[Customer ID]]&gt;8,"New Customer","Existing Customer")</f>
        <v>Existing Customer</v>
      </c>
      <c r="G148" t="str">
        <f>_xlfn.XLOOKUP(tblOrders[[#This Row],[Customer ID]],tblCustomers[ID],tblCustomers[Company])</f>
        <v>Site Meter</v>
      </c>
      <c r="H148" t="str">
        <f>_xlfn.XLOOKUP(tblOrders[[#This Row],[Customer ID]],tblCustomers[ID],tblCustomers[Region])</f>
        <v>West</v>
      </c>
      <c r="I148">
        <v>6</v>
      </c>
      <c r="J148" t="s">
        <v>10</v>
      </c>
      <c r="K148">
        <v>9.65</v>
      </c>
      <c r="L148">
        <v>100</v>
      </c>
      <c r="M148">
        <v>94</v>
      </c>
      <c r="N148">
        <f>(tblOrders[[#This Row],[Unit Price]]*tblOrders[[#This Row],[Quantity]])+tblOrders[[#This Row],[Shipping Fee]]</f>
        <v>1059</v>
      </c>
      <c r="O148">
        <f>COUNTA(tblOrders[[#This Row],[Order ID]:[Shipping Fee]])</f>
        <v>13</v>
      </c>
      <c r="P148">
        <v>168</v>
      </c>
    </row>
    <row r="149" spans="1:16" x14ac:dyDescent="0.2">
      <c r="A149">
        <v>1032</v>
      </c>
      <c r="B149" s="13">
        <v>43499</v>
      </c>
      <c r="C149" s="14">
        <f>WEEKDAY(tblOrders[[#This Row],[Order Date]],1)</f>
        <v>1</v>
      </c>
      <c r="D149" s="14" t="str">
        <f>TEXT(tblOrders[[#This Row],[Order Date]],"ddd")</f>
        <v>Sun</v>
      </c>
      <c r="E149">
        <v>7</v>
      </c>
      <c r="F149" t="str">
        <f>IF(tblOrders[[#This Row],[Customer ID]]&gt;8,"New Customer","Existing Customer")</f>
        <v>Existing Customer</v>
      </c>
      <c r="G149" t="str">
        <f>_xlfn.XLOOKUP(tblOrders[[#This Row],[Customer ID]],tblCustomers[ID],tblCustomers[Company])</f>
        <v>Site Meter</v>
      </c>
      <c r="H149" t="str">
        <f>_xlfn.XLOOKUP(tblOrders[[#This Row],[Customer ID]],tblCustomers[ID],tblCustomers[Region])</f>
        <v>West</v>
      </c>
      <c r="I149">
        <v>1</v>
      </c>
      <c r="J149" t="s">
        <v>12</v>
      </c>
      <c r="K149">
        <v>40</v>
      </c>
      <c r="L149">
        <v>30</v>
      </c>
      <c r="M149">
        <v>120</v>
      </c>
      <c r="N149">
        <f>(tblOrders[[#This Row],[Unit Price]]*tblOrders[[#This Row],[Quantity]])+tblOrders[[#This Row],[Shipping Fee]]</f>
        <v>1320</v>
      </c>
      <c r="O149">
        <f>COUNTA(tblOrders[[#This Row],[Order ID]:[Shipping Fee]])</f>
        <v>13</v>
      </c>
      <c r="P149">
        <v>7</v>
      </c>
    </row>
    <row r="150" spans="1:16" x14ac:dyDescent="0.2">
      <c r="A150">
        <v>1030</v>
      </c>
      <c r="B150" s="13">
        <v>43504</v>
      </c>
      <c r="C150" s="14">
        <f>WEEKDAY(tblOrders[[#This Row],[Order Date]],1)</f>
        <v>6</v>
      </c>
      <c r="D150" s="14" t="str">
        <f>TEXT(tblOrders[[#This Row],[Order Date]],"ddd")</f>
        <v>Fri</v>
      </c>
      <c r="E150">
        <v>7</v>
      </c>
      <c r="F150" t="str">
        <f>IF(tblOrders[[#This Row],[Customer ID]]&gt;8,"New Customer","Existing Customer")</f>
        <v>Existing Customer</v>
      </c>
      <c r="G150" t="str">
        <f>_xlfn.XLOOKUP(tblOrders[[#This Row],[Customer ID]],tblCustomers[ID],tblCustomers[Company])</f>
        <v>Site Meter</v>
      </c>
      <c r="H150" t="str">
        <f>_xlfn.XLOOKUP(tblOrders[[#This Row],[Customer ID]],tblCustomers[ID],tblCustomers[Region])</f>
        <v>West</v>
      </c>
      <c r="I150">
        <v>4</v>
      </c>
      <c r="J150" t="s">
        <v>12</v>
      </c>
      <c r="K150">
        <v>40</v>
      </c>
      <c r="L150">
        <v>32</v>
      </c>
      <c r="M150">
        <v>129</v>
      </c>
      <c r="N150">
        <f>(tblOrders[[#This Row],[Unit Price]]*tblOrders[[#This Row],[Quantity]])+tblOrders[[#This Row],[Shipping Fee]]</f>
        <v>1409</v>
      </c>
      <c r="O150">
        <f>COUNTA(tblOrders[[#This Row],[Order ID]:[Shipping Fee]])</f>
        <v>13</v>
      </c>
      <c r="P150">
        <v>92</v>
      </c>
    </row>
    <row r="151" spans="1:16" x14ac:dyDescent="0.2">
      <c r="A151">
        <v>1045</v>
      </c>
      <c r="B151" s="13">
        <v>43521</v>
      </c>
      <c r="C151" s="14">
        <f>WEEKDAY(tblOrders[[#This Row],[Order Date]],1)</f>
        <v>2</v>
      </c>
      <c r="D151" s="14" t="str">
        <f>TEXT(tblOrders[[#This Row],[Order Date]],"ddd")</f>
        <v>Mon</v>
      </c>
      <c r="E151">
        <v>7</v>
      </c>
      <c r="F151" t="str">
        <f>IF(tblOrders[[#This Row],[Customer ID]]&gt;8,"New Customer","Existing Customer")</f>
        <v>Existing Customer</v>
      </c>
      <c r="G151" t="str">
        <f>_xlfn.XLOOKUP(tblOrders[[#This Row],[Customer ID]],tblCustomers[ID],tblCustomers[Company])</f>
        <v>Site Meter</v>
      </c>
      <c r="H151" t="str">
        <f>_xlfn.XLOOKUP(tblOrders[[#This Row],[Customer ID]],tblCustomers[ID],tblCustomers[Region])</f>
        <v>West</v>
      </c>
      <c r="I151">
        <v>7</v>
      </c>
      <c r="J151" t="s">
        <v>11</v>
      </c>
      <c r="K151">
        <v>22</v>
      </c>
      <c r="L151">
        <v>98</v>
      </c>
      <c r="M151">
        <v>205</v>
      </c>
      <c r="N151">
        <f>(tblOrders[[#This Row],[Unit Price]]*tblOrders[[#This Row],[Quantity]])+tblOrders[[#This Row],[Shipping Fee]]</f>
        <v>2361</v>
      </c>
      <c r="O151">
        <f>COUNTA(tblOrders[[#This Row],[Order ID]:[Shipping Fee]])</f>
        <v>13</v>
      </c>
      <c r="P151">
        <v>231</v>
      </c>
    </row>
    <row r="152" spans="1:16" x14ac:dyDescent="0.2">
      <c r="A152">
        <v>1071</v>
      </c>
      <c r="B152" s="13">
        <v>43527</v>
      </c>
      <c r="C152" s="14">
        <f>WEEKDAY(tblOrders[[#This Row],[Order Date]],1)</f>
        <v>1</v>
      </c>
      <c r="D152" s="14" t="str">
        <f>TEXT(tblOrders[[#This Row],[Order Date]],"ddd")</f>
        <v>Sun</v>
      </c>
      <c r="E152">
        <v>7</v>
      </c>
      <c r="F152" t="str">
        <f>IF(tblOrders[[#This Row],[Customer ID]]&gt;8,"New Customer","Existing Customer")</f>
        <v>Existing Customer</v>
      </c>
      <c r="G152" t="str">
        <f>_xlfn.XLOOKUP(tblOrders[[#This Row],[Customer ID]],tblCustomers[ID],tblCustomers[Company])</f>
        <v>Site Meter</v>
      </c>
      <c r="H152" t="str">
        <f>_xlfn.XLOOKUP(tblOrders[[#This Row],[Customer ID]],tblCustomers[ID],tblCustomers[Region])</f>
        <v>West</v>
      </c>
      <c r="I152">
        <v>1</v>
      </c>
      <c r="J152" t="s">
        <v>12</v>
      </c>
      <c r="K152">
        <v>40</v>
      </c>
      <c r="L152">
        <v>71</v>
      </c>
      <c r="M152">
        <v>295</v>
      </c>
      <c r="N152">
        <f>(tblOrders[[#This Row],[Unit Price]]*tblOrders[[#This Row],[Quantity]])+tblOrders[[#This Row],[Shipping Fee]]</f>
        <v>3135</v>
      </c>
      <c r="O152">
        <f>COUNTA(tblOrders[[#This Row],[Order ID]:[Shipping Fee]])</f>
        <v>13</v>
      </c>
      <c r="P152">
        <v>9</v>
      </c>
    </row>
    <row r="153" spans="1:16" x14ac:dyDescent="0.2">
      <c r="A153">
        <v>1057</v>
      </c>
      <c r="B153" s="13">
        <v>43549</v>
      </c>
      <c r="C153" s="14">
        <f>WEEKDAY(tblOrders[[#This Row],[Order Date]],1)</f>
        <v>2</v>
      </c>
      <c r="D153" s="14" t="str">
        <f>TEXT(tblOrders[[#This Row],[Order Date]],"ddd")</f>
        <v>Mon</v>
      </c>
      <c r="E153">
        <v>7</v>
      </c>
      <c r="F153" t="str">
        <f>IF(tblOrders[[#This Row],[Customer ID]]&gt;8,"New Customer","Existing Customer")</f>
        <v>Existing Customer</v>
      </c>
      <c r="G153" t="str">
        <f>_xlfn.XLOOKUP(tblOrders[[#This Row],[Customer ID]],tblCustomers[ID],tblCustomers[Company])</f>
        <v>Site Meter</v>
      </c>
      <c r="H153" t="str">
        <f>_xlfn.XLOOKUP(tblOrders[[#This Row],[Customer ID]],tblCustomers[ID],tblCustomers[Region])</f>
        <v>West</v>
      </c>
      <c r="I153">
        <v>8</v>
      </c>
      <c r="J153" t="s">
        <v>15</v>
      </c>
      <c r="K153">
        <v>10</v>
      </c>
      <c r="L153">
        <v>46</v>
      </c>
      <c r="M153">
        <v>46</v>
      </c>
      <c r="N153">
        <f>(tblOrders[[#This Row],[Unit Price]]*tblOrders[[#This Row],[Quantity]])+tblOrders[[#This Row],[Shipping Fee]]</f>
        <v>506</v>
      </c>
      <c r="O153">
        <f>COUNTA(tblOrders[[#This Row],[Order ID]:[Shipping Fee]])</f>
        <v>13</v>
      </c>
      <c r="P153">
        <v>258</v>
      </c>
    </row>
    <row r="154" spans="1:16" x14ac:dyDescent="0.2">
      <c r="A154">
        <v>1090</v>
      </c>
      <c r="B154" s="13">
        <v>43563</v>
      </c>
      <c r="C154" s="14">
        <f>WEEKDAY(tblOrders[[#This Row],[Order Date]],1)</f>
        <v>2</v>
      </c>
      <c r="D154" s="14" t="str">
        <f>TEXT(tblOrders[[#This Row],[Order Date]],"ddd")</f>
        <v>Mon</v>
      </c>
      <c r="E154">
        <v>7</v>
      </c>
      <c r="F154" t="str">
        <f>IF(tblOrders[[#This Row],[Customer ID]]&gt;8,"New Customer","Existing Customer")</f>
        <v>Existing Customer</v>
      </c>
      <c r="G154" t="str">
        <f>_xlfn.XLOOKUP(tblOrders[[#This Row],[Customer ID]],tblCustomers[ID],tblCustomers[Company])</f>
        <v>Site Meter</v>
      </c>
      <c r="H154" t="str">
        <f>_xlfn.XLOOKUP(tblOrders[[#This Row],[Customer ID]],tblCustomers[ID],tblCustomers[Region])</f>
        <v>West</v>
      </c>
      <c r="I154">
        <v>4</v>
      </c>
      <c r="J154" t="s">
        <v>13</v>
      </c>
      <c r="K154">
        <v>12.75</v>
      </c>
      <c r="L154">
        <v>83</v>
      </c>
      <c r="M154">
        <v>103</v>
      </c>
      <c r="N154">
        <f>(tblOrders[[#This Row],[Unit Price]]*tblOrders[[#This Row],[Quantity]])+tblOrders[[#This Row],[Shipping Fee]]</f>
        <v>1161.25</v>
      </c>
      <c r="O154">
        <f>COUNTA(tblOrders[[#This Row],[Order ID]:[Shipping Fee]])</f>
        <v>13</v>
      </c>
      <c r="P154">
        <v>99</v>
      </c>
    </row>
    <row r="155" spans="1:16" x14ac:dyDescent="0.2">
      <c r="A155">
        <v>1119</v>
      </c>
      <c r="B155" s="13">
        <v>43593</v>
      </c>
      <c r="C155" s="14">
        <f>WEEKDAY(tblOrders[[#This Row],[Order Date]],1)</f>
        <v>4</v>
      </c>
      <c r="D155" s="14" t="str">
        <f>TEXT(tblOrders[[#This Row],[Order Date]],"ddd")</f>
        <v>Wed</v>
      </c>
      <c r="E155">
        <v>7</v>
      </c>
      <c r="F155" t="str">
        <f>IF(tblOrders[[#This Row],[Customer ID]]&gt;8,"New Customer","Existing Customer")</f>
        <v>Existing Customer</v>
      </c>
      <c r="G155" t="str">
        <f>_xlfn.XLOOKUP(tblOrders[[#This Row],[Customer ID]],tblCustomers[ID],tblCustomers[Company])</f>
        <v>Site Meter</v>
      </c>
      <c r="H155" t="str">
        <f>_xlfn.XLOOKUP(tblOrders[[#This Row],[Customer ID]],tblCustomers[ID],tblCustomers[Region])</f>
        <v>West</v>
      </c>
      <c r="I155">
        <v>3</v>
      </c>
      <c r="J155" t="s">
        <v>12</v>
      </c>
      <c r="K155">
        <v>40</v>
      </c>
      <c r="L155">
        <v>73</v>
      </c>
      <c r="M155">
        <v>283</v>
      </c>
      <c r="N155">
        <f>(tblOrders[[#This Row],[Unit Price]]*tblOrders[[#This Row],[Quantity]])+tblOrders[[#This Row],[Shipping Fee]]</f>
        <v>3203</v>
      </c>
      <c r="O155">
        <f>COUNTA(tblOrders[[#This Row],[Order ID]:[Shipping Fee]])</f>
        <v>13</v>
      </c>
      <c r="P155">
        <v>60</v>
      </c>
    </row>
    <row r="156" spans="1:16" x14ac:dyDescent="0.2">
      <c r="A156">
        <v>1120</v>
      </c>
      <c r="B156" s="13">
        <v>43593</v>
      </c>
      <c r="C156" s="14">
        <f>WEEKDAY(tblOrders[[#This Row],[Order Date]],1)</f>
        <v>4</v>
      </c>
      <c r="D156" s="14" t="str">
        <f>TEXT(tblOrders[[#This Row],[Order Date]],"ddd")</f>
        <v>Wed</v>
      </c>
      <c r="E156">
        <v>7</v>
      </c>
      <c r="F156" t="str">
        <f>IF(tblOrders[[#This Row],[Customer ID]]&gt;8,"New Customer","Existing Customer")</f>
        <v>Existing Customer</v>
      </c>
      <c r="G156" t="str">
        <f>_xlfn.XLOOKUP(tblOrders[[#This Row],[Customer ID]],tblCustomers[ID],tblCustomers[Company])</f>
        <v>Site Meter</v>
      </c>
      <c r="H156" t="str">
        <f>_xlfn.XLOOKUP(tblOrders[[#This Row],[Customer ID]],tblCustomers[ID],tblCustomers[Region])</f>
        <v>West</v>
      </c>
      <c r="I156">
        <v>4</v>
      </c>
      <c r="J156" t="s">
        <v>15</v>
      </c>
      <c r="K156">
        <v>9.1999999999999993</v>
      </c>
      <c r="L156">
        <v>51</v>
      </c>
      <c r="M156">
        <v>45</v>
      </c>
      <c r="N156">
        <f>(tblOrders[[#This Row],[Unit Price]]*tblOrders[[#This Row],[Quantity]])+tblOrders[[#This Row],[Shipping Fee]]</f>
        <v>514.20000000000005</v>
      </c>
      <c r="O156">
        <f>COUNTA(tblOrders[[#This Row],[Order ID]:[Shipping Fee]])</f>
        <v>13</v>
      </c>
      <c r="P156">
        <v>102</v>
      </c>
    </row>
    <row r="157" spans="1:16" x14ac:dyDescent="0.2">
      <c r="A157">
        <v>1167</v>
      </c>
      <c r="B157" s="13">
        <v>43619</v>
      </c>
      <c r="C157" s="14">
        <f>WEEKDAY(tblOrders[[#This Row],[Order Date]],1)</f>
        <v>2</v>
      </c>
      <c r="D157" s="14" t="str">
        <f>TEXT(tblOrders[[#This Row],[Order Date]],"ddd")</f>
        <v>Mon</v>
      </c>
      <c r="E157">
        <v>7</v>
      </c>
      <c r="F157" t="str">
        <f>IF(tblOrders[[#This Row],[Customer ID]]&gt;8,"New Customer","Existing Customer")</f>
        <v>Existing Customer</v>
      </c>
      <c r="G157" t="str">
        <f>_xlfn.XLOOKUP(tblOrders[[#This Row],[Customer ID]],tblCustomers[ID],tblCustomers[Company])</f>
        <v>Site Meter</v>
      </c>
      <c r="H157" t="str">
        <f>_xlfn.XLOOKUP(tblOrders[[#This Row],[Customer ID]],tblCustomers[ID],tblCustomers[Region])</f>
        <v>West</v>
      </c>
      <c r="I157">
        <v>1</v>
      </c>
      <c r="J157" t="s">
        <v>11</v>
      </c>
      <c r="K157">
        <v>10</v>
      </c>
      <c r="L157">
        <v>24</v>
      </c>
      <c r="M157">
        <v>25</v>
      </c>
      <c r="N157">
        <f>(tblOrders[[#This Row],[Unit Price]]*tblOrders[[#This Row],[Quantity]])+tblOrders[[#This Row],[Shipping Fee]]</f>
        <v>265</v>
      </c>
      <c r="O157">
        <f>COUNTA(tblOrders[[#This Row],[Order ID]:[Shipping Fee]])</f>
        <v>13</v>
      </c>
      <c r="P157">
        <v>16</v>
      </c>
    </row>
    <row r="158" spans="1:16" x14ac:dyDescent="0.2">
      <c r="A158">
        <v>1164</v>
      </c>
      <c r="B158" s="13">
        <v>43624</v>
      </c>
      <c r="C158" s="14">
        <f>WEEKDAY(tblOrders[[#This Row],[Order Date]],1)</f>
        <v>7</v>
      </c>
      <c r="D158" s="14" t="str">
        <f>TEXT(tblOrders[[#This Row],[Order Date]],"ddd")</f>
        <v>Sat</v>
      </c>
      <c r="E158">
        <v>7</v>
      </c>
      <c r="F158" t="str">
        <f>IF(tblOrders[[#This Row],[Customer ID]]&gt;8,"New Customer","Existing Customer")</f>
        <v>Existing Customer</v>
      </c>
      <c r="G158" t="str">
        <f>_xlfn.XLOOKUP(tblOrders[[#This Row],[Customer ID]],tblCustomers[ID],tblCustomers[Company])</f>
        <v>Site Meter</v>
      </c>
      <c r="H158" t="str">
        <f>_xlfn.XLOOKUP(tblOrders[[#This Row],[Customer ID]],tblCustomers[ID],tblCustomers[Region])</f>
        <v>West</v>
      </c>
      <c r="I158">
        <v>3</v>
      </c>
      <c r="J158" t="s">
        <v>16</v>
      </c>
      <c r="K158">
        <v>34.799999999999997</v>
      </c>
      <c r="L158">
        <v>30</v>
      </c>
      <c r="M158">
        <v>110</v>
      </c>
      <c r="N158">
        <f>(tblOrders[[#This Row],[Unit Price]]*tblOrders[[#This Row],[Quantity]])+tblOrders[[#This Row],[Shipping Fee]]</f>
        <v>1154</v>
      </c>
      <c r="O158">
        <f>COUNTA(tblOrders[[#This Row],[Order ID]:[Shipping Fee]])</f>
        <v>13</v>
      </c>
      <c r="P158">
        <v>65</v>
      </c>
    </row>
    <row r="159" spans="1:16" x14ac:dyDescent="0.2">
      <c r="A159">
        <v>1148</v>
      </c>
      <c r="B159" s="13">
        <v>43644</v>
      </c>
      <c r="C159" s="14">
        <f>WEEKDAY(tblOrders[[#This Row],[Order Date]],1)</f>
        <v>6</v>
      </c>
      <c r="D159" s="14" t="str">
        <f>TEXT(tblOrders[[#This Row],[Order Date]],"ddd")</f>
        <v>Fri</v>
      </c>
      <c r="E159">
        <v>7</v>
      </c>
      <c r="F159" t="str">
        <f>IF(tblOrders[[#This Row],[Customer ID]]&gt;8,"New Customer","Existing Customer")</f>
        <v>Existing Customer</v>
      </c>
      <c r="G159" t="str">
        <f>_xlfn.XLOOKUP(tblOrders[[#This Row],[Customer ID]],tblCustomers[ID],tblCustomers[Company])</f>
        <v>Site Meter</v>
      </c>
      <c r="H159" t="str">
        <f>_xlfn.XLOOKUP(tblOrders[[#This Row],[Customer ID]],tblCustomers[ID],tblCustomers[Region])</f>
        <v>West</v>
      </c>
      <c r="I159">
        <v>6</v>
      </c>
      <c r="J159" t="s">
        <v>17</v>
      </c>
      <c r="K159">
        <v>18.399999999999999</v>
      </c>
      <c r="L159">
        <v>98</v>
      </c>
      <c r="M159">
        <v>184</v>
      </c>
      <c r="N159">
        <f>(tblOrders[[#This Row],[Unit Price]]*tblOrders[[#This Row],[Quantity]])+tblOrders[[#This Row],[Shipping Fee]]</f>
        <v>1987.1999999999998</v>
      </c>
      <c r="O159">
        <f>COUNTA(tblOrders[[#This Row],[Order ID]:[Shipping Fee]])</f>
        <v>13</v>
      </c>
      <c r="P159">
        <v>185</v>
      </c>
    </row>
    <row r="160" spans="1:16" x14ac:dyDescent="0.2">
      <c r="A160">
        <v>1177</v>
      </c>
      <c r="B160" s="13">
        <v>43644</v>
      </c>
      <c r="C160" s="14">
        <f>WEEKDAY(tblOrders[[#This Row],[Order Date]],1)</f>
        <v>6</v>
      </c>
      <c r="D160" s="14" t="str">
        <f>TEXT(tblOrders[[#This Row],[Order Date]],"ddd")</f>
        <v>Fri</v>
      </c>
      <c r="E160">
        <v>7</v>
      </c>
      <c r="F160" t="str">
        <f>IF(tblOrders[[#This Row],[Customer ID]]&gt;8,"New Customer","Existing Customer")</f>
        <v>Existing Customer</v>
      </c>
      <c r="G160" t="str">
        <f>_xlfn.XLOOKUP(tblOrders[[#This Row],[Customer ID]],tblCustomers[ID],tblCustomers[Company])</f>
        <v>Site Meter</v>
      </c>
      <c r="H160" t="str">
        <f>_xlfn.XLOOKUP(tblOrders[[#This Row],[Customer ID]],tblCustomers[ID],tblCustomers[Region])</f>
        <v>West</v>
      </c>
      <c r="I160">
        <v>6</v>
      </c>
      <c r="J160" t="s">
        <v>8</v>
      </c>
      <c r="K160">
        <v>46</v>
      </c>
      <c r="L160">
        <v>74</v>
      </c>
      <c r="M160">
        <v>340</v>
      </c>
      <c r="N160">
        <f>(tblOrders[[#This Row],[Unit Price]]*tblOrders[[#This Row],[Quantity]])+tblOrders[[#This Row],[Shipping Fee]]</f>
        <v>3744</v>
      </c>
      <c r="O160">
        <f>COUNTA(tblOrders[[#This Row],[Order ID]:[Shipping Fee]])</f>
        <v>13</v>
      </c>
      <c r="P160">
        <v>189</v>
      </c>
    </row>
    <row r="161" spans="1:16" x14ac:dyDescent="0.2">
      <c r="A161">
        <v>1209</v>
      </c>
      <c r="B161" s="13">
        <v>43649</v>
      </c>
      <c r="C161" s="14">
        <f>WEEKDAY(tblOrders[[#This Row],[Order Date]],1)</f>
        <v>4</v>
      </c>
      <c r="D161" s="14" t="str">
        <f>TEXT(tblOrders[[#This Row],[Order Date]],"ddd")</f>
        <v>Wed</v>
      </c>
      <c r="E161">
        <v>7</v>
      </c>
      <c r="F161" t="str">
        <f>IF(tblOrders[[#This Row],[Customer ID]]&gt;8,"New Customer","Existing Customer")</f>
        <v>Existing Customer</v>
      </c>
      <c r="G161" t="str">
        <f>_xlfn.XLOOKUP(tblOrders[[#This Row],[Customer ID]],tblCustomers[ID],tblCustomers[Company])</f>
        <v>Site Meter</v>
      </c>
      <c r="H161" t="str">
        <f>_xlfn.XLOOKUP(tblOrders[[#This Row],[Customer ID]],tblCustomers[ID],tblCustomers[Region])</f>
        <v>West</v>
      </c>
      <c r="I161">
        <v>1</v>
      </c>
      <c r="J161" t="s">
        <v>11</v>
      </c>
      <c r="K161">
        <v>10</v>
      </c>
      <c r="L161">
        <v>99</v>
      </c>
      <c r="M161">
        <v>95</v>
      </c>
      <c r="N161">
        <f>(tblOrders[[#This Row],[Unit Price]]*tblOrders[[#This Row],[Quantity]])+tblOrders[[#This Row],[Shipping Fee]]</f>
        <v>1085</v>
      </c>
      <c r="O161">
        <f>COUNTA(tblOrders[[#This Row],[Order ID]:[Shipping Fee]])</f>
        <v>13</v>
      </c>
      <c r="P161">
        <v>18</v>
      </c>
    </row>
    <row r="162" spans="1:16" x14ac:dyDescent="0.2">
      <c r="A162">
        <v>1201</v>
      </c>
      <c r="B162" s="13">
        <v>43652</v>
      </c>
      <c r="C162" s="14">
        <f>WEEKDAY(tblOrders[[#This Row],[Order Date]],1)</f>
        <v>7</v>
      </c>
      <c r="D162" s="14" t="str">
        <f>TEXT(tblOrders[[#This Row],[Order Date]],"ddd")</f>
        <v>Sat</v>
      </c>
      <c r="E162">
        <v>7</v>
      </c>
      <c r="F162" t="str">
        <f>IF(tblOrders[[#This Row],[Customer ID]]&gt;8,"New Customer","Existing Customer")</f>
        <v>Existing Customer</v>
      </c>
      <c r="G162" t="str">
        <f>_xlfn.XLOOKUP(tblOrders[[#This Row],[Customer ID]],tblCustomers[ID],tblCustomers[Company])</f>
        <v>Site Meter</v>
      </c>
      <c r="H162" t="str">
        <f>_xlfn.XLOOKUP(tblOrders[[#This Row],[Customer ID]],tblCustomers[ID],tblCustomers[Region])</f>
        <v>West</v>
      </c>
      <c r="I162">
        <v>5</v>
      </c>
      <c r="J162" t="s">
        <v>13</v>
      </c>
      <c r="K162">
        <v>12.75</v>
      </c>
      <c r="L162">
        <v>76</v>
      </c>
      <c r="M162">
        <v>98</v>
      </c>
      <c r="N162">
        <f>(tblOrders[[#This Row],[Unit Price]]*tblOrders[[#This Row],[Quantity]])+tblOrders[[#This Row],[Shipping Fee]]</f>
        <v>1067</v>
      </c>
      <c r="O162">
        <f>COUNTA(tblOrders[[#This Row],[Order ID]:[Shipping Fee]])</f>
        <v>13</v>
      </c>
      <c r="P162">
        <v>149</v>
      </c>
    </row>
    <row r="163" spans="1:16" x14ac:dyDescent="0.2">
      <c r="A163">
        <v>1194</v>
      </c>
      <c r="B163" s="13">
        <v>43654</v>
      </c>
      <c r="C163" s="14">
        <f>WEEKDAY(tblOrders[[#This Row],[Order Date]],1)</f>
        <v>2</v>
      </c>
      <c r="D163" s="14" t="str">
        <f>TEXT(tblOrders[[#This Row],[Order Date]],"ddd")</f>
        <v>Mon</v>
      </c>
      <c r="E163">
        <v>7</v>
      </c>
      <c r="F163" t="str">
        <f>IF(tblOrders[[#This Row],[Customer ID]]&gt;8,"New Customer","Existing Customer")</f>
        <v>Existing Customer</v>
      </c>
      <c r="G163" t="str">
        <f>_xlfn.XLOOKUP(tblOrders[[#This Row],[Customer ID]],tblCustomers[ID],tblCustomers[Company])</f>
        <v>Site Meter</v>
      </c>
      <c r="H163" t="str">
        <f>_xlfn.XLOOKUP(tblOrders[[#This Row],[Customer ID]],tblCustomers[ID],tblCustomers[Region])</f>
        <v>West</v>
      </c>
      <c r="I163">
        <v>3</v>
      </c>
      <c r="J163" t="s">
        <v>12</v>
      </c>
      <c r="K163">
        <v>40</v>
      </c>
      <c r="L163">
        <v>91</v>
      </c>
      <c r="M163">
        <v>360</v>
      </c>
      <c r="N163">
        <f>(tblOrders[[#This Row],[Unit Price]]*tblOrders[[#This Row],[Quantity]])+tblOrders[[#This Row],[Shipping Fee]]</f>
        <v>4000</v>
      </c>
      <c r="O163">
        <f>COUNTA(tblOrders[[#This Row],[Order ID]:[Shipping Fee]])</f>
        <v>13</v>
      </c>
      <c r="P163">
        <v>67</v>
      </c>
    </row>
    <row r="164" spans="1:16" x14ac:dyDescent="0.2">
      <c r="A164">
        <v>1197</v>
      </c>
      <c r="B164" s="13">
        <v>43672</v>
      </c>
      <c r="C164" s="14">
        <f>WEEKDAY(tblOrders[[#This Row],[Order Date]],1)</f>
        <v>6</v>
      </c>
      <c r="D164" s="14" t="str">
        <f>TEXT(tblOrders[[#This Row],[Order Date]],"ddd")</f>
        <v>Fri</v>
      </c>
      <c r="E164">
        <v>7</v>
      </c>
      <c r="F164" t="str">
        <f>IF(tblOrders[[#This Row],[Customer ID]]&gt;8,"New Customer","Existing Customer")</f>
        <v>Existing Customer</v>
      </c>
      <c r="G164" t="str">
        <f>_xlfn.XLOOKUP(tblOrders[[#This Row],[Customer ID]],tblCustomers[ID],tblCustomers[Company])</f>
        <v>Site Meter</v>
      </c>
      <c r="H164" t="str">
        <f>_xlfn.XLOOKUP(tblOrders[[#This Row],[Customer ID]],tblCustomers[ID],tblCustomers[Region])</f>
        <v>West</v>
      </c>
      <c r="I164">
        <v>6</v>
      </c>
      <c r="J164" t="s">
        <v>19</v>
      </c>
      <c r="K164">
        <v>21.35</v>
      </c>
      <c r="L164">
        <v>81</v>
      </c>
      <c r="M164">
        <v>178</v>
      </c>
      <c r="N164">
        <f>(tblOrders[[#This Row],[Unit Price]]*tblOrders[[#This Row],[Quantity]])+tblOrders[[#This Row],[Shipping Fee]]</f>
        <v>1907.3500000000001</v>
      </c>
      <c r="O164">
        <f>COUNTA(tblOrders[[#This Row],[Order ID]:[Shipping Fee]])</f>
        <v>13</v>
      </c>
      <c r="P164">
        <v>193</v>
      </c>
    </row>
    <row r="165" spans="1:16" x14ac:dyDescent="0.2">
      <c r="A165">
        <v>1273</v>
      </c>
      <c r="B165" s="13">
        <v>43716</v>
      </c>
      <c r="C165" s="14">
        <f>WEEKDAY(tblOrders[[#This Row],[Order Date]],1)</f>
        <v>1</v>
      </c>
      <c r="D165" s="14" t="str">
        <f>TEXT(tblOrders[[#This Row],[Order Date]],"ddd")</f>
        <v>Sun</v>
      </c>
      <c r="E165">
        <v>7</v>
      </c>
      <c r="F165" t="str">
        <f>IF(tblOrders[[#This Row],[Customer ID]]&gt;8,"New Customer","Existing Customer")</f>
        <v>Existing Customer</v>
      </c>
      <c r="G165" t="str">
        <f>_xlfn.XLOOKUP(tblOrders[[#This Row],[Customer ID]],tblCustomers[ID],tblCustomers[Company])</f>
        <v>Site Meter</v>
      </c>
      <c r="H165" t="str">
        <f>_xlfn.XLOOKUP(tblOrders[[#This Row],[Customer ID]],tblCustomers[ID],tblCustomers[Region])</f>
        <v>West</v>
      </c>
      <c r="I165">
        <v>4</v>
      </c>
      <c r="J165" t="s">
        <v>16</v>
      </c>
      <c r="K165">
        <v>34.799999999999997</v>
      </c>
      <c r="L165">
        <v>63</v>
      </c>
      <c r="M165">
        <v>230</v>
      </c>
      <c r="N165">
        <f>(tblOrders[[#This Row],[Unit Price]]*tblOrders[[#This Row],[Quantity]])+tblOrders[[#This Row],[Shipping Fee]]</f>
        <v>2422.3999999999996</v>
      </c>
      <c r="O165">
        <f>COUNTA(tblOrders[[#This Row],[Order ID]:[Shipping Fee]])</f>
        <v>13</v>
      </c>
      <c r="P165">
        <v>116</v>
      </c>
    </row>
    <row r="166" spans="1:16" x14ac:dyDescent="0.2">
      <c r="A166">
        <v>1263</v>
      </c>
      <c r="B166" s="13">
        <v>43733</v>
      </c>
      <c r="C166" s="14">
        <f>WEEKDAY(tblOrders[[#This Row],[Order Date]],1)</f>
        <v>4</v>
      </c>
      <c r="D166" s="14" t="str">
        <f>TEXT(tblOrders[[#This Row],[Order Date]],"ddd")</f>
        <v>Wed</v>
      </c>
      <c r="E166">
        <v>7</v>
      </c>
      <c r="F166" t="str">
        <f>IF(tblOrders[[#This Row],[Customer ID]]&gt;8,"New Customer","Existing Customer")</f>
        <v>Existing Customer</v>
      </c>
      <c r="G166" t="str">
        <f>_xlfn.XLOOKUP(tblOrders[[#This Row],[Customer ID]],tblCustomers[ID],tblCustomers[Company])</f>
        <v>Site Meter</v>
      </c>
      <c r="H166" t="str">
        <f>_xlfn.XLOOKUP(tblOrders[[#This Row],[Customer ID]],tblCustomers[ID],tblCustomers[Region])</f>
        <v>West</v>
      </c>
      <c r="I166">
        <v>7</v>
      </c>
      <c r="J166" t="s">
        <v>15</v>
      </c>
      <c r="K166">
        <v>10</v>
      </c>
      <c r="L166">
        <v>94</v>
      </c>
      <c r="M166">
        <v>98</v>
      </c>
      <c r="N166">
        <f>(tblOrders[[#This Row],[Unit Price]]*tblOrders[[#This Row],[Quantity]])+tblOrders[[#This Row],[Shipping Fee]]</f>
        <v>1038</v>
      </c>
      <c r="O166">
        <f>COUNTA(tblOrders[[#This Row],[Order ID]:[Shipping Fee]])</f>
        <v>13</v>
      </c>
      <c r="P166">
        <v>244</v>
      </c>
    </row>
    <row r="167" spans="1:16" x14ac:dyDescent="0.2">
      <c r="A167">
        <v>1264</v>
      </c>
      <c r="B167" s="13">
        <v>43734</v>
      </c>
      <c r="C167" s="14">
        <f>WEEKDAY(tblOrders[[#This Row],[Order Date]],1)</f>
        <v>5</v>
      </c>
      <c r="D167" s="14" t="str">
        <f>TEXT(tblOrders[[#This Row],[Order Date]],"ddd")</f>
        <v>Thu</v>
      </c>
      <c r="E167">
        <v>7</v>
      </c>
      <c r="F167" t="str">
        <f>IF(tblOrders[[#This Row],[Customer ID]]&gt;8,"New Customer","Existing Customer")</f>
        <v>Existing Customer</v>
      </c>
      <c r="G167" t="str">
        <f>_xlfn.XLOOKUP(tblOrders[[#This Row],[Customer ID]],tblCustomers[ID],tblCustomers[Company])</f>
        <v>Site Meter</v>
      </c>
      <c r="H167" t="str">
        <f>_xlfn.XLOOKUP(tblOrders[[#This Row],[Customer ID]],tblCustomers[ID],tblCustomers[Region])</f>
        <v>West</v>
      </c>
      <c r="I167">
        <v>6</v>
      </c>
      <c r="J167" t="s">
        <v>19</v>
      </c>
      <c r="K167">
        <v>21.35</v>
      </c>
      <c r="L167">
        <v>54</v>
      </c>
      <c r="M167">
        <v>121</v>
      </c>
      <c r="N167">
        <f>(tblOrders[[#This Row],[Unit Price]]*tblOrders[[#This Row],[Quantity]])+tblOrders[[#This Row],[Shipping Fee]]</f>
        <v>1273.9000000000001</v>
      </c>
      <c r="O167">
        <f>COUNTA(tblOrders[[#This Row],[Order ID]:[Shipping Fee]])</f>
        <v>13</v>
      </c>
      <c r="P167">
        <v>205</v>
      </c>
    </row>
    <row r="168" spans="1:16" x14ac:dyDescent="0.2">
      <c r="A168">
        <v>1326</v>
      </c>
      <c r="B168" s="13">
        <v>43747</v>
      </c>
      <c r="C168" s="14">
        <f>WEEKDAY(tblOrders[[#This Row],[Order Date]],1)</f>
        <v>4</v>
      </c>
      <c r="D168" s="14" t="str">
        <f>TEXT(tblOrders[[#This Row],[Order Date]],"ddd")</f>
        <v>Wed</v>
      </c>
      <c r="E168">
        <v>7</v>
      </c>
      <c r="F168" t="str">
        <f>IF(tblOrders[[#This Row],[Customer ID]]&gt;8,"New Customer","Existing Customer")</f>
        <v>Existing Customer</v>
      </c>
      <c r="G168" t="str">
        <f>_xlfn.XLOOKUP(tblOrders[[#This Row],[Customer ID]],tblCustomers[ID],tblCustomers[Company])</f>
        <v>Site Meter</v>
      </c>
      <c r="H168" t="str">
        <f>_xlfn.XLOOKUP(tblOrders[[#This Row],[Customer ID]],tblCustomers[ID],tblCustomers[Region])</f>
        <v>West</v>
      </c>
      <c r="I168">
        <v>9</v>
      </c>
      <c r="J168" t="s">
        <v>10</v>
      </c>
      <c r="K168">
        <v>9.65</v>
      </c>
      <c r="L168">
        <v>89</v>
      </c>
      <c r="M168">
        <v>87</v>
      </c>
      <c r="N168">
        <f>(tblOrders[[#This Row],[Unit Price]]*tblOrders[[#This Row],[Quantity]])+tblOrders[[#This Row],[Shipping Fee]]</f>
        <v>945.85</v>
      </c>
      <c r="O168">
        <f>COUNTA(tblOrders[[#This Row],[Order ID]:[Shipping Fee]])</f>
        <v>13</v>
      </c>
      <c r="P168">
        <v>300</v>
      </c>
    </row>
    <row r="169" spans="1:16" x14ac:dyDescent="0.2">
      <c r="A169">
        <v>1295</v>
      </c>
      <c r="B169" s="13">
        <v>43766</v>
      </c>
      <c r="C169" s="14">
        <f>WEEKDAY(tblOrders[[#This Row],[Order Date]],1)</f>
        <v>2</v>
      </c>
      <c r="D169" s="14" t="str">
        <f>TEXT(tblOrders[[#This Row],[Order Date]],"ddd")</f>
        <v>Mon</v>
      </c>
      <c r="E169">
        <v>7</v>
      </c>
      <c r="F169" t="str">
        <f>IF(tblOrders[[#This Row],[Customer ID]]&gt;8,"New Customer","Existing Customer")</f>
        <v>Existing Customer</v>
      </c>
      <c r="G169" t="str">
        <f>_xlfn.XLOOKUP(tblOrders[[#This Row],[Customer ID]],tblCustomers[ID],tblCustomers[Company])</f>
        <v>Site Meter</v>
      </c>
      <c r="H169" t="str">
        <f>_xlfn.XLOOKUP(tblOrders[[#This Row],[Customer ID]],tblCustomers[ID],tblCustomers[Region])</f>
        <v>West</v>
      </c>
      <c r="I169">
        <v>6</v>
      </c>
      <c r="J169" t="s">
        <v>10</v>
      </c>
      <c r="K169">
        <v>9.65</v>
      </c>
      <c r="L169">
        <v>44</v>
      </c>
      <c r="M169">
        <v>44</v>
      </c>
      <c r="N169">
        <f>(tblOrders[[#This Row],[Unit Price]]*tblOrders[[#This Row],[Quantity]])+tblOrders[[#This Row],[Shipping Fee]]</f>
        <v>468.6</v>
      </c>
      <c r="O169">
        <f>COUNTA(tblOrders[[#This Row],[Order ID]:[Shipping Fee]])</f>
        <v>13</v>
      </c>
      <c r="P169">
        <v>209</v>
      </c>
    </row>
    <row r="170" spans="1:16" x14ac:dyDescent="0.2">
      <c r="A170">
        <v>1356</v>
      </c>
      <c r="B170" s="13">
        <v>43772</v>
      </c>
      <c r="C170" s="14">
        <f>WEEKDAY(tblOrders[[#This Row],[Order Date]],1)</f>
        <v>1</v>
      </c>
      <c r="D170" s="14" t="str">
        <f>TEXT(tblOrders[[#This Row],[Order Date]],"ddd")</f>
        <v>Sun</v>
      </c>
      <c r="E170">
        <v>7</v>
      </c>
      <c r="F170" t="str">
        <f>IF(tblOrders[[#This Row],[Customer ID]]&gt;8,"New Customer","Existing Customer")</f>
        <v>Existing Customer</v>
      </c>
      <c r="G170" t="str">
        <f>_xlfn.XLOOKUP(tblOrders[[#This Row],[Customer ID]],tblCustomers[ID],tblCustomers[Company])</f>
        <v>Site Meter</v>
      </c>
      <c r="H170" t="str">
        <f>_xlfn.XLOOKUP(tblOrders[[#This Row],[Customer ID]],tblCustomers[ID],tblCustomers[Region])</f>
        <v>West</v>
      </c>
      <c r="I170">
        <v>1</v>
      </c>
      <c r="J170" t="s">
        <v>11</v>
      </c>
      <c r="K170">
        <v>10</v>
      </c>
      <c r="L170">
        <v>36</v>
      </c>
      <c r="M170">
        <v>37</v>
      </c>
      <c r="N170">
        <f>(tblOrders[[#This Row],[Unit Price]]*tblOrders[[#This Row],[Quantity]])+tblOrders[[#This Row],[Shipping Fee]]</f>
        <v>397</v>
      </c>
      <c r="O170">
        <f>COUNTA(tblOrders[[#This Row],[Order ID]:[Shipping Fee]])</f>
        <v>13</v>
      </c>
      <c r="P170">
        <v>24</v>
      </c>
    </row>
    <row r="171" spans="1:16" x14ac:dyDescent="0.2">
      <c r="A171">
        <v>1343</v>
      </c>
      <c r="B171" s="13">
        <v>43794</v>
      </c>
      <c r="C171" s="14">
        <f>WEEKDAY(tblOrders[[#This Row],[Order Date]],1)</f>
        <v>2</v>
      </c>
      <c r="D171" s="14" t="str">
        <f>TEXT(tblOrders[[#This Row],[Order Date]],"ddd")</f>
        <v>Mon</v>
      </c>
      <c r="E171">
        <v>7</v>
      </c>
      <c r="F171" t="str">
        <f>IF(tblOrders[[#This Row],[Customer ID]]&gt;8,"New Customer","Existing Customer")</f>
        <v>Existing Customer</v>
      </c>
      <c r="G171" t="str">
        <f>_xlfn.XLOOKUP(tblOrders[[#This Row],[Customer ID]],tblCustomers[ID],tblCustomers[Company])</f>
        <v>Site Meter</v>
      </c>
      <c r="H171" t="str">
        <f>_xlfn.XLOOKUP(tblOrders[[#This Row],[Customer ID]],tblCustomers[ID],tblCustomers[Region])</f>
        <v>West</v>
      </c>
      <c r="I171">
        <v>8</v>
      </c>
      <c r="J171" t="s">
        <v>15</v>
      </c>
      <c r="K171">
        <v>10</v>
      </c>
      <c r="L171">
        <v>99</v>
      </c>
      <c r="M171">
        <v>103</v>
      </c>
      <c r="N171">
        <f>(tblOrders[[#This Row],[Unit Price]]*tblOrders[[#This Row],[Quantity]])+tblOrders[[#This Row],[Shipping Fee]]</f>
        <v>1093</v>
      </c>
      <c r="O171">
        <f>COUNTA(tblOrders[[#This Row],[Order ID]:[Shipping Fee]])</f>
        <v>13</v>
      </c>
      <c r="P171">
        <v>275</v>
      </c>
    </row>
    <row r="172" spans="1:16" x14ac:dyDescent="0.2">
      <c r="A172">
        <v>1413</v>
      </c>
      <c r="B172" s="13">
        <v>43802</v>
      </c>
      <c r="C172" s="14">
        <f>WEEKDAY(tblOrders[[#This Row],[Order Date]],1)</f>
        <v>3</v>
      </c>
      <c r="D172" s="14" t="str">
        <f>TEXT(tblOrders[[#This Row],[Order Date]],"ddd")</f>
        <v>Tue</v>
      </c>
      <c r="E172">
        <v>7</v>
      </c>
      <c r="F172" t="str">
        <f>IF(tblOrders[[#This Row],[Customer ID]]&gt;8,"New Customer","Existing Customer")</f>
        <v>Existing Customer</v>
      </c>
      <c r="G172" t="str">
        <f>_xlfn.XLOOKUP(tblOrders[[#This Row],[Customer ID]],tblCustomers[ID],tblCustomers[Company])</f>
        <v>Site Meter</v>
      </c>
      <c r="H172" t="str">
        <f>_xlfn.XLOOKUP(tblOrders[[#This Row],[Customer ID]],tblCustomers[ID],tblCustomers[Region])</f>
        <v>West</v>
      </c>
      <c r="I172">
        <v>1</v>
      </c>
      <c r="J172" t="s">
        <v>12</v>
      </c>
      <c r="K172">
        <v>40</v>
      </c>
      <c r="L172">
        <v>12</v>
      </c>
      <c r="M172">
        <v>47</v>
      </c>
      <c r="N172">
        <f>(tblOrders[[#This Row],[Unit Price]]*tblOrders[[#This Row],[Quantity]])+tblOrders[[#This Row],[Shipping Fee]]</f>
        <v>527</v>
      </c>
      <c r="O172">
        <f>COUNTA(tblOrders[[#This Row],[Order ID]:[Shipping Fee]])</f>
        <v>13</v>
      </c>
      <c r="P172">
        <v>32</v>
      </c>
    </row>
    <row r="173" spans="1:16" x14ac:dyDescent="0.2">
      <c r="A173">
        <v>1375</v>
      </c>
      <c r="B173" s="13">
        <v>43807</v>
      </c>
      <c r="C173" s="14">
        <f>WEEKDAY(tblOrders[[#This Row],[Order Date]],1)</f>
        <v>1</v>
      </c>
      <c r="D173" s="14" t="str">
        <f>TEXT(tblOrders[[#This Row],[Order Date]],"ddd")</f>
        <v>Sun</v>
      </c>
      <c r="E173">
        <v>7</v>
      </c>
      <c r="F173" t="str">
        <f>IF(tblOrders[[#This Row],[Customer ID]]&gt;8,"New Customer","Existing Customer")</f>
        <v>Existing Customer</v>
      </c>
      <c r="G173" t="str">
        <f>_xlfn.XLOOKUP(tblOrders[[#This Row],[Customer ID]],tblCustomers[ID],tblCustomers[Company])</f>
        <v>Site Meter</v>
      </c>
      <c r="H173" t="str">
        <f>_xlfn.XLOOKUP(tblOrders[[#This Row],[Customer ID]],tblCustomers[ID],tblCustomers[Region])</f>
        <v>West</v>
      </c>
      <c r="I173">
        <v>4</v>
      </c>
      <c r="J173" t="s">
        <v>15</v>
      </c>
      <c r="K173">
        <v>9.1999999999999993</v>
      </c>
      <c r="L173">
        <v>76</v>
      </c>
      <c r="M173">
        <v>67</v>
      </c>
      <c r="N173">
        <f>(tblOrders[[#This Row],[Unit Price]]*tblOrders[[#This Row],[Quantity]])+tblOrders[[#This Row],[Shipping Fee]]</f>
        <v>766.19999999999993</v>
      </c>
      <c r="O173">
        <f>COUNTA(tblOrders[[#This Row],[Order ID]:[Shipping Fee]])</f>
        <v>13</v>
      </c>
      <c r="P173">
        <v>125</v>
      </c>
    </row>
    <row r="174" spans="1:16" x14ac:dyDescent="0.2">
      <c r="A174">
        <v>1409</v>
      </c>
      <c r="B174" s="13">
        <v>43807</v>
      </c>
      <c r="C174" s="14">
        <f>WEEKDAY(tblOrders[[#This Row],[Order Date]],1)</f>
        <v>1</v>
      </c>
      <c r="D174" s="14" t="str">
        <f>TEXT(tblOrders[[#This Row],[Order Date]],"ddd")</f>
        <v>Sun</v>
      </c>
      <c r="E174">
        <v>7</v>
      </c>
      <c r="F174" t="str">
        <f>IF(tblOrders[[#This Row],[Customer ID]]&gt;8,"New Customer","Existing Customer")</f>
        <v>Existing Customer</v>
      </c>
      <c r="G174" t="str">
        <f>_xlfn.XLOOKUP(tblOrders[[#This Row],[Customer ID]],tblCustomers[ID],tblCustomers[Company])</f>
        <v>Site Meter</v>
      </c>
      <c r="H174" t="str">
        <f>_xlfn.XLOOKUP(tblOrders[[#This Row],[Customer ID]],tblCustomers[ID],tblCustomers[Region])</f>
        <v>West</v>
      </c>
      <c r="I174">
        <v>4</v>
      </c>
      <c r="J174" t="s">
        <v>16</v>
      </c>
      <c r="K174">
        <v>34.799999999999997</v>
      </c>
      <c r="L174">
        <v>100</v>
      </c>
      <c r="M174">
        <v>345</v>
      </c>
      <c r="N174">
        <f>(tblOrders[[#This Row],[Unit Price]]*tblOrders[[#This Row],[Quantity]])+tblOrders[[#This Row],[Shipping Fee]]</f>
        <v>3824.9999999999995</v>
      </c>
      <c r="O174">
        <f>COUNTA(tblOrders[[#This Row],[Order ID]:[Shipping Fee]])</f>
        <v>13</v>
      </c>
      <c r="P174">
        <v>129</v>
      </c>
    </row>
    <row r="175" spans="1:16" x14ac:dyDescent="0.2">
      <c r="A175">
        <v>1373</v>
      </c>
      <c r="B175" s="13">
        <v>43811</v>
      </c>
      <c r="C175" s="14">
        <f>WEEKDAY(tblOrders[[#This Row],[Order Date]],1)</f>
        <v>5</v>
      </c>
      <c r="D175" s="14" t="str">
        <f>TEXT(tblOrders[[#This Row],[Order Date]],"ddd")</f>
        <v>Thu</v>
      </c>
      <c r="E175">
        <v>7</v>
      </c>
      <c r="F175" t="str">
        <f>IF(tblOrders[[#This Row],[Customer ID]]&gt;8,"New Customer","Existing Customer")</f>
        <v>Existing Customer</v>
      </c>
      <c r="G175" t="str">
        <f>_xlfn.XLOOKUP(tblOrders[[#This Row],[Customer ID]],tblCustomers[ID],tblCustomers[Company])</f>
        <v>Site Meter</v>
      </c>
      <c r="H175" t="str">
        <f>_xlfn.XLOOKUP(tblOrders[[#This Row],[Customer ID]],tblCustomers[ID],tblCustomers[Region])</f>
        <v>West</v>
      </c>
      <c r="I175">
        <v>1</v>
      </c>
      <c r="J175" t="s">
        <v>8</v>
      </c>
      <c r="K175">
        <v>18</v>
      </c>
      <c r="L175">
        <v>57</v>
      </c>
      <c r="M175">
        <v>103</v>
      </c>
      <c r="N175">
        <f>(tblOrders[[#This Row],[Unit Price]]*tblOrders[[#This Row],[Quantity]])+tblOrders[[#This Row],[Shipping Fee]]</f>
        <v>1129</v>
      </c>
      <c r="O175">
        <f>COUNTA(tblOrders[[#This Row],[Order ID]:[Shipping Fee]])</f>
        <v>13</v>
      </c>
      <c r="P175">
        <v>28</v>
      </c>
    </row>
    <row r="176" spans="1:16" x14ac:dyDescent="0.2">
      <c r="A176">
        <v>1012</v>
      </c>
      <c r="B176" s="13">
        <v>43471</v>
      </c>
      <c r="C176" s="14">
        <f>WEEKDAY(tblOrders[[#This Row],[Order Date]],1)</f>
        <v>1</v>
      </c>
      <c r="D176" s="14" t="str">
        <f>TEXT(tblOrders[[#This Row],[Order Date]],"ddd")</f>
        <v>Sun</v>
      </c>
      <c r="E176">
        <v>8</v>
      </c>
      <c r="F176" t="str">
        <f>IF(tblOrders[[#This Row],[Customer ID]]&gt;8,"New Customer","Existing Customer")</f>
        <v>Existing Customer</v>
      </c>
      <c r="G176" t="str">
        <f>_xlfn.XLOOKUP(tblOrders[[#This Row],[Customer ID]],tblCustomers[ID],tblCustomers[Company])</f>
        <v>List Manage</v>
      </c>
      <c r="H176" t="str">
        <f>_xlfn.XLOOKUP(tblOrders[[#This Row],[Customer ID]],tblCustomers[ID],tblCustomers[Region])</f>
        <v>West</v>
      </c>
      <c r="I176">
        <v>5</v>
      </c>
      <c r="J176" t="s">
        <v>12</v>
      </c>
      <c r="K176">
        <v>40</v>
      </c>
      <c r="L176">
        <v>32</v>
      </c>
      <c r="M176">
        <v>133</v>
      </c>
      <c r="N176">
        <f>(tblOrders[[#This Row],[Unit Price]]*tblOrders[[#This Row],[Quantity]])+tblOrders[[#This Row],[Shipping Fee]]</f>
        <v>1413</v>
      </c>
      <c r="O176">
        <f>COUNTA(tblOrders[[#This Row],[Order ID]:[Shipping Fee]])</f>
        <v>13</v>
      </c>
      <c r="P176">
        <v>131</v>
      </c>
    </row>
    <row r="177" spans="1:16" x14ac:dyDescent="0.2">
      <c r="A177">
        <v>1007</v>
      </c>
      <c r="B177" s="13">
        <v>43477</v>
      </c>
      <c r="C177" s="14">
        <f>WEEKDAY(tblOrders[[#This Row],[Order Date]],1)</f>
        <v>7</v>
      </c>
      <c r="D177" s="14" t="str">
        <f>TEXT(tblOrders[[#This Row],[Order Date]],"ddd")</f>
        <v>Sat</v>
      </c>
      <c r="E177">
        <v>8</v>
      </c>
      <c r="F177" t="str">
        <f>IF(tblOrders[[#This Row],[Customer ID]]&gt;8,"New Customer","Existing Customer")</f>
        <v>Existing Customer</v>
      </c>
      <c r="G177" t="str">
        <f>_xlfn.XLOOKUP(tblOrders[[#This Row],[Customer ID]],tblCustomers[ID],tblCustomers[Company])</f>
        <v>List Manage</v>
      </c>
      <c r="H177" t="str">
        <f>_xlfn.XLOOKUP(tblOrders[[#This Row],[Customer ID]],tblCustomers[ID],tblCustomers[Region])</f>
        <v>West</v>
      </c>
      <c r="I177">
        <v>1</v>
      </c>
      <c r="J177" t="s">
        <v>8</v>
      </c>
      <c r="K177">
        <v>46</v>
      </c>
      <c r="L177">
        <v>44</v>
      </c>
      <c r="M177">
        <v>198</v>
      </c>
      <c r="N177">
        <f>(tblOrders[[#This Row],[Unit Price]]*tblOrders[[#This Row],[Quantity]])+tblOrders[[#This Row],[Shipping Fee]]</f>
        <v>2222</v>
      </c>
      <c r="O177">
        <f>COUNTA(tblOrders[[#This Row],[Order ID]:[Shipping Fee]])</f>
        <v>13</v>
      </c>
      <c r="P177">
        <v>4</v>
      </c>
    </row>
    <row r="178" spans="1:16" x14ac:dyDescent="0.2">
      <c r="A178">
        <v>1026</v>
      </c>
      <c r="B178" s="13">
        <v>43493</v>
      </c>
      <c r="C178" s="14">
        <f>WEEKDAY(tblOrders[[#This Row],[Order Date]],1)</f>
        <v>2</v>
      </c>
      <c r="D178" s="14" t="str">
        <f>TEXT(tblOrders[[#This Row],[Order Date]],"ddd")</f>
        <v>Mon</v>
      </c>
      <c r="E178">
        <v>8</v>
      </c>
      <c r="F178" t="str">
        <f>IF(tblOrders[[#This Row],[Customer ID]]&gt;8,"New Customer","Existing Customer")</f>
        <v>Existing Customer</v>
      </c>
      <c r="G178" t="str">
        <f>_xlfn.XLOOKUP(tblOrders[[#This Row],[Customer ID]],tblCustomers[ID],tblCustomers[Company])</f>
        <v>List Manage</v>
      </c>
      <c r="H178" t="str">
        <f>_xlfn.XLOOKUP(tblOrders[[#This Row],[Customer ID]],tblCustomers[ID],tblCustomers[Region])</f>
        <v>West</v>
      </c>
      <c r="I178">
        <v>6</v>
      </c>
      <c r="J178" t="s">
        <v>17</v>
      </c>
      <c r="K178">
        <v>18.399999999999999</v>
      </c>
      <c r="L178">
        <v>63</v>
      </c>
      <c r="M178">
        <v>115</v>
      </c>
      <c r="N178">
        <f>(tblOrders[[#This Row],[Unit Price]]*tblOrders[[#This Row],[Quantity]])+tblOrders[[#This Row],[Shipping Fee]]</f>
        <v>1274.1999999999998</v>
      </c>
      <c r="O178">
        <f>COUNTA(tblOrders[[#This Row],[Order ID]:[Shipping Fee]])</f>
        <v>13</v>
      </c>
      <c r="P178">
        <v>169</v>
      </c>
    </row>
    <row r="179" spans="1:16" x14ac:dyDescent="0.2">
      <c r="A179">
        <v>1033</v>
      </c>
      <c r="B179" s="13">
        <v>43502</v>
      </c>
      <c r="C179" s="14">
        <f>WEEKDAY(tblOrders[[#This Row],[Order Date]],1)</f>
        <v>4</v>
      </c>
      <c r="D179" s="14" t="str">
        <f>TEXT(tblOrders[[#This Row],[Order Date]],"ddd")</f>
        <v>Wed</v>
      </c>
      <c r="E179">
        <v>8</v>
      </c>
      <c r="F179" t="str">
        <f>IF(tblOrders[[#This Row],[Customer ID]]&gt;8,"New Customer","Existing Customer")</f>
        <v>Existing Customer</v>
      </c>
      <c r="G179" t="str">
        <f>_xlfn.XLOOKUP(tblOrders[[#This Row],[Customer ID]],tblCustomers[ID],tblCustomers[Company])</f>
        <v>List Manage</v>
      </c>
      <c r="H179" t="str">
        <f>_xlfn.XLOOKUP(tblOrders[[#This Row],[Customer ID]],tblCustomers[ID],tblCustomers[Region])</f>
        <v>West</v>
      </c>
      <c r="I179">
        <v>5</v>
      </c>
      <c r="M179">
        <v>43</v>
      </c>
      <c r="N179">
        <f>(tblOrders[[#This Row],[Unit Price]]*tblOrders[[#This Row],[Quantity]])+tblOrders[[#This Row],[Shipping Fee]]</f>
        <v>43</v>
      </c>
      <c r="O179">
        <f>COUNTA(tblOrders[[#This Row],[Order ID]:[Shipping Fee]])</f>
        <v>10</v>
      </c>
      <c r="P179">
        <v>133</v>
      </c>
    </row>
    <row r="180" spans="1:16" x14ac:dyDescent="0.2">
      <c r="A180">
        <v>1047</v>
      </c>
      <c r="B180" s="13">
        <v>43525</v>
      </c>
      <c r="C180" s="14">
        <f>WEEKDAY(tblOrders[[#This Row],[Order Date]],1)</f>
        <v>6</v>
      </c>
      <c r="D180" s="14" t="str">
        <f>TEXT(tblOrders[[#This Row],[Order Date]],"ddd")</f>
        <v>Fri</v>
      </c>
      <c r="E180">
        <v>8</v>
      </c>
      <c r="F180" t="str">
        <f>IF(tblOrders[[#This Row],[Customer ID]]&gt;8,"New Customer","Existing Customer")</f>
        <v>Existing Customer</v>
      </c>
      <c r="G180" t="str">
        <f>_xlfn.XLOOKUP(tblOrders[[#This Row],[Customer ID]],tblCustomers[ID],tblCustomers[Company])</f>
        <v>List Manage</v>
      </c>
      <c r="H180" t="str">
        <f>_xlfn.XLOOKUP(tblOrders[[#This Row],[Customer ID]],tblCustomers[ID],tblCustomers[Region])</f>
        <v>West</v>
      </c>
      <c r="I180">
        <v>2</v>
      </c>
      <c r="J180" t="s">
        <v>14</v>
      </c>
      <c r="K180">
        <v>39</v>
      </c>
      <c r="L180">
        <v>26</v>
      </c>
      <c r="M180">
        <v>106</v>
      </c>
      <c r="N180">
        <f>(tblOrders[[#This Row],[Unit Price]]*tblOrders[[#This Row],[Quantity]])+tblOrders[[#This Row],[Shipping Fee]]</f>
        <v>1120</v>
      </c>
      <c r="O180">
        <f>COUNTA(tblOrders[[#This Row],[Order ID]:[Shipping Fee]])</f>
        <v>13</v>
      </c>
      <c r="P180">
        <v>34</v>
      </c>
    </row>
    <row r="181" spans="1:16" x14ac:dyDescent="0.2">
      <c r="A181">
        <v>1075</v>
      </c>
      <c r="B181" s="13">
        <v>43534</v>
      </c>
      <c r="C181" s="14">
        <f>WEEKDAY(tblOrders[[#This Row],[Order Date]],1)</f>
        <v>1</v>
      </c>
      <c r="D181" s="14" t="str">
        <f>TEXT(tblOrders[[#This Row],[Order Date]],"ddd")</f>
        <v>Sun</v>
      </c>
      <c r="E181">
        <v>8</v>
      </c>
      <c r="F181" t="str">
        <f>IF(tblOrders[[#This Row],[Customer ID]]&gt;8,"New Customer","Existing Customer")</f>
        <v>Existing Customer</v>
      </c>
      <c r="G181" t="str">
        <f>_xlfn.XLOOKUP(tblOrders[[#This Row],[Customer ID]],tblCustomers[ID],tblCustomers[Company])</f>
        <v>List Manage</v>
      </c>
      <c r="H181" t="str">
        <f>_xlfn.XLOOKUP(tblOrders[[#This Row],[Customer ID]],tblCustomers[ID],tblCustomers[Region])</f>
        <v>West</v>
      </c>
      <c r="I181">
        <v>7</v>
      </c>
      <c r="J181" t="s">
        <v>9</v>
      </c>
      <c r="K181">
        <v>10</v>
      </c>
      <c r="L181">
        <v>55</v>
      </c>
      <c r="M181">
        <v>55</v>
      </c>
      <c r="N181">
        <f>(tblOrders[[#This Row],[Unit Price]]*tblOrders[[#This Row],[Quantity]])+tblOrders[[#This Row],[Shipping Fee]]</f>
        <v>605</v>
      </c>
      <c r="O181">
        <f>COUNTA(tblOrders[[#This Row],[Order ID]:[Shipping Fee]])</f>
        <v>13</v>
      </c>
      <c r="P181">
        <v>233</v>
      </c>
    </row>
    <row r="182" spans="1:16" x14ac:dyDescent="0.2">
      <c r="A182">
        <v>1084</v>
      </c>
      <c r="B182" s="13">
        <v>43563</v>
      </c>
      <c r="C182" s="14">
        <f>WEEKDAY(tblOrders[[#This Row],[Order Date]],1)</f>
        <v>2</v>
      </c>
      <c r="D182" s="14" t="str">
        <f>TEXT(tblOrders[[#This Row],[Order Date]],"ddd")</f>
        <v>Mon</v>
      </c>
      <c r="E182">
        <v>8</v>
      </c>
      <c r="F182" t="str">
        <f>IF(tblOrders[[#This Row],[Customer ID]]&gt;8,"New Customer","Existing Customer")</f>
        <v>Existing Customer</v>
      </c>
      <c r="G182" t="str">
        <f>_xlfn.XLOOKUP(tblOrders[[#This Row],[Customer ID]],tblCustomers[ID],tblCustomers[Company])</f>
        <v>List Manage</v>
      </c>
      <c r="H182" t="str">
        <f>_xlfn.XLOOKUP(tblOrders[[#This Row],[Customer ID]],tblCustomers[ID],tblCustomers[Region])</f>
        <v>West</v>
      </c>
      <c r="I182">
        <v>4</v>
      </c>
      <c r="J182" t="s">
        <v>15</v>
      </c>
      <c r="K182">
        <v>9.1999999999999993</v>
      </c>
      <c r="L182">
        <v>12</v>
      </c>
      <c r="M182">
        <v>11</v>
      </c>
      <c r="N182">
        <f>(tblOrders[[#This Row],[Unit Price]]*tblOrders[[#This Row],[Quantity]])+tblOrders[[#This Row],[Shipping Fee]]</f>
        <v>121.39999999999999</v>
      </c>
      <c r="O182">
        <f>COUNTA(tblOrders[[#This Row],[Order ID]:[Shipping Fee]])</f>
        <v>13</v>
      </c>
      <c r="P182">
        <v>98</v>
      </c>
    </row>
    <row r="183" spans="1:16" x14ac:dyDescent="0.2">
      <c r="A183">
        <v>1082</v>
      </c>
      <c r="B183" s="13">
        <v>43567</v>
      </c>
      <c r="C183" s="14">
        <f>WEEKDAY(tblOrders[[#This Row],[Order Date]],1)</f>
        <v>6</v>
      </c>
      <c r="D183" s="14" t="str">
        <f>TEXT(tblOrders[[#This Row],[Order Date]],"ddd")</f>
        <v>Fri</v>
      </c>
      <c r="E183">
        <v>8</v>
      </c>
      <c r="F183" t="str">
        <f>IF(tblOrders[[#This Row],[Customer ID]]&gt;8,"New Customer","Existing Customer")</f>
        <v>Existing Customer</v>
      </c>
      <c r="G183" t="str">
        <f>_xlfn.XLOOKUP(tblOrders[[#This Row],[Customer ID]],tblCustomers[ID],tblCustomers[Company])</f>
        <v>List Manage</v>
      </c>
      <c r="H183" t="str">
        <f>_xlfn.XLOOKUP(tblOrders[[#This Row],[Customer ID]],tblCustomers[ID],tblCustomers[Region])</f>
        <v>West</v>
      </c>
      <c r="I183">
        <v>1</v>
      </c>
      <c r="J183" t="s">
        <v>8</v>
      </c>
      <c r="K183">
        <v>18</v>
      </c>
      <c r="L183">
        <v>74</v>
      </c>
      <c r="M183">
        <v>137</v>
      </c>
      <c r="N183">
        <f>(tblOrders[[#This Row],[Unit Price]]*tblOrders[[#This Row],[Quantity]])+tblOrders[[#This Row],[Shipping Fee]]</f>
        <v>1469</v>
      </c>
      <c r="O183">
        <f>COUNTA(tblOrders[[#This Row],[Order ID]:[Shipping Fee]])</f>
        <v>13</v>
      </c>
      <c r="P183">
        <v>10</v>
      </c>
    </row>
    <row r="184" spans="1:16" x14ac:dyDescent="0.2">
      <c r="A184">
        <v>1086</v>
      </c>
      <c r="B184" s="13">
        <v>43584</v>
      </c>
      <c r="C184" s="14">
        <f>WEEKDAY(tblOrders[[#This Row],[Order Date]],1)</f>
        <v>2</v>
      </c>
      <c r="D184" s="14" t="str">
        <f>TEXT(tblOrders[[#This Row],[Order Date]],"ddd")</f>
        <v>Mon</v>
      </c>
      <c r="E184">
        <v>8</v>
      </c>
      <c r="F184" t="str">
        <f>IF(tblOrders[[#This Row],[Customer ID]]&gt;8,"New Customer","Existing Customer")</f>
        <v>Existing Customer</v>
      </c>
      <c r="G184" t="str">
        <f>_xlfn.XLOOKUP(tblOrders[[#This Row],[Customer ID]],tblCustomers[ID],tblCustomers[Company])</f>
        <v>List Manage</v>
      </c>
      <c r="H184" t="str">
        <f>_xlfn.XLOOKUP(tblOrders[[#This Row],[Customer ID]],tblCustomers[ID],tblCustomers[Region])</f>
        <v>West</v>
      </c>
      <c r="I184">
        <v>2</v>
      </c>
      <c r="J184" t="s">
        <v>13</v>
      </c>
      <c r="K184">
        <v>12.75</v>
      </c>
      <c r="L184">
        <v>35</v>
      </c>
      <c r="M184">
        <v>46</v>
      </c>
      <c r="N184">
        <f>(tblOrders[[#This Row],[Unit Price]]*tblOrders[[#This Row],[Quantity]])+tblOrders[[#This Row],[Shipping Fee]]</f>
        <v>492.25</v>
      </c>
      <c r="O184">
        <f>COUNTA(tblOrders[[#This Row],[Order ID]:[Shipping Fee]])</f>
        <v>13</v>
      </c>
      <c r="P184">
        <v>36</v>
      </c>
    </row>
    <row r="185" spans="1:16" x14ac:dyDescent="0.2">
      <c r="A185">
        <v>1120</v>
      </c>
      <c r="B185" s="13">
        <v>43593</v>
      </c>
      <c r="C185" s="14">
        <f>WEEKDAY(tblOrders[[#This Row],[Order Date]],1)</f>
        <v>4</v>
      </c>
      <c r="D185" s="14" t="str">
        <f>TEXT(tblOrders[[#This Row],[Order Date]],"ddd")</f>
        <v>Wed</v>
      </c>
      <c r="E185">
        <v>8</v>
      </c>
      <c r="F185" t="str">
        <f>IF(tblOrders[[#This Row],[Customer ID]]&gt;8,"New Customer","Existing Customer")</f>
        <v>Existing Customer</v>
      </c>
      <c r="G185" t="str">
        <f>_xlfn.XLOOKUP(tblOrders[[#This Row],[Customer ID]],tblCustomers[ID],tblCustomers[Company])</f>
        <v>List Manage</v>
      </c>
      <c r="H185" t="str">
        <f>_xlfn.XLOOKUP(tblOrders[[#This Row],[Customer ID]],tblCustomers[ID],tblCustomers[Region])</f>
        <v>West</v>
      </c>
      <c r="I185">
        <v>3</v>
      </c>
      <c r="J185" t="s">
        <v>15</v>
      </c>
      <c r="K185">
        <v>9.1999999999999993</v>
      </c>
      <c r="L185">
        <v>51</v>
      </c>
      <c r="M185">
        <v>45</v>
      </c>
      <c r="N185">
        <f>(tblOrders[[#This Row],[Unit Price]]*tblOrders[[#This Row],[Quantity]])+tblOrders[[#This Row],[Shipping Fee]]</f>
        <v>514.20000000000005</v>
      </c>
      <c r="O185">
        <f>COUNTA(tblOrders[[#This Row],[Order ID]:[Shipping Fee]])</f>
        <v>13</v>
      </c>
      <c r="P185">
        <v>61</v>
      </c>
    </row>
    <row r="186" spans="1:16" x14ac:dyDescent="0.2">
      <c r="A186">
        <v>1125</v>
      </c>
      <c r="B186" s="13">
        <v>43614</v>
      </c>
      <c r="C186" s="14">
        <f>WEEKDAY(tblOrders[[#This Row],[Order Date]],1)</f>
        <v>4</v>
      </c>
      <c r="D186" s="14" t="str">
        <f>TEXT(tblOrders[[#This Row],[Order Date]],"ddd")</f>
        <v>Wed</v>
      </c>
      <c r="E186">
        <v>8</v>
      </c>
      <c r="F186" t="str">
        <f>IF(tblOrders[[#This Row],[Customer ID]]&gt;8,"New Customer","Existing Customer")</f>
        <v>Existing Customer</v>
      </c>
      <c r="G186" t="str">
        <f>_xlfn.XLOOKUP(tblOrders[[#This Row],[Customer ID]],tblCustomers[ID],tblCustomers[Company])</f>
        <v>List Manage</v>
      </c>
      <c r="H186" t="str">
        <f>_xlfn.XLOOKUP(tblOrders[[#This Row],[Customer ID]],tblCustomers[ID],tblCustomers[Region])</f>
        <v>West</v>
      </c>
      <c r="I186">
        <v>2</v>
      </c>
      <c r="J186" t="s">
        <v>8</v>
      </c>
      <c r="K186">
        <v>14</v>
      </c>
      <c r="L186">
        <v>21</v>
      </c>
      <c r="M186">
        <v>31</v>
      </c>
      <c r="N186">
        <f>(tblOrders[[#This Row],[Unit Price]]*tblOrders[[#This Row],[Quantity]])+tblOrders[[#This Row],[Shipping Fee]]</f>
        <v>325</v>
      </c>
      <c r="O186">
        <f>COUNTA(tblOrders[[#This Row],[Order ID]:[Shipping Fee]])</f>
        <v>13</v>
      </c>
      <c r="P186">
        <v>38</v>
      </c>
    </row>
    <row r="187" spans="1:16" x14ac:dyDescent="0.2">
      <c r="A187">
        <v>1155</v>
      </c>
      <c r="B187" s="13">
        <v>43642</v>
      </c>
      <c r="C187" s="14">
        <f>WEEKDAY(tblOrders[[#This Row],[Order Date]],1)</f>
        <v>4</v>
      </c>
      <c r="D187" s="14" t="str">
        <f>TEXT(tblOrders[[#This Row],[Order Date]],"ddd")</f>
        <v>Wed</v>
      </c>
      <c r="E187">
        <v>8</v>
      </c>
      <c r="F187" t="str">
        <f>IF(tblOrders[[#This Row],[Customer ID]]&gt;8,"New Customer","Existing Customer")</f>
        <v>Existing Customer</v>
      </c>
      <c r="G187" t="str">
        <f>_xlfn.XLOOKUP(tblOrders[[#This Row],[Customer ID]],tblCustomers[ID],tblCustomers[Company])</f>
        <v>List Manage</v>
      </c>
      <c r="H187" t="str">
        <f>_xlfn.XLOOKUP(tblOrders[[#This Row],[Customer ID]],tblCustomers[ID],tblCustomers[Region])</f>
        <v>West</v>
      </c>
      <c r="I187">
        <v>6</v>
      </c>
      <c r="J187" t="s">
        <v>19</v>
      </c>
      <c r="K187">
        <v>21.35</v>
      </c>
      <c r="L187">
        <v>90</v>
      </c>
      <c r="M187">
        <v>186</v>
      </c>
      <c r="N187">
        <f>(tblOrders[[#This Row],[Unit Price]]*tblOrders[[#This Row],[Quantity]])+tblOrders[[#This Row],[Shipping Fee]]</f>
        <v>2107.5</v>
      </c>
      <c r="O187">
        <f>COUNTA(tblOrders[[#This Row],[Order ID]:[Shipping Fee]])</f>
        <v>13</v>
      </c>
      <c r="P187">
        <v>186</v>
      </c>
    </row>
    <row r="188" spans="1:16" x14ac:dyDescent="0.2">
      <c r="A188">
        <v>1156</v>
      </c>
      <c r="B188" s="13">
        <v>43642</v>
      </c>
      <c r="C188" s="14">
        <f>WEEKDAY(tblOrders[[#This Row],[Order Date]],1)</f>
        <v>4</v>
      </c>
      <c r="D188" s="14" t="str">
        <f>TEXT(tblOrders[[#This Row],[Order Date]],"ddd")</f>
        <v>Wed</v>
      </c>
      <c r="E188">
        <v>8</v>
      </c>
      <c r="F188" t="str">
        <f>IF(tblOrders[[#This Row],[Customer ID]]&gt;8,"New Customer","Existing Customer")</f>
        <v>Existing Customer</v>
      </c>
      <c r="G188" t="str">
        <f>_xlfn.XLOOKUP(tblOrders[[#This Row],[Customer ID]],tblCustomers[ID],tblCustomers[Company])</f>
        <v>List Manage</v>
      </c>
      <c r="H188" t="str">
        <f>_xlfn.XLOOKUP(tblOrders[[#This Row],[Customer ID]],tblCustomers[ID],tblCustomers[Region])</f>
        <v>West</v>
      </c>
      <c r="I188">
        <v>6</v>
      </c>
      <c r="J188" t="s">
        <v>10</v>
      </c>
      <c r="K188">
        <v>9.65</v>
      </c>
      <c r="L188">
        <v>60</v>
      </c>
      <c r="M188">
        <v>60</v>
      </c>
      <c r="N188">
        <f>(tblOrders[[#This Row],[Unit Price]]*tblOrders[[#This Row],[Quantity]])+tblOrders[[#This Row],[Shipping Fee]]</f>
        <v>639</v>
      </c>
      <c r="O188">
        <f>COUNTA(tblOrders[[#This Row],[Order ID]:[Shipping Fee]])</f>
        <v>13</v>
      </c>
      <c r="P188">
        <v>187</v>
      </c>
    </row>
    <row r="189" spans="1:16" x14ac:dyDescent="0.2">
      <c r="A189">
        <v>1183</v>
      </c>
      <c r="B189" s="13">
        <v>43645</v>
      </c>
      <c r="C189" s="14">
        <f>WEEKDAY(tblOrders[[#This Row],[Order Date]],1)</f>
        <v>7</v>
      </c>
      <c r="D189" s="14" t="str">
        <f>TEXT(tblOrders[[#This Row],[Order Date]],"ddd")</f>
        <v>Sat</v>
      </c>
      <c r="E189">
        <v>8</v>
      </c>
      <c r="F189" t="str">
        <f>IF(tblOrders[[#This Row],[Customer ID]]&gt;8,"New Customer","Existing Customer")</f>
        <v>Existing Customer</v>
      </c>
      <c r="G189" t="str">
        <f>_xlfn.XLOOKUP(tblOrders[[#This Row],[Customer ID]],tblCustomers[ID],tblCustomers[Company])</f>
        <v>List Manage</v>
      </c>
      <c r="H189" t="str">
        <f>_xlfn.XLOOKUP(tblOrders[[#This Row],[Customer ID]],tblCustomers[ID],tblCustomers[Region])</f>
        <v>West</v>
      </c>
      <c r="I189">
        <v>2</v>
      </c>
      <c r="J189" t="s">
        <v>14</v>
      </c>
      <c r="K189">
        <v>39</v>
      </c>
      <c r="L189">
        <v>98</v>
      </c>
      <c r="M189">
        <v>397</v>
      </c>
      <c r="N189">
        <f>(tblOrders[[#This Row],[Unit Price]]*tblOrders[[#This Row],[Quantity]])+tblOrders[[#This Row],[Shipping Fee]]</f>
        <v>4219</v>
      </c>
      <c r="O189">
        <f>COUNTA(tblOrders[[#This Row],[Order ID]:[Shipping Fee]])</f>
        <v>13</v>
      </c>
      <c r="P189">
        <v>40</v>
      </c>
    </row>
    <row r="190" spans="1:16" x14ac:dyDescent="0.2">
      <c r="A190">
        <v>1223</v>
      </c>
      <c r="B190" s="13">
        <v>43685</v>
      </c>
      <c r="C190" s="14">
        <f>WEEKDAY(tblOrders[[#This Row],[Order Date]],1)</f>
        <v>5</v>
      </c>
      <c r="D190" s="14" t="str">
        <f>TEXT(tblOrders[[#This Row],[Order Date]],"ddd")</f>
        <v>Thu</v>
      </c>
      <c r="E190">
        <v>8</v>
      </c>
      <c r="F190" t="str">
        <f>IF(tblOrders[[#This Row],[Customer ID]]&gt;8,"New Customer","Existing Customer")</f>
        <v>Existing Customer</v>
      </c>
      <c r="G190" t="str">
        <f>_xlfn.XLOOKUP(tblOrders[[#This Row],[Customer ID]],tblCustomers[ID],tblCustomers[Company])</f>
        <v>List Manage</v>
      </c>
      <c r="H190" t="str">
        <f>_xlfn.XLOOKUP(tblOrders[[#This Row],[Customer ID]],tblCustomers[ID],tblCustomers[Region])</f>
        <v>West</v>
      </c>
      <c r="I190">
        <v>4</v>
      </c>
      <c r="J190" t="s">
        <v>13</v>
      </c>
      <c r="K190">
        <v>12.75</v>
      </c>
      <c r="L190">
        <v>57</v>
      </c>
      <c r="M190">
        <v>70</v>
      </c>
      <c r="N190">
        <f>(tblOrders[[#This Row],[Unit Price]]*tblOrders[[#This Row],[Quantity]])+tblOrders[[#This Row],[Shipping Fee]]</f>
        <v>796.75</v>
      </c>
      <c r="O190">
        <f>COUNTA(tblOrders[[#This Row],[Order ID]:[Shipping Fee]])</f>
        <v>13</v>
      </c>
      <c r="P190">
        <v>111</v>
      </c>
    </row>
    <row r="191" spans="1:16" x14ac:dyDescent="0.2">
      <c r="A191">
        <v>1242</v>
      </c>
      <c r="B191" s="13">
        <v>43703</v>
      </c>
      <c r="C191" s="14">
        <f>WEEKDAY(tblOrders[[#This Row],[Order Date]],1)</f>
        <v>2</v>
      </c>
      <c r="D191" s="14" t="str">
        <f>TEXT(tblOrders[[#This Row],[Order Date]],"ddd")</f>
        <v>Mon</v>
      </c>
      <c r="E191">
        <v>8</v>
      </c>
      <c r="F191" t="str">
        <f>IF(tblOrders[[#This Row],[Customer ID]]&gt;8,"New Customer","Existing Customer")</f>
        <v>Existing Customer</v>
      </c>
      <c r="G191" t="str">
        <f>_xlfn.XLOOKUP(tblOrders[[#This Row],[Customer ID]],tblCustomers[ID],tblCustomers[Company])</f>
        <v>List Manage</v>
      </c>
      <c r="H191" t="str">
        <f>_xlfn.XLOOKUP(tblOrders[[#This Row],[Customer ID]],tblCustomers[ID],tblCustomers[Region])</f>
        <v>West</v>
      </c>
      <c r="I191">
        <v>6</v>
      </c>
      <c r="J191" t="s">
        <v>19</v>
      </c>
      <c r="K191">
        <v>21.35</v>
      </c>
      <c r="L191">
        <v>60</v>
      </c>
      <c r="M191">
        <v>129</v>
      </c>
      <c r="N191">
        <f>(tblOrders[[#This Row],[Unit Price]]*tblOrders[[#This Row],[Quantity]])+tblOrders[[#This Row],[Shipping Fee]]</f>
        <v>1410</v>
      </c>
      <c r="O191">
        <f>COUNTA(tblOrders[[#This Row],[Order ID]:[Shipping Fee]])</f>
        <v>13</v>
      </c>
      <c r="P191">
        <v>200</v>
      </c>
    </row>
    <row r="192" spans="1:16" x14ac:dyDescent="0.2">
      <c r="A192">
        <v>1245</v>
      </c>
      <c r="B192" s="13">
        <v>43706</v>
      </c>
      <c r="C192" s="14">
        <f>WEEKDAY(tblOrders[[#This Row],[Order Date]],1)</f>
        <v>5</v>
      </c>
      <c r="D192" s="14" t="str">
        <f>TEXT(tblOrders[[#This Row],[Order Date]],"ddd")</f>
        <v>Thu</v>
      </c>
      <c r="E192">
        <v>8</v>
      </c>
      <c r="F192" t="str">
        <f>IF(tblOrders[[#This Row],[Customer ID]]&gt;8,"New Customer","Existing Customer")</f>
        <v>Existing Customer</v>
      </c>
      <c r="G192" t="str">
        <f>_xlfn.XLOOKUP(tblOrders[[#This Row],[Customer ID]],tblCustomers[ID],tblCustomers[Company])</f>
        <v>List Manage</v>
      </c>
      <c r="H192" t="str">
        <f>_xlfn.XLOOKUP(tblOrders[[#This Row],[Customer ID]],tblCustomers[ID],tblCustomers[Region])</f>
        <v>West</v>
      </c>
      <c r="I192">
        <v>2</v>
      </c>
      <c r="J192" t="s">
        <v>8</v>
      </c>
      <c r="K192">
        <v>14</v>
      </c>
      <c r="L192">
        <v>42</v>
      </c>
      <c r="M192">
        <v>59</v>
      </c>
      <c r="N192">
        <f>(tblOrders[[#This Row],[Unit Price]]*tblOrders[[#This Row],[Quantity]])+tblOrders[[#This Row],[Shipping Fee]]</f>
        <v>647</v>
      </c>
      <c r="O192">
        <f>COUNTA(tblOrders[[#This Row],[Order ID]:[Shipping Fee]])</f>
        <v>13</v>
      </c>
      <c r="P192">
        <v>42</v>
      </c>
    </row>
    <row r="193" spans="1:16" x14ac:dyDescent="0.2">
      <c r="A193">
        <v>1273</v>
      </c>
      <c r="B193" s="13">
        <v>43716</v>
      </c>
      <c r="C193" s="14">
        <f>WEEKDAY(tblOrders[[#This Row],[Order Date]],1)</f>
        <v>1</v>
      </c>
      <c r="D193" s="14" t="str">
        <f>TEXT(tblOrders[[#This Row],[Order Date]],"ddd")</f>
        <v>Sun</v>
      </c>
      <c r="E193">
        <v>8</v>
      </c>
      <c r="F193" t="str">
        <f>IF(tblOrders[[#This Row],[Customer ID]]&gt;8,"New Customer","Existing Customer")</f>
        <v>Existing Customer</v>
      </c>
      <c r="G193" t="str">
        <f>_xlfn.XLOOKUP(tblOrders[[#This Row],[Customer ID]],tblCustomers[ID],tblCustomers[Company])</f>
        <v>List Manage</v>
      </c>
      <c r="H193" t="str">
        <f>_xlfn.XLOOKUP(tblOrders[[#This Row],[Customer ID]],tblCustomers[ID],tblCustomers[Region])</f>
        <v>West</v>
      </c>
      <c r="I193">
        <v>3</v>
      </c>
      <c r="J193" t="s">
        <v>16</v>
      </c>
      <c r="K193">
        <v>34.799999999999997</v>
      </c>
      <c r="L193">
        <v>63</v>
      </c>
      <c r="M193">
        <v>230</v>
      </c>
      <c r="N193">
        <f>(tblOrders[[#This Row],[Unit Price]]*tblOrders[[#This Row],[Quantity]])+tblOrders[[#This Row],[Shipping Fee]]</f>
        <v>2422.3999999999996</v>
      </c>
      <c r="O193">
        <f>COUNTA(tblOrders[[#This Row],[Order ID]:[Shipping Fee]])</f>
        <v>13</v>
      </c>
      <c r="P193">
        <v>75</v>
      </c>
    </row>
    <row r="194" spans="1:16" x14ac:dyDescent="0.2">
      <c r="A194">
        <v>1263</v>
      </c>
      <c r="B194" s="13">
        <v>43733</v>
      </c>
      <c r="C194" s="14">
        <f>WEEKDAY(tblOrders[[#This Row],[Order Date]],1)</f>
        <v>4</v>
      </c>
      <c r="D194" s="14" t="str">
        <f>TEXT(tblOrders[[#This Row],[Order Date]],"ddd")</f>
        <v>Wed</v>
      </c>
      <c r="E194">
        <v>8</v>
      </c>
      <c r="F194" t="str">
        <f>IF(tblOrders[[#This Row],[Customer ID]]&gt;8,"New Customer","Existing Customer")</f>
        <v>Existing Customer</v>
      </c>
      <c r="G194" t="str">
        <f>_xlfn.XLOOKUP(tblOrders[[#This Row],[Customer ID]],tblCustomers[ID],tblCustomers[Company])</f>
        <v>List Manage</v>
      </c>
      <c r="H194" t="str">
        <f>_xlfn.XLOOKUP(tblOrders[[#This Row],[Customer ID]],tblCustomers[ID],tblCustomers[Region])</f>
        <v>West</v>
      </c>
      <c r="I194">
        <v>8</v>
      </c>
      <c r="J194" t="s">
        <v>15</v>
      </c>
      <c r="K194">
        <v>10</v>
      </c>
      <c r="L194">
        <v>94</v>
      </c>
      <c r="M194">
        <v>98</v>
      </c>
      <c r="N194">
        <f>(tblOrders[[#This Row],[Unit Price]]*tblOrders[[#This Row],[Quantity]])+tblOrders[[#This Row],[Shipping Fee]]</f>
        <v>1038</v>
      </c>
      <c r="O194">
        <f>COUNTA(tblOrders[[#This Row],[Order ID]:[Shipping Fee]])</f>
        <v>13</v>
      </c>
      <c r="P194">
        <v>270</v>
      </c>
    </row>
    <row r="195" spans="1:16" x14ac:dyDescent="0.2">
      <c r="A195">
        <v>1328</v>
      </c>
      <c r="B195" s="13">
        <v>43746</v>
      </c>
      <c r="C195" s="14">
        <f>WEEKDAY(tblOrders[[#This Row],[Order Date]],1)</f>
        <v>3</v>
      </c>
      <c r="D195" s="14" t="str">
        <f>TEXT(tblOrders[[#This Row],[Order Date]],"ddd")</f>
        <v>Tue</v>
      </c>
      <c r="E195">
        <v>8</v>
      </c>
      <c r="F195" t="str">
        <f>IF(tblOrders[[#This Row],[Customer ID]]&gt;8,"New Customer","Existing Customer")</f>
        <v>Existing Customer</v>
      </c>
      <c r="G195" t="str">
        <f>_xlfn.XLOOKUP(tblOrders[[#This Row],[Customer ID]],tblCustomers[ID],tblCustomers[Company])</f>
        <v>List Manage</v>
      </c>
      <c r="H195" t="str">
        <f>_xlfn.XLOOKUP(tblOrders[[#This Row],[Customer ID]],tblCustomers[ID],tblCustomers[Region])</f>
        <v>West</v>
      </c>
      <c r="I195">
        <v>3</v>
      </c>
      <c r="J195" t="s">
        <v>13</v>
      </c>
      <c r="K195">
        <v>12.75</v>
      </c>
      <c r="L195">
        <v>43</v>
      </c>
      <c r="M195">
        <v>53</v>
      </c>
      <c r="N195">
        <f>(tblOrders[[#This Row],[Unit Price]]*tblOrders[[#This Row],[Quantity]])+tblOrders[[#This Row],[Shipping Fee]]</f>
        <v>601.25</v>
      </c>
      <c r="O195">
        <f>COUNTA(tblOrders[[#This Row],[Order ID]:[Shipping Fee]])</f>
        <v>13</v>
      </c>
      <c r="P195">
        <v>80</v>
      </c>
    </row>
    <row r="196" spans="1:16" x14ac:dyDescent="0.2">
      <c r="A196">
        <v>1424</v>
      </c>
      <c r="B196" s="13">
        <v>43805</v>
      </c>
      <c r="C196" s="14">
        <f>WEEKDAY(tblOrders[[#This Row],[Order Date]],1)</f>
        <v>6</v>
      </c>
      <c r="D196" s="14" t="str">
        <f>TEXT(tblOrders[[#This Row],[Order Date]],"ddd")</f>
        <v>Fri</v>
      </c>
      <c r="E196">
        <v>8</v>
      </c>
      <c r="F196" t="str">
        <f>IF(tblOrders[[#This Row],[Customer ID]]&gt;8,"New Customer","Existing Customer")</f>
        <v>Existing Customer</v>
      </c>
      <c r="G196" t="str">
        <f>_xlfn.XLOOKUP(tblOrders[[#This Row],[Customer ID]],tblCustomers[ID],tblCustomers[Company])</f>
        <v>List Manage</v>
      </c>
      <c r="H196" t="str">
        <f>_xlfn.XLOOKUP(tblOrders[[#This Row],[Customer ID]],tblCustomers[ID],tblCustomers[Region])</f>
        <v>West</v>
      </c>
      <c r="I196">
        <v>5</v>
      </c>
      <c r="J196" t="s">
        <v>13</v>
      </c>
      <c r="K196">
        <v>12.75</v>
      </c>
      <c r="L196">
        <v>41</v>
      </c>
      <c r="M196">
        <v>51</v>
      </c>
      <c r="N196">
        <f>(tblOrders[[#This Row],[Unit Price]]*tblOrders[[#This Row],[Quantity]])+tblOrders[[#This Row],[Shipping Fee]]</f>
        <v>573.75</v>
      </c>
      <c r="O196">
        <f>COUNTA(tblOrders[[#This Row],[Order ID]:[Shipping Fee]])</f>
        <v>13</v>
      </c>
      <c r="P196">
        <v>164</v>
      </c>
    </row>
    <row r="197" spans="1:16" x14ac:dyDescent="0.2">
      <c r="A197">
        <v>1394</v>
      </c>
      <c r="B197" s="13">
        <v>43808</v>
      </c>
      <c r="C197" s="14">
        <f>WEEKDAY(tblOrders[[#This Row],[Order Date]],1)</f>
        <v>2</v>
      </c>
      <c r="D197" s="14" t="str">
        <f>TEXT(tblOrders[[#This Row],[Order Date]],"ddd")</f>
        <v>Mon</v>
      </c>
      <c r="E197">
        <v>8</v>
      </c>
      <c r="F197" t="str">
        <f>IF(tblOrders[[#This Row],[Customer ID]]&gt;8,"New Customer","Existing Customer")</f>
        <v>Existing Customer</v>
      </c>
      <c r="G197" t="str">
        <f>_xlfn.XLOOKUP(tblOrders[[#This Row],[Customer ID]],tblCustomers[ID],tblCustomers[Company])</f>
        <v>List Manage</v>
      </c>
      <c r="H197" t="str">
        <f>_xlfn.XLOOKUP(tblOrders[[#This Row],[Customer ID]],tblCustomers[ID],tblCustomers[Region])</f>
        <v>West</v>
      </c>
      <c r="I197">
        <v>9</v>
      </c>
      <c r="J197" t="s">
        <v>20</v>
      </c>
      <c r="K197">
        <v>19.5</v>
      </c>
      <c r="L197">
        <v>20</v>
      </c>
      <c r="M197">
        <v>41</v>
      </c>
      <c r="N197">
        <f>(tblOrders[[#This Row],[Unit Price]]*tblOrders[[#This Row],[Quantity]])+tblOrders[[#This Row],[Shipping Fee]]</f>
        <v>431</v>
      </c>
      <c r="O197">
        <f>COUNTA(tblOrders[[#This Row],[Order ID]:[Shipping Fee]])</f>
        <v>13</v>
      </c>
      <c r="P197">
        <v>304</v>
      </c>
    </row>
    <row r="198" spans="1:16" x14ac:dyDescent="0.2">
      <c r="A198">
        <v>1417</v>
      </c>
      <c r="B198" s="13">
        <v>43809</v>
      </c>
      <c r="C198" s="14">
        <f>WEEKDAY(tblOrders[[#This Row],[Order Date]],1)</f>
        <v>3</v>
      </c>
      <c r="D198" s="14" t="str">
        <f>TEXT(tblOrders[[#This Row],[Order Date]],"ddd")</f>
        <v>Tue</v>
      </c>
      <c r="E198">
        <v>8</v>
      </c>
      <c r="F198" t="str">
        <f>IF(tblOrders[[#This Row],[Customer ID]]&gt;8,"New Customer","Existing Customer")</f>
        <v>Existing Customer</v>
      </c>
      <c r="G198" t="str">
        <f>_xlfn.XLOOKUP(tblOrders[[#This Row],[Customer ID]],tblCustomers[ID],tblCustomers[Company])</f>
        <v>List Manage</v>
      </c>
      <c r="H198" t="str">
        <f>_xlfn.XLOOKUP(tblOrders[[#This Row],[Customer ID]],tblCustomers[ID],tblCustomers[Region])</f>
        <v>West</v>
      </c>
      <c r="I198">
        <v>7</v>
      </c>
      <c r="J198" t="s">
        <v>9</v>
      </c>
      <c r="K198">
        <v>10</v>
      </c>
      <c r="L198">
        <v>97</v>
      </c>
      <c r="M198">
        <v>101</v>
      </c>
      <c r="N198">
        <f>(tblOrders[[#This Row],[Unit Price]]*tblOrders[[#This Row],[Quantity]])+tblOrders[[#This Row],[Shipping Fee]]</f>
        <v>1071</v>
      </c>
      <c r="O198">
        <f>COUNTA(tblOrders[[#This Row],[Order ID]:[Shipping Fee]])</f>
        <v>13</v>
      </c>
      <c r="P198">
        <v>253</v>
      </c>
    </row>
    <row r="199" spans="1:16" x14ac:dyDescent="0.2">
      <c r="A199">
        <v>1399</v>
      </c>
      <c r="B199" s="13">
        <v>43824</v>
      </c>
      <c r="C199" s="14">
        <f>WEEKDAY(tblOrders[[#This Row],[Order Date]],1)</f>
        <v>4</v>
      </c>
      <c r="D199" s="14" t="str">
        <f>TEXT(tblOrders[[#This Row],[Order Date]],"ddd")</f>
        <v>Wed</v>
      </c>
      <c r="E199">
        <v>8</v>
      </c>
      <c r="F199" t="str">
        <f>IF(tblOrders[[#This Row],[Customer ID]]&gt;8,"New Customer","Existing Customer")</f>
        <v>Existing Customer</v>
      </c>
      <c r="G199" t="str">
        <f>_xlfn.XLOOKUP(tblOrders[[#This Row],[Customer ID]],tblCustomers[ID],tblCustomers[Company])</f>
        <v>List Manage</v>
      </c>
      <c r="H199" t="str">
        <f>_xlfn.XLOOKUP(tblOrders[[#This Row],[Customer ID]],tblCustomers[ID],tblCustomers[Region])</f>
        <v>West</v>
      </c>
      <c r="I199">
        <v>8</v>
      </c>
      <c r="J199" t="s">
        <v>15</v>
      </c>
      <c r="K199">
        <v>10</v>
      </c>
      <c r="L199">
        <v>100</v>
      </c>
      <c r="M199">
        <v>98</v>
      </c>
      <c r="N199">
        <f>(tblOrders[[#This Row],[Unit Price]]*tblOrders[[#This Row],[Quantity]])+tblOrders[[#This Row],[Shipping Fee]]</f>
        <v>1098</v>
      </c>
      <c r="O199">
        <f>COUNTA(tblOrders[[#This Row],[Order ID]:[Shipping Fee]])</f>
        <v>13</v>
      </c>
      <c r="P199">
        <v>278</v>
      </c>
    </row>
    <row r="200" spans="1:16" x14ac:dyDescent="0.2">
      <c r="A200">
        <v>1402</v>
      </c>
      <c r="B200" s="13">
        <v>43825</v>
      </c>
      <c r="C200" s="14">
        <f>WEEKDAY(tblOrders[[#This Row],[Order Date]],1)</f>
        <v>5</v>
      </c>
      <c r="D200" s="14" t="str">
        <f>TEXT(tblOrders[[#This Row],[Order Date]],"ddd")</f>
        <v>Thu</v>
      </c>
      <c r="E200">
        <v>8</v>
      </c>
      <c r="F200" t="str">
        <f>IF(tblOrders[[#This Row],[Customer ID]]&gt;8,"New Customer","Existing Customer")</f>
        <v>Existing Customer</v>
      </c>
      <c r="G200" t="str">
        <f>_xlfn.XLOOKUP(tblOrders[[#This Row],[Customer ID]],tblCustomers[ID],tblCustomers[Company])</f>
        <v>List Manage</v>
      </c>
      <c r="H200" t="str">
        <f>_xlfn.XLOOKUP(tblOrders[[#This Row],[Customer ID]],tblCustomers[ID],tblCustomers[Region])</f>
        <v>West</v>
      </c>
      <c r="I200">
        <v>6</v>
      </c>
      <c r="J200" t="s">
        <v>17</v>
      </c>
      <c r="K200">
        <v>18.399999999999999</v>
      </c>
      <c r="L200">
        <v>93</v>
      </c>
      <c r="M200">
        <v>168</v>
      </c>
      <c r="N200">
        <f>(tblOrders[[#This Row],[Unit Price]]*tblOrders[[#This Row],[Quantity]])+tblOrders[[#This Row],[Shipping Fee]]</f>
        <v>1879.1999999999998</v>
      </c>
      <c r="O200">
        <f>COUNTA(tblOrders[[#This Row],[Order ID]:[Shipping Fee]])</f>
        <v>13</v>
      </c>
      <c r="P200">
        <v>226</v>
      </c>
    </row>
    <row r="201" spans="1:16" x14ac:dyDescent="0.2">
      <c r="A201">
        <v>1427</v>
      </c>
      <c r="B201" s="13">
        <v>43825</v>
      </c>
      <c r="C201" s="14">
        <f>WEEKDAY(tblOrders[[#This Row],[Order Date]],1)</f>
        <v>5</v>
      </c>
      <c r="D201" s="14" t="str">
        <f>TEXT(tblOrders[[#This Row],[Order Date]],"ddd")</f>
        <v>Thu</v>
      </c>
      <c r="E201">
        <v>8</v>
      </c>
      <c r="F201" t="str">
        <f>IF(tblOrders[[#This Row],[Customer ID]]&gt;8,"New Customer","Existing Customer")</f>
        <v>Existing Customer</v>
      </c>
      <c r="G201" t="str">
        <f>_xlfn.XLOOKUP(tblOrders[[#This Row],[Customer ID]],tblCustomers[ID],tblCustomers[Company])</f>
        <v>List Manage</v>
      </c>
      <c r="H201" t="str">
        <f>_xlfn.XLOOKUP(tblOrders[[#This Row],[Customer ID]],tblCustomers[ID],tblCustomers[Region])</f>
        <v>West</v>
      </c>
      <c r="I201">
        <v>6</v>
      </c>
      <c r="J201" t="s">
        <v>18</v>
      </c>
      <c r="K201">
        <v>25</v>
      </c>
      <c r="L201">
        <v>13</v>
      </c>
      <c r="M201">
        <v>32</v>
      </c>
      <c r="N201">
        <f>(tblOrders[[#This Row],[Unit Price]]*tblOrders[[#This Row],[Quantity]])+tblOrders[[#This Row],[Shipping Fee]]</f>
        <v>357</v>
      </c>
      <c r="O201">
        <f>COUNTA(tblOrders[[#This Row],[Order ID]:[Shipping Fee]])</f>
        <v>13</v>
      </c>
      <c r="P201">
        <v>228</v>
      </c>
    </row>
    <row r="202" spans="1:16" x14ac:dyDescent="0.2">
      <c r="A202">
        <v>1014</v>
      </c>
      <c r="B202" s="13">
        <v>43473</v>
      </c>
      <c r="C202" s="14">
        <f>WEEKDAY(tblOrders[[#This Row],[Order Date]],1)</f>
        <v>3</v>
      </c>
      <c r="D202" s="14" t="str">
        <f>TEXT(tblOrders[[#This Row],[Order Date]],"ddd")</f>
        <v>Tue</v>
      </c>
      <c r="E202">
        <v>9</v>
      </c>
      <c r="F202" t="str">
        <f>IF(tblOrders[[#This Row],[Customer ID]]&gt;8,"New Customer","Existing Customer")</f>
        <v>New Customer</v>
      </c>
      <c r="G202" t="str">
        <f>_xlfn.XLOOKUP(tblOrders[[#This Row],[Customer ID]],tblCustomers[ID],tblCustomers[Company])</f>
        <v>Merriam Webster</v>
      </c>
      <c r="H202" t="str">
        <f>_xlfn.XLOOKUP(tblOrders[[#This Row],[Customer ID]],tblCustomers[ID],tblCustomers[Region])</f>
        <v>East</v>
      </c>
      <c r="I202">
        <v>4</v>
      </c>
      <c r="J202" t="s">
        <v>13</v>
      </c>
      <c r="K202">
        <v>12.75</v>
      </c>
      <c r="L202">
        <v>47</v>
      </c>
      <c r="M202">
        <v>62</v>
      </c>
      <c r="N202">
        <f>(tblOrders[[#This Row],[Unit Price]]*tblOrders[[#This Row],[Quantity]])+tblOrders[[#This Row],[Shipping Fee]]</f>
        <v>661.25</v>
      </c>
      <c r="O202">
        <f>COUNTA(tblOrders[[#This Row],[Order ID]:[Shipping Fee]])</f>
        <v>13</v>
      </c>
      <c r="P202">
        <v>91</v>
      </c>
    </row>
    <row r="203" spans="1:16" x14ac:dyDescent="0.2">
      <c r="A203">
        <v>1002</v>
      </c>
      <c r="B203" s="13">
        <v>43492</v>
      </c>
      <c r="C203" s="14">
        <f>WEEKDAY(tblOrders[[#This Row],[Order Date]],1)</f>
        <v>1</v>
      </c>
      <c r="D203" s="14" t="str">
        <f>TEXT(tblOrders[[#This Row],[Order Date]],"ddd")</f>
        <v>Sun</v>
      </c>
      <c r="E203">
        <v>9</v>
      </c>
      <c r="F203" t="str">
        <f>IF(tblOrders[[#This Row],[Customer ID]]&gt;8,"New Customer","Existing Customer")</f>
        <v>New Customer</v>
      </c>
      <c r="G203" t="str">
        <f>_xlfn.XLOOKUP(tblOrders[[#This Row],[Customer ID]],tblCustomers[ID],tblCustomers[Company])</f>
        <v>Merriam Webster</v>
      </c>
      <c r="H203" t="str">
        <f>_xlfn.XLOOKUP(tblOrders[[#This Row],[Customer ID]],tblCustomers[ID],tblCustomers[Region])</f>
        <v>East</v>
      </c>
      <c r="I203">
        <v>1</v>
      </c>
      <c r="J203" t="s">
        <v>9</v>
      </c>
      <c r="K203">
        <v>3.5</v>
      </c>
      <c r="L203">
        <v>47</v>
      </c>
      <c r="M203">
        <v>17</v>
      </c>
      <c r="N203">
        <f>(tblOrders[[#This Row],[Unit Price]]*tblOrders[[#This Row],[Quantity]])+tblOrders[[#This Row],[Shipping Fee]]</f>
        <v>181.5</v>
      </c>
      <c r="O203">
        <f>COUNTA(tblOrders[[#This Row],[Order ID]:[Shipping Fee]])</f>
        <v>13</v>
      </c>
      <c r="P203">
        <v>2</v>
      </c>
    </row>
    <row r="204" spans="1:16" x14ac:dyDescent="0.2">
      <c r="A204">
        <v>1035</v>
      </c>
      <c r="B204" s="13">
        <v>43504</v>
      </c>
      <c r="C204" s="14">
        <f>WEEKDAY(tblOrders[[#This Row],[Order Date]],1)</f>
        <v>6</v>
      </c>
      <c r="D204" s="14" t="str">
        <f>TEXT(tblOrders[[#This Row],[Order Date]],"ddd")</f>
        <v>Fri</v>
      </c>
      <c r="E204">
        <v>9</v>
      </c>
      <c r="F204" t="str">
        <f>IF(tblOrders[[#This Row],[Customer ID]]&gt;8,"New Customer","Existing Customer")</f>
        <v>New Customer</v>
      </c>
      <c r="G204" t="str">
        <f>_xlfn.XLOOKUP(tblOrders[[#This Row],[Customer ID]],tblCustomers[ID],tblCustomers[Company])</f>
        <v>Merriam Webster</v>
      </c>
      <c r="H204" t="str">
        <f>_xlfn.XLOOKUP(tblOrders[[#This Row],[Customer ID]],tblCustomers[ID],tblCustomers[Region])</f>
        <v>East</v>
      </c>
      <c r="I204">
        <v>3</v>
      </c>
      <c r="M204">
        <v>46</v>
      </c>
      <c r="N204">
        <f>(tblOrders[[#This Row],[Unit Price]]*tblOrders[[#This Row],[Quantity]])+tblOrders[[#This Row],[Shipping Fee]]</f>
        <v>46</v>
      </c>
      <c r="O204">
        <f>COUNTA(tblOrders[[#This Row],[Order ID]:[Shipping Fee]])</f>
        <v>10</v>
      </c>
      <c r="P204">
        <v>52</v>
      </c>
    </row>
    <row r="205" spans="1:16" x14ac:dyDescent="0.2">
      <c r="A205">
        <v>1052</v>
      </c>
      <c r="B205" s="13">
        <v>43533</v>
      </c>
      <c r="C205" s="14">
        <f>WEEKDAY(tblOrders[[#This Row],[Order Date]],1)</f>
        <v>7</v>
      </c>
      <c r="D205" s="14" t="str">
        <f>TEXT(tblOrders[[#This Row],[Order Date]],"ddd")</f>
        <v>Sat</v>
      </c>
      <c r="E205">
        <v>9</v>
      </c>
      <c r="F205" t="str">
        <f>IF(tblOrders[[#This Row],[Customer ID]]&gt;8,"New Customer","Existing Customer")</f>
        <v>New Customer</v>
      </c>
      <c r="G205" t="str">
        <f>_xlfn.XLOOKUP(tblOrders[[#This Row],[Customer ID]],tblCustomers[ID],tblCustomers[Company])</f>
        <v>Merriam Webster</v>
      </c>
      <c r="H205" t="str">
        <f>_xlfn.XLOOKUP(tblOrders[[#This Row],[Customer ID]],tblCustomers[ID],tblCustomers[Region])</f>
        <v>East</v>
      </c>
      <c r="I205">
        <v>9</v>
      </c>
      <c r="J205" t="s">
        <v>20</v>
      </c>
      <c r="K205">
        <v>19.5</v>
      </c>
      <c r="L205">
        <v>55</v>
      </c>
      <c r="M205">
        <v>108</v>
      </c>
      <c r="N205">
        <f>(tblOrders[[#This Row],[Unit Price]]*tblOrders[[#This Row],[Quantity]])+tblOrders[[#This Row],[Shipping Fee]]</f>
        <v>1180.5</v>
      </c>
      <c r="O205">
        <f>COUNTA(tblOrders[[#This Row],[Order ID]:[Shipping Fee]])</f>
        <v>13</v>
      </c>
      <c r="P205">
        <v>284</v>
      </c>
    </row>
    <row r="206" spans="1:16" x14ac:dyDescent="0.2">
      <c r="A206">
        <v>1084</v>
      </c>
      <c r="B206" s="13">
        <v>43563</v>
      </c>
      <c r="C206" s="14">
        <f>WEEKDAY(tblOrders[[#This Row],[Order Date]],1)</f>
        <v>2</v>
      </c>
      <c r="D206" s="14" t="str">
        <f>TEXT(tblOrders[[#This Row],[Order Date]],"ddd")</f>
        <v>Mon</v>
      </c>
      <c r="E206">
        <v>9</v>
      </c>
      <c r="F206" t="str">
        <f>IF(tblOrders[[#This Row],[Customer ID]]&gt;8,"New Customer","Existing Customer")</f>
        <v>New Customer</v>
      </c>
      <c r="G206" t="str">
        <f>_xlfn.XLOOKUP(tblOrders[[#This Row],[Customer ID]],tblCustomers[ID],tblCustomers[Company])</f>
        <v>Merriam Webster</v>
      </c>
      <c r="H206" t="str">
        <f>_xlfn.XLOOKUP(tblOrders[[#This Row],[Customer ID]],tblCustomers[ID],tblCustomers[Region])</f>
        <v>East</v>
      </c>
      <c r="I206">
        <v>3</v>
      </c>
      <c r="J206" t="s">
        <v>15</v>
      </c>
      <c r="K206">
        <v>9.1999999999999993</v>
      </c>
      <c r="L206">
        <v>12</v>
      </c>
      <c r="M206">
        <v>11</v>
      </c>
      <c r="N206">
        <f>(tblOrders[[#This Row],[Unit Price]]*tblOrders[[#This Row],[Quantity]])+tblOrders[[#This Row],[Shipping Fee]]</f>
        <v>121.39999999999999</v>
      </c>
      <c r="O206">
        <f>COUNTA(tblOrders[[#This Row],[Order ID]:[Shipping Fee]])</f>
        <v>13</v>
      </c>
      <c r="P206">
        <v>57</v>
      </c>
    </row>
    <row r="207" spans="1:16" x14ac:dyDescent="0.2">
      <c r="A207">
        <v>1083</v>
      </c>
      <c r="B207" s="13">
        <v>43567</v>
      </c>
      <c r="C207" s="14">
        <f>WEEKDAY(tblOrders[[#This Row],[Order Date]],1)</f>
        <v>6</v>
      </c>
      <c r="D207" s="14" t="str">
        <f>TEXT(tblOrders[[#This Row],[Order Date]],"ddd")</f>
        <v>Fri</v>
      </c>
      <c r="E207">
        <v>9</v>
      </c>
      <c r="F207" t="str">
        <f>IF(tblOrders[[#This Row],[Customer ID]]&gt;8,"New Customer","Existing Customer")</f>
        <v>New Customer</v>
      </c>
      <c r="G207" t="str">
        <f>_xlfn.XLOOKUP(tblOrders[[#This Row],[Customer ID]],tblCustomers[ID],tblCustomers[Company])</f>
        <v>Merriam Webster</v>
      </c>
      <c r="H207" t="str">
        <f>_xlfn.XLOOKUP(tblOrders[[#This Row],[Customer ID]],tblCustomers[ID],tblCustomers[Region])</f>
        <v>East</v>
      </c>
      <c r="I207">
        <v>1</v>
      </c>
      <c r="J207" t="s">
        <v>8</v>
      </c>
      <c r="K207">
        <v>46</v>
      </c>
      <c r="L207">
        <v>96</v>
      </c>
      <c r="M207">
        <v>428</v>
      </c>
      <c r="N207">
        <f>(tblOrders[[#This Row],[Unit Price]]*tblOrders[[#This Row],[Quantity]])+tblOrders[[#This Row],[Shipping Fee]]</f>
        <v>4844</v>
      </c>
      <c r="O207">
        <f>COUNTA(tblOrders[[#This Row],[Order ID]:[Shipping Fee]])</f>
        <v>13</v>
      </c>
      <c r="P207">
        <v>11</v>
      </c>
    </row>
    <row r="208" spans="1:16" x14ac:dyDescent="0.2">
      <c r="A208">
        <v>1168</v>
      </c>
      <c r="B208" s="13">
        <v>43619</v>
      </c>
      <c r="C208" s="14">
        <f>WEEKDAY(tblOrders[[#This Row],[Order Date]],1)</f>
        <v>2</v>
      </c>
      <c r="D208" s="14" t="str">
        <f>TEXT(tblOrders[[#This Row],[Order Date]],"ddd")</f>
        <v>Mon</v>
      </c>
      <c r="E208">
        <v>9</v>
      </c>
      <c r="F208" t="str">
        <f>IF(tblOrders[[#This Row],[Customer ID]]&gt;8,"New Customer","Existing Customer")</f>
        <v>New Customer</v>
      </c>
      <c r="G208" t="str">
        <f>_xlfn.XLOOKUP(tblOrders[[#This Row],[Customer ID]],tblCustomers[ID],tblCustomers[Company])</f>
        <v>Merriam Webster</v>
      </c>
      <c r="H208" t="str">
        <f>_xlfn.XLOOKUP(tblOrders[[#This Row],[Customer ID]],tblCustomers[ID],tblCustomers[Region])</f>
        <v>East</v>
      </c>
      <c r="I208">
        <v>1</v>
      </c>
      <c r="J208" t="s">
        <v>12</v>
      </c>
      <c r="K208">
        <v>40</v>
      </c>
      <c r="L208">
        <v>28</v>
      </c>
      <c r="M208">
        <v>110</v>
      </c>
      <c r="N208">
        <f>(tblOrders[[#This Row],[Unit Price]]*tblOrders[[#This Row],[Quantity]])+tblOrders[[#This Row],[Shipping Fee]]</f>
        <v>1230</v>
      </c>
      <c r="O208">
        <f>COUNTA(tblOrders[[#This Row],[Order ID]:[Shipping Fee]])</f>
        <v>13</v>
      </c>
      <c r="P208">
        <v>17</v>
      </c>
    </row>
    <row r="209" spans="1:16" x14ac:dyDescent="0.2">
      <c r="A209">
        <v>1179</v>
      </c>
      <c r="B209" s="13">
        <v>43622</v>
      </c>
      <c r="C209" s="14">
        <f>WEEKDAY(tblOrders[[#This Row],[Order Date]],1)</f>
        <v>5</v>
      </c>
      <c r="D209" s="14" t="str">
        <f>TEXT(tblOrders[[#This Row],[Order Date]],"ddd")</f>
        <v>Thu</v>
      </c>
      <c r="E209">
        <v>9</v>
      </c>
      <c r="F209" t="str">
        <f>IF(tblOrders[[#This Row],[Customer ID]]&gt;8,"New Customer","Existing Customer")</f>
        <v>New Customer</v>
      </c>
      <c r="G209" t="str">
        <f>_xlfn.XLOOKUP(tblOrders[[#This Row],[Customer ID]],tblCustomers[ID],tblCustomers[Company])</f>
        <v>Merriam Webster</v>
      </c>
      <c r="H209" t="str">
        <f>_xlfn.XLOOKUP(tblOrders[[#This Row],[Customer ID]],tblCustomers[ID],tblCustomers[Region])</f>
        <v>East</v>
      </c>
      <c r="I209">
        <v>5</v>
      </c>
      <c r="J209" t="s">
        <v>13</v>
      </c>
      <c r="K209">
        <v>12.75</v>
      </c>
      <c r="L209">
        <v>96</v>
      </c>
      <c r="M209">
        <v>124</v>
      </c>
      <c r="N209">
        <f>(tblOrders[[#This Row],[Unit Price]]*tblOrders[[#This Row],[Quantity]])+tblOrders[[#This Row],[Shipping Fee]]</f>
        <v>1348</v>
      </c>
      <c r="O209">
        <f>COUNTA(tblOrders[[#This Row],[Order ID]:[Shipping Fee]])</f>
        <v>13</v>
      </c>
      <c r="P209">
        <v>145</v>
      </c>
    </row>
    <row r="210" spans="1:16" x14ac:dyDescent="0.2">
      <c r="A210">
        <v>1180</v>
      </c>
      <c r="B210" s="13">
        <v>43624</v>
      </c>
      <c r="C210" s="14">
        <f>WEEKDAY(tblOrders[[#This Row],[Order Date]],1)</f>
        <v>7</v>
      </c>
      <c r="D210" s="14" t="str">
        <f>TEXT(tblOrders[[#This Row],[Order Date]],"ddd")</f>
        <v>Sat</v>
      </c>
      <c r="E210">
        <v>9</v>
      </c>
      <c r="F210" t="str">
        <f>IF(tblOrders[[#This Row],[Customer ID]]&gt;8,"New Customer","Existing Customer")</f>
        <v>New Customer</v>
      </c>
      <c r="G210" t="str">
        <f>_xlfn.XLOOKUP(tblOrders[[#This Row],[Customer ID]],tblCustomers[ID],tblCustomers[Company])</f>
        <v>Merriam Webster</v>
      </c>
      <c r="H210" t="str">
        <f>_xlfn.XLOOKUP(tblOrders[[#This Row],[Customer ID]],tblCustomers[ID],tblCustomers[Region])</f>
        <v>East</v>
      </c>
      <c r="I210">
        <v>3</v>
      </c>
      <c r="J210" t="s">
        <v>13</v>
      </c>
      <c r="K210">
        <v>12.75</v>
      </c>
      <c r="L210">
        <v>92</v>
      </c>
      <c r="M210">
        <v>116</v>
      </c>
      <c r="N210">
        <f>(tblOrders[[#This Row],[Unit Price]]*tblOrders[[#This Row],[Quantity]])+tblOrders[[#This Row],[Shipping Fee]]</f>
        <v>1289</v>
      </c>
      <c r="O210">
        <f>COUNTA(tblOrders[[#This Row],[Order ID]:[Shipping Fee]])</f>
        <v>13</v>
      </c>
      <c r="P210">
        <v>66</v>
      </c>
    </row>
    <row r="211" spans="1:16" x14ac:dyDescent="0.2">
      <c r="A211">
        <v>1181</v>
      </c>
      <c r="B211" s="13">
        <v>43641</v>
      </c>
      <c r="C211" s="14">
        <f>WEEKDAY(tblOrders[[#This Row],[Order Date]],1)</f>
        <v>3</v>
      </c>
      <c r="D211" s="14" t="str">
        <f>TEXT(tblOrders[[#This Row],[Order Date]],"ddd")</f>
        <v>Tue</v>
      </c>
      <c r="E211">
        <v>9</v>
      </c>
      <c r="F211" t="str">
        <f>IF(tblOrders[[#This Row],[Customer ID]]&gt;8,"New Customer","Existing Customer")</f>
        <v>New Customer</v>
      </c>
      <c r="G211" t="str">
        <f>_xlfn.XLOOKUP(tblOrders[[#This Row],[Customer ID]],tblCustomers[ID],tblCustomers[Company])</f>
        <v>Merriam Webster</v>
      </c>
      <c r="H211" t="str">
        <f>_xlfn.XLOOKUP(tblOrders[[#This Row],[Customer ID]],tblCustomers[ID],tblCustomers[Region])</f>
        <v>East</v>
      </c>
      <c r="I211">
        <v>8</v>
      </c>
      <c r="J211" t="s">
        <v>11</v>
      </c>
      <c r="K211">
        <v>22</v>
      </c>
      <c r="L211">
        <v>93</v>
      </c>
      <c r="M211">
        <v>201</v>
      </c>
      <c r="N211">
        <f>(tblOrders[[#This Row],[Unit Price]]*tblOrders[[#This Row],[Quantity]])+tblOrders[[#This Row],[Shipping Fee]]</f>
        <v>2247</v>
      </c>
      <c r="O211">
        <f>COUNTA(tblOrders[[#This Row],[Order ID]:[Shipping Fee]])</f>
        <v>13</v>
      </c>
      <c r="P211">
        <v>265</v>
      </c>
    </row>
    <row r="212" spans="1:16" x14ac:dyDescent="0.2">
      <c r="A212">
        <v>1240</v>
      </c>
      <c r="B212" s="13">
        <v>43685</v>
      </c>
      <c r="C212" s="14">
        <f>WEEKDAY(tblOrders[[#This Row],[Order Date]],1)</f>
        <v>5</v>
      </c>
      <c r="D212" s="14" t="str">
        <f>TEXT(tblOrders[[#This Row],[Order Date]],"ddd")</f>
        <v>Thu</v>
      </c>
      <c r="E212">
        <v>9</v>
      </c>
      <c r="F212" t="str">
        <f>IF(tblOrders[[#This Row],[Customer ID]]&gt;8,"New Customer","Existing Customer")</f>
        <v>New Customer</v>
      </c>
      <c r="G212" t="str">
        <f>_xlfn.XLOOKUP(tblOrders[[#This Row],[Customer ID]],tblCustomers[ID],tblCustomers[Company])</f>
        <v>Merriam Webster</v>
      </c>
      <c r="H212" t="str">
        <f>_xlfn.XLOOKUP(tblOrders[[#This Row],[Customer ID]],tblCustomers[ID],tblCustomers[Region])</f>
        <v>East</v>
      </c>
      <c r="I212">
        <v>3</v>
      </c>
      <c r="J212" t="s">
        <v>15</v>
      </c>
      <c r="K212">
        <v>9.1999999999999993</v>
      </c>
      <c r="L212">
        <v>54</v>
      </c>
      <c r="M212">
        <v>49</v>
      </c>
      <c r="N212">
        <f>(tblOrders[[#This Row],[Unit Price]]*tblOrders[[#This Row],[Quantity]])+tblOrders[[#This Row],[Shipping Fee]]</f>
        <v>545.79999999999995</v>
      </c>
      <c r="O212">
        <f>COUNTA(tblOrders[[#This Row],[Order ID]:[Shipping Fee]])</f>
        <v>13</v>
      </c>
      <c r="P212">
        <v>72</v>
      </c>
    </row>
    <row r="213" spans="1:16" x14ac:dyDescent="0.2">
      <c r="A213">
        <v>1259</v>
      </c>
      <c r="B213" s="13">
        <v>43717</v>
      </c>
      <c r="C213" s="14">
        <f>WEEKDAY(tblOrders[[#This Row],[Order Date]],1)</f>
        <v>2</v>
      </c>
      <c r="D213" s="14" t="str">
        <f>TEXT(tblOrders[[#This Row],[Order Date]],"ddd")</f>
        <v>Mon</v>
      </c>
      <c r="E213">
        <v>9</v>
      </c>
      <c r="F213" t="str">
        <f>IF(tblOrders[[#This Row],[Customer ID]]&gt;8,"New Customer","Existing Customer")</f>
        <v>New Customer</v>
      </c>
      <c r="G213" t="str">
        <f>_xlfn.XLOOKUP(tblOrders[[#This Row],[Customer ID]],tblCustomers[ID],tblCustomers[Company])</f>
        <v>Merriam Webster</v>
      </c>
      <c r="H213" t="str">
        <f>_xlfn.XLOOKUP(tblOrders[[#This Row],[Customer ID]],tblCustomers[ID],tblCustomers[Region])</f>
        <v>East</v>
      </c>
      <c r="I213">
        <v>9</v>
      </c>
      <c r="J213" t="s">
        <v>16</v>
      </c>
      <c r="K213">
        <v>34.799999999999997</v>
      </c>
      <c r="L213">
        <v>57</v>
      </c>
      <c r="M213">
        <v>194</v>
      </c>
      <c r="N213">
        <f>(tblOrders[[#This Row],[Unit Price]]*tblOrders[[#This Row],[Quantity]])+tblOrders[[#This Row],[Shipping Fee]]</f>
        <v>2177.6</v>
      </c>
      <c r="O213">
        <f>COUNTA(tblOrders[[#This Row],[Order ID]:[Shipping Fee]])</f>
        <v>13</v>
      </c>
      <c r="P213">
        <v>297</v>
      </c>
    </row>
    <row r="214" spans="1:16" x14ac:dyDescent="0.2">
      <c r="A214">
        <v>1281</v>
      </c>
      <c r="B214" s="13">
        <v>43718</v>
      </c>
      <c r="C214" s="14">
        <f>WEEKDAY(tblOrders[[#This Row],[Order Date]],1)</f>
        <v>3</v>
      </c>
      <c r="D214" s="14" t="str">
        <f>TEXT(tblOrders[[#This Row],[Order Date]],"ddd")</f>
        <v>Tue</v>
      </c>
      <c r="E214">
        <v>9</v>
      </c>
      <c r="F214" t="str">
        <f>IF(tblOrders[[#This Row],[Customer ID]]&gt;8,"New Customer","Existing Customer")</f>
        <v>New Customer</v>
      </c>
      <c r="G214" t="str">
        <f>_xlfn.XLOOKUP(tblOrders[[#This Row],[Customer ID]],tblCustomers[ID],tblCustomers[Company])</f>
        <v>Merriam Webster</v>
      </c>
      <c r="H214" t="str">
        <f>_xlfn.XLOOKUP(tblOrders[[#This Row],[Customer ID]],tblCustomers[ID],tblCustomers[Region])</f>
        <v>East</v>
      </c>
      <c r="I214">
        <v>7</v>
      </c>
      <c r="J214" t="s">
        <v>9</v>
      </c>
      <c r="K214">
        <v>10</v>
      </c>
      <c r="L214">
        <v>59</v>
      </c>
      <c r="M214">
        <v>60</v>
      </c>
      <c r="N214">
        <f>(tblOrders[[#This Row],[Unit Price]]*tblOrders[[#This Row],[Quantity]])+tblOrders[[#This Row],[Shipping Fee]]</f>
        <v>650</v>
      </c>
      <c r="O214">
        <f>COUNTA(tblOrders[[#This Row],[Order ID]:[Shipping Fee]])</f>
        <v>13</v>
      </c>
      <c r="P214">
        <v>245</v>
      </c>
    </row>
    <row r="215" spans="1:16" x14ac:dyDescent="0.2">
      <c r="A215">
        <v>1328</v>
      </c>
      <c r="B215" s="13">
        <v>43746</v>
      </c>
      <c r="C215" s="14">
        <f>WEEKDAY(tblOrders[[#This Row],[Order Date]],1)</f>
        <v>3</v>
      </c>
      <c r="D215" s="14" t="str">
        <f>TEXT(tblOrders[[#This Row],[Order Date]],"ddd")</f>
        <v>Tue</v>
      </c>
      <c r="E215">
        <v>9</v>
      </c>
      <c r="F215" t="str">
        <f>IF(tblOrders[[#This Row],[Customer ID]]&gt;8,"New Customer","Existing Customer")</f>
        <v>New Customer</v>
      </c>
      <c r="G215" t="str">
        <f>_xlfn.XLOOKUP(tblOrders[[#This Row],[Customer ID]],tblCustomers[ID],tblCustomers[Company])</f>
        <v>Merriam Webster</v>
      </c>
      <c r="H215" t="str">
        <f>_xlfn.XLOOKUP(tblOrders[[#This Row],[Customer ID]],tblCustomers[ID],tblCustomers[Region])</f>
        <v>East</v>
      </c>
      <c r="I215">
        <v>4</v>
      </c>
      <c r="J215" t="s">
        <v>13</v>
      </c>
      <c r="K215">
        <v>12.75</v>
      </c>
      <c r="L215">
        <v>43</v>
      </c>
      <c r="M215">
        <v>53</v>
      </c>
      <c r="N215">
        <f>(tblOrders[[#This Row],[Unit Price]]*tblOrders[[#This Row],[Quantity]])+tblOrders[[#This Row],[Shipping Fee]]</f>
        <v>601.25</v>
      </c>
      <c r="O215">
        <f>COUNTA(tblOrders[[#This Row],[Order ID]:[Shipping Fee]])</f>
        <v>13</v>
      </c>
      <c r="P215">
        <v>121</v>
      </c>
    </row>
    <row r="216" spans="1:16" x14ac:dyDescent="0.2">
      <c r="A216">
        <v>1346</v>
      </c>
      <c r="B216" s="13">
        <v>43795</v>
      </c>
      <c r="C216" s="14">
        <f>WEEKDAY(tblOrders[[#This Row],[Order Date]],1)</f>
        <v>3</v>
      </c>
      <c r="D216" s="14" t="str">
        <f>TEXT(tblOrders[[#This Row],[Order Date]],"ddd")</f>
        <v>Tue</v>
      </c>
      <c r="E216">
        <v>9</v>
      </c>
      <c r="F216" t="str">
        <f>IF(tblOrders[[#This Row],[Customer ID]]&gt;8,"New Customer","Existing Customer")</f>
        <v>New Customer</v>
      </c>
      <c r="G216" t="str">
        <f>_xlfn.XLOOKUP(tblOrders[[#This Row],[Customer ID]],tblCustomers[ID],tblCustomers[Company])</f>
        <v>Merriam Webster</v>
      </c>
      <c r="H216" t="str">
        <f>_xlfn.XLOOKUP(tblOrders[[#This Row],[Customer ID]],tblCustomers[ID],tblCustomers[Region])</f>
        <v>East</v>
      </c>
      <c r="I216">
        <v>6</v>
      </c>
      <c r="J216" t="s">
        <v>17</v>
      </c>
      <c r="K216">
        <v>18.399999999999999</v>
      </c>
      <c r="L216">
        <v>64</v>
      </c>
      <c r="M216">
        <v>119</v>
      </c>
      <c r="N216">
        <f>(tblOrders[[#This Row],[Unit Price]]*tblOrders[[#This Row],[Quantity]])+tblOrders[[#This Row],[Shipping Fee]]</f>
        <v>1296.5999999999999</v>
      </c>
      <c r="O216">
        <f>COUNTA(tblOrders[[#This Row],[Order ID]:[Shipping Fee]])</f>
        <v>13</v>
      </c>
      <c r="P216">
        <v>219</v>
      </c>
    </row>
    <row r="217" spans="1:16" x14ac:dyDescent="0.2">
      <c r="A217">
        <v>1397</v>
      </c>
      <c r="B217" s="13">
        <v>43807</v>
      </c>
      <c r="C217" s="14">
        <f>WEEKDAY(tblOrders[[#This Row],[Order Date]],1)</f>
        <v>1</v>
      </c>
      <c r="D217" s="14" t="str">
        <f>TEXT(tblOrders[[#This Row],[Order Date]],"ddd")</f>
        <v>Sun</v>
      </c>
      <c r="E217">
        <v>9</v>
      </c>
      <c r="F217" t="str">
        <f>IF(tblOrders[[#This Row],[Customer ID]]&gt;8,"New Customer","Existing Customer")</f>
        <v>New Customer</v>
      </c>
      <c r="G217" t="str">
        <f>_xlfn.XLOOKUP(tblOrders[[#This Row],[Customer ID]],tblCustomers[ID],tblCustomers[Company])</f>
        <v>Merriam Webster</v>
      </c>
      <c r="H217" t="str">
        <f>_xlfn.XLOOKUP(tblOrders[[#This Row],[Customer ID]],tblCustomers[ID],tblCustomers[Region])</f>
        <v>East</v>
      </c>
      <c r="I217">
        <v>4</v>
      </c>
      <c r="J217" t="s">
        <v>12</v>
      </c>
      <c r="K217">
        <v>40</v>
      </c>
      <c r="L217">
        <v>52</v>
      </c>
      <c r="M217">
        <v>204</v>
      </c>
      <c r="N217">
        <f>(tblOrders[[#This Row],[Unit Price]]*tblOrders[[#This Row],[Quantity]])+tblOrders[[#This Row],[Shipping Fee]]</f>
        <v>2284</v>
      </c>
      <c r="O217">
        <f>COUNTA(tblOrders[[#This Row],[Order ID]:[Shipping Fee]])</f>
        <v>13</v>
      </c>
      <c r="P217">
        <v>127</v>
      </c>
    </row>
    <row r="218" spans="1:16" x14ac:dyDescent="0.2">
      <c r="A218">
        <v>1395</v>
      </c>
      <c r="B218" s="13">
        <v>43808</v>
      </c>
      <c r="C218" s="14">
        <f>WEEKDAY(tblOrders[[#This Row],[Order Date]],1)</f>
        <v>2</v>
      </c>
      <c r="D218" s="14" t="str">
        <f>TEXT(tblOrders[[#This Row],[Order Date]],"ddd")</f>
        <v>Mon</v>
      </c>
      <c r="E218">
        <v>9</v>
      </c>
      <c r="F218" t="str">
        <f>IF(tblOrders[[#This Row],[Customer ID]]&gt;8,"New Customer","Existing Customer")</f>
        <v>New Customer</v>
      </c>
      <c r="G218" t="str">
        <f>_xlfn.XLOOKUP(tblOrders[[#This Row],[Customer ID]],tblCustomers[ID],tblCustomers[Company])</f>
        <v>Merriam Webster</v>
      </c>
      <c r="H218" t="str">
        <f>_xlfn.XLOOKUP(tblOrders[[#This Row],[Customer ID]],tblCustomers[ID],tblCustomers[Region])</f>
        <v>East</v>
      </c>
      <c r="I218">
        <v>9</v>
      </c>
      <c r="J218" t="s">
        <v>16</v>
      </c>
      <c r="K218">
        <v>34.799999999999997</v>
      </c>
      <c r="L218">
        <v>69</v>
      </c>
      <c r="M218">
        <v>240</v>
      </c>
      <c r="N218">
        <f>(tblOrders[[#This Row],[Unit Price]]*tblOrders[[#This Row],[Quantity]])+tblOrders[[#This Row],[Shipping Fee]]</f>
        <v>2641.2</v>
      </c>
      <c r="O218">
        <f>COUNTA(tblOrders[[#This Row],[Order ID]:[Shipping Fee]])</f>
        <v>13</v>
      </c>
      <c r="P218">
        <v>305</v>
      </c>
    </row>
    <row r="219" spans="1:16" x14ac:dyDescent="0.2">
      <c r="A219">
        <v>1382</v>
      </c>
      <c r="B219" s="13">
        <v>43809</v>
      </c>
      <c r="C219" s="14">
        <f>WEEKDAY(tblOrders[[#This Row],[Order Date]],1)</f>
        <v>3</v>
      </c>
      <c r="D219" s="14" t="str">
        <f>TEXT(tblOrders[[#This Row],[Order Date]],"ddd")</f>
        <v>Tue</v>
      </c>
      <c r="E219">
        <v>9</v>
      </c>
      <c r="F219" t="str">
        <f>IF(tblOrders[[#This Row],[Customer ID]]&gt;8,"New Customer","Existing Customer")</f>
        <v>New Customer</v>
      </c>
      <c r="G219" t="str">
        <f>_xlfn.XLOOKUP(tblOrders[[#This Row],[Customer ID]],tblCustomers[ID],tblCustomers[Company])</f>
        <v>Merriam Webster</v>
      </c>
      <c r="H219" t="str">
        <f>_xlfn.XLOOKUP(tblOrders[[#This Row],[Customer ID]],tblCustomers[ID],tblCustomers[Region])</f>
        <v>East</v>
      </c>
      <c r="I219">
        <v>8</v>
      </c>
      <c r="J219" t="s">
        <v>8</v>
      </c>
      <c r="K219">
        <v>2.99</v>
      </c>
      <c r="L219">
        <v>41</v>
      </c>
      <c r="M219">
        <v>13</v>
      </c>
      <c r="N219">
        <f>(tblOrders[[#This Row],[Unit Price]]*tblOrders[[#This Row],[Quantity]])+tblOrders[[#This Row],[Shipping Fee]]</f>
        <v>135.59</v>
      </c>
      <c r="O219">
        <f>COUNTA(tblOrders[[#This Row],[Order ID]:[Shipping Fee]])</f>
        <v>13</v>
      </c>
      <c r="P219">
        <v>277</v>
      </c>
    </row>
    <row r="220" spans="1:16" x14ac:dyDescent="0.2">
      <c r="A220">
        <v>1393</v>
      </c>
      <c r="B220" s="13">
        <v>43827</v>
      </c>
      <c r="C220" s="14">
        <f>WEEKDAY(tblOrders[[#This Row],[Order Date]],1)</f>
        <v>7</v>
      </c>
      <c r="D220" s="14" t="str">
        <f>TEXT(tblOrders[[#This Row],[Order Date]],"ddd")</f>
        <v>Sat</v>
      </c>
      <c r="E220">
        <v>9</v>
      </c>
      <c r="F220" t="str">
        <f>IF(tblOrders[[#This Row],[Customer ID]]&gt;8,"New Customer","Existing Customer")</f>
        <v>New Customer</v>
      </c>
      <c r="G220" t="str">
        <f>_xlfn.XLOOKUP(tblOrders[[#This Row],[Customer ID]],tblCustomers[ID],tblCustomers[Company])</f>
        <v>Merriam Webster</v>
      </c>
      <c r="H220" t="str">
        <f>_xlfn.XLOOKUP(tblOrders[[#This Row],[Customer ID]],tblCustomers[ID],tblCustomers[Region])</f>
        <v>East</v>
      </c>
      <c r="I220">
        <v>6</v>
      </c>
      <c r="J220" t="s">
        <v>17</v>
      </c>
      <c r="K220">
        <v>18.399999999999999</v>
      </c>
      <c r="L220">
        <v>86</v>
      </c>
      <c r="M220">
        <v>155</v>
      </c>
      <c r="N220">
        <f>(tblOrders[[#This Row],[Unit Price]]*tblOrders[[#This Row],[Quantity]])+tblOrders[[#This Row],[Shipping Fee]]</f>
        <v>1737.3999999999999</v>
      </c>
      <c r="O220">
        <f>COUNTA(tblOrders[[#This Row],[Order ID]:[Shipping Fee]])</f>
        <v>13</v>
      </c>
      <c r="P220">
        <v>223</v>
      </c>
    </row>
    <row r="221" spans="1:16" x14ac:dyDescent="0.2">
      <c r="A221">
        <v>1422</v>
      </c>
      <c r="B221" s="13">
        <v>43827</v>
      </c>
      <c r="C221" s="14">
        <f>WEEKDAY(tblOrders[[#This Row],[Order Date]],1)</f>
        <v>7</v>
      </c>
      <c r="D221" s="14" t="str">
        <f>TEXT(tblOrders[[#This Row],[Order Date]],"ddd")</f>
        <v>Sat</v>
      </c>
      <c r="E221">
        <v>9</v>
      </c>
      <c r="F221" t="str">
        <f>IF(tblOrders[[#This Row],[Customer ID]]&gt;8,"New Customer","Existing Customer")</f>
        <v>New Customer</v>
      </c>
      <c r="G221" t="str">
        <f>_xlfn.XLOOKUP(tblOrders[[#This Row],[Customer ID]],tblCustomers[ID],tblCustomers[Company])</f>
        <v>Merriam Webster</v>
      </c>
      <c r="H221" t="str">
        <f>_xlfn.XLOOKUP(tblOrders[[#This Row],[Customer ID]],tblCustomers[ID],tblCustomers[Region])</f>
        <v>East</v>
      </c>
      <c r="I221">
        <v>6</v>
      </c>
      <c r="J221" t="s">
        <v>8</v>
      </c>
      <c r="K221">
        <v>46</v>
      </c>
      <c r="L221">
        <v>43</v>
      </c>
      <c r="M221">
        <v>198</v>
      </c>
      <c r="N221">
        <f>(tblOrders[[#This Row],[Unit Price]]*tblOrders[[#This Row],[Quantity]])+tblOrders[[#This Row],[Shipping Fee]]</f>
        <v>2176</v>
      </c>
      <c r="O221">
        <f>COUNTA(tblOrders[[#This Row],[Order ID]:[Shipping Fee]])</f>
        <v>13</v>
      </c>
      <c r="P221">
        <v>227</v>
      </c>
    </row>
    <row r="222" spans="1:16" x14ac:dyDescent="0.2">
      <c r="A222">
        <v>1028</v>
      </c>
      <c r="B222" s="13">
        <v>43474</v>
      </c>
      <c r="C222" s="14">
        <f>WEEKDAY(tblOrders[[#This Row],[Order Date]],1)</f>
        <v>4</v>
      </c>
      <c r="D222" s="14" t="str">
        <f>TEXT(tblOrders[[#This Row],[Order Date]],"ddd")</f>
        <v>Wed</v>
      </c>
      <c r="E222">
        <v>10</v>
      </c>
      <c r="F222" t="str">
        <f>IF(tblOrders[[#This Row],[Customer ID]]&gt;8,"New Customer","Existing Customer")</f>
        <v>New Customer</v>
      </c>
      <c r="G222" t="str">
        <f>_xlfn.XLOOKUP(tblOrders[[#This Row],[Customer ID]],tblCustomers[ID],tblCustomers[Company])</f>
        <v>Trip Advisor</v>
      </c>
      <c r="H222" t="str">
        <f>_xlfn.XLOOKUP(tblOrders[[#This Row],[Customer ID]],tblCustomers[ID],tblCustomers[Region])</f>
        <v>East</v>
      </c>
      <c r="I222">
        <v>9</v>
      </c>
      <c r="J222" t="s">
        <v>16</v>
      </c>
      <c r="K222">
        <v>34.799999999999997</v>
      </c>
      <c r="L222">
        <v>81</v>
      </c>
      <c r="M222">
        <v>296</v>
      </c>
      <c r="N222">
        <f>(tblOrders[[#This Row],[Unit Price]]*tblOrders[[#This Row],[Quantity]])+tblOrders[[#This Row],[Shipping Fee]]</f>
        <v>3114.7999999999997</v>
      </c>
      <c r="O222">
        <f>COUNTA(tblOrders[[#This Row],[Order ID]:[Shipping Fee]])</f>
        <v>13</v>
      </c>
      <c r="P222">
        <v>282</v>
      </c>
    </row>
    <row r="223" spans="1:16" x14ac:dyDescent="0.2">
      <c r="A223">
        <v>1006</v>
      </c>
      <c r="B223" s="13">
        <v>43477</v>
      </c>
      <c r="C223" s="14">
        <f>WEEKDAY(tblOrders[[#This Row],[Order Date]],1)</f>
        <v>7</v>
      </c>
      <c r="D223" s="14" t="str">
        <f>TEXT(tblOrders[[#This Row],[Order Date]],"ddd")</f>
        <v>Sat</v>
      </c>
      <c r="E223">
        <v>10</v>
      </c>
      <c r="F223" t="str">
        <f>IF(tblOrders[[#This Row],[Customer ID]]&gt;8,"New Customer","Existing Customer")</f>
        <v>New Customer</v>
      </c>
      <c r="G223" t="str">
        <f>_xlfn.XLOOKUP(tblOrders[[#This Row],[Customer ID]],tblCustomers[ID],tblCustomers[Company])</f>
        <v>Trip Advisor</v>
      </c>
      <c r="H223" t="str">
        <f>_xlfn.XLOOKUP(tblOrders[[#This Row],[Customer ID]],tblCustomers[ID],tblCustomers[Region])</f>
        <v>East</v>
      </c>
      <c r="I223">
        <v>1</v>
      </c>
      <c r="J223" t="s">
        <v>8</v>
      </c>
      <c r="K223">
        <v>18</v>
      </c>
      <c r="L223">
        <v>81</v>
      </c>
      <c r="M223">
        <v>141</v>
      </c>
      <c r="N223">
        <f>(tblOrders[[#This Row],[Unit Price]]*tblOrders[[#This Row],[Quantity]])+tblOrders[[#This Row],[Shipping Fee]]</f>
        <v>1599</v>
      </c>
      <c r="O223">
        <f>COUNTA(tblOrders[[#This Row],[Order ID]:[Shipping Fee]])</f>
        <v>13</v>
      </c>
      <c r="P223">
        <v>3</v>
      </c>
    </row>
    <row r="224" spans="1:16" x14ac:dyDescent="0.2">
      <c r="A224">
        <v>1013</v>
      </c>
      <c r="B224" s="13">
        <v>43493</v>
      </c>
      <c r="C224" s="14">
        <f>WEEKDAY(tblOrders[[#This Row],[Order Date]],1)</f>
        <v>2</v>
      </c>
      <c r="D224" s="14" t="str">
        <f>TEXT(tblOrders[[#This Row],[Order Date]],"ddd")</f>
        <v>Mon</v>
      </c>
      <c r="E224">
        <v>10</v>
      </c>
      <c r="F224" t="str">
        <f>IF(tblOrders[[#This Row],[Customer ID]]&gt;8,"New Customer","Existing Customer")</f>
        <v>New Customer</v>
      </c>
      <c r="G224" t="str">
        <f>_xlfn.XLOOKUP(tblOrders[[#This Row],[Customer ID]],tblCustomers[ID],tblCustomers[Company])</f>
        <v>Trip Advisor</v>
      </c>
      <c r="H224" t="str">
        <f>_xlfn.XLOOKUP(tblOrders[[#This Row],[Customer ID]],tblCustomers[ID],tblCustomers[Region])</f>
        <v>East</v>
      </c>
      <c r="I224">
        <v>6</v>
      </c>
      <c r="J224" t="s">
        <v>8</v>
      </c>
      <c r="K224">
        <v>46</v>
      </c>
      <c r="L224">
        <v>55</v>
      </c>
      <c r="M224">
        <v>253</v>
      </c>
      <c r="N224">
        <f>(tblOrders[[#This Row],[Unit Price]]*tblOrders[[#This Row],[Quantity]])+tblOrders[[#This Row],[Shipping Fee]]</f>
        <v>2783</v>
      </c>
      <c r="O224">
        <f>COUNTA(tblOrders[[#This Row],[Order ID]:[Shipping Fee]])</f>
        <v>13</v>
      </c>
      <c r="P224">
        <v>167</v>
      </c>
    </row>
    <row r="225" spans="1:16" x14ac:dyDescent="0.2">
      <c r="A225">
        <v>1049</v>
      </c>
      <c r="B225" s="13">
        <v>43502</v>
      </c>
      <c r="C225" s="14">
        <f>WEEKDAY(tblOrders[[#This Row],[Order Date]],1)</f>
        <v>4</v>
      </c>
      <c r="D225" s="14" t="str">
        <f>TEXT(tblOrders[[#This Row],[Order Date]],"ddd")</f>
        <v>Wed</v>
      </c>
      <c r="E225">
        <v>10</v>
      </c>
      <c r="F225" t="str">
        <f>IF(tblOrders[[#This Row],[Customer ID]]&gt;8,"New Customer","Existing Customer")</f>
        <v>New Customer</v>
      </c>
      <c r="G225" t="str">
        <f>_xlfn.XLOOKUP(tblOrders[[#This Row],[Customer ID]],tblCustomers[ID],tblCustomers[Company])</f>
        <v>Trip Advisor</v>
      </c>
      <c r="H225" t="str">
        <f>_xlfn.XLOOKUP(tblOrders[[#This Row],[Customer ID]],tblCustomers[ID],tblCustomers[Region])</f>
        <v>East</v>
      </c>
      <c r="I225">
        <v>5</v>
      </c>
      <c r="J225" t="s">
        <v>9</v>
      </c>
      <c r="K225">
        <v>53</v>
      </c>
      <c r="L225">
        <v>16</v>
      </c>
      <c r="M225">
        <v>88</v>
      </c>
      <c r="N225">
        <f>(tblOrders[[#This Row],[Unit Price]]*tblOrders[[#This Row],[Quantity]])+tblOrders[[#This Row],[Shipping Fee]]</f>
        <v>936</v>
      </c>
      <c r="O225">
        <f>COUNTA(tblOrders[[#This Row],[Order ID]:[Shipping Fee]])</f>
        <v>13</v>
      </c>
      <c r="P225">
        <v>136</v>
      </c>
    </row>
    <row r="226" spans="1:16" x14ac:dyDescent="0.2">
      <c r="A226">
        <v>1036</v>
      </c>
      <c r="B226" s="13">
        <v>43506</v>
      </c>
      <c r="C226" s="14">
        <f>WEEKDAY(tblOrders[[#This Row],[Order Date]],1)</f>
        <v>1</v>
      </c>
      <c r="D226" s="14" t="str">
        <f>TEXT(tblOrders[[#This Row],[Order Date]],"ddd")</f>
        <v>Sun</v>
      </c>
      <c r="E226">
        <v>10</v>
      </c>
      <c r="F226" t="str">
        <f>IF(tblOrders[[#This Row],[Customer ID]]&gt;8,"New Customer","Existing Customer")</f>
        <v>New Customer</v>
      </c>
      <c r="G226" t="str">
        <f>_xlfn.XLOOKUP(tblOrders[[#This Row],[Customer ID]],tblCustomers[ID],tblCustomers[Company])</f>
        <v>Trip Advisor</v>
      </c>
      <c r="H226" t="str">
        <f>_xlfn.XLOOKUP(tblOrders[[#This Row],[Customer ID]],tblCustomers[ID],tblCustomers[Region])</f>
        <v>East</v>
      </c>
      <c r="I226">
        <v>8</v>
      </c>
      <c r="J226" t="s">
        <v>9</v>
      </c>
      <c r="K226">
        <v>10</v>
      </c>
      <c r="L226">
        <v>47</v>
      </c>
      <c r="M226">
        <v>49</v>
      </c>
      <c r="N226">
        <f>(tblOrders[[#This Row],[Unit Price]]*tblOrders[[#This Row],[Quantity]])+tblOrders[[#This Row],[Shipping Fee]]</f>
        <v>519</v>
      </c>
      <c r="O226">
        <f>COUNTA(tblOrders[[#This Row],[Order ID]:[Shipping Fee]])</f>
        <v>13</v>
      </c>
      <c r="P226">
        <v>256</v>
      </c>
    </row>
    <row r="227" spans="1:16" x14ac:dyDescent="0.2">
      <c r="A227">
        <v>1057</v>
      </c>
      <c r="B227" s="13">
        <v>43549</v>
      </c>
      <c r="C227" s="14">
        <f>WEEKDAY(tblOrders[[#This Row],[Order Date]],1)</f>
        <v>2</v>
      </c>
      <c r="D227" s="14" t="str">
        <f>TEXT(tblOrders[[#This Row],[Order Date]],"ddd")</f>
        <v>Mon</v>
      </c>
      <c r="E227">
        <v>10</v>
      </c>
      <c r="F227" t="str">
        <f>IF(tblOrders[[#This Row],[Customer ID]]&gt;8,"New Customer","Existing Customer")</f>
        <v>New Customer</v>
      </c>
      <c r="G227" t="str">
        <f>_xlfn.XLOOKUP(tblOrders[[#This Row],[Customer ID]],tblCustomers[ID],tblCustomers[Company])</f>
        <v>Trip Advisor</v>
      </c>
      <c r="H227" t="str">
        <f>_xlfn.XLOOKUP(tblOrders[[#This Row],[Customer ID]],tblCustomers[ID],tblCustomers[Region])</f>
        <v>East</v>
      </c>
      <c r="I227">
        <v>7</v>
      </c>
      <c r="J227" t="s">
        <v>15</v>
      </c>
      <c r="K227">
        <v>10</v>
      </c>
      <c r="L227">
        <v>46</v>
      </c>
      <c r="M227">
        <v>46</v>
      </c>
      <c r="N227">
        <f>(tblOrders[[#This Row],[Unit Price]]*tblOrders[[#This Row],[Quantity]])+tblOrders[[#This Row],[Shipping Fee]]</f>
        <v>506</v>
      </c>
      <c r="O227">
        <f>COUNTA(tblOrders[[#This Row],[Order ID]:[Shipping Fee]])</f>
        <v>13</v>
      </c>
      <c r="P227">
        <v>232</v>
      </c>
    </row>
    <row r="228" spans="1:16" x14ac:dyDescent="0.2">
      <c r="A228">
        <v>1090</v>
      </c>
      <c r="B228" s="13">
        <v>43563</v>
      </c>
      <c r="C228" s="14">
        <f>WEEKDAY(tblOrders[[#This Row],[Order Date]],1)</f>
        <v>2</v>
      </c>
      <c r="D228" s="14" t="str">
        <f>TEXT(tblOrders[[#This Row],[Order Date]],"ddd")</f>
        <v>Mon</v>
      </c>
      <c r="E228">
        <v>10</v>
      </c>
      <c r="F228" t="str">
        <f>IF(tblOrders[[#This Row],[Customer ID]]&gt;8,"New Customer","Existing Customer")</f>
        <v>New Customer</v>
      </c>
      <c r="G228" t="str">
        <f>_xlfn.XLOOKUP(tblOrders[[#This Row],[Customer ID]],tblCustomers[ID],tblCustomers[Company])</f>
        <v>Trip Advisor</v>
      </c>
      <c r="H228" t="str">
        <f>_xlfn.XLOOKUP(tblOrders[[#This Row],[Customer ID]],tblCustomers[ID],tblCustomers[Region])</f>
        <v>East</v>
      </c>
      <c r="I228">
        <v>3</v>
      </c>
      <c r="J228" t="s">
        <v>13</v>
      </c>
      <c r="K228">
        <v>12.75</v>
      </c>
      <c r="L228">
        <v>83</v>
      </c>
      <c r="M228">
        <v>103</v>
      </c>
      <c r="N228">
        <f>(tblOrders[[#This Row],[Unit Price]]*tblOrders[[#This Row],[Quantity]])+tblOrders[[#This Row],[Shipping Fee]]</f>
        <v>1161.25</v>
      </c>
      <c r="O228">
        <f>COUNTA(tblOrders[[#This Row],[Order ID]:[Shipping Fee]])</f>
        <v>13</v>
      </c>
      <c r="P228">
        <v>58</v>
      </c>
    </row>
    <row r="229" spans="1:16" x14ac:dyDescent="0.2">
      <c r="A229">
        <v>1091</v>
      </c>
      <c r="B229" s="13">
        <v>43565</v>
      </c>
      <c r="C229" s="14">
        <f>WEEKDAY(tblOrders[[#This Row],[Order Date]],1)</f>
        <v>4</v>
      </c>
      <c r="D229" s="14" t="str">
        <f>TEXT(tblOrders[[#This Row],[Order Date]],"ddd")</f>
        <v>Wed</v>
      </c>
      <c r="E229">
        <v>10</v>
      </c>
      <c r="F229" t="str">
        <f>IF(tblOrders[[#This Row],[Customer ID]]&gt;8,"New Customer","Existing Customer")</f>
        <v>New Customer</v>
      </c>
      <c r="G229" t="str">
        <f>_xlfn.XLOOKUP(tblOrders[[#This Row],[Customer ID]],tblCustomers[ID],tblCustomers[Company])</f>
        <v>Trip Advisor</v>
      </c>
      <c r="H229" t="str">
        <f>_xlfn.XLOOKUP(tblOrders[[#This Row],[Customer ID]],tblCustomers[ID],tblCustomers[Region])</f>
        <v>East</v>
      </c>
      <c r="I229">
        <v>8</v>
      </c>
      <c r="J229" t="s">
        <v>8</v>
      </c>
      <c r="K229">
        <v>2.99</v>
      </c>
      <c r="L229">
        <v>88</v>
      </c>
      <c r="M229">
        <v>26</v>
      </c>
      <c r="N229">
        <f>(tblOrders[[#This Row],[Unit Price]]*tblOrders[[#This Row],[Quantity]])+tblOrders[[#This Row],[Shipping Fee]]</f>
        <v>289.12</v>
      </c>
      <c r="O229">
        <f>COUNTA(tblOrders[[#This Row],[Order ID]:[Shipping Fee]])</f>
        <v>13</v>
      </c>
      <c r="P229">
        <v>260</v>
      </c>
    </row>
    <row r="230" spans="1:16" x14ac:dyDescent="0.2">
      <c r="A230">
        <v>1119</v>
      </c>
      <c r="B230" s="13">
        <v>43593</v>
      </c>
      <c r="C230" s="14">
        <f>WEEKDAY(tblOrders[[#This Row],[Order Date]],1)</f>
        <v>4</v>
      </c>
      <c r="D230" s="14" t="str">
        <f>TEXT(tblOrders[[#This Row],[Order Date]],"ddd")</f>
        <v>Wed</v>
      </c>
      <c r="E230">
        <v>10</v>
      </c>
      <c r="F230" t="str">
        <f>IF(tblOrders[[#This Row],[Customer ID]]&gt;8,"New Customer","Existing Customer")</f>
        <v>New Customer</v>
      </c>
      <c r="G230" t="str">
        <f>_xlfn.XLOOKUP(tblOrders[[#This Row],[Customer ID]],tblCustomers[ID],tblCustomers[Company])</f>
        <v>Trip Advisor</v>
      </c>
      <c r="H230" t="str">
        <f>_xlfn.XLOOKUP(tblOrders[[#This Row],[Customer ID]],tblCustomers[ID],tblCustomers[Region])</f>
        <v>East</v>
      </c>
      <c r="I230">
        <v>4</v>
      </c>
      <c r="J230" t="s">
        <v>12</v>
      </c>
      <c r="K230">
        <v>40</v>
      </c>
      <c r="L230">
        <v>73</v>
      </c>
      <c r="M230">
        <v>283</v>
      </c>
      <c r="N230">
        <f>(tblOrders[[#This Row],[Unit Price]]*tblOrders[[#This Row],[Quantity]])+tblOrders[[#This Row],[Shipping Fee]]</f>
        <v>3203</v>
      </c>
      <c r="O230">
        <f>COUNTA(tblOrders[[#This Row],[Order ID]:[Shipping Fee]])</f>
        <v>13</v>
      </c>
      <c r="P230">
        <v>101</v>
      </c>
    </row>
    <row r="231" spans="1:16" x14ac:dyDescent="0.2">
      <c r="A231">
        <v>1104</v>
      </c>
      <c r="B231" s="13">
        <v>43595</v>
      </c>
      <c r="C231" s="14">
        <f>WEEKDAY(tblOrders[[#This Row],[Order Date]],1)</f>
        <v>6</v>
      </c>
      <c r="D231" s="14" t="str">
        <f>TEXT(tblOrders[[#This Row],[Order Date]],"ddd")</f>
        <v>Fri</v>
      </c>
      <c r="E231">
        <v>10</v>
      </c>
      <c r="F231" t="str">
        <f>IF(tblOrders[[#This Row],[Customer ID]]&gt;8,"New Customer","Existing Customer")</f>
        <v>New Customer</v>
      </c>
      <c r="G231" t="str">
        <f>_xlfn.XLOOKUP(tblOrders[[#This Row],[Customer ID]],tblCustomers[ID],tblCustomers[Company])</f>
        <v>Trip Advisor</v>
      </c>
      <c r="H231" t="str">
        <f>_xlfn.XLOOKUP(tblOrders[[#This Row],[Customer ID]],tblCustomers[ID],tblCustomers[Region])</f>
        <v>East</v>
      </c>
      <c r="I231">
        <v>8</v>
      </c>
      <c r="J231" t="s">
        <v>8</v>
      </c>
      <c r="K231">
        <v>2.99</v>
      </c>
      <c r="L231">
        <v>35</v>
      </c>
      <c r="M231">
        <v>10</v>
      </c>
      <c r="N231">
        <f>(tblOrders[[#This Row],[Unit Price]]*tblOrders[[#This Row],[Quantity]])+tblOrders[[#This Row],[Shipping Fee]]</f>
        <v>114.65</v>
      </c>
      <c r="O231">
        <f>COUNTA(tblOrders[[#This Row],[Order ID]:[Shipping Fee]])</f>
        <v>13</v>
      </c>
      <c r="P231">
        <v>261</v>
      </c>
    </row>
    <row r="232" spans="1:16" x14ac:dyDescent="0.2">
      <c r="A232">
        <v>1121</v>
      </c>
      <c r="B232" s="13">
        <v>43610</v>
      </c>
      <c r="C232" s="14">
        <f>WEEKDAY(tblOrders[[#This Row],[Order Date]],1)</f>
        <v>7</v>
      </c>
      <c r="D232" s="14" t="str">
        <f>TEXT(tblOrders[[#This Row],[Order Date]],"ddd")</f>
        <v>Sat</v>
      </c>
      <c r="E232">
        <v>10</v>
      </c>
      <c r="F232" t="str">
        <f>IF(tblOrders[[#This Row],[Customer ID]]&gt;8,"New Customer","Existing Customer")</f>
        <v>New Customer</v>
      </c>
      <c r="G232" t="str">
        <f>_xlfn.XLOOKUP(tblOrders[[#This Row],[Customer ID]],tblCustomers[ID],tblCustomers[Company])</f>
        <v>Trip Advisor</v>
      </c>
      <c r="H232" t="str">
        <f>_xlfn.XLOOKUP(tblOrders[[#This Row],[Customer ID]],tblCustomers[ID],tblCustomers[Region])</f>
        <v>East</v>
      </c>
      <c r="I232">
        <v>7</v>
      </c>
      <c r="J232" t="s">
        <v>15</v>
      </c>
      <c r="K232">
        <v>10</v>
      </c>
      <c r="L232">
        <v>66</v>
      </c>
      <c r="M232">
        <v>69</v>
      </c>
      <c r="N232">
        <f>(tblOrders[[#This Row],[Unit Price]]*tblOrders[[#This Row],[Quantity]])+tblOrders[[#This Row],[Shipping Fee]]</f>
        <v>729</v>
      </c>
      <c r="O232">
        <f>COUNTA(tblOrders[[#This Row],[Order ID]:[Shipping Fee]])</f>
        <v>13</v>
      </c>
      <c r="P232">
        <v>236</v>
      </c>
    </row>
    <row r="233" spans="1:16" x14ac:dyDescent="0.2">
      <c r="A233">
        <v>1178</v>
      </c>
      <c r="B233" s="13">
        <v>43625</v>
      </c>
      <c r="C233" s="14">
        <f>WEEKDAY(tblOrders[[#This Row],[Order Date]],1)</f>
        <v>1</v>
      </c>
      <c r="D233" s="14" t="str">
        <f>TEXT(tblOrders[[#This Row],[Order Date]],"ddd")</f>
        <v>Sun</v>
      </c>
      <c r="E233">
        <v>10</v>
      </c>
      <c r="F233" t="str">
        <f>IF(tblOrders[[#This Row],[Customer ID]]&gt;8,"New Customer","Existing Customer")</f>
        <v>New Customer</v>
      </c>
      <c r="G233" t="str">
        <f>_xlfn.XLOOKUP(tblOrders[[#This Row],[Customer ID]],tblCustomers[ID],tblCustomers[Company])</f>
        <v>Trip Advisor</v>
      </c>
      <c r="H233" t="str">
        <f>_xlfn.XLOOKUP(tblOrders[[#This Row],[Customer ID]],tblCustomers[ID],tblCustomers[Region])</f>
        <v>East</v>
      </c>
      <c r="I233">
        <v>9</v>
      </c>
      <c r="J233" t="s">
        <v>10</v>
      </c>
      <c r="K233">
        <v>9.65</v>
      </c>
      <c r="L233">
        <v>76</v>
      </c>
      <c r="M233">
        <v>73</v>
      </c>
      <c r="N233">
        <f>(tblOrders[[#This Row],[Unit Price]]*tblOrders[[#This Row],[Quantity]])+tblOrders[[#This Row],[Shipping Fee]]</f>
        <v>806.4</v>
      </c>
      <c r="O233">
        <f>COUNTA(tblOrders[[#This Row],[Order ID]:[Shipping Fee]])</f>
        <v>13</v>
      </c>
      <c r="P233">
        <v>290</v>
      </c>
    </row>
    <row r="234" spans="1:16" x14ac:dyDescent="0.2">
      <c r="A234">
        <v>1172</v>
      </c>
      <c r="B234" s="13">
        <v>43626</v>
      </c>
      <c r="C234" s="14">
        <f>WEEKDAY(tblOrders[[#This Row],[Order Date]],1)</f>
        <v>2</v>
      </c>
      <c r="D234" s="14" t="str">
        <f>TEXT(tblOrders[[#This Row],[Order Date]],"ddd")</f>
        <v>Mon</v>
      </c>
      <c r="E234">
        <v>10</v>
      </c>
      <c r="F234" t="str">
        <f>IF(tblOrders[[#This Row],[Customer ID]]&gt;8,"New Customer","Existing Customer")</f>
        <v>New Customer</v>
      </c>
      <c r="G234" t="str">
        <f>_xlfn.XLOOKUP(tblOrders[[#This Row],[Customer ID]],tblCustomers[ID],tblCustomers[Company])</f>
        <v>Trip Advisor</v>
      </c>
      <c r="H234" t="str">
        <f>_xlfn.XLOOKUP(tblOrders[[#This Row],[Customer ID]],tblCustomers[ID],tblCustomers[Region])</f>
        <v>East</v>
      </c>
      <c r="I234">
        <v>7</v>
      </c>
      <c r="J234" t="s">
        <v>9</v>
      </c>
      <c r="K234">
        <v>10</v>
      </c>
      <c r="L234">
        <v>74</v>
      </c>
      <c r="M234">
        <v>72</v>
      </c>
      <c r="N234">
        <f>(tblOrders[[#This Row],[Unit Price]]*tblOrders[[#This Row],[Quantity]])+tblOrders[[#This Row],[Shipping Fee]]</f>
        <v>812</v>
      </c>
      <c r="O234">
        <f>COUNTA(tblOrders[[#This Row],[Order ID]:[Shipping Fee]])</f>
        <v>13</v>
      </c>
      <c r="P234">
        <v>238</v>
      </c>
    </row>
    <row r="235" spans="1:16" x14ac:dyDescent="0.2">
      <c r="A235">
        <v>1195</v>
      </c>
      <c r="B235" s="13">
        <v>43654</v>
      </c>
      <c r="C235" s="14">
        <f>WEEKDAY(tblOrders[[#This Row],[Order Date]],1)</f>
        <v>2</v>
      </c>
      <c r="D235" s="14" t="str">
        <f>TEXT(tblOrders[[#This Row],[Order Date]],"ddd")</f>
        <v>Mon</v>
      </c>
      <c r="E235">
        <v>10</v>
      </c>
      <c r="F235" t="str">
        <f>IF(tblOrders[[#This Row],[Customer ID]]&gt;8,"New Customer","Existing Customer")</f>
        <v>New Customer</v>
      </c>
      <c r="G235" t="str">
        <f>_xlfn.XLOOKUP(tblOrders[[#This Row],[Customer ID]],tblCustomers[ID],tblCustomers[Company])</f>
        <v>Trip Advisor</v>
      </c>
      <c r="H235" t="str">
        <f>_xlfn.XLOOKUP(tblOrders[[#This Row],[Customer ID]],tblCustomers[ID],tblCustomers[Region])</f>
        <v>East</v>
      </c>
      <c r="I235">
        <v>3</v>
      </c>
      <c r="J235" t="s">
        <v>15</v>
      </c>
      <c r="K235">
        <v>9.1999999999999993</v>
      </c>
      <c r="L235">
        <v>36</v>
      </c>
      <c r="M235">
        <v>34</v>
      </c>
      <c r="N235">
        <f>(tblOrders[[#This Row],[Unit Price]]*tblOrders[[#This Row],[Quantity]])+tblOrders[[#This Row],[Shipping Fee]]</f>
        <v>365.2</v>
      </c>
      <c r="O235">
        <f>COUNTA(tblOrders[[#This Row],[Order ID]:[Shipping Fee]])</f>
        <v>13</v>
      </c>
      <c r="P235">
        <v>68</v>
      </c>
    </row>
    <row r="236" spans="1:16" x14ac:dyDescent="0.2">
      <c r="A236">
        <v>1194</v>
      </c>
      <c r="B236" s="13">
        <v>43654</v>
      </c>
      <c r="C236" s="14">
        <f>WEEKDAY(tblOrders[[#This Row],[Order Date]],1)</f>
        <v>2</v>
      </c>
      <c r="D236" s="14" t="str">
        <f>TEXT(tblOrders[[#This Row],[Order Date]],"ddd")</f>
        <v>Mon</v>
      </c>
      <c r="E236">
        <v>10</v>
      </c>
      <c r="F236" t="str">
        <f>IF(tblOrders[[#This Row],[Customer ID]]&gt;8,"New Customer","Existing Customer")</f>
        <v>New Customer</v>
      </c>
      <c r="G236" t="str">
        <f>_xlfn.XLOOKUP(tblOrders[[#This Row],[Customer ID]],tblCustomers[ID],tblCustomers[Company])</f>
        <v>Trip Advisor</v>
      </c>
      <c r="H236" t="str">
        <f>_xlfn.XLOOKUP(tblOrders[[#This Row],[Customer ID]],tblCustomers[ID],tblCustomers[Region])</f>
        <v>East</v>
      </c>
      <c r="I236">
        <v>4</v>
      </c>
      <c r="J236" t="s">
        <v>12</v>
      </c>
      <c r="K236">
        <v>40</v>
      </c>
      <c r="L236">
        <v>91</v>
      </c>
      <c r="M236">
        <v>360</v>
      </c>
      <c r="N236">
        <f>(tblOrders[[#This Row],[Unit Price]]*tblOrders[[#This Row],[Quantity]])+tblOrders[[#This Row],[Shipping Fee]]</f>
        <v>4000</v>
      </c>
      <c r="O236">
        <f>COUNTA(tblOrders[[#This Row],[Order ID]:[Shipping Fee]])</f>
        <v>13</v>
      </c>
      <c r="P236">
        <v>108</v>
      </c>
    </row>
    <row r="237" spans="1:16" x14ac:dyDescent="0.2">
      <c r="A237">
        <v>1220</v>
      </c>
      <c r="B237" s="13">
        <v>43655</v>
      </c>
      <c r="C237" s="14">
        <f>WEEKDAY(tblOrders[[#This Row],[Order Date]],1)</f>
        <v>3</v>
      </c>
      <c r="D237" s="14" t="str">
        <f>TEXT(tblOrders[[#This Row],[Order Date]],"ddd")</f>
        <v>Tue</v>
      </c>
      <c r="E237">
        <v>10</v>
      </c>
      <c r="F237" t="str">
        <f>IF(tblOrders[[#This Row],[Customer ID]]&gt;8,"New Customer","Existing Customer")</f>
        <v>New Customer</v>
      </c>
      <c r="G237" t="str">
        <f>_xlfn.XLOOKUP(tblOrders[[#This Row],[Customer ID]],tblCustomers[ID],tblCustomers[Company])</f>
        <v>Trip Advisor</v>
      </c>
      <c r="H237" t="str">
        <f>_xlfn.XLOOKUP(tblOrders[[#This Row],[Customer ID]],tblCustomers[ID],tblCustomers[Region])</f>
        <v>East</v>
      </c>
      <c r="I237">
        <v>9</v>
      </c>
      <c r="J237" t="s">
        <v>10</v>
      </c>
      <c r="K237">
        <v>9.65</v>
      </c>
      <c r="L237">
        <v>90</v>
      </c>
      <c r="M237">
        <v>83</v>
      </c>
      <c r="N237">
        <f>(tblOrders[[#This Row],[Unit Price]]*tblOrders[[#This Row],[Quantity]])+tblOrders[[#This Row],[Shipping Fee]]</f>
        <v>951.5</v>
      </c>
      <c r="O237">
        <f>COUNTA(tblOrders[[#This Row],[Order ID]:[Shipping Fee]])</f>
        <v>13</v>
      </c>
      <c r="P237">
        <v>293</v>
      </c>
    </row>
    <row r="238" spans="1:16" x14ac:dyDescent="0.2">
      <c r="A238">
        <v>1199</v>
      </c>
      <c r="B238" s="13">
        <v>43672</v>
      </c>
      <c r="C238" s="14">
        <f>WEEKDAY(tblOrders[[#This Row],[Order Date]],1)</f>
        <v>6</v>
      </c>
      <c r="D238" s="14" t="str">
        <f>TEXT(tblOrders[[#This Row],[Order Date]],"ddd")</f>
        <v>Fri</v>
      </c>
      <c r="E238">
        <v>10</v>
      </c>
      <c r="F238" t="str">
        <f>IF(tblOrders[[#This Row],[Customer ID]]&gt;8,"New Customer","Existing Customer")</f>
        <v>New Customer</v>
      </c>
      <c r="G238" t="str">
        <f>_xlfn.XLOOKUP(tblOrders[[#This Row],[Customer ID]],tblCustomers[ID],tblCustomers[Company])</f>
        <v>Trip Advisor</v>
      </c>
      <c r="H238" t="str">
        <f>_xlfn.XLOOKUP(tblOrders[[#This Row],[Customer ID]],tblCustomers[ID],tblCustomers[Region])</f>
        <v>East</v>
      </c>
      <c r="I238">
        <v>6</v>
      </c>
      <c r="J238" t="s">
        <v>17</v>
      </c>
      <c r="K238">
        <v>18.399999999999999</v>
      </c>
      <c r="L238">
        <v>12</v>
      </c>
      <c r="M238">
        <v>22</v>
      </c>
      <c r="N238">
        <f>(tblOrders[[#This Row],[Unit Price]]*tblOrders[[#This Row],[Quantity]])+tblOrders[[#This Row],[Shipping Fee]]</f>
        <v>242.79999999999998</v>
      </c>
      <c r="O238">
        <f>COUNTA(tblOrders[[#This Row],[Order ID]:[Shipping Fee]])</f>
        <v>13</v>
      </c>
      <c r="P238">
        <v>195</v>
      </c>
    </row>
    <row r="239" spans="1:16" x14ac:dyDescent="0.2">
      <c r="A239">
        <v>1223</v>
      </c>
      <c r="B239" s="13">
        <v>43685</v>
      </c>
      <c r="C239" s="14">
        <f>WEEKDAY(tblOrders[[#This Row],[Order Date]],1)</f>
        <v>5</v>
      </c>
      <c r="D239" s="14" t="str">
        <f>TEXT(tblOrders[[#This Row],[Order Date]],"ddd")</f>
        <v>Thu</v>
      </c>
      <c r="E239">
        <v>10</v>
      </c>
      <c r="F239" t="str">
        <f>IF(tblOrders[[#This Row],[Customer ID]]&gt;8,"New Customer","Existing Customer")</f>
        <v>New Customer</v>
      </c>
      <c r="G239" t="str">
        <f>_xlfn.XLOOKUP(tblOrders[[#This Row],[Customer ID]],tblCustomers[ID],tblCustomers[Company])</f>
        <v>Trip Advisor</v>
      </c>
      <c r="H239" t="str">
        <f>_xlfn.XLOOKUP(tblOrders[[#This Row],[Customer ID]],tblCustomers[ID],tblCustomers[Region])</f>
        <v>East</v>
      </c>
      <c r="I239">
        <v>3</v>
      </c>
      <c r="J239" t="s">
        <v>13</v>
      </c>
      <c r="K239">
        <v>12.75</v>
      </c>
      <c r="L239">
        <v>57</v>
      </c>
      <c r="M239">
        <v>70</v>
      </c>
      <c r="N239">
        <f>(tblOrders[[#This Row],[Unit Price]]*tblOrders[[#This Row],[Quantity]])+tblOrders[[#This Row],[Shipping Fee]]</f>
        <v>796.75</v>
      </c>
      <c r="O239">
        <f>COUNTA(tblOrders[[#This Row],[Order ID]:[Shipping Fee]])</f>
        <v>13</v>
      </c>
      <c r="P239">
        <v>70</v>
      </c>
    </row>
    <row r="240" spans="1:16" x14ac:dyDescent="0.2">
      <c r="A240">
        <v>1222</v>
      </c>
      <c r="B240" s="13">
        <v>43705</v>
      </c>
      <c r="C240" s="14">
        <f>WEEKDAY(tblOrders[[#This Row],[Order Date]],1)</f>
        <v>4</v>
      </c>
      <c r="D240" s="14" t="str">
        <f>TEXT(tblOrders[[#This Row],[Order Date]],"ddd")</f>
        <v>Wed</v>
      </c>
      <c r="E240">
        <v>10</v>
      </c>
      <c r="F240" t="str">
        <f>IF(tblOrders[[#This Row],[Customer ID]]&gt;8,"New Customer","Existing Customer")</f>
        <v>New Customer</v>
      </c>
      <c r="G240" t="str">
        <f>_xlfn.XLOOKUP(tblOrders[[#This Row],[Customer ID]],tblCustomers[ID],tblCustomers[Company])</f>
        <v>Trip Advisor</v>
      </c>
      <c r="H240" t="str">
        <f>_xlfn.XLOOKUP(tblOrders[[#This Row],[Customer ID]],tblCustomers[ID],tblCustomers[Region])</f>
        <v>East</v>
      </c>
      <c r="I240">
        <v>6</v>
      </c>
      <c r="J240" t="s">
        <v>8</v>
      </c>
      <c r="K240">
        <v>46</v>
      </c>
      <c r="L240">
        <v>28</v>
      </c>
      <c r="M240">
        <v>134</v>
      </c>
      <c r="N240">
        <f>(tblOrders[[#This Row],[Unit Price]]*tblOrders[[#This Row],[Quantity]])+tblOrders[[#This Row],[Shipping Fee]]</f>
        <v>1422</v>
      </c>
      <c r="O240">
        <f>COUNTA(tblOrders[[#This Row],[Order ID]:[Shipping Fee]])</f>
        <v>13</v>
      </c>
      <c r="P240">
        <v>197</v>
      </c>
    </row>
    <row r="241" spans="1:16" x14ac:dyDescent="0.2">
      <c r="A241">
        <v>1277</v>
      </c>
      <c r="B241" s="13">
        <v>43711</v>
      </c>
      <c r="C241" s="14">
        <f>WEEKDAY(tblOrders[[#This Row],[Order Date]],1)</f>
        <v>3</v>
      </c>
      <c r="D241" s="14" t="str">
        <f>TEXT(tblOrders[[#This Row],[Order Date]],"ddd")</f>
        <v>Tue</v>
      </c>
      <c r="E241">
        <v>10</v>
      </c>
      <c r="F241" t="str">
        <f>IF(tblOrders[[#This Row],[Customer ID]]&gt;8,"New Customer","Existing Customer")</f>
        <v>New Customer</v>
      </c>
      <c r="G241" t="str">
        <f>_xlfn.XLOOKUP(tblOrders[[#This Row],[Customer ID]],tblCustomers[ID],tblCustomers[Company])</f>
        <v>Trip Advisor</v>
      </c>
      <c r="H241" t="str">
        <f>_xlfn.XLOOKUP(tblOrders[[#This Row],[Customer ID]],tblCustomers[ID],tblCustomers[Region])</f>
        <v>East</v>
      </c>
      <c r="I241">
        <v>1</v>
      </c>
      <c r="J241" t="s">
        <v>12</v>
      </c>
      <c r="K241">
        <v>40</v>
      </c>
      <c r="L241">
        <v>88</v>
      </c>
      <c r="M241">
        <v>366</v>
      </c>
      <c r="N241">
        <f>(tblOrders[[#This Row],[Unit Price]]*tblOrders[[#This Row],[Quantity]])+tblOrders[[#This Row],[Shipping Fee]]</f>
        <v>3886</v>
      </c>
      <c r="O241">
        <f>COUNTA(tblOrders[[#This Row],[Order ID]:[Shipping Fee]])</f>
        <v>13</v>
      </c>
      <c r="P241">
        <v>21</v>
      </c>
    </row>
    <row r="242" spans="1:16" x14ac:dyDescent="0.2">
      <c r="A242">
        <v>1266</v>
      </c>
      <c r="B242" s="13">
        <v>43734</v>
      </c>
      <c r="C242" s="14">
        <f>WEEKDAY(tblOrders[[#This Row],[Order Date]],1)</f>
        <v>5</v>
      </c>
      <c r="D242" s="14" t="str">
        <f>TEXT(tblOrders[[#This Row],[Order Date]],"ddd")</f>
        <v>Thu</v>
      </c>
      <c r="E242">
        <v>10</v>
      </c>
      <c r="F242" t="str">
        <f>IF(tblOrders[[#This Row],[Customer ID]]&gt;8,"New Customer","Existing Customer")</f>
        <v>New Customer</v>
      </c>
      <c r="G242" t="str">
        <f>_xlfn.XLOOKUP(tblOrders[[#This Row],[Customer ID]],tblCustomers[ID],tblCustomers[Company])</f>
        <v>Trip Advisor</v>
      </c>
      <c r="H242" t="str">
        <f>_xlfn.XLOOKUP(tblOrders[[#This Row],[Customer ID]],tblCustomers[ID],tblCustomers[Region])</f>
        <v>East</v>
      </c>
      <c r="I242">
        <v>6</v>
      </c>
      <c r="J242" t="s">
        <v>17</v>
      </c>
      <c r="K242">
        <v>18.399999999999999</v>
      </c>
      <c r="L242">
        <v>71</v>
      </c>
      <c r="M242">
        <v>135</v>
      </c>
      <c r="N242">
        <f>(tblOrders[[#This Row],[Unit Price]]*tblOrders[[#This Row],[Quantity]])+tblOrders[[#This Row],[Shipping Fee]]</f>
        <v>1441.3999999999999</v>
      </c>
      <c r="O242">
        <f>COUNTA(tblOrders[[#This Row],[Order ID]:[Shipping Fee]])</f>
        <v>13</v>
      </c>
      <c r="P242">
        <v>207</v>
      </c>
    </row>
    <row r="243" spans="1:16" x14ac:dyDescent="0.2">
      <c r="A243">
        <v>1316</v>
      </c>
      <c r="B243" s="13">
        <v>43741</v>
      </c>
      <c r="C243" s="14">
        <f>WEEKDAY(tblOrders[[#This Row],[Order Date]],1)</f>
        <v>5</v>
      </c>
      <c r="D243" s="14" t="str">
        <f>TEXT(tblOrders[[#This Row],[Order Date]],"ddd")</f>
        <v>Thu</v>
      </c>
      <c r="E243">
        <v>10</v>
      </c>
      <c r="F243" t="str">
        <f>IF(tblOrders[[#This Row],[Customer ID]]&gt;8,"New Customer","Existing Customer")</f>
        <v>New Customer</v>
      </c>
      <c r="G243" t="str">
        <f>_xlfn.XLOOKUP(tblOrders[[#This Row],[Customer ID]],tblCustomers[ID],tblCustomers[Company])</f>
        <v>Trip Advisor</v>
      </c>
      <c r="H243" t="str">
        <f>_xlfn.XLOOKUP(tblOrders[[#This Row],[Customer ID]],tblCustomers[ID],tblCustomers[Region])</f>
        <v>East</v>
      </c>
      <c r="I243">
        <v>1</v>
      </c>
      <c r="J243" t="s">
        <v>12</v>
      </c>
      <c r="K243">
        <v>40</v>
      </c>
      <c r="L243">
        <v>91</v>
      </c>
      <c r="M243">
        <v>364</v>
      </c>
      <c r="N243">
        <f>(tblOrders[[#This Row],[Unit Price]]*tblOrders[[#This Row],[Quantity]])+tblOrders[[#This Row],[Shipping Fee]]</f>
        <v>4004</v>
      </c>
      <c r="O243">
        <f>COUNTA(tblOrders[[#This Row],[Order ID]:[Shipping Fee]])</f>
        <v>13</v>
      </c>
      <c r="P243">
        <v>23</v>
      </c>
    </row>
    <row r="244" spans="1:16" x14ac:dyDescent="0.2">
      <c r="A244">
        <v>1320</v>
      </c>
      <c r="B244" s="13">
        <v>43748</v>
      </c>
      <c r="C244" s="14">
        <f>WEEKDAY(tblOrders[[#This Row],[Order Date]],1)</f>
        <v>5</v>
      </c>
      <c r="D244" s="14" t="str">
        <f>TEXT(tblOrders[[#This Row],[Order Date]],"ddd")</f>
        <v>Thu</v>
      </c>
      <c r="E244">
        <v>10</v>
      </c>
      <c r="F244" t="str">
        <f>IF(tblOrders[[#This Row],[Customer ID]]&gt;8,"New Customer","Existing Customer")</f>
        <v>New Customer</v>
      </c>
      <c r="G244" t="str">
        <f>_xlfn.XLOOKUP(tblOrders[[#This Row],[Customer ID]],tblCustomers[ID],tblCustomers[Company])</f>
        <v>Trip Advisor</v>
      </c>
      <c r="H244" t="str">
        <f>_xlfn.XLOOKUP(tblOrders[[#This Row],[Customer ID]],tblCustomers[ID],tblCustomers[Region])</f>
        <v>East</v>
      </c>
      <c r="I244">
        <v>7</v>
      </c>
      <c r="J244" t="s">
        <v>9</v>
      </c>
      <c r="K244">
        <v>10</v>
      </c>
      <c r="L244">
        <v>12</v>
      </c>
      <c r="M244">
        <v>12</v>
      </c>
      <c r="N244">
        <f>(tblOrders[[#This Row],[Unit Price]]*tblOrders[[#This Row],[Quantity]])+tblOrders[[#This Row],[Shipping Fee]]</f>
        <v>132</v>
      </c>
      <c r="O244">
        <f>COUNTA(tblOrders[[#This Row],[Order ID]:[Shipping Fee]])</f>
        <v>13</v>
      </c>
      <c r="P244">
        <v>248</v>
      </c>
    </row>
    <row r="245" spans="1:16" x14ac:dyDescent="0.2">
      <c r="A245">
        <v>1302</v>
      </c>
      <c r="B245" s="13">
        <v>43763</v>
      </c>
      <c r="C245" s="14">
        <f>WEEKDAY(tblOrders[[#This Row],[Order Date]],1)</f>
        <v>6</v>
      </c>
      <c r="D245" s="14" t="str">
        <f>TEXT(tblOrders[[#This Row],[Order Date]],"ddd")</f>
        <v>Fri</v>
      </c>
      <c r="E245">
        <v>10</v>
      </c>
      <c r="F245" t="str">
        <f>IF(tblOrders[[#This Row],[Customer ID]]&gt;8,"New Customer","Existing Customer")</f>
        <v>New Customer</v>
      </c>
      <c r="G245" t="str">
        <f>_xlfn.XLOOKUP(tblOrders[[#This Row],[Customer ID]],tblCustomers[ID],tblCustomers[Company])</f>
        <v>Trip Advisor</v>
      </c>
      <c r="H245" t="str">
        <f>_xlfn.XLOOKUP(tblOrders[[#This Row],[Customer ID]],tblCustomers[ID],tblCustomers[Region])</f>
        <v>East</v>
      </c>
      <c r="I245">
        <v>8</v>
      </c>
      <c r="J245" t="s">
        <v>15</v>
      </c>
      <c r="K245">
        <v>10</v>
      </c>
      <c r="L245">
        <v>90</v>
      </c>
      <c r="M245">
        <v>87</v>
      </c>
      <c r="N245">
        <f>(tblOrders[[#This Row],[Unit Price]]*tblOrders[[#This Row],[Quantity]])+tblOrders[[#This Row],[Shipping Fee]]</f>
        <v>987</v>
      </c>
      <c r="O245">
        <f>COUNTA(tblOrders[[#This Row],[Order ID]:[Shipping Fee]])</f>
        <v>13</v>
      </c>
      <c r="P245">
        <v>273</v>
      </c>
    </row>
    <row r="246" spans="1:16" x14ac:dyDescent="0.2">
      <c r="A246">
        <v>1296</v>
      </c>
      <c r="B246" s="13">
        <v>43766</v>
      </c>
      <c r="C246" s="14">
        <f>WEEKDAY(tblOrders[[#This Row],[Order Date]],1)</f>
        <v>2</v>
      </c>
      <c r="D246" s="14" t="str">
        <f>TEXT(tblOrders[[#This Row],[Order Date]],"ddd")</f>
        <v>Mon</v>
      </c>
      <c r="E246">
        <v>10</v>
      </c>
      <c r="F246" t="str">
        <f>IF(tblOrders[[#This Row],[Customer ID]]&gt;8,"New Customer","Existing Customer")</f>
        <v>New Customer</v>
      </c>
      <c r="G246" t="str">
        <f>_xlfn.XLOOKUP(tblOrders[[#This Row],[Customer ID]],tblCustomers[ID],tblCustomers[Company])</f>
        <v>Trip Advisor</v>
      </c>
      <c r="H246" t="str">
        <f>_xlfn.XLOOKUP(tblOrders[[#This Row],[Customer ID]],tblCustomers[ID],tblCustomers[Region])</f>
        <v>East</v>
      </c>
      <c r="I246">
        <v>6</v>
      </c>
      <c r="J246" t="s">
        <v>17</v>
      </c>
      <c r="K246">
        <v>18.399999999999999</v>
      </c>
      <c r="L246">
        <v>24</v>
      </c>
      <c r="M246">
        <v>43</v>
      </c>
      <c r="N246">
        <f>(tblOrders[[#This Row],[Unit Price]]*tblOrders[[#This Row],[Quantity]])+tblOrders[[#This Row],[Shipping Fee]]</f>
        <v>484.59999999999997</v>
      </c>
      <c r="O246">
        <f>COUNTA(tblOrders[[#This Row],[Order ID]:[Shipping Fee]])</f>
        <v>13</v>
      </c>
      <c r="P246">
        <v>210</v>
      </c>
    </row>
    <row r="247" spans="1:16" x14ac:dyDescent="0.2">
      <c r="A247">
        <v>1366</v>
      </c>
      <c r="B247" s="13">
        <v>43797</v>
      </c>
      <c r="C247" s="14">
        <f>WEEKDAY(tblOrders[[#This Row],[Order Date]],1)</f>
        <v>5</v>
      </c>
      <c r="D247" s="14" t="str">
        <f>TEXT(tblOrders[[#This Row],[Order Date]],"ddd")</f>
        <v>Thu</v>
      </c>
      <c r="E247">
        <v>10</v>
      </c>
      <c r="F247" t="str">
        <f>IF(tblOrders[[#This Row],[Customer ID]]&gt;8,"New Customer","Existing Customer")</f>
        <v>New Customer</v>
      </c>
      <c r="G247" t="str">
        <f>_xlfn.XLOOKUP(tblOrders[[#This Row],[Customer ID]],tblCustomers[ID],tblCustomers[Company])</f>
        <v>Trip Advisor</v>
      </c>
      <c r="H247" t="str">
        <f>_xlfn.XLOOKUP(tblOrders[[#This Row],[Customer ID]],tblCustomers[ID],tblCustomers[Region])</f>
        <v>East</v>
      </c>
      <c r="I247">
        <v>6</v>
      </c>
      <c r="J247" t="s">
        <v>8</v>
      </c>
      <c r="K247">
        <v>46</v>
      </c>
      <c r="L247">
        <v>57</v>
      </c>
      <c r="M247">
        <v>273</v>
      </c>
      <c r="N247">
        <f>(tblOrders[[#This Row],[Unit Price]]*tblOrders[[#This Row],[Quantity]])+tblOrders[[#This Row],[Shipping Fee]]</f>
        <v>2895</v>
      </c>
      <c r="O247">
        <f>COUNTA(tblOrders[[#This Row],[Order ID]:[Shipping Fee]])</f>
        <v>13</v>
      </c>
      <c r="P247">
        <v>220</v>
      </c>
    </row>
    <row r="248" spans="1:16" x14ac:dyDescent="0.2">
      <c r="A248">
        <v>1412</v>
      </c>
      <c r="B248" s="13">
        <v>43802</v>
      </c>
      <c r="C248" s="14">
        <f>WEEKDAY(tblOrders[[#This Row],[Order Date]],1)</f>
        <v>3</v>
      </c>
      <c r="D248" s="14" t="str">
        <f>TEXT(tblOrders[[#This Row],[Order Date]],"ddd")</f>
        <v>Tue</v>
      </c>
      <c r="E248">
        <v>10</v>
      </c>
      <c r="F248" t="str">
        <f>IF(tblOrders[[#This Row],[Customer ID]]&gt;8,"New Customer","Existing Customer")</f>
        <v>New Customer</v>
      </c>
      <c r="G248" t="str">
        <f>_xlfn.XLOOKUP(tblOrders[[#This Row],[Customer ID]],tblCustomers[ID],tblCustomers[Company])</f>
        <v>Trip Advisor</v>
      </c>
      <c r="H248" t="str">
        <f>_xlfn.XLOOKUP(tblOrders[[#This Row],[Customer ID]],tblCustomers[ID],tblCustomers[Region])</f>
        <v>East</v>
      </c>
      <c r="I248">
        <v>1</v>
      </c>
      <c r="J248" t="s">
        <v>11</v>
      </c>
      <c r="K248">
        <v>10</v>
      </c>
      <c r="L248">
        <v>89</v>
      </c>
      <c r="M248">
        <v>87</v>
      </c>
      <c r="N248">
        <f>(tblOrders[[#This Row],[Unit Price]]*tblOrders[[#This Row],[Quantity]])+tblOrders[[#This Row],[Shipping Fee]]</f>
        <v>977</v>
      </c>
      <c r="O248">
        <f>COUNTA(tblOrders[[#This Row],[Order ID]:[Shipping Fee]])</f>
        <v>13</v>
      </c>
      <c r="P248">
        <v>31</v>
      </c>
    </row>
    <row r="249" spans="1:16" x14ac:dyDescent="0.2">
      <c r="A249">
        <v>1375</v>
      </c>
      <c r="B249" s="13">
        <v>43807</v>
      </c>
      <c r="C249" s="14">
        <f>WEEKDAY(tblOrders[[#This Row],[Order Date]],1)</f>
        <v>1</v>
      </c>
      <c r="D249" s="14" t="str">
        <f>TEXT(tblOrders[[#This Row],[Order Date]],"ddd")</f>
        <v>Sun</v>
      </c>
      <c r="E249">
        <v>10</v>
      </c>
      <c r="F249" t="str">
        <f>IF(tblOrders[[#This Row],[Customer ID]]&gt;8,"New Customer","Existing Customer")</f>
        <v>New Customer</v>
      </c>
      <c r="G249" t="str">
        <f>_xlfn.XLOOKUP(tblOrders[[#This Row],[Customer ID]],tblCustomers[ID],tblCustomers[Company])</f>
        <v>Trip Advisor</v>
      </c>
      <c r="H249" t="str">
        <f>_xlfn.XLOOKUP(tblOrders[[#This Row],[Customer ID]],tblCustomers[ID],tblCustomers[Region])</f>
        <v>East</v>
      </c>
      <c r="I249">
        <v>3</v>
      </c>
      <c r="J249" t="s">
        <v>15</v>
      </c>
      <c r="K249">
        <v>9.1999999999999993</v>
      </c>
      <c r="L249">
        <v>76</v>
      </c>
      <c r="M249">
        <v>67</v>
      </c>
      <c r="N249">
        <f>(tblOrders[[#This Row],[Unit Price]]*tblOrders[[#This Row],[Quantity]])+tblOrders[[#This Row],[Shipping Fee]]</f>
        <v>766.19999999999993</v>
      </c>
      <c r="O249">
        <f>COUNTA(tblOrders[[#This Row],[Order ID]:[Shipping Fee]])</f>
        <v>13</v>
      </c>
      <c r="P249">
        <v>84</v>
      </c>
    </row>
    <row r="250" spans="1:16" x14ac:dyDescent="0.2">
      <c r="A250">
        <v>1403</v>
      </c>
      <c r="B250" s="13">
        <v>43828</v>
      </c>
      <c r="C250" s="14">
        <f>WEEKDAY(tblOrders[[#This Row],[Order Date]],1)</f>
        <v>1</v>
      </c>
      <c r="D250" s="14" t="str">
        <f>TEXT(tblOrders[[#This Row],[Order Date]],"ddd")</f>
        <v>Sun</v>
      </c>
      <c r="E250">
        <v>10</v>
      </c>
      <c r="F250" t="str">
        <f>IF(tblOrders[[#This Row],[Customer ID]]&gt;8,"New Customer","Existing Customer")</f>
        <v>New Customer</v>
      </c>
      <c r="G250" t="str">
        <f>_xlfn.XLOOKUP(tblOrders[[#This Row],[Customer ID]],tblCustomers[ID],tblCustomers[Company])</f>
        <v>Trip Advisor</v>
      </c>
      <c r="H250" t="str">
        <f>_xlfn.XLOOKUP(tblOrders[[#This Row],[Customer ID]],tblCustomers[ID],tblCustomers[Region])</f>
        <v>East</v>
      </c>
      <c r="I250">
        <v>2</v>
      </c>
      <c r="J250" t="s">
        <v>8</v>
      </c>
      <c r="K250">
        <v>14</v>
      </c>
      <c r="L250">
        <v>96</v>
      </c>
      <c r="M250">
        <v>141</v>
      </c>
      <c r="N250">
        <f>(tblOrders[[#This Row],[Unit Price]]*tblOrders[[#This Row],[Quantity]])+tblOrders[[#This Row],[Shipping Fee]]</f>
        <v>1485</v>
      </c>
      <c r="O250">
        <f>COUNTA(tblOrders[[#This Row],[Order ID]:[Shipping Fee]])</f>
        <v>13</v>
      </c>
      <c r="P250">
        <v>47</v>
      </c>
    </row>
    <row r="251" spans="1:16" x14ac:dyDescent="0.2">
      <c r="A251">
        <v>1029</v>
      </c>
      <c r="B251" s="13">
        <v>43471</v>
      </c>
      <c r="C251" s="14">
        <f>WEEKDAY(tblOrders[[#This Row],[Order Date]],1)</f>
        <v>1</v>
      </c>
      <c r="D251" s="14" t="str">
        <f>TEXT(tblOrders[[#This Row],[Order Date]],"ddd")</f>
        <v>Sun</v>
      </c>
      <c r="E251">
        <v>11</v>
      </c>
      <c r="F251" t="str">
        <f>IF(tblOrders[[#This Row],[Customer ID]]&gt;8,"New Customer","Existing Customer")</f>
        <v>New Customer</v>
      </c>
      <c r="G251" t="str">
        <f>_xlfn.XLOOKUP(tblOrders[[#This Row],[Customer ID]],tblCustomers[ID],tblCustomers[Company])</f>
        <v>Xing</v>
      </c>
      <c r="H251" t="str">
        <f>_xlfn.XLOOKUP(tblOrders[[#This Row],[Customer ID]],tblCustomers[ID],tblCustomers[Region])</f>
        <v>North</v>
      </c>
      <c r="I251">
        <v>5</v>
      </c>
      <c r="J251" t="s">
        <v>8</v>
      </c>
      <c r="K251">
        <v>14</v>
      </c>
      <c r="L251">
        <v>71</v>
      </c>
      <c r="M251">
        <v>95</v>
      </c>
      <c r="N251">
        <f>(tblOrders[[#This Row],[Unit Price]]*tblOrders[[#This Row],[Quantity]])+tblOrders[[#This Row],[Shipping Fee]]</f>
        <v>1089</v>
      </c>
      <c r="O251">
        <f>COUNTA(tblOrders[[#This Row],[Order ID]:[Shipping Fee]])</f>
        <v>13</v>
      </c>
      <c r="P251">
        <v>132</v>
      </c>
    </row>
    <row r="252" spans="1:16" x14ac:dyDescent="0.2">
      <c r="A252">
        <v>1008</v>
      </c>
      <c r="B252" s="13">
        <v>43473</v>
      </c>
      <c r="C252" s="14">
        <f>WEEKDAY(tblOrders[[#This Row],[Order Date]],1)</f>
        <v>3</v>
      </c>
      <c r="D252" s="14" t="str">
        <f>TEXT(tblOrders[[#This Row],[Order Date]],"ddd")</f>
        <v>Tue</v>
      </c>
      <c r="E252">
        <v>11</v>
      </c>
      <c r="F252" t="str">
        <f>IF(tblOrders[[#This Row],[Customer ID]]&gt;8,"New Customer","Existing Customer")</f>
        <v>New Customer</v>
      </c>
      <c r="G252" t="str">
        <f>_xlfn.XLOOKUP(tblOrders[[#This Row],[Customer ID]],tblCustomers[ID],tblCustomers[Company])</f>
        <v>Xing</v>
      </c>
      <c r="H252" t="str">
        <f>_xlfn.XLOOKUP(tblOrders[[#This Row],[Customer ID]],tblCustomers[ID],tblCustomers[Region])</f>
        <v>North</v>
      </c>
      <c r="I252">
        <v>3</v>
      </c>
      <c r="J252" t="s">
        <v>15</v>
      </c>
      <c r="K252">
        <v>9.1999999999999993</v>
      </c>
      <c r="L252">
        <v>38</v>
      </c>
      <c r="M252">
        <v>36</v>
      </c>
      <c r="N252">
        <f>(tblOrders[[#This Row],[Unit Price]]*tblOrders[[#This Row],[Quantity]])+tblOrders[[#This Row],[Shipping Fee]]</f>
        <v>385.59999999999997</v>
      </c>
      <c r="O252">
        <f>COUNTA(tblOrders[[#This Row],[Order ID]:[Shipping Fee]])</f>
        <v>13</v>
      </c>
      <c r="P252">
        <v>49</v>
      </c>
    </row>
    <row r="253" spans="1:16" x14ac:dyDescent="0.2">
      <c r="A253">
        <v>1008</v>
      </c>
      <c r="B253" s="13">
        <v>43473</v>
      </c>
      <c r="C253" s="14">
        <f>WEEKDAY(tblOrders[[#This Row],[Order Date]],1)</f>
        <v>3</v>
      </c>
      <c r="D253" s="14" t="str">
        <f>TEXT(tblOrders[[#This Row],[Order Date]],"ddd")</f>
        <v>Tue</v>
      </c>
      <c r="E253">
        <v>11</v>
      </c>
      <c r="F253" t="str">
        <f>IF(tblOrders[[#This Row],[Customer ID]]&gt;8,"New Customer","Existing Customer")</f>
        <v>New Customer</v>
      </c>
      <c r="G253" t="str">
        <f>_xlfn.XLOOKUP(tblOrders[[#This Row],[Customer ID]],tblCustomers[ID],tblCustomers[Company])</f>
        <v>Xing</v>
      </c>
      <c r="H253" t="str">
        <f>_xlfn.XLOOKUP(tblOrders[[#This Row],[Customer ID]],tblCustomers[ID],tblCustomers[Region])</f>
        <v>North</v>
      </c>
      <c r="I253">
        <v>4</v>
      </c>
      <c r="J253" t="s">
        <v>15</v>
      </c>
      <c r="K253">
        <v>9.1999999999999993</v>
      </c>
      <c r="L253">
        <v>38</v>
      </c>
      <c r="M253">
        <v>36</v>
      </c>
      <c r="N253">
        <f>(tblOrders[[#This Row],[Unit Price]]*tblOrders[[#This Row],[Quantity]])+tblOrders[[#This Row],[Shipping Fee]]</f>
        <v>385.59999999999997</v>
      </c>
      <c r="O253">
        <f>COUNTA(tblOrders[[#This Row],[Order ID]:[Shipping Fee]])</f>
        <v>13</v>
      </c>
      <c r="P253">
        <v>90</v>
      </c>
    </row>
    <row r="254" spans="1:16" x14ac:dyDescent="0.2">
      <c r="A254">
        <v>1030</v>
      </c>
      <c r="B254" s="13">
        <v>43504</v>
      </c>
      <c r="C254" s="14">
        <f>WEEKDAY(tblOrders[[#This Row],[Order Date]],1)</f>
        <v>6</v>
      </c>
      <c r="D254" s="14" t="str">
        <f>TEXT(tblOrders[[#This Row],[Order Date]],"ddd")</f>
        <v>Fri</v>
      </c>
      <c r="E254">
        <v>11</v>
      </c>
      <c r="F254" t="str">
        <f>IF(tblOrders[[#This Row],[Customer ID]]&gt;8,"New Customer","Existing Customer")</f>
        <v>New Customer</v>
      </c>
      <c r="G254" t="str">
        <f>_xlfn.XLOOKUP(tblOrders[[#This Row],[Customer ID]],tblCustomers[ID],tblCustomers[Company])</f>
        <v>Xing</v>
      </c>
      <c r="H254" t="str">
        <f>_xlfn.XLOOKUP(tblOrders[[#This Row],[Customer ID]],tblCustomers[ID],tblCustomers[Region])</f>
        <v>North</v>
      </c>
      <c r="I254">
        <v>3</v>
      </c>
      <c r="J254" t="s">
        <v>12</v>
      </c>
      <c r="K254">
        <v>40</v>
      </c>
      <c r="L254">
        <v>32</v>
      </c>
      <c r="M254">
        <v>129</v>
      </c>
      <c r="N254">
        <f>(tblOrders[[#This Row],[Unit Price]]*tblOrders[[#This Row],[Quantity]])+tblOrders[[#This Row],[Shipping Fee]]</f>
        <v>1409</v>
      </c>
      <c r="O254">
        <f>COUNTA(tblOrders[[#This Row],[Order ID]:[Shipping Fee]])</f>
        <v>13</v>
      </c>
      <c r="P254">
        <v>51</v>
      </c>
    </row>
    <row r="255" spans="1:16" x14ac:dyDescent="0.2">
      <c r="A255">
        <v>1035</v>
      </c>
      <c r="B255" s="13">
        <v>43504</v>
      </c>
      <c r="C255" s="14">
        <f>WEEKDAY(tblOrders[[#This Row],[Order Date]],1)</f>
        <v>6</v>
      </c>
      <c r="D255" s="14" t="str">
        <f>TEXT(tblOrders[[#This Row],[Order Date]],"ddd")</f>
        <v>Fri</v>
      </c>
      <c r="E255">
        <v>11</v>
      </c>
      <c r="F255" t="str">
        <f>IF(tblOrders[[#This Row],[Customer ID]]&gt;8,"New Customer","Existing Customer")</f>
        <v>New Customer</v>
      </c>
      <c r="G255" t="str">
        <f>_xlfn.XLOOKUP(tblOrders[[#This Row],[Customer ID]],tblCustomers[ID],tblCustomers[Company])</f>
        <v>Xing</v>
      </c>
      <c r="H255" t="str">
        <f>_xlfn.XLOOKUP(tblOrders[[#This Row],[Customer ID]],tblCustomers[ID],tblCustomers[Region])</f>
        <v>North</v>
      </c>
      <c r="I255">
        <v>4</v>
      </c>
      <c r="M255">
        <v>46</v>
      </c>
      <c r="N255">
        <f>(tblOrders[[#This Row],[Unit Price]]*tblOrders[[#This Row],[Quantity]])+tblOrders[[#This Row],[Shipping Fee]]</f>
        <v>46</v>
      </c>
      <c r="O255">
        <f>COUNTA(tblOrders[[#This Row],[Order ID]:[Shipping Fee]])</f>
        <v>10</v>
      </c>
      <c r="P255">
        <v>93</v>
      </c>
    </row>
    <row r="256" spans="1:16" x14ac:dyDescent="0.2">
      <c r="A256">
        <v>1101</v>
      </c>
      <c r="B256" s="13">
        <v>43591</v>
      </c>
      <c r="C256" s="14">
        <f>WEEKDAY(tblOrders[[#This Row],[Order Date]],1)</f>
        <v>2</v>
      </c>
      <c r="D256" s="14" t="str">
        <f>TEXT(tblOrders[[#This Row],[Order Date]],"ddd")</f>
        <v>Mon</v>
      </c>
      <c r="E256">
        <v>11</v>
      </c>
      <c r="F256" t="str">
        <f>IF(tblOrders[[#This Row],[Customer ID]]&gt;8,"New Customer","Existing Customer")</f>
        <v>New Customer</v>
      </c>
      <c r="G256" t="str">
        <f>_xlfn.XLOOKUP(tblOrders[[#This Row],[Customer ID]],tblCustomers[ID],tblCustomers[Company])</f>
        <v>Xing</v>
      </c>
      <c r="H256" t="str">
        <f>_xlfn.XLOOKUP(tblOrders[[#This Row],[Customer ID]],tblCustomers[ID],tblCustomers[Region])</f>
        <v>North</v>
      </c>
      <c r="I256">
        <v>5</v>
      </c>
      <c r="J256" t="s">
        <v>12</v>
      </c>
      <c r="K256">
        <v>40</v>
      </c>
      <c r="L256">
        <v>63</v>
      </c>
      <c r="M256">
        <v>255</v>
      </c>
      <c r="N256">
        <f>(tblOrders[[#This Row],[Unit Price]]*tblOrders[[#This Row],[Quantity]])+tblOrders[[#This Row],[Shipping Fee]]</f>
        <v>2775</v>
      </c>
      <c r="O256">
        <f>COUNTA(tblOrders[[#This Row],[Order ID]:[Shipping Fee]])</f>
        <v>13</v>
      </c>
      <c r="P256">
        <v>140</v>
      </c>
    </row>
    <row r="257" spans="1:16" x14ac:dyDescent="0.2">
      <c r="A257">
        <v>1118</v>
      </c>
      <c r="B257" s="13">
        <v>43591</v>
      </c>
      <c r="C257" s="14">
        <f>WEEKDAY(tblOrders[[#This Row],[Order Date]],1)</f>
        <v>2</v>
      </c>
      <c r="D257" s="14" t="str">
        <f>TEXT(tblOrders[[#This Row],[Order Date]],"ddd")</f>
        <v>Mon</v>
      </c>
      <c r="E257">
        <v>11</v>
      </c>
      <c r="F257" t="str">
        <f>IF(tblOrders[[#This Row],[Customer ID]]&gt;8,"New Customer","Existing Customer")</f>
        <v>New Customer</v>
      </c>
      <c r="G257" t="str">
        <f>_xlfn.XLOOKUP(tblOrders[[#This Row],[Customer ID]],tblCustomers[ID],tblCustomers[Company])</f>
        <v>Xing</v>
      </c>
      <c r="H257" t="str">
        <f>_xlfn.XLOOKUP(tblOrders[[#This Row],[Customer ID]],tblCustomers[ID],tblCustomers[Region])</f>
        <v>North</v>
      </c>
      <c r="I257">
        <v>5</v>
      </c>
      <c r="J257" t="s">
        <v>8</v>
      </c>
      <c r="K257">
        <v>14</v>
      </c>
      <c r="L257">
        <v>84</v>
      </c>
      <c r="M257">
        <v>113</v>
      </c>
      <c r="N257">
        <f>(tblOrders[[#This Row],[Unit Price]]*tblOrders[[#This Row],[Quantity]])+tblOrders[[#This Row],[Shipping Fee]]</f>
        <v>1289</v>
      </c>
      <c r="O257">
        <f>COUNTA(tblOrders[[#This Row],[Order ID]:[Shipping Fee]])</f>
        <v>13</v>
      </c>
      <c r="P257">
        <v>141</v>
      </c>
    </row>
    <row r="258" spans="1:16" x14ac:dyDescent="0.2">
      <c r="A258">
        <v>1102</v>
      </c>
      <c r="B258" s="13">
        <v>43613</v>
      </c>
      <c r="C258" s="14">
        <f>WEEKDAY(tblOrders[[#This Row],[Order Date]],1)</f>
        <v>3</v>
      </c>
      <c r="D258" s="14" t="str">
        <f>TEXT(tblOrders[[#This Row],[Order Date]],"ddd")</f>
        <v>Tue</v>
      </c>
      <c r="E258">
        <v>11</v>
      </c>
      <c r="F258" t="str">
        <f>IF(tblOrders[[#This Row],[Customer ID]]&gt;8,"New Customer","Existing Customer")</f>
        <v>New Customer</v>
      </c>
      <c r="G258" t="str">
        <f>_xlfn.XLOOKUP(tblOrders[[#This Row],[Customer ID]],tblCustomers[ID],tblCustomers[Company])</f>
        <v>Xing</v>
      </c>
      <c r="H258" t="str">
        <f>_xlfn.XLOOKUP(tblOrders[[#This Row],[Customer ID]],tblCustomers[ID],tblCustomers[Region])</f>
        <v>North</v>
      </c>
      <c r="I258">
        <v>6</v>
      </c>
      <c r="J258" t="s">
        <v>8</v>
      </c>
      <c r="K258">
        <v>46</v>
      </c>
      <c r="L258">
        <v>36</v>
      </c>
      <c r="M258">
        <v>166</v>
      </c>
      <c r="N258">
        <f>(tblOrders[[#This Row],[Unit Price]]*tblOrders[[#This Row],[Quantity]])+tblOrders[[#This Row],[Shipping Fee]]</f>
        <v>1822</v>
      </c>
      <c r="O258">
        <f>COUNTA(tblOrders[[#This Row],[Order ID]:[Shipping Fee]])</f>
        <v>13</v>
      </c>
      <c r="P258">
        <v>178</v>
      </c>
    </row>
    <row r="259" spans="1:16" x14ac:dyDescent="0.2">
      <c r="A259">
        <v>1150</v>
      </c>
      <c r="B259" s="13">
        <v>43625</v>
      </c>
      <c r="C259" s="14">
        <f>WEEKDAY(tblOrders[[#This Row],[Order Date]],1)</f>
        <v>1</v>
      </c>
      <c r="D259" s="14" t="str">
        <f>TEXT(tblOrders[[#This Row],[Order Date]],"ddd")</f>
        <v>Sun</v>
      </c>
      <c r="E259">
        <v>11</v>
      </c>
      <c r="F259" t="str">
        <f>IF(tblOrders[[#This Row],[Customer ID]]&gt;8,"New Customer","Existing Customer")</f>
        <v>New Customer</v>
      </c>
      <c r="G259" t="str">
        <f>_xlfn.XLOOKUP(tblOrders[[#This Row],[Customer ID]],tblCustomers[ID],tblCustomers[Company])</f>
        <v>Xing</v>
      </c>
      <c r="H259" t="str">
        <f>_xlfn.XLOOKUP(tblOrders[[#This Row],[Customer ID]],tblCustomers[ID],tblCustomers[Region])</f>
        <v>North</v>
      </c>
      <c r="I259">
        <v>9</v>
      </c>
      <c r="J259" t="s">
        <v>16</v>
      </c>
      <c r="K259">
        <v>34.799999999999997</v>
      </c>
      <c r="L259">
        <v>88</v>
      </c>
      <c r="M259">
        <v>303</v>
      </c>
      <c r="N259">
        <f>(tblOrders[[#This Row],[Unit Price]]*tblOrders[[#This Row],[Quantity]])+tblOrders[[#This Row],[Shipping Fee]]</f>
        <v>3365.3999999999996</v>
      </c>
      <c r="O259">
        <f>COUNTA(tblOrders[[#This Row],[Order ID]:[Shipping Fee]])</f>
        <v>13</v>
      </c>
      <c r="P259">
        <v>289</v>
      </c>
    </row>
    <row r="260" spans="1:16" x14ac:dyDescent="0.2">
      <c r="A260">
        <v>1182</v>
      </c>
      <c r="B260" s="13">
        <v>43642</v>
      </c>
      <c r="C260" s="14">
        <f>WEEKDAY(tblOrders[[#This Row],[Order Date]],1)</f>
        <v>4</v>
      </c>
      <c r="D260" s="14" t="str">
        <f>TEXT(tblOrders[[#This Row],[Order Date]],"ddd")</f>
        <v>Wed</v>
      </c>
      <c r="E260">
        <v>11</v>
      </c>
      <c r="F260" t="str">
        <f>IF(tblOrders[[#This Row],[Customer ID]]&gt;8,"New Customer","Existing Customer")</f>
        <v>New Customer</v>
      </c>
      <c r="G260" t="str">
        <f>_xlfn.XLOOKUP(tblOrders[[#This Row],[Customer ID]],tblCustomers[ID],tblCustomers[Company])</f>
        <v>Xing</v>
      </c>
      <c r="H260" t="str">
        <f>_xlfn.XLOOKUP(tblOrders[[#This Row],[Customer ID]],tblCustomers[ID],tblCustomers[Region])</f>
        <v>North</v>
      </c>
      <c r="I260">
        <v>6</v>
      </c>
      <c r="J260" t="s">
        <v>18</v>
      </c>
      <c r="K260">
        <v>25</v>
      </c>
      <c r="L260">
        <v>18</v>
      </c>
      <c r="M260">
        <v>43</v>
      </c>
      <c r="N260">
        <f>(tblOrders[[#This Row],[Unit Price]]*tblOrders[[#This Row],[Quantity]])+tblOrders[[#This Row],[Shipping Fee]]</f>
        <v>493</v>
      </c>
      <c r="O260">
        <f>COUNTA(tblOrders[[#This Row],[Order ID]:[Shipping Fee]])</f>
        <v>13</v>
      </c>
      <c r="P260">
        <v>190</v>
      </c>
    </row>
    <row r="261" spans="1:16" x14ac:dyDescent="0.2">
      <c r="A261">
        <v>1193</v>
      </c>
      <c r="B261" s="13">
        <v>43652</v>
      </c>
      <c r="C261" s="14">
        <f>WEEKDAY(tblOrders[[#This Row],[Order Date]],1)</f>
        <v>7</v>
      </c>
      <c r="D261" s="14" t="str">
        <f>TEXT(tblOrders[[#This Row],[Order Date]],"ddd")</f>
        <v>Sat</v>
      </c>
      <c r="E261">
        <v>11</v>
      </c>
      <c r="F261" t="str">
        <f>IF(tblOrders[[#This Row],[Customer ID]]&gt;8,"New Customer","Existing Customer")</f>
        <v>New Customer</v>
      </c>
      <c r="G261" t="str">
        <f>_xlfn.XLOOKUP(tblOrders[[#This Row],[Customer ID]],tblCustomers[ID],tblCustomers[Company])</f>
        <v>Xing</v>
      </c>
      <c r="H261" t="str">
        <f>_xlfn.XLOOKUP(tblOrders[[#This Row],[Customer ID]],tblCustomers[ID],tblCustomers[Region])</f>
        <v>North</v>
      </c>
      <c r="I261">
        <v>5</v>
      </c>
      <c r="J261" t="s">
        <v>8</v>
      </c>
      <c r="K261">
        <v>14</v>
      </c>
      <c r="L261">
        <v>84</v>
      </c>
      <c r="M261">
        <v>119</v>
      </c>
      <c r="N261">
        <f>(tblOrders[[#This Row],[Unit Price]]*tblOrders[[#This Row],[Quantity]])+tblOrders[[#This Row],[Shipping Fee]]</f>
        <v>1295</v>
      </c>
      <c r="O261">
        <f>COUNTA(tblOrders[[#This Row],[Order ID]:[Shipping Fee]])</f>
        <v>13</v>
      </c>
      <c r="P261">
        <v>148</v>
      </c>
    </row>
    <row r="262" spans="1:16" x14ac:dyDescent="0.2">
      <c r="A262">
        <v>1196</v>
      </c>
      <c r="B262" s="13">
        <v>43671</v>
      </c>
      <c r="C262" s="14">
        <f>WEEKDAY(tblOrders[[#This Row],[Order Date]],1)</f>
        <v>5</v>
      </c>
      <c r="D262" s="14" t="str">
        <f>TEXT(tblOrders[[#This Row],[Order Date]],"ddd")</f>
        <v>Thu</v>
      </c>
      <c r="E262">
        <v>11</v>
      </c>
      <c r="F262" t="str">
        <f>IF(tblOrders[[#This Row],[Customer ID]]&gt;8,"New Customer","Existing Customer")</f>
        <v>New Customer</v>
      </c>
      <c r="G262" t="str">
        <f>_xlfn.XLOOKUP(tblOrders[[#This Row],[Customer ID]],tblCustomers[ID],tblCustomers[Company])</f>
        <v>Xing</v>
      </c>
      <c r="H262" t="str">
        <f>_xlfn.XLOOKUP(tblOrders[[#This Row],[Customer ID]],tblCustomers[ID],tblCustomers[Region])</f>
        <v>North</v>
      </c>
      <c r="I262">
        <v>7</v>
      </c>
      <c r="J262" t="s">
        <v>15</v>
      </c>
      <c r="K262">
        <v>10</v>
      </c>
      <c r="L262">
        <v>34</v>
      </c>
      <c r="M262">
        <v>34</v>
      </c>
      <c r="N262">
        <f>(tblOrders[[#This Row],[Unit Price]]*tblOrders[[#This Row],[Quantity]])+tblOrders[[#This Row],[Shipping Fee]]</f>
        <v>374</v>
      </c>
      <c r="O262">
        <f>COUNTA(tblOrders[[#This Row],[Order ID]:[Shipping Fee]])</f>
        <v>13</v>
      </c>
      <c r="P262">
        <v>240</v>
      </c>
    </row>
    <row r="263" spans="1:16" x14ac:dyDescent="0.2">
      <c r="A263">
        <v>1276</v>
      </c>
      <c r="B263" s="13">
        <v>43711</v>
      </c>
      <c r="C263" s="14">
        <f>WEEKDAY(tblOrders[[#This Row],[Order Date]],1)</f>
        <v>3</v>
      </c>
      <c r="D263" s="14" t="str">
        <f>TEXT(tblOrders[[#This Row],[Order Date]],"ddd")</f>
        <v>Tue</v>
      </c>
      <c r="E263">
        <v>11</v>
      </c>
      <c r="F263" t="str">
        <f>IF(tblOrders[[#This Row],[Customer ID]]&gt;8,"New Customer","Existing Customer")</f>
        <v>New Customer</v>
      </c>
      <c r="G263" t="str">
        <f>_xlfn.XLOOKUP(tblOrders[[#This Row],[Customer ID]],tblCustomers[ID],tblCustomers[Company])</f>
        <v>Xing</v>
      </c>
      <c r="H263" t="str">
        <f>_xlfn.XLOOKUP(tblOrders[[#This Row],[Customer ID]],tblCustomers[ID],tblCustomers[Region])</f>
        <v>North</v>
      </c>
      <c r="I263">
        <v>1</v>
      </c>
      <c r="J263" t="s">
        <v>11</v>
      </c>
      <c r="K263">
        <v>10</v>
      </c>
      <c r="L263">
        <v>71</v>
      </c>
      <c r="M263">
        <v>73</v>
      </c>
      <c r="N263">
        <f>(tblOrders[[#This Row],[Unit Price]]*tblOrders[[#This Row],[Quantity]])+tblOrders[[#This Row],[Shipping Fee]]</f>
        <v>783</v>
      </c>
      <c r="O263">
        <f>COUNTA(tblOrders[[#This Row],[Order ID]:[Shipping Fee]])</f>
        <v>13</v>
      </c>
      <c r="P263">
        <v>20</v>
      </c>
    </row>
    <row r="264" spans="1:16" x14ac:dyDescent="0.2">
      <c r="A264">
        <v>1260</v>
      </c>
      <c r="B264" s="13">
        <v>43714</v>
      </c>
      <c r="C264" s="14">
        <f>WEEKDAY(tblOrders[[#This Row],[Order Date]],1)</f>
        <v>6</v>
      </c>
      <c r="D264" s="14" t="str">
        <f>TEXT(tblOrders[[#This Row],[Order Date]],"ddd")</f>
        <v>Fri</v>
      </c>
      <c r="E264">
        <v>11</v>
      </c>
      <c r="F264" t="str">
        <f>IF(tblOrders[[#This Row],[Customer ID]]&gt;8,"New Customer","Existing Customer")</f>
        <v>New Customer</v>
      </c>
      <c r="G264" t="str">
        <f>_xlfn.XLOOKUP(tblOrders[[#This Row],[Customer ID]],tblCustomers[ID],tblCustomers[Company])</f>
        <v>Xing</v>
      </c>
      <c r="H264" t="str">
        <f>_xlfn.XLOOKUP(tblOrders[[#This Row],[Customer ID]],tblCustomers[ID],tblCustomers[Region])</f>
        <v>North</v>
      </c>
      <c r="I264">
        <v>5</v>
      </c>
      <c r="J264" t="s">
        <v>8</v>
      </c>
      <c r="K264">
        <v>14</v>
      </c>
      <c r="L264">
        <v>67</v>
      </c>
      <c r="M264">
        <v>98</v>
      </c>
      <c r="N264">
        <f>(tblOrders[[#This Row],[Unit Price]]*tblOrders[[#This Row],[Quantity]])+tblOrders[[#This Row],[Shipping Fee]]</f>
        <v>1036</v>
      </c>
      <c r="O264">
        <f>COUNTA(tblOrders[[#This Row],[Order ID]:[Shipping Fee]])</f>
        <v>13</v>
      </c>
      <c r="P264">
        <v>153</v>
      </c>
    </row>
    <row r="265" spans="1:16" x14ac:dyDescent="0.2">
      <c r="A265">
        <v>1262</v>
      </c>
      <c r="B265" s="13">
        <v>43716</v>
      </c>
      <c r="C265" s="14">
        <f>WEEKDAY(tblOrders[[#This Row],[Order Date]],1)</f>
        <v>1</v>
      </c>
      <c r="D265" s="14" t="str">
        <f>TEXT(tblOrders[[#This Row],[Order Date]],"ddd")</f>
        <v>Sun</v>
      </c>
      <c r="E265">
        <v>11</v>
      </c>
      <c r="F265" t="str">
        <f>IF(tblOrders[[#This Row],[Customer ID]]&gt;8,"New Customer","Existing Customer")</f>
        <v>New Customer</v>
      </c>
      <c r="G265" t="str">
        <f>_xlfn.XLOOKUP(tblOrders[[#This Row],[Customer ID]],tblCustomers[ID],tblCustomers[Company])</f>
        <v>Xing</v>
      </c>
      <c r="H265" t="str">
        <f>_xlfn.XLOOKUP(tblOrders[[#This Row],[Customer ID]],tblCustomers[ID],tblCustomers[Region])</f>
        <v>North</v>
      </c>
      <c r="I265">
        <v>3</v>
      </c>
      <c r="J265" t="s">
        <v>15</v>
      </c>
      <c r="K265">
        <v>9.1999999999999993</v>
      </c>
      <c r="L265">
        <v>77</v>
      </c>
      <c r="M265">
        <v>72</v>
      </c>
      <c r="N265">
        <f>(tblOrders[[#This Row],[Unit Price]]*tblOrders[[#This Row],[Quantity]])+tblOrders[[#This Row],[Shipping Fee]]</f>
        <v>780.4</v>
      </c>
      <c r="O265">
        <f>COUNTA(tblOrders[[#This Row],[Order ID]:[Shipping Fee]])</f>
        <v>13</v>
      </c>
      <c r="P265">
        <v>74</v>
      </c>
    </row>
    <row r="266" spans="1:16" x14ac:dyDescent="0.2">
      <c r="A266">
        <v>1281</v>
      </c>
      <c r="B266" s="13">
        <v>43718</v>
      </c>
      <c r="C266" s="14">
        <f>WEEKDAY(tblOrders[[#This Row],[Order Date]],1)</f>
        <v>3</v>
      </c>
      <c r="D266" s="14" t="str">
        <f>TEXT(tblOrders[[#This Row],[Order Date]],"ddd")</f>
        <v>Tue</v>
      </c>
      <c r="E266">
        <v>11</v>
      </c>
      <c r="F266" t="str">
        <f>IF(tblOrders[[#This Row],[Customer ID]]&gt;8,"New Customer","Existing Customer")</f>
        <v>New Customer</v>
      </c>
      <c r="G266" t="str">
        <f>_xlfn.XLOOKUP(tblOrders[[#This Row],[Customer ID]],tblCustomers[ID],tblCustomers[Company])</f>
        <v>Xing</v>
      </c>
      <c r="H266" t="str">
        <f>_xlfn.XLOOKUP(tblOrders[[#This Row],[Customer ID]],tblCustomers[ID],tblCustomers[Region])</f>
        <v>North</v>
      </c>
      <c r="I266">
        <v>8</v>
      </c>
      <c r="J266" t="s">
        <v>9</v>
      </c>
      <c r="K266">
        <v>10</v>
      </c>
      <c r="L266">
        <v>59</v>
      </c>
      <c r="M266">
        <v>60</v>
      </c>
      <c r="N266">
        <f>(tblOrders[[#This Row],[Unit Price]]*tblOrders[[#This Row],[Quantity]])+tblOrders[[#This Row],[Shipping Fee]]</f>
        <v>650</v>
      </c>
      <c r="O266">
        <f>COUNTA(tblOrders[[#This Row],[Order ID]:[Shipping Fee]])</f>
        <v>13</v>
      </c>
      <c r="P266">
        <v>271</v>
      </c>
    </row>
    <row r="267" spans="1:16" x14ac:dyDescent="0.2">
      <c r="A267">
        <v>1265</v>
      </c>
      <c r="B267" s="13">
        <v>43734</v>
      </c>
      <c r="C267" s="14">
        <f>WEEKDAY(tblOrders[[#This Row],[Order Date]],1)</f>
        <v>5</v>
      </c>
      <c r="D267" s="14" t="str">
        <f>TEXT(tblOrders[[#This Row],[Order Date]],"ddd")</f>
        <v>Thu</v>
      </c>
      <c r="E267">
        <v>11</v>
      </c>
      <c r="F267" t="str">
        <f>IF(tblOrders[[#This Row],[Customer ID]]&gt;8,"New Customer","Existing Customer")</f>
        <v>New Customer</v>
      </c>
      <c r="G267" t="str">
        <f>_xlfn.XLOOKUP(tblOrders[[#This Row],[Customer ID]],tblCustomers[ID],tblCustomers[Company])</f>
        <v>Xing</v>
      </c>
      <c r="H267" t="str">
        <f>_xlfn.XLOOKUP(tblOrders[[#This Row],[Customer ID]],tblCustomers[ID],tblCustomers[Region])</f>
        <v>North</v>
      </c>
      <c r="I267">
        <v>6</v>
      </c>
      <c r="J267" t="s">
        <v>10</v>
      </c>
      <c r="K267">
        <v>9.65</v>
      </c>
      <c r="L267">
        <v>43</v>
      </c>
      <c r="M267">
        <v>40</v>
      </c>
      <c r="N267">
        <f>(tblOrders[[#This Row],[Unit Price]]*tblOrders[[#This Row],[Quantity]])+tblOrders[[#This Row],[Shipping Fee]]</f>
        <v>454.95</v>
      </c>
      <c r="O267">
        <f>COUNTA(tblOrders[[#This Row],[Order ID]:[Shipping Fee]])</f>
        <v>13</v>
      </c>
      <c r="P267">
        <v>206</v>
      </c>
    </row>
    <row r="268" spans="1:16" x14ac:dyDescent="0.2">
      <c r="A268">
        <v>1257</v>
      </c>
      <c r="B268" s="13">
        <v>43736</v>
      </c>
      <c r="C268" s="14">
        <f>WEEKDAY(tblOrders[[#This Row],[Order Date]],1)</f>
        <v>7</v>
      </c>
      <c r="D268" s="14" t="str">
        <f>TEXT(tblOrders[[#This Row],[Order Date]],"ddd")</f>
        <v>Sat</v>
      </c>
      <c r="E268">
        <v>11</v>
      </c>
      <c r="F268" t="str">
        <f>IF(tblOrders[[#This Row],[Customer ID]]&gt;8,"New Customer","Existing Customer")</f>
        <v>New Customer</v>
      </c>
      <c r="G268" t="str">
        <f>_xlfn.XLOOKUP(tblOrders[[#This Row],[Customer ID]],tblCustomers[ID],tblCustomers[Company])</f>
        <v>Xing</v>
      </c>
      <c r="H268" t="str">
        <f>_xlfn.XLOOKUP(tblOrders[[#This Row],[Customer ID]],tblCustomers[ID],tblCustomers[Region])</f>
        <v>North</v>
      </c>
      <c r="I268">
        <v>6</v>
      </c>
      <c r="J268" t="s">
        <v>17</v>
      </c>
      <c r="K268">
        <v>18.399999999999999</v>
      </c>
      <c r="L268">
        <v>32</v>
      </c>
      <c r="M268">
        <v>59</v>
      </c>
      <c r="N268">
        <f>(tblOrders[[#This Row],[Unit Price]]*tblOrders[[#This Row],[Quantity]])+tblOrders[[#This Row],[Shipping Fee]]</f>
        <v>647.79999999999995</v>
      </c>
      <c r="O268">
        <f>COUNTA(tblOrders[[#This Row],[Order ID]:[Shipping Fee]])</f>
        <v>13</v>
      </c>
      <c r="P268">
        <v>204</v>
      </c>
    </row>
    <row r="269" spans="1:16" x14ac:dyDescent="0.2">
      <c r="A269">
        <v>1299</v>
      </c>
      <c r="B269" s="13">
        <v>43744</v>
      </c>
      <c r="C269" s="14">
        <f>WEEKDAY(tblOrders[[#This Row],[Order Date]],1)</f>
        <v>1</v>
      </c>
      <c r="D269" s="14" t="str">
        <f>TEXT(tblOrders[[#This Row],[Order Date]],"ddd")</f>
        <v>Sun</v>
      </c>
      <c r="E269">
        <v>11</v>
      </c>
      <c r="F269" t="str">
        <f>IF(tblOrders[[#This Row],[Customer ID]]&gt;8,"New Customer","Existing Customer")</f>
        <v>New Customer</v>
      </c>
      <c r="G269" t="str">
        <f>_xlfn.XLOOKUP(tblOrders[[#This Row],[Customer ID]],tblCustomers[ID],tblCustomers[Company])</f>
        <v>Xing</v>
      </c>
      <c r="H269" t="str">
        <f>_xlfn.XLOOKUP(tblOrders[[#This Row],[Customer ID]],tblCustomers[ID],tblCustomers[Region])</f>
        <v>North</v>
      </c>
      <c r="I269">
        <v>5</v>
      </c>
      <c r="J269" t="s">
        <v>8</v>
      </c>
      <c r="K269">
        <v>14</v>
      </c>
      <c r="L269">
        <v>98</v>
      </c>
      <c r="M269">
        <v>139</v>
      </c>
      <c r="N269">
        <f>(tblOrders[[#This Row],[Unit Price]]*tblOrders[[#This Row],[Quantity]])+tblOrders[[#This Row],[Shipping Fee]]</f>
        <v>1511</v>
      </c>
      <c r="O269">
        <f>COUNTA(tblOrders[[#This Row],[Order ID]:[Shipping Fee]])</f>
        <v>13</v>
      </c>
      <c r="P269">
        <v>156</v>
      </c>
    </row>
    <row r="270" spans="1:16" x14ac:dyDescent="0.2">
      <c r="A270">
        <v>1284</v>
      </c>
      <c r="B270" s="13">
        <v>43746</v>
      </c>
      <c r="C270" s="14">
        <f>WEEKDAY(tblOrders[[#This Row],[Order Date]],1)</f>
        <v>3</v>
      </c>
      <c r="D270" s="14" t="str">
        <f>TEXT(tblOrders[[#This Row],[Order Date]],"ddd")</f>
        <v>Tue</v>
      </c>
      <c r="E270">
        <v>11</v>
      </c>
      <c r="F270" t="str">
        <f>IF(tblOrders[[#This Row],[Customer ID]]&gt;8,"New Customer","Existing Customer")</f>
        <v>New Customer</v>
      </c>
      <c r="G270" t="str">
        <f>_xlfn.XLOOKUP(tblOrders[[#This Row],[Customer ID]],tblCustomers[ID],tblCustomers[Company])</f>
        <v>Xing</v>
      </c>
      <c r="H270" t="str">
        <f>_xlfn.XLOOKUP(tblOrders[[#This Row],[Customer ID]],tblCustomers[ID],tblCustomers[Region])</f>
        <v>North</v>
      </c>
      <c r="I270">
        <v>3</v>
      </c>
      <c r="J270" t="s">
        <v>13</v>
      </c>
      <c r="K270">
        <v>12.75</v>
      </c>
      <c r="L270">
        <v>61</v>
      </c>
      <c r="M270">
        <v>79</v>
      </c>
      <c r="N270">
        <f>(tblOrders[[#This Row],[Unit Price]]*tblOrders[[#This Row],[Quantity]])+tblOrders[[#This Row],[Shipping Fee]]</f>
        <v>856.75</v>
      </c>
      <c r="O270">
        <f>COUNTA(tblOrders[[#This Row],[Order ID]:[Shipping Fee]])</f>
        <v>13</v>
      </c>
      <c r="P270">
        <v>76</v>
      </c>
    </row>
    <row r="271" spans="1:16" x14ac:dyDescent="0.2">
      <c r="A271">
        <v>1300</v>
      </c>
      <c r="B271" s="13">
        <v>43746</v>
      </c>
      <c r="C271" s="14">
        <f>WEEKDAY(tblOrders[[#This Row],[Order Date]],1)</f>
        <v>3</v>
      </c>
      <c r="D271" s="14" t="str">
        <f>TEXT(tblOrders[[#This Row],[Order Date]],"ddd")</f>
        <v>Tue</v>
      </c>
      <c r="E271">
        <v>11</v>
      </c>
      <c r="F271" t="str">
        <f>IF(tblOrders[[#This Row],[Customer ID]]&gt;8,"New Customer","Existing Customer")</f>
        <v>New Customer</v>
      </c>
      <c r="G271" t="str">
        <f>_xlfn.XLOOKUP(tblOrders[[#This Row],[Customer ID]],tblCustomers[ID],tblCustomers[Company])</f>
        <v>Xing</v>
      </c>
      <c r="H271" t="str">
        <f>_xlfn.XLOOKUP(tblOrders[[#This Row],[Customer ID]],tblCustomers[ID],tblCustomers[Region])</f>
        <v>North</v>
      </c>
      <c r="I271">
        <v>3</v>
      </c>
      <c r="J271" t="s">
        <v>12</v>
      </c>
      <c r="K271">
        <v>40</v>
      </c>
      <c r="L271">
        <v>48</v>
      </c>
      <c r="M271">
        <v>188</v>
      </c>
      <c r="N271">
        <f>(tblOrders[[#This Row],[Unit Price]]*tblOrders[[#This Row],[Quantity]])+tblOrders[[#This Row],[Shipping Fee]]</f>
        <v>2108</v>
      </c>
      <c r="O271">
        <f>COUNTA(tblOrders[[#This Row],[Order ID]:[Shipping Fee]])</f>
        <v>13</v>
      </c>
      <c r="P271">
        <v>77</v>
      </c>
    </row>
    <row r="272" spans="1:16" x14ac:dyDescent="0.2">
      <c r="A272">
        <v>1301</v>
      </c>
      <c r="B272" s="13">
        <v>43746</v>
      </c>
      <c r="C272" s="14">
        <f>WEEKDAY(tblOrders[[#This Row],[Order Date]],1)</f>
        <v>3</v>
      </c>
      <c r="D272" s="14" t="str">
        <f>TEXT(tblOrders[[#This Row],[Order Date]],"ddd")</f>
        <v>Tue</v>
      </c>
      <c r="E272">
        <v>11</v>
      </c>
      <c r="F272" t="str">
        <f>IF(tblOrders[[#This Row],[Customer ID]]&gt;8,"New Customer","Existing Customer")</f>
        <v>New Customer</v>
      </c>
      <c r="G272" t="str">
        <f>_xlfn.XLOOKUP(tblOrders[[#This Row],[Customer ID]],tblCustomers[ID],tblCustomers[Company])</f>
        <v>Xing</v>
      </c>
      <c r="H272" t="str">
        <f>_xlfn.XLOOKUP(tblOrders[[#This Row],[Customer ID]],tblCustomers[ID],tblCustomers[Region])</f>
        <v>North</v>
      </c>
      <c r="I272">
        <v>3</v>
      </c>
      <c r="J272" t="s">
        <v>15</v>
      </c>
      <c r="K272">
        <v>9.1999999999999993</v>
      </c>
      <c r="L272">
        <v>100</v>
      </c>
      <c r="M272">
        <v>91</v>
      </c>
      <c r="N272">
        <f>(tblOrders[[#This Row],[Unit Price]]*tblOrders[[#This Row],[Quantity]])+tblOrders[[#This Row],[Shipping Fee]]</f>
        <v>1010.9999999999999</v>
      </c>
      <c r="O272">
        <f>COUNTA(tblOrders[[#This Row],[Order ID]:[Shipping Fee]])</f>
        <v>13</v>
      </c>
      <c r="P272">
        <v>78</v>
      </c>
    </row>
    <row r="273" spans="1:16" x14ac:dyDescent="0.2">
      <c r="A273">
        <v>1301</v>
      </c>
      <c r="B273" s="13">
        <v>43746</v>
      </c>
      <c r="C273" s="14">
        <f>WEEKDAY(tblOrders[[#This Row],[Order Date]],1)</f>
        <v>3</v>
      </c>
      <c r="D273" s="14" t="str">
        <f>TEXT(tblOrders[[#This Row],[Order Date]],"ddd")</f>
        <v>Tue</v>
      </c>
      <c r="E273">
        <v>11</v>
      </c>
      <c r="F273" t="str">
        <f>IF(tblOrders[[#This Row],[Customer ID]]&gt;8,"New Customer","Existing Customer")</f>
        <v>New Customer</v>
      </c>
      <c r="G273" t="str">
        <f>_xlfn.XLOOKUP(tblOrders[[#This Row],[Customer ID]],tblCustomers[ID],tblCustomers[Company])</f>
        <v>Xing</v>
      </c>
      <c r="H273" t="str">
        <f>_xlfn.XLOOKUP(tblOrders[[#This Row],[Customer ID]],tblCustomers[ID],tblCustomers[Region])</f>
        <v>North</v>
      </c>
      <c r="I273">
        <v>4</v>
      </c>
      <c r="J273" t="s">
        <v>15</v>
      </c>
      <c r="K273">
        <v>9.1999999999999993</v>
      </c>
      <c r="L273">
        <v>100</v>
      </c>
      <c r="M273">
        <v>91</v>
      </c>
      <c r="N273">
        <f>(tblOrders[[#This Row],[Unit Price]]*tblOrders[[#This Row],[Quantity]])+tblOrders[[#This Row],[Shipping Fee]]</f>
        <v>1010.9999999999999</v>
      </c>
      <c r="O273">
        <f>COUNTA(tblOrders[[#This Row],[Order ID]:[Shipping Fee]])</f>
        <v>13</v>
      </c>
      <c r="P273">
        <v>119</v>
      </c>
    </row>
    <row r="274" spans="1:16" x14ac:dyDescent="0.2">
      <c r="A274">
        <v>1304</v>
      </c>
      <c r="B274" s="13">
        <v>43764</v>
      </c>
      <c r="C274" s="14">
        <f>WEEKDAY(tblOrders[[#This Row],[Order Date]],1)</f>
        <v>7</v>
      </c>
      <c r="D274" s="14" t="str">
        <f>TEXT(tblOrders[[#This Row],[Order Date]],"ddd")</f>
        <v>Sat</v>
      </c>
      <c r="E274">
        <v>11</v>
      </c>
      <c r="F274" t="str">
        <f>IF(tblOrders[[#This Row],[Customer ID]]&gt;8,"New Customer","Existing Customer")</f>
        <v>New Customer</v>
      </c>
      <c r="G274" t="str">
        <f>_xlfn.XLOOKUP(tblOrders[[#This Row],[Customer ID]],tblCustomers[ID],tblCustomers[Company])</f>
        <v>Xing</v>
      </c>
      <c r="H274" t="str">
        <f>_xlfn.XLOOKUP(tblOrders[[#This Row],[Customer ID]],tblCustomers[ID],tblCustomers[Region])</f>
        <v>North</v>
      </c>
      <c r="I274">
        <v>6</v>
      </c>
      <c r="J274" t="s">
        <v>10</v>
      </c>
      <c r="K274">
        <v>9.65</v>
      </c>
      <c r="L274">
        <v>71</v>
      </c>
      <c r="M274">
        <v>66</v>
      </c>
      <c r="N274">
        <f>(tblOrders[[#This Row],[Unit Price]]*tblOrders[[#This Row],[Quantity]])+tblOrders[[#This Row],[Shipping Fee]]</f>
        <v>751.15</v>
      </c>
      <c r="O274">
        <f>COUNTA(tblOrders[[#This Row],[Order ID]:[Shipping Fee]])</f>
        <v>13</v>
      </c>
      <c r="P274">
        <v>212</v>
      </c>
    </row>
    <row r="275" spans="1:16" x14ac:dyDescent="0.2">
      <c r="A275">
        <v>1348</v>
      </c>
      <c r="B275" s="13">
        <v>43775</v>
      </c>
      <c r="C275" s="14">
        <f>WEEKDAY(tblOrders[[#This Row],[Order Date]],1)</f>
        <v>4</v>
      </c>
      <c r="D275" s="14" t="str">
        <f>TEXT(tblOrders[[#This Row],[Order Date]],"ddd")</f>
        <v>Wed</v>
      </c>
      <c r="E275">
        <v>11</v>
      </c>
      <c r="F275" t="str">
        <f>IF(tblOrders[[#This Row],[Customer ID]]&gt;8,"New Customer","Existing Customer")</f>
        <v>New Customer</v>
      </c>
      <c r="G275" t="str">
        <f>_xlfn.XLOOKUP(tblOrders[[#This Row],[Customer ID]],tblCustomers[ID],tblCustomers[Company])</f>
        <v>Xing</v>
      </c>
      <c r="H275" t="str">
        <f>_xlfn.XLOOKUP(tblOrders[[#This Row],[Customer ID]],tblCustomers[ID],tblCustomers[Region])</f>
        <v>North</v>
      </c>
      <c r="I275">
        <v>5</v>
      </c>
      <c r="J275" t="s">
        <v>13</v>
      </c>
      <c r="K275">
        <v>12.75</v>
      </c>
      <c r="L275">
        <v>15</v>
      </c>
      <c r="M275">
        <v>19</v>
      </c>
      <c r="N275">
        <f>(tblOrders[[#This Row],[Unit Price]]*tblOrders[[#This Row],[Quantity]])+tblOrders[[#This Row],[Shipping Fee]]</f>
        <v>210.25</v>
      </c>
      <c r="O275">
        <f>COUNTA(tblOrders[[#This Row],[Order ID]:[Shipping Fee]])</f>
        <v>13</v>
      </c>
      <c r="P275">
        <v>160</v>
      </c>
    </row>
    <row r="276" spans="1:16" x14ac:dyDescent="0.2">
      <c r="A276">
        <v>1341</v>
      </c>
      <c r="B276" s="13">
        <v>43777</v>
      </c>
      <c r="C276" s="14">
        <f>WEEKDAY(tblOrders[[#This Row],[Order Date]],1)</f>
        <v>6</v>
      </c>
      <c r="D276" s="14" t="str">
        <f>TEXT(tblOrders[[#This Row],[Order Date]],"ddd")</f>
        <v>Fri</v>
      </c>
      <c r="E276">
        <v>11</v>
      </c>
      <c r="F276" t="str">
        <f>IF(tblOrders[[#This Row],[Customer ID]]&gt;8,"New Customer","Existing Customer")</f>
        <v>New Customer</v>
      </c>
      <c r="G276" t="str">
        <f>_xlfn.XLOOKUP(tblOrders[[#This Row],[Customer ID]],tblCustomers[ID],tblCustomers[Company])</f>
        <v>Xing</v>
      </c>
      <c r="H276" t="str">
        <f>_xlfn.XLOOKUP(tblOrders[[#This Row],[Customer ID]],tblCustomers[ID],tblCustomers[Region])</f>
        <v>North</v>
      </c>
      <c r="I276">
        <v>3</v>
      </c>
      <c r="J276" t="s">
        <v>12</v>
      </c>
      <c r="K276">
        <v>40</v>
      </c>
      <c r="L276">
        <v>28</v>
      </c>
      <c r="M276">
        <v>111</v>
      </c>
      <c r="N276">
        <f>(tblOrders[[#This Row],[Unit Price]]*tblOrders[[#This Row],[Quantity]])+tblOrders[[#This Row],[Shipping Fee]]</f>
        <v>1231</v>
      </c>
      <c r="O276">
        <f>COUNTA(tblOrders[[#This Row],[Order ID]:[Shipping Fee]])</f>
        <v>13</v>
      </c>
      <c r="P276">
        <v>81</v>
      </c>
    </row>
    <row r="277" spans="1:16" x14ac:dyDescent="0.2">
      <c r="A277">
        <v>1337</v>
      </c>
      <c r="B277" s="13">
        <v>43797</v>
      </c>
      <c r="C277" s="14">
        <f>WEEKDAY(tblOrders[[#This Row],[Order Date]],1)</f>
        <v>5</v>
      </c>
      <c r="D277" s="14" t="str">
        <f>TEXT(tblOrders[[#This Row],[Order Date]],"ddd")</f>
        <v>Thu</v>
      </c>
      <c r="E277">
        <v>11</v>
      </c>
      <c r="F277" t="str">
        <f>IF(tblOrders[[#This Row],[Customer ID]]&gt;8,"New Customer","Existing Customer")</f>
        <v>New Customer</v>
      </c>
      <c r="G277" t="str">
        <f>_xlfn.XLOOKUP(tblOrders[[#This Row],[Customer ID]],tblCustomers[ID],tblCustomers[Company])</f>
        <v>Xing</v>
      </c>
      <c r="H277" t="str">
        <f>_xlfn.XLOOKUP(tblOrders[[#This Row],[Customer ID]],tblCustomers[ID],tblCustomers[Region])</f>
        <v>North</v>
      </c>
      <c r="I277">
        <v>6</v>
      </c>
      <c r="J277" t="s">
        <v>17</v>
      </c>
      <c r="K277">
        <v>18.399999999999999</v>
      </c>
      <c r="L277">
        <v>100</v>
      </c>
      <c r="M277">
        <v>184</v>
      </c>
      <c r="N277">
        <f>(tblOrders[[#This Row],[Unit Price]]*tblOrders[[#This Row],[Quantity]])+tblOrders[[#This Row],[Shipping Fee]]</f>
        <v>2023.9999999999998</v>
      </c>
      <c r="O277">
        <f>COUNTA(tblOrders[[#This Row],[Order ID]:[Shipping Fee]])</f>
        <v>13</v>
      </c>
      <c r="P277">
        <v>216</v>
      </c>
    </row>
    <row r="278" spans="1:16" x14ac:dyDescent="0.2">
      <c r="A278">
        <v>1347</v>
      </c>
      <c r="B278" s="13">
        <v>43798</v>
      </c>
      <c r="C278" s="14">
        <f>WEEKDAY(tblOrders[[#This Row],[Order Date]],1)</f>
        <v>6</v>
      </c>
      <c r="D278" s="14" t="str">
        <f>TEXT(tblOrders[[#This Row],[Order Date]],"ddd")</f>
        <v>Fri</v>
      </c>
      <c r="E278">
        <v>11</v>
      </c>
      <c r="F278" t="str">
        <f>IF(tblOrders[[#This Row],[Customer ID]]&gt;8,"New Customer","Existing Customer")</f>
        <v>New Customer</v>
      </c>
      <c r="G278" t="str">
        <f>_xlfn.XLOOKUP(tblOrders[[#This Row],[Customer ID]],tblCustomers[ID],tblCustomers[Company])</f>
        <v>Xing</v>
      </c>
      <c r="H278" t="str">
        <f>_xlfn.XLOOKUP(tblOrders[[#This Row],[Customer ID]],tblCustomers[ID],tblCustomers[Region])</f>
        <v>North</v>
      </c>
      <c r="I278">
        <v>2</v>
      </c>
      <c r="J278" t="s">
        <v>8</v>
      </c>
      <c r="K278">
        <v>14</v>
      </c>
      <c r="L278">
        <v>38</v>
      </c>
      <c r="M278">
        <v>55</v>
      </c>
      <c r="N278">
        <f>(tblOrders[[#This Row],[Unit Price]]*tblOrders[[#This Row],[Quantity]])+tblOrders[[#This Row],[Shipping Fee]]</f>
        <v>587</v>
      </c>
      <c r="O278">
        <f>COUNTA(tblOrders[[#This Row],[Order ID]:[Shipping Fee]])</f>
        <v>13</v>
      </c>
      <c r="P278">
        <v>45</v>
      </c>
    </row>
    <row r="279" spans="1:16" x14ac:dyDescent="0.2">
      <c r="A279">
        <v>1404</v>
      </c>
      <c r="B279" s="13">
        <v>43805</v>
      </c>
      <c r="C279" s="14">
        <f>WEEKDAY(tblOrders[[#This Row],[Order Date]],1)</f>
        <v>6</v>
      </c>
      <c r="D279" s="14" t="str">
        <f>TEXT(tblOrders[[#This Row],[Order Date]],"ddd")</f>
        <v>Fri</v>
      </c>
      <c r="E279">
        <v>11</v>
      </c>
      <c r="F279" t="str">
        <f>IF(tblOrders[[#This Row],[Customer ID]]&gt;8,"New Customer","Existing Customer")</f>
        <v>New Customer</v>
      </c>
      <c r="G279" t="str">
        <f>_xlfn.XLOOKUP(tblOrders[[#This Row],[Customer ID]],tblCustomers[ID],tblCustomers[Company])</f>
        <v>Xing</v>
      </c>
      <c r="H279" t="str">
        <f>_xlfn.XLOOKUP(tblOrders[[#This Row],[Customer ID]],tblCustomers[ID],tblCustomers[Region])</f>
        <v>North</v>
      </c>
      <c r="I279">
        <v>5</v>
      </c>
      <c r="J279" t="s">
        <v>13</v>
      </c>
      <c r="K279">
        <v>12.75</v>
      </c>
      <c r="L279">
        <v>12</v>
      </c>
      <c r="M279">
        <v>16</v>
      </c>
      <c r="N279">
        <f>(tblOrders[[#This Row],[Unit Price]]*tblOrders[[#This Row],[Quantity]])+tblOrders[[#This Row],[Shipping Fee]]</f>
        <v>169</v>
      </c>
      <c r="O279">
        <f>COUNTA(tblOrders[[#This Row],[Order ID]:[Shipping Fee]])</f>
        <v>13</v>
      </c>
      <c r="P279">
        <v>163</v>
      </c>
    </row>
    <row r="280" spans="1:16" x14ac:dyDescent="0.2">
      <c r="A280">
        <v>1397</v>
      </c>
      <c r="B280" s="13">
        <v>43807</v>
      </c>
      <c r="C280" s="14">
        <f>WEEKDAY(tblOrders[[#This Row],[Order Date]],1)</f>
        <v>1</v>
      </c>
      <c r="D280" s="14" t="str">
        <f>TEXT(tblOrders[[#This Row],[Order Date]],"ddd")</f>
        <v>Sun</v>
      </c>
      <c r="E280">
        <v>11</v>
      </c>
      <c r="F280" t="str">
        <f>IF(tblOrders[[#This Row],[Customer ID]]&gt;8,"New Customer","Existing Customer")</f>
        <v>New Customer</v>
      </c>
      <c r="G280" t="str">
        <f>_xlfn.XLOOKUP(tblOrders[[#This Row],[Customer ID]],tblCustomers[ID],tblCustomers[Company])</f>
        <v>Xing</v>
      </c>
      <c r="H280" t="str">
        <f>_xlfn.XLOOKUP(tblOrders[[#This Row],[Customer ID]],tblCustomers[ID],tblCustomers[Region])</f>
        <v>North</v>
      </c>
      <c r="I280">
        <v>3</v>
      </c>
      <c r="J280" t="s">
        <v>12</v>
      </c>
      <c r="K280">
        <v>40</v>
      </c>
      <c r="L280">
        <v>52</v>
      </c>
      <c r="M280">
        <v>204</v>
      </c>
      <c r="N280">
        <f>(tblOrders[[#This Row],[Unit Price]]*tblOrders[[#This Row],[Quantity]])+tblOrders[[#This Row],[Shipping Fee]]</f>
        <v>2284</v>
      </c>
      <c r="O280">
        <f>COUNTA(tblOrders[[#This Row],[Order ID]:[Shipping Fee]])</f>
        <v>13</v>
      </c>
      <c r="P280">
        <v>86</v>
      </c>
    </row>
    <row r="281" spans="1:16" x14ac:dyDescent="0.2">
      <c r="A281">
        <v>1374</v>
      </c>
      <c r="B281" s="13">
        <v>43811</v>
      </c>
      <c r="C281" s="14">
        <f>WEEKDAY(tblOrders[[#This Row],[Order Date]],1)</f>
        <v>5</v>
      </c>
      <c r="D281" s="14" t="str">
        <f>TEXT(tblOrders[[#This Row],[Order Date]],"ddd")</f>
        <v>Thu</v>
      </c>
      <c r="E281">
        <v>11</v>
      </c>
      <c r="F281" t="str">
        <f>IF(tblOrders[[#This Row],[Customer ID]]&gt;8,"New Customer","Existing Customer")</f>
        <v>New Customer</v>
      </c>
      <c r="G281" t="str">
        <f>_xlfn.XLOOKUP(tblOrders[[#This Row],[Customer ID]],tblCustomers[ID],tblCustomers[Company])</f>
        <v>Xing</v>
      </c>
      <c r="H281" t="str">
        <f>_xlfn.XLOOKUP(tblOrders[[#This Row],[Customer ID]],tblCustomers[ID],tblCustomers[Region])</f>
        <v>North</v>
      </c>
      <c r="I281">
        <v>1</v>
      </c>
      <c r="J281" t="s">
        <v>8</v>
      </c>
      <c r="K281">
        <v>46</v>
      </c>
      <c r="L281">
        <v>83</v>
      </c>
      <c r="M281">
        <v>374</v>
      </c>
      <c r="N281">
        <f>(tblOrders[[#This Row],[Unit Price]]*tblOrders[[#This Row],[Quantity]])+tblOrders[[#This Row],[Shipping Fee]]</f>
        <v>4192</v>
      </c>
      <c r="O281">
        <f>COUNTA(tblOrders[[#This Row],[Order ID]:[Shipping Fee]])</f>
        <v>13</v>
      </c>
      <c r="P281">
        <v>29</v>
      </c>
    </row>
    <row r="282" spans="1:16" x14ac:dyDescent="0.2">
      <c r="A282">
        <v>1401</v>
      </c>
      <c r="B282" s="13">
        <v>43825</v>
      </c>
      <c r="C282" s="14">
        <f>WEEKDAY(tblOrders[[#This Row],[Order Date]],1)</f>
        <v>5</v>
      </c>
      <c r="D282" s="14" t="str">
        <f>TEXT(tblOrders[[#This Row],[Order Date]],"ddd")</f>
        <v>Thu</v>
      </c>
      <c r="E282">
        <v>11</v>
      </c>
      <c r="F282" t="str">
        <f>IF(tblOrders[[#This Row],[Customer ID]]&gt;8,"New Customer","Existing Customer")</f>
        <v>New Customer</v>
      </c>
      <c r="G282" t="str">
        <f>_xlfn.XLOOKUP(tblOrders[[#This Row],[Customer ID]],tblCustomers[ID],tblCustomers[Company])</f>
        <v>Xing</v>
      </c>
      <c r="H282" t="str">
        <f>_xlfn.XLOOKUP(tblOrders[[#This Row],[Customer ID]],tblCustomers[ID],tblCustomers[Region])</f>
        <v>North</v>
      </c>
      <c r="I282">
        <v>6</v>
      </c>
      <c r="J282" t="s">
        <v>10</v>
      </c>
      <c r="K282">
        <v>9.65</v>
      </c>
      <c r="L282">
        <v>46</v>
      </c>
      <c r="M282">
        <v>43</v>
      </c>
      <c r="N282">
        <f>(tblOrders[[#This Row],[Unit Price]]*tblOrders[[#This Row],[Quantity]])+tblOrders[[#This Row],[Shipping Fee]]</f>
        <v>486.90000000000003</v>
      </c>
      <c r="O282">
        <f>COUNTA(tblOrders[[#This Row],[Order ID]:[Shipping Fee]])</f>
        <v>13</v>
      </c>
      <c r="P282">
        <v>225</v>
      </c>
    </row>
    <row r="283" spans="1:16" x14ac:dyDescent="0.2">
      <c r="A283">
        <v>1010</v>
      </c>
      <c r="B283" s="13">
        <v>43494</v>
      </c>
      <c r="C283" s="14">
        <f>WEEKDAY(tblOrders[[#This Row],[Order Date]],1)</f>
        <v>3</v>
      </c>
      <c r="D283" s="14" t="str">
        <f>TEXT(tblOrders[[#This Row],[Order Date]],"ddd")</f>
        <v>Tue</v>
      </c>
      <c r="E283">
        <v>12</v>
      </c>
      <c r="F283" t="str">
        <f>IF(tblOrders[[#This Row],[Customer ID]]&gt;8,"New Customer","Existing Customer")</f>
        <v>New Customer</v>
      </c>
      <c r="G283" t="str">
        <f>_xlfn.XLOOKUP(tblOrders[[#This Row],[Customer ID]],tblCustomers[ID],tblCustomers[Company])</f>
        <v>Event Brite</v>
      </c>
      <c r="H283" t="str">
        <f>_xlfn.XLOOKUP(tblOrders[[#This Row],[Customer ID]],tblCustomers[ID],tblCustomers[Region])</f>
        <v>South</v>
      </c>
      <c r="I283">
        <v>2</v>
      </c>
      <c r="J283" t="s">
        <v>13</v>
      </c>
      <c r="K283">
        <v>12.75</v>
      </c>
      <c r="L283">
        <v>94</v>
      </c>
      <c r="M283">
        <v>122</v>
      </c>
      <c r="N283">
        <f>(tblOrders[[#This Row],[Unit Price]]*tblOrders[[#This Row],[Quantity]])+tblOrders[[#This Row],[Shipping Fee]]</f>
        <v>1320.5</v>
      </c>
      <c r="O283">
        <f>COUNTA(tblOrders[[#This Row],[Order ID]:[Shipping Fee]])</f>
        <v>13</v>
      </c>
      <c r="P283">
        <v>33</v>
      </c>
    </row>
    <row r="284" spans="1:16" x14ac:dyDescent="0.2">
      <c r="A284">
        <v>1062</v>
      </c>
      <c r="B284" s="13">
        <v>43530</v>
      </c>
      <c r="C284" s="14">
        <f>WEEKDAY(tblOrders[[#This Row],[Order Date]],1)</f>
        <v>4</v>
      </c>
      <c r="D284" s="14" t="str">
        <f>TEXT(tblOrders[[#This Row],[Order Date]],"ddd")</f>
        <v>Wed</v>
      </c>
      <c r="E284">
        <v>12</v>
      </c>
      <c r="F284" t="str">
        <f>IF(tblOrders[[#This Row],[Customer ID]]&gt;8,"New Customer","Existing Customer")</f>
        <v>New Customer</v>
      </c>
      <c r="G284" t="str">
        <f>_xlfn.XLOOKUP(tblOrders[[#This Row],[Customer ID]],tblCustomers[ID],tblCustomers[Company])</f>
        <v>Event Brite</v>
      </c>
      <c r="H284" t="str">
        <f>_xlfn.XLOOKUP(tblOrders[[#This Row],[Customer ID]],tblCustomers[ID],tblCustomers[Region])</f>
        <v>South</v>
      </c>
      <c r="I284">
        <v>5</v>
      </c>
      <c r="J284" t="s">
        <v>13</v>
      </c>
      <c r="K284">
        <v>12.75</v>
      </c>
      <c r="L284">
        <v>16</v>
      </c>
      <c r="M284">
        <v>20</v>
      </c>
      <c r="N284">
        <f>(tblOrders[[#This Row],[Unit Price]]*tblOrders[[#This Row],[Quantity]])+tblOrders[[#This Row],[Shipping Fee]]</f>
        <v>224</v>
      </c>
      <c r="O284">
        <f>COUNTA(tblOrders[[#This Row],[Order ID]:[Shipping Fee]])</f>
        <v>13</v>
      </c>
      <c r="P284">
        <v>138</v>
      </c>
    </row>
    <row r="285" spans="1:16" x14ac:dyDescent="0.2">
      <c r="A285">
        <v>1080</v>
      </c>
      <c r="B285" s="13">
        <v>43552</v>
      </c>
      <c r="C285" s="14">
        <f>WEEKDAY(tblOrders[[#This Row],[Order Date]],1)</f>
        <v>5</v>
      </c>
      <c r="D285" s="14" t="str">
        <f>TEXT(tblOrders[[#This Row],[Order Date]],"ddd")</f>
        <v>Thu</v>
      </c>
      <c r="E285">
        <v>12</v>
      </c>
      <c r="F285" t="str">
        <f>IF(tblOrders[[#This Row],[Customer ID]]&gt;8,"New Customer","Existing Customer")</f>
        <v>New Customer</v>
      </c>
      <c r="G285" t="str">
        <f>_xlfn.XLOOKUP(tblOrders[[#This Row],[Customer ID]],tblCustomers[ID],tblCustomers[Company])</f>
        <v>Event Brite</v>
      </c>
      <c r="H285" t="str">
        <f>_xlfn.XLOOKUP(tblOrders[[#This Row],[Customer ID]],tblCustomers[ID],tblCustomers[Region])</f>
        <v>South</v>
      </c>
      <c r="I285">
        <v>6</v>
      </c>
      <c r="J285" t="s">
        <v>8</v>
      </c>
      <c r="K285">
        <v>46</v>
      </c>
      <c r="L285">
        <v>17</v>
      </c>
      <c r="M285">
        <v>81</v>
      </c>
      <c r="N285">
        <f>(tblOrders[[#This Row],[Unit Price]]*tblOrders[[#This Row],[Quantity]])+tblOrders[[#This Row],[Shipping Fee]]</f>
        <v>863</v>
      </c>
      <c r="O285">
        <f>COUNTA(tblOrders[[#This Row],[Order ID]:[Shipping Fee]])</f>
        <v>13</v>
      </c>
      <c r="P285">
        <v>176</v>
      </c>
    </row>
    <row r="286" spans="1:16" x14ac:dyDescent="0.2">
      <c r="A286">
        <v>1089</v>
      </c>
      <c r="B286" s="13">
        <v>43583</v>
      </c>
      <c r="C286" s="14">
        <f>WEEKDAY(tblOrders[[#This Row],[Order Date]],1)</f>
        <v>1</v>
      </c>
      <c r="D286" s="14" t="str">
        <f>TEXT(tblOrders[[#This Row],[Order Date]],"ddd")</f>
        <v>Sun</v>
      </c>
      <c r="E286">
        <v>12</v>
      </c>
      <c r="F286" t="str">
        <f>IF(tblOrders[[#This Row],[Customer ID]]&gt;8,"New Customer","Existing Customer")</f>
        <v>New Customer</v>
      </c>
      <c r="G286" t="str">
        <f>_xlfn.XLOOKUP(tblOrders[[#This Row],[Customer ID]],tblCustomers[ID],tblCustomers[Company])</f>
        <v>Event Brite</v>
      </c>
      <c r="H286" t="str">
        <f>_xlfn.XLOOKUP(tblOrders[[#This Row],[Customer ID]],tblCustomers[ID],tblCustomers[Region])</f>
        <v>South</v>
      </c>
      <c r="I286">
        <v>6</v>
      </c>
      <c r="J286" t="s">
        <v>8</v>
      </c>
      <c r="K286">
        <v>46</v>
      </c>
      <c r="L286">
        <v>96</v>
      </c>
      <c r="M286">
        <v>464</v>
      </c>
      <c r="N286">
        <f>(tblOrders[[#This Row],[Unit Price]]*tblOrders[[#This Row],[Quantity]])+tblOrders[[#This Row],[Shipping Fee]]</f>
        <v>4880</v>
      </c>
      <c r="O286">
        <f>COUNTA(tblOrders[[#This Row],[Order ID]:[Shipping Fee]])</f>
        <v>13</v>
      </c>
      <c r="P286">
        <v>177</v>
      </c>
    </row>
    <row r="287" spans="1:16" x14ac:dyDescent="0.2">
      <c r="A287">
        <v>1134</v>
      </c>
      <c r="B287" s="13">
        <v>43588</v>
      </c>
      <c r="C287" s="14">
        <f>WEEKDAY(tblOrders[[#This Row],[Order Date]],1)</f>
        <v>6</v>
      </c>
      <c r="D287" s="14" t="str">
        <f>TEXT(tblOrders[[#This Row],[Order Date]],"ddd")</f>
        <v>Fri</v>
      </c>
      <c r="E287">
        <v>12</v>
      </c>
      <c r="F287" t="str">
        <f>IF(tblOrders[[#This Row],[Customer ID]]&gt;8,"New Customer","Existing Customer")</f>
        <v>New Customer</v>
      </c>
      <c r="G287" t="str">
        <f>_xlfn.XLOOKUP(tblOrders[[#This Row],[Customer ID]],tblCustomers[ID],tblCustomers[Company])</f>
        <v>Event Brite</v>
      </c>
      <c r="H287" t="str">
        <f>_xlfn.XLOOKUP(tblOrders[[#This Row],[Customer ID]],tblCustomers[ID],tblCustomers[Region])</f>
        <v>South</v>
      </c>
      <c r="I287">
        <v>1</v>
      </c>
      <c r="J287" t="s">
        <v>11</v>
      </c>
      <c r="K287">
        <v>10</v>
      </c>
      <c r="L287">
        <v>82</v>
      </c>
      <c r="M287">
        <v>85</v>
      </c>
      <c r="N287">
        <f>(tblOrders[[#This Row],[Unit Price]]*tblOrders[[#This Row],[Quantity]])+tblOrders[[#This Row],[Shipping Fee]]</f>
        <v>905</v>
      </c>
      <c r="O287">
        <f>COUNTA(tblOrders[[#This Row],[Order ID]:[Shipping Fee]])</f>
        <v>13</v>
      </c>
      <c r="P287">
        <v>14</v>
      </c>
    </row>
    <row r="288" spans="1:16" x14ac:dyDescent="0.2">
      <c r="A288">
        <v>1135</v>
      </c>
      <c r="B288" s="13">
        <v>43588</v>
      </c>
      <c r="C288" s="14">
        <f>WEEKDAY(tblOrders[[#This Row],[Order Date]],1)</f>
        <v>6</v>
      </c>
      <c r="D288" s="14" t="str">
        <f>TEXT(tblOrders[[#This Row],[Order Date]],"ddd")</f>
        <v>Fri</v>
      </c>
      <c r="E288">
        <v>12</v>
      </c>
      <c r="F288" t="str">
        <f>IF(tblOrders[[#This Row],[Customer ID]]&gt;8,"New Customer","Existing Customer")</f>
        <v>New Customer</v>
      </c>
      <c r="G288" t="str">
        <f>_xlfn.XLOOKUP(tblOrders[[#This Row],[Customer ID]],tblCustomers[ID],tblCustomers[Company])</f>
        <v>Event Brite</v>
      </c>
      <c r="H288" t="str">
        <f>_xlfn.XLOOKUP(tblOrders[[#This Row],[Customer ID]],tblCustomers[ID],tblCustomers[Region])</f>
        <v>South</v>
      </c>
      <c r="I288">
        <v>1</v>
      </c>
      <c r="J288" t="s">
        <v>12</v>
      </c>
      <c r="K288">
        <v>40</v>
      </c>
      <c r="L288">
        <v>98</v>
      </c>
      <c r="M288">
        <v>412</v>
      </c>
      <c r="N288">
        <f>(tblOrders[[#This Row],[Unit Price]]*tblOrders[[#This Row],[Quantity]])+tblOrders[[#This Row],[Shipping Fee]]</f>
        <v>4332</v>
      </c>
      <c r="O288">
        <f>COUNTA(tblOrders[[#This Row],[Order ID]:[Shipping Fee]])</f>
        <v>13</v>
      </c>
      <c r="P288">
        <v>15</v>
      </c>
    </row>
    <row r="289" spans="1:16" x14ac:dyDescent="0.2">
      <c r="A289">
        <v>1151</v>
      </c>
      <c r="B289" s="13">
        <v>43622</v>
      </c>
      <c r="C289" s="14">
        <f>WEEKDAY(tblOrders[[#This Row],[Order Date]],1)</f>
        <v>5</v>
      </c>
      <c r="D289" s="14" t="str">
        <f>TEXT(tblOrders[[#This Row],[Order Date]],"ddd")</f>
        <v>Thu</v>
      </c>
      <c r="E289">
        <v>12</v>
      </c>
      <c r="F289" t="str">
        <f>IF(tblOrders[[#This Row],[Customer ID]]&gt;8,"New Customer","Existing Customer")</f>
        <v>New Customer</v>
      </c>
      <c r="G289" t="str">
        <f>_xlfn.XLOOKUP(tblOrders[[#This Row],[Customer ID]],tblCustomers[ID],tblCustomers[Company])</f>
        <v>Event Brite</v>
      </c>
      <c r="H289" t="str">
        <f>_xlfn.XLOOKUP(tblOrders[[#This Row],[Customer ID]],tblCustomers[ID],tblCustomers[Region])</f>
        <v>South</v>
      </c>
      <c r="I289">
        <v>5</v>
      </c>
      <c r="J289" t="s">
        <v>8</v>
      </c>
      <c r="K289">
        <v>14</v>
      </c>
      <c r="L289">
        <v>65</v>
      </c>
      <c r="M289">
        <v>96</v>
      </c>
      <c r="N289">
        <f>(tblOrders[[#This Row],[Unit Price]]*tblOrders[[#This Row],[Quantity]])+tblOrders[[#This Row],[Shipping Fee]]</f>
        <v>1006</v>
      </c>
      <c r="O289">
        <f>COUNTA(tblOrders[[#This Row],[Order ID]:[Shipping Fee]])</f>
        <v>13</v>
      </c>
      <c r="P289">
        <v>143</v>
      </c>
    </row>
    <row r="290" spans="1:16" x14ac:dyDescent="0.2">
      <c r="A290">
        <v>1185</v>
      </c>
      <c r="B290" s="13">
        <v>43622</v>
      </c>
      <c r="C290" s="14">
        <f>WEEKDAY(tblOrders[[#This Row],[Order Date]],1)</f>
        <v>5</v>
      </c>
      <c r="D290" s="14" t="str">
        <f>TEXT(tblOrders[[#This Row],[Order Date]],"ddd")</f>
        <v>Thu</v>
      </c>
      <c r="E290">
        <v>12</v>
      </c>
      <c r="F290" t="str">
        <f>IF(tblOrders[[#This Row],[Customer ID]]&gt;8,"New Customer","Existing Customer")</f>
        <v>New Customer</v>
      </c>
      <c r="G290" t="str">
        <f>_xlfn.XLOOKUP(tblOrders[[#This Row],[Customer ID]],tblCustomers[ID],tblCustomers[Company])</f>
        <v>Event Brite</v>
      </c>
      <c r="H290" t="str">
        <f>_xlfn.XLOOKUP(tblOrders[[#This Row],[Customer ID]],tblCustomers[ID],tblCustomers[Region])</f>
        <v>South</v>
      </c>
      <c r="I290">
        <v>5</v>
      </c>
      <c r="J290" t="s">
        <v>9</v>
      </c>
      <c r="K290">
        <v>53</v>
      </c>
      <c r="L290">
        <v>14</v>
      </c>
      <c r="M290">
        <v>74</v>
      </c>
      <c r="N290">
        <f>(tblOrders[[#This Row],[Unit Price]]*tblOrders[[#This Row],[Quantity]])+tblOrders[[#This Row],[Shipping Fee]]</f>
        <v>816</v>
      </c>
      <c r="O290">
        <f>COUNTA(tblOrders[[#This Row],[Order ID]:[Shipping Fee]])</f>
        <v>13</v>
      </c>
      <c r="P290">
        <v>147</v>
      </c>
    </row>
    <row r="291" spans="1:16" x14ac:dyDescent="0.2">
      <c r="A291">
        <v>1154</v>
      </c>
      <c r="B291" s="13">
        <v>43641</v>
      </c>
      <c r="C291" s="14">
        <f>WEEKDAY(tblOrders[[#This Row],[Order Date]],1)</f>
        <v>3</v>
      </c>
      <c r="D291" s="14" t="str">
        <f>TEXT(tblOrders[[#This Row],[Order Date]],"ddd")</f>
        <v>Tue</v>
      </c>
      <c r="E291">
        <v>12</v>
      </c>
      <c r="F291" t="str">
        <f>IF(tblOrders[[#This Row],[Customer ID]]&gt;8,"New Customer","Existing Customer")</f>
        <v>New Customer</v>
      </c>
      <c r="G291" t="str">
        <f>_xlfn.XLOOKUP(tblOrders[[#This Row],[Customer ID]],tblCustomers[ID],tblCustomers[Company])</f>
        <v>Event Brite</v>
      </c>
      <c r="H291" t="str">
        <f>_xlfn.XLOOKUP(tblOrders[[#This Row],[Customer ID]],tblCustomers[ID],tblCustomers[Region])</f>
        <v>South</v>
      </c>
      <c r="I291">
        <v>7</v>
      </c>
      <c r="J291" t="s">
        <v>15</v>
      </c>
      <c r="K291">
        <v>10</v>
      </c>
      <c r="L291">
        <v>49</v>
      </c>
      <c r="M291">
        <v>47</v>
      </c>
      <c r="N291">
        <f>(tblOrders[[#This Row],[Unit Price]]*tblOrders[[#This Row],[Quantity]])+tblOrders[[#This Row],[Shipping Fee]]</f>
        <v>537</v>
      </c>
      <c r="O291">
        <f>COUNTA(tblOrders[[#This Row],[Order ID]:[Shipping Fee]])</f>
        <v>13</v>
      </c>
      <c r="P291">
        <v>237</v>
      </c>
    </row>
    <row r="292" spans="1:16" x14ac:dyDescent="0.2">
      <c r="A292">
        <v>1206</v>
      </c>
      <c r="B292" s="13">
        <v>43654</v>
      </c>
      <c r="C292" s="14">
        <f>WEEKDAY(tblOrders[[#This Row],[Order Date]],1)</f>
        <v>2</v>
      </c>
      <c r="D292" s="14" t="str">
        <f>TEXT(tblOrders[[#This Row],[Order Date]],"ddd")</f>
        <v>Mon</v>
      </c>
      <c r="E292">
        <v>12</v>
      </c>
      <c r="F292" t="str">
        <f>IF(tblOrders[[#This Row],[Customer ID]]&gt;8,"New Customer","Existing Customer")</f>
        <v>New Customer</v>
      </c>
      <c r="G292" t="str">
        <f>_xlfn.XLOOKUP(tblOrders[[#This Row],[Customer ID]],tblCustomers[ID],tblCustomers[Company])</f>
        <v>Event Brite</v>
      </c>
      <c r="H292" t="str">
        <f>_xlfn.XLOOKUP(tblOrders[[#This Row],[Customer ID]],tblCustomers[ID],tblCustomers[Region])</f>
        <v>South</v>
      </c>
      <c r="I292">
        <v>4</v>
      </c>
      <c r="J292" t="s">
        <v>16</v>
      </c>
      <c r="K292">
        <v>34.799999999999997</v>
      </c>
      <c r="L292">
        <v>27</v>
      </c>
      <c r="M292">
        <v>89</v>
      </c>
      <c r="N292">
        <f>(tblOrders[[#This Row],[Unit Price]]*tblOrders[[#This Row],[Quantity]])+tblOrders[[#This Row],[Shipping Fee]]</f>
        <v>1028.5999999999999</v>
      </c>
      <c r="O292">
        <f>COUNTA(tblOrders[[#This Row],[Order ID]:[Shipping Fee]])</f>
        <v>13</v>
      </c>
      <c r="P292">
        <v>110</v>
      </c>
    </row>
    <row r="293" spans="1:16" x14ac:dyDescent="0.2">
      <c r="A293">
        <v>1214</v>
      </c>
      <c r="B293" s="13">
        <v>43656</v>
      </c>
      <c r="C293" s="14">
        <f>WEEKDAY(tblOrders[[#This Row],[Order Date]],1)</f>
        <v>4</v>
      </c>
      <c r="D293" s="14" t="str">
        <f>TEXT(tblOrders[[#This Row],[Order Date]],"ddd")</f>
        <v>Wed</v>
      </c>
      <c r="E293">
        <v>12</v>
      </c>
      <c r="F293" t="str">
        <f>IF(tblOrders[[#This Row],[Customer ID]]&gt;8,"New Customer","Existing Customer")</f>
        <v>New Customer</v>
      </c>
      <c r="G293" t="str">
        <f>_xlfn.XLOOKUP(tblOrders[[#This Row],[Customer ID]],tblCustomers[ID],tblCustomers[Company])</f>
        <v>Event Brite</v>
      </c>
      <c r="H293" t="str">
        <f>_xlfn.XLOOKUP(tblOrders[[#This Row],[Customer ID]],tblCustomers[ID],tblCustomers[Region])</f>
        <v>South</v>
      </c>
      <c r="I293">
        <v>8</v>
      </c>
      <c r="J293" t="s">
        <v>9</v>
      </c>
      <c r="K293">
        <v>10</v>
      </c>
      <c r="L293">
        <v>80</v>
      </c>
      <c r="M293">
        <v>78</v>
      </c>
      <c r="N293">
        <f>(tblOrders[[#This Row],[Unit Price]]*tblOrders[[#This Row],[Quantity]])+tblOrders[[#This Row],[Shipping Fee]]</f>
        <v>878</v>
      </c>
      <c r="O293">
        <f>COUNTA(tblOrders[[#This Row],[Order ID]:[Shipping Fee]])</f>
        <v>13</v>
      </c>
      <c r="P293">
        <v>267</v>
      </c>
    </row>
    <row r="294" spans="1:16" x14ac:dyDescent="0.2">
      <c r="A294">
        <v>1236</v>
      </c>
      <c r="B294" s="13">
        <v>43686</v>
      </c>
      <c r="C294" s="14">
        <f>WEEKDAY(tblOrders[[#This Row],[Order Date]],1)</f>
        <v>6</v>
      </c>
      <c r="D294" s="14" t="str">
        <f>TEXT(tblOrders[[#This Row],[Order Date]],"ddd")</f>
        <v>Fri</v>
      </c>
      <c r="E294">
        <v>12</v>
      </c>
      <c r="F294" t="str">
        <f>IF(tblOrders[[#This Row],[Customer ID]]&gt;8,"New Customer","Existing Customer")</f>
        <v>New Customer</v>
      </c>
      <c r="G294" t="str">
        <f>_xlfn.XLOOKUP(tblOrders[[#This Row],[Customer ID]],tblCustomers[ID],tblCustomers[Company])</f>
        <v>Event Brite</v>
      </c>
      <c r="H294" t="str">
        <f>_xlfn.XLOOKUP(tblOrders[[#This Row],[Customer ID]],tblCustomers[ID],tblCustomers[Region])</f>
        <v>South</v>
      </c>
      <c r="I294">
        <v>9</v>
      </c>
      <c r="J294" t="s">
        <v>20</v>
      </c>
      <c r="K294">
        <v>19.5</v>
      </c>
      <c r="L294">
        <v>66</v>
      </c>
      <c r="M294">
        <v>133</v>
      </c>
      <c r="N294">
        <f>(tblOrders[[#This Row],[Unit Price]]*tblOrders[[#This Row],[Quantity]])+tblOrders[[#This Row],[Shipping Fee]]</f>
        <v>1420</v>
      </c>
      <c r="O294">
        <f>COUNTA(tblOrders[[#This Row],[Order ID]:[Shipping Fee]])</f>
        <v>13</v>
      </c>
      <c r="P294">
        <v>294</v>
      </c>
    </row>
    <row r="295" spans="1:16" x14ac:dyDescent="0.2">
      <c r="A295">
        <v>1261</v>
      </c>
      <c r="B295" s="13">
        <v>43716</v>
      </c>
      <c r="C295" s="14">
        <f>WEEKDAY(tblOrders[[#This Row],[Order Date]],1)</f>
        <v>1</v>
      </c>
      <c r="D295" s="14" t="str">
        <f>TEXT(tblOrders[[#This Row],[Order Date]],"ddd")</f>
        <v>Sun</v>
      </c>
      <c r="E295">
        <v>12</v>
      </c>
      <c r="F295" t="str">
        <f>IF(tblOrders[[#This Row],[Customer ID]]&gt;8,"New Customer","Existing Customer")</f>
        <v>New Customer</v>
      </c>
      <c r="G295" t="str">
        <f>_xlfn.XLOOKUP(tblOrders[[#This Row],[Customer ID]],tblCustomers[ID],tblCustomers[Company])</f>
        <v>Event Brite</v>
      </c>
      <c r="H295" t="str">
        <f>_xlfn.XLOOKUP(tblOrders[[#This Row],[Customer ID]],tblCustomers[ID],tblCustomers[Region])</f>
        <v>South</v>
      </c>
      <c r="I295">
        <v>3</v>
      </c>
      <c r="J295" t="s">
        <v>12</v>
      </c>
      <c r="K295">
        <v>40</v>
      </c>
      <c r="L295">
        <v>48</v>
      </c>
      <c r="M295">
        <v>188</v>
      </c>
      <c r="N295">
        <f>(tblOrders[[#This Row],[Unit Price]]*tblOrders[[#This Row],[Quantity]])+tblOrders[[#This Row],[Shipping Fee]]</f>
        <v>2108</v>
      </c>
      <c r="O295">
        <f>COUNTA(tblOrders[[#This Row],[Order ID]:[Shipping Fee]])</f>
        <v>13</v>
      </c>
      <c r="P295">
        <v>73</v>
      </c>
    </row>
    <row r="296" spans="1:16" x14ac:dyDescent="0.2">
      <c r="A296">
        <v>1262</v>
      </c>
      <c r="B296" s="13">
        <v>43716</v>
      </c>
      <c r="C296" s="14">
        <f>WEEKDAY(tblOrders[[#This Row],[Order Date]],1)</f>
        <v>1</v>
      </c>
      <c r="D296" s="14" t="str">
        <f>TEXT(tblOrders[[#This Row],[Order Date]],"ddd")</f>
        <v>Sun</v>
      </c>
      <c r="E296">
        <v>12</v>
      </c>
      <c r="F296" t="str">
        <f>IF(tblOrders[[#This Row],[Customer ID]]&gt;8,"New Customer","Existing Customer")</f>
        <v>New Customer</v>
      </c>
      <c r="G296" t="str">
        <f>_xlfn.XLOOKUP(tblOrders[[#This Row],[Customer ID]],tblCustomers[ID],tblCustomers[Company])</f>
        <v>Event Brite</v>
      </c>
      <c r="H296" t="str">
        <f>_xlfn.XLOOKUP(tblOrders[[#This Row],[Customer ID]],tblCustomers[ID],tblCustomers[Region])</f>
        <v>South</v>
      </c>
      <c r="I296">
        <v>4</v>
      </c>
      <c r="J296" t="s">
        <v>15</v>
      </c>
      <c r="K296">
        <v>9.1999999999999993</v>
      </c>
      <c r="L296">
        <v>77</v>
      </c>
      <c r="M296">
        <v>72</v>
      </c>
      <c r="N296">
        <f>(tblOrders[[#This Row],[Unit Price]]*tblOrders[[#This Row],[Quantity]])+tblOrders[[#This Row],[Shipping Fee]]</f>
        <v>780.4</v>
      </c>
      <c r="O296">
        <f>COUNTA(tblOrders[[#This Row],[Order ID]:[Shipping Fee]])</f>
        <v>13</v>
      </c>
      <c r="P296">
        <v>115</v>
      </c>
    </row>
    <row r="297" spans="1:16" x14ac:dyDescent="0.2">
      <c r="A297">
        <v>1267</v>
      </c>
      <c r="B297" s="13">
        <v>43737</v>
      </c>
      <c r="C297" s="14">
        <f>WEEKDAY(tblOrders[[#This Row],[Order Date]],1)</f>
        <v>1</v>
      </c>
      <c r="D297" s="14" t="str">
        <f>TEXT(tblOrders[[#This Row],[Order Date]],"ddd")</f>
        <v>Sun</v>
      </c>
      <c r="E297">
        <v>12</v>
      </c>
      <c r="F297" t="str">
        <f>IF(tblOrders[[#This Row],[Customer ID]]&gt;8,"New Customer","Existing Customer")</f>
        <v>New Customer</v>
      </c>
      <c r="G297" t="str">
        <f>_xlfn.XLOOKUP(tblOrders[[#This Row],[Customer ID]],tblCustomers[ID],tblCustomers[Company])</f>
        <v>Event Brite</v>
      </c>
      <c r="H297" t="str">
        <f>_xlfn.XLOOKUP(tblOrders[[#This Row],[Customer ID]],tblCustomers[ID],tblCustomers[Region])</f>
        <v>South</v>
      </c>
      <c r="I297">
        <v>2</v>
      </c>
      <c r="J297" t="s">
        <v>8</v>
      </c>
      <c r="K297">
        <v>14</v>
      </c>
      <c r="L297">
        <v>50</v>
      </c>
      <c r="M297">
        <v>67</v>
      </c>
      <c r="N297">
        <f>(tblOrders[[#This Row],[Unit Price]]*tblOrders[[#This Row],[Quantity]])+tblOrders[[#This Row],[Shipping Fee]]</f>
        <v>767</v>
      </c>
      <c r="O297">
        <f>COUNTA(tblOrders[[#This Row],[Order ID]:[Shipping Fee]])</f>
        <v>13</v>
      </c>
      <c r="P297">
        <v>43</v>
      </c>
    </row>
    <row r="298" spans="1:16" x14ac:dyDescent="0.2">
      <c r="A298">
        <v>1282</v>
      </c>
      <c r="B298" s="13">
        <v>43744</v>
      </c>
      <c r="C298" s="14">
        <f>WEEKDAY(tblOrders[[#This Row],[Order Date]],1)</f>
        <v>1</v>
      </c>
      <c r="D298" s="14" t="str">
        <f>TEXT(tblOrders[[#This Row],[Order Date]],"ddd")</f>
        <v>Sun</v>
      </c>
      <c r="E298">
        <v>12</v>
      </c>
      <c r="F298" t="str">
        <f>IF(tblOrders[[#This Row],[Customer ID]]&gt;8,"New Customer","Existing Customer")</f>
        <v>New Customer</v>
      </c>
      <c r="G298" t="str">
        <f>_xlfn.XLOOKUP(tblOrders[[#This Row],[Customer ID]],tblCustomers[ID],tblCustomers[Company])</f>
        <v>Event Brite</v>
      </c>
      <c r="H298" t="str">
        <f>_xlfn.XLOOKUP(tblOrders[[#This Row],[Customer ID]],tblCustomers[ID],tblCustomers[Region])</f>
        <v>South</v>
      </c>
      <c r="I298">
        <v>5</v>
      </c>
      <c r="J298" t="s">
        <v>12</v>
      </c>
      <c r="K298">
        <v>40</v>
      </c>
      <c r="L298">
        <v>94</v>
      </c>
      <c r="M298">
        <v>376</v>
      </c>
      <c r="N298">
        <f>(tblOrders[[#This Row],[Unit Price]]*tblOrders[[#This Row],[Quantity]])+tblOrders[[#This Row],[Shipping Fee]]</f>
        <v>4136</v>
      </c>
      <c r="O298">
        <f>COUNTA(tblOrders[[#This Row],[Order ID]:[Shipping Fee]])</f>
        <v>13</v>
      </c>
      <c r="P298">
        <v>155</v>
      </c>
    </row>
    <row r="299" spans="1:16" x14ac:dyDescent="0.2">
      <c r="A299">
        <v>1307</v>
      </c>
      <c r="B299" s="13">
        <v>43744</v>
      </c>
      <c r="C299" s="14">
        <f>WEEKDAY(tblOrders[[#This Row],[Order Date]],1)</f>
        <v>1</v>
      </c>
      <c r="D299" s="14" t="str">
        <f>TEXT(tblOrders[[#This Row],[Order Date]],"ddd")</f>
        <v>Sun</v>
      </c>
      <c r="E299">
        <v>12</v>
      </c>
      <c r="F299" t="str">
        <f>IF(tblOrders[[#This Row],[Customer ID]]&gt;8,"New Customer","Existing Customer")</f>
        <v>New Customer</v>
      </c>
      <c r="G299" t="str">
        <f>_xlfn.XLOOKUP(tblOrders[[#This Row],[Customer ID]],tblCustomers[ID],tblCustomers[Company])</f>
        <v>Event Brite</v>
      </c>
      <c r="H299" t="str">
        <f>_xlfn.XLOOKUP(tblOrders[[#This Row],[Customer ID]],tblCustomers[ID],tblCustomers[Region])</f>
        <v>South</v>
      </c>
      <c r="I299">
        <v>5</v>
      </c>
      <c r="J299" t="s">
        <v>13</v>
      </c>
      <c r="K299">
        <v>12.75</v>
      </c>
      <c r="L299">
        <v>44</v>
      </c>
      <c r="M299">
        <v>54</v>
      </c>
      <c r="N299">
        <f>(tblOrders[[#This Row],[Unit Price]]*tblOrders[[#This Row],[Quantity]])+tblOrders[[#This Row],[Shipping Fee]]</f>
        <v>615</v>
      </c>
      <c r="O299">
        <f>COUNTA(tblOrders[[#This Row],[Order ID]:[Shipping Fee]])</f>
        <v>13</v>
      </c>
      <c r="P299">
        <v>157</v>
      </c>
    </row>
    <row r="300" spans="1:16" x14ac:dyDescent="0.2">
      <c r="A300">
        <v>1327</v>
      </c>
      <c r="B300" s="13">
        <v>43744</v>
      </c>
      <c r="C300" s="14">
        <f>WEEKDAY(tblOrders[[#This Row],[Order Date]],1)</f>
        <v>1</v>
      </c>
      <c r="D300" s="14" t="str">
        <f>TEXT(tblOrders[[#This Row],[Order Date]],"ddd")</f>
        <v>Sun</v>
      </c>
      <c r="E300">
        <v>12</v>
      </c>
      <c r="F300" t="str">
        <f>IF(tblOrders[[#This Row],[Customer ID]]&gt;8,"New Customer","Existing Customer")</f>
        <v>New Customer</v>
      </c>
      <c r="G300" t="str">
        <f>_xlfn.XLOOKUP(tblOrders[[#This Row],[Customer ID]],tblCustomers[ID],tblCustomers[Company])</f>
        <v>Event Brite</v>
      </c>
      <c r="H300" t="str">
        <f>_xlfn.XLOOKUP(tblOrders[[#This Row],[Customer ID]],tblCustomers[ID],tblCustomers[Region])</f>
        <v>South</v>
      </c>
      <c r="I300">
        <v>5</v>
      </c>
      <c r="J300" t="s">
        <v>13</v>
      </c>
      <c r="K300">
        <v>12.75</v>
      </c>
      <c r="L300">
        <v>82</v>
      </c>
      <c r="M300">
        <v>104</v>
      </c>
      <c r="N300">
        <f>(tblOrders[[#This Row],[Unit Price]]*tblOrders[[#This Row],[Quantity]])+tblOrders[[#This Row],[Shipping Fee]]</f>
        <v>1149.5</v>
      </c>
      <c r="O300">
        <f>COUNTA(tblOrders[[#This Row],[Order ID]:[Shipping Fee]])</f>
        <v>13</v>
      </c>
      <c r="P300">
        <v>158</v>
      </c>
    </row>
    <row r="301" spans="1:16" x14ac:dyDescent="0.2">
      <c r="A301">
        <v>1284</v>
      </c>
      <c r="B301" s="13">
        <v>43746</v>
      </c>
      <c r="C301" s="14">
        <f>WEEKDAY(tblOrders[[#This Row],[Order Date]],1)</f>
        <v>3</v>
      </c>
      <c r="D301" s="14" t="str">
        <f>TEXT(tblOrders[[#This Row],[Order Date]],"ddd")</f>
        <v>Tue</v>
      </c>
      <c r="E301">
        <v>12</v>
      </c>
      <c r="F301" t="str">
        <f>IF(tblOrders[[#This Row],[Customer ID]]&gt;8,"New Customer","Existing Customer")</f>
        <v>New Customer</v>
      </c>
      <c r="G301" t="str">
        <f>_xlfn.XLOOKUP(tblOrders[[#This Row],[Customer ID]],tblCustomers[ID],tblCustomers[Company])</f>
        <v>Event Brite</v>
      </c>
      <c r="H301" t="str">
        <f>_xlfn.XLOOKUP(tblOrders[[#This Row],[Customer ID]],tblCustomers[ID],tblCustomers[Region])</f>
        <v>South</v>
      </c>
      <c r="I301">
        <v>4</v>
      </c>
      <c r="J301" t="s">
        <v>13</v>
      </c>
      <c r="K301">
        <v>12.75</v>
      </c>
      <c r="L301">
        <v>61</v>
      </c>
      <c r="M301">
        <v>79</v>
      </c>
      <c r="N301">
        <f>(tblOrders[[#This Row],[Unit Price]]*tblOrders[[#This Row],[Quantity]])+tblOrders[[#This Row],[Shipping Fee]]</f>
        <v>856.75</v>
      </c>
      <c r="O301">
        <f>COUNTA(tblOrders[[#This Row],[Order ID]:[Shipping Fee]])</f>
        <v>13</v>
      </c>
      <c r="P301">
        <v>117</v>
      </c>
    </row>
    <row r="302" spans="1:16" x14ac:dyDescent="0.2">
      <c r="A302">
        <v>1303</v>
      </c>
      <c r="B302" s="13">
        <v>43764</v>
      </c>
      <c r="C302" s="14">
        <f>WEEKDAY(tblOrders[[#This Row],[Order Date]],1)</f>
        <v>7</v>
      </c>
      <c r="D302" s="14" t="str">
        <f>TEXT(tblOrders[[#This Row],[Order Date]],"ddd")</f>
        <v>Sat</v>
      </c>
      <c r="E302">
        <v>12</v>
      </c>
      <c r="F302" t="str">
        <f>IF(tblOrders[[#This Row],[Customer ID]]&gt;8,"New Customer","Existing Customer")</f>
        <v>New Customer</v>
      </c>
      <c r="G302" t="str">
        <f>_xlfn.XLOOKUP(tblOrders[[#This Row],[Customer ID]],tblCustomers[ID],tblCustomers[Company])</f>
        <v>Event Brite</v>
      </c>
      <c r="H302" t="str">
        <f>_xlfn.XLOOKUP(tblOrders[[#This Row],[Customer ID]],tblCustomers[ID],tblCustomers[Region])</f>
        <v>South</v>
      </c>
      <c r="I302">
        <v>6</v>
      </c>
      <c r="J302" t="s">
        <v>19</v>
      </c>
      <c r="K302">
        <v>21.35</v>
      </c>
      <c r="L302">
        <v>49</v>
      </c>
      <c r="M302">
        <v>103</v>
      </c>
      <c r="N302">
        <f>(tblOrders[[#This Row],[Unit Price]]*tblOrders[[#This Row],[Quantity]])+tblOrders[[#This Row],[Shipping Fee]]</f>
        <v>1149.1500000000001</v>
      </c>
      <c r="O302">
        <f>COUNTA(tblOrders[[#This Row],[Order ID]:[Shipping Fee]])</f>
        <v>13</v>
      </c>
      <c r="P302">
        <v>211</v>
      </c>
    </row>
    <row r="303" spans="1:16" x14ac:dyDescent="0.2">
      <c r="A303">
        <v>1367</v>
      </c>
      <c r="B303" s="13">
        <v>43778</v>
      </c>
      <c r="C303" s="14">
        <f>WEEKDAY(tblOrders[[#This Row],[Order Date]],1)</f>
        <v>7</v>
      </c>
      <c r="D303" s="14" t="str">
        <f>TEXT(tblOrders[[#This Row],[Order Date]],"ddd")</f>
        <v>Sat</v>
      </c>
      <c r="E303">
        <v>12</v>
      </c>
      <c r="F303" t="str">
        <f>IF(tblOrders[[#This Row],[Customer ID]]&gt;8,"New Customer","Existing Customer")</f>
        <v>New Customer</v>
      </c>
      <c r="G303" t="str">
        <f>_xlfn.XLOOKUP(tblOrders[[#This Row],[Customer ID]],tblCustomers[ID],tblCustomers[Company])</f>
        <v>Event Brite</v>
      </c>
      <c r="H303" t="str">
        <f>_xlfn.XLOOKUP(tblOrders[[#This Row],[Customer ID]],tblCustomers[ID],tblCustomers[Region])</f>
        <v>South</v>
      </c>
      <c r="I303">
        <v>9</v>
      </c>
      <c r="J303" t="s">
        <v>10</v>
      </c>
      <c r="K303">
        <v>9.65</v>
      </c>
      <c r="L303">
        <v>14</v>
      </c>
      <c r="M303">
        <v>13</v>
      </c>
      <c r="N303">
        <f>(tblOrders[[#This Row],[Unit Price]]*tblOrders[[#This Row],[Quantity]])+tblOrders[[#This Row],[Shipping Fee]]</f>
        <v>148.1</v>
      </c>
      <c r="O303">
        <f>COUNTA(tblOrders[[#This Row],[Order ID]:[Shipping Fee]])</f>
        <v>13</v>
      </c>
      <c r="P303">
        <v>303</v>
      </c>
    </row>
    <row r="304" spans="1:16" x14ac:dyDescent="0.2">
      <c r="A304">
        <v>1429</v>
      </c>
      <c r="B304" s="13">
        <v>43805</v>
      </c>
      <c r="C304" s="14">
        <f>WEEKDAY(tblOrders[[#This Row],[Order Date]],1)</f>
        <v>6</v>
      </c>
      <c r="D304" s="14" t="str">
        <f>TEXT(tblOrders[[#This Row],[Order Date]],"ddd")</f>
        <v>Fri</v>
      </c>
      <c r="E304">
        <v>12</v>
      </c>
      <c r="F304" t="str">
        <f>IF(tblOrders[[#This Row],[Customer ID]]&gt;8,"New Customer","Existing Customer")</f>
        <v>New Customer</v>
      </c>
      <c r="G304" t="str">
        <f>_xlfn.XLOOKUP(tblOrders[[#This Row],[Customer ID]],tblCustomers[ID],tblCustomers[Company])</f>
        <v>Event Brite</v>
      </c>
      <c r="H304" t="str">
        <f>_xlfn.XLOOKUP(tblOrders[[#This Row],[Customer ID]],tblCustomers[ID],tblCustomers[Region])</f>
        <v>South</v>
      </c>
      <c r="I304">
        <v>5</v>
      </c>
      <c r="J304" t="s">
        <v>9</v>
      </c>
      <c r="K304">
        <v>30</v>
      </c>
      <c r="L304">
        <v>33</v>
      </c>
      <c r="M304">
        <v>95</v>
      </c>
      <c r="N304">
        <f>(tblOrders[[#This Row],[Unit Price]]*tblOrders[[#This Row],[Quantity]])+tblOrders[[#This Row],[Shipping Fee]]</f>
        <v>1085</v>
      </c>
      <c r="O304">
        <f>COUNTA(tblOrders[[#This Row],[Order ID]:[Shipping Fee]])</f>
        <v>13</v>
      </c>
      <c r="P304">
        <v>165</v>
      </c>
    </row>
    <row r="305" spans="1:16" x14ac:dyDescent="0.2">
      <c r="A305">
        <v>1368</v>
      </c>
      <c r="B305" s="13">
        <v>43826</v>
      </c>
      <c r="C305" s="14">
        <f>WEEKDAY(tblOrders[[#This Row],[Order Date]],1)</f>
        <v>6</v>
      </c>
      <c r="D305" s="14" t="str">
        <f>TEXT(tblOrders[[#This Row],[Order Date]],"ddd")</f>
        <v>Fri</v>
      </c>
      <c r="E305">
        <v>12</v>
      </c>
      <c r="F305" t="str">
        <f>IF(tblOrders[[#This Row],[Customer ID]]&gt;8,"New Customer","Existing Customer")</f>
        <v>New Customer</v>
      </c>
      <c r="G305" t="str">
        <f>_xlfn.XLOOKUP(tblOrders[[#This Row],[Customer ID]],tblCustomers[ID],tblCustomers[Company])</f>
        <v>Event Brite</v>
      </c>
      <c r="H305" t="str">
        <f>_xlfn.XLOOKUP(tblOrders[[#This Row],[Customer ID]],tblCustomers[ID],tblCustomers[Region])</f>
        <v>South</v>
      </c>
      <c r="I305">
        <v>1</v>
      </c>
      <c r="J305" t="s">
        <v>8</v>
      </c>
      <c r="K305">
        <v>14</v>
      </c>
      <c r="L305">
        <v>14</v>
      </c>
      <c r="M305">
        <v>20</v>
      </c>
      <c r="N305">
        <f>(tblOrders[[#This Row],[Unit Price]]*tblOrders[[#This Row],[Quantity]])+tblOrders[[#This Row],[Shipping Fee]]</f>
        <v>216</v>
      </c>
      <c r="O305">
        <f>COUNTA(tblOrders[[#This Row],[Order ID]:[Shipping Fee]])</f>
        <v>13</v>
      </c>
      <c r="P305">
        <v>26</v>
      </c>
    </row>
    <row r="306" spans="1:16" x14ac:dyDescent="0.2">
      <c r="A306">
        <v>1369</v>
      </c>
      <c r="B306" s="13">
        <v>43826</v>
      </c>
      <c r="C306" s="14">
        <f>WEEKDAY(tblOrders[[#This Row],[Order Date]],1)</f>
        <v>6</v>
      </c>
      <c r="D306" s="14" t="str">
        <f>TEXT(tblOrders[[#This Row],[Order Date]],"ddd")</f>
        <v>Fri</v>
      </c>
      <c r="E306">
        <v>12</v>
      </c>
      <c r="F306" t="str">
        <f>IF(tblOrders[[#This Row],[Customer ID]]&gt;8,"New Customer","Existing Customer")</f>
        <v>New Customer</v>
      </c>
      <c r="G306" t="str">
        <f>_xlfn.XLOOKUP(tblOrders[[#This Row],[Customer ID]],tblCustomers[ID],tblCustomers[Company])</f>
        <v>Event Brite</v>
      </c>
      <c r="H306" t="str">
        <f>_xlfn.XLOOKUP(tblOrders[[#This Row],[Customer ID]],tblCustomers[ID],tblCustomers[Region])</f>
        <v>South</v>
      </c>
      <c r="I306">
        <v>1</v>
      </c>
      <c r="J306" t="s">
        <v>9</v>
      </c>
      <c r="K306">
        <v>3.5</v>
      </c>
      <c r="L306">
        <v>70</v>
      </c>
      <c r="M306">
        <v>25</v>
      </c>
      <c r="N306">
        <f>(tblOrders[[#This Row],[Unit Price]]*tblOrders[[#This Row],[Quantity]])+tblOrders[[#This Row],[Shipping Fee]]</f>
        <v>270</v>
      </c>
      <c r="O306">
        <f>COUNTA(tblOrders[[#This Row],[Order ID]:[Shipping Fee]])</f>
        <v>13</v>
      </c>
      <c r="P306">
        <v>27</v>
      </c>
    </row>
    <row r="307" spans="1:16" x14ac:dyDescent="0.2">
      <c r="A307" t="s">
        <v>103</v>
      </c>
      <c r="N307">
        <f>SUBTOTAL(109,tblOrders[Total Revenue])</f>
        <v>368608.92000000016</v>
      </c>
    </row>
  </sheetData>
  <phoneticPr fontId="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3D0F-DE69-4AA6-A012-7E94BAAD14F8}">
  <sheetPr codeName="Sheet4"/>
  <dimension ref="A1:F13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5.1640625" customWidth="1"/>
    <col min="2" max="2" width="17.6640625" bestFit="1" customWidth="1"/>
    <col min="3" max="3" width="19.5" bestFit="1" customWidth="1"/>
    <col min="4" max="4" width="31.5" bestFit="1" customWidth="1"/>
    <col min="5" max="5" width="14.83203125" customWidth="1"/>
    <col min="6" max="6" width="17.6640625" bestFit="1" customWidth="1"/>
  </cols>
  <sheetData>
    <row r="1" spans="1:6" x14ac:dyDescent="0.2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73</v>
      </c>
    </row>
    <row r="2" spans="1:6" x14ac:dyDescent="0.2">
      <c r="A2">
        <v>1</v>
      </c>
      <c r="B2" t="s">
        <v>37</v>
      </c>
      <c r="C2" t="s">
        <v>38</v>
      </c>
      <c r="D2" t="s">
        <v>39</v>
      </c>
      <c r="E2" t="s">
        <v>40</v>
      </c>
      <c r="F2" t="s">
        <v>74</v>
      </c>
    </row>
    <row r="3" spans="1:6" x14ac:dyDescent="0.2">
      <c r="A3">
        <v>2</v>
      </c>
      <c r="B3" t="s">
        <v>41</v>
      </c>
      <c r="C3" t="s">
        <v>42</v>
      </c>
      <c r="D3" t="s">
        <v>43</v>
      </c>
      <c r="E3" t="s">
        <v>44</v>
      </c>
      <c r="F3" t="s">
        <v>75</v>
      </c>
    </row>
    <row r="4" spans="1:6" x14ac:dyDescent="0.2">
      <c r="A4">
        <v>3</v>
      </c>
      <c r="B4" t="s">
        <v>45</v>
      </c>
      <c r="C4" t="s">
        <v>46</v>
      </c>
      <c r="D4" t="s">
        <v>47</v>
      </c>
      <c r="E4" t="s">
        <v>48</v>
      </c>
      <c r="F4" t="s">
        <v>75</v>
      </c>
    </row>
    <row r="5" spans="1:6" x14ac:dyDescent="0.2">
      <c r="A5">
        <v>4</v>
      </c>
      <c r="B5" t="s">
        <v>49</v>
      </c>
      <c r="C5" t="s">
        <v>50</v>
      </c>
      <c r="D5" t="s">
        <v>51</v>
      </c>
      <c r="E5" t="s">
        <v>52</v>
      </c>
      <c r="F5" t="s">
        <v>76</v>
      </c>
    </row>
    <row r="6" spans="1:6" x14ac:dyDescent="0.2">
      <c r="A6">
        <v>5</v>
      </c>
      <c r="B6" t="s">
        <v>53</v>
      </c>
      <c r="C6" t="s">
        <v>54</v>
      </c>
      <c r="D6" t="s">
        <v>55</v>
      </c>
      <c r="E6" t="s">
        <v>56</v>
      </c>
      <c r="F6" t="s">
        <v>74</v>
      </c>
    </row>
    <row r="7" spans="1:6" x14ac:dyDescent="0.2">
      <c r="A7">
        <v>6</v>
      </c>
      <c r="B7" t="s">
        <v>57</v>
      </c>
      <c r="C7" t="s">
        <v>58</v>
      </c>
      <c r="D7" t="s">
        <v>59</v>
      </c>
      <c r="E7" t="s">
        <v>60</v>
      </c>
      <c r="F7" t="s">
        <v>77</v>
      </c>
    </row>
    <row r="8" spans="1:6" x14ac:dyDescent="0.2">
      <c r="A8">
        <v>7</v>
      </c>
      <c r="B8" t="s">
        <v>61</v>
      </c>
      <c r="C8" t="s">
        <v>62</v>
      </c>
      <c r="D8" t="s">
        <v>63</v>
      </c>
      <c r="E8" t="s">
        <v>64</v>
      </c>
      <c r="F8" t="s">
        <v>77</v>
      </c>
    </row>
    <row r="9" spans="1:6" x14ac:dyDescent="0.2">
      <c r="A9">
        <v>8</v>
      </c>
      <c r="B9" t="s">
        <v>65</v>
      </c>
      <c r="C9" t="s">
        <v>66</v>
      </c>
      <c r="D9" t="s">
        <v>67</v>
      </c>
      <c r="E9" t="s">
        <v>68</v>
      </c>
      <c r="F9" t="s">
        <v>77</v>
      </c>
    </row>
    <row r="10" spans="1:6" x14ac:dyDescent="0.2">
      <c r="A10">
        <v>9</v>
      </c>
      <c r="B10" t="s">
        <v>69</v>
      </c>
      <c r="C10" t="s">
        <v>70</v>
      </c>
      <c r="D10" t="s">
        <v>71</v>
      </c>
      <c r="E10" t="s">
        <v>72</v>
      </c>
      <c r="F10" t="s">
        <v>76</v>
      </c>
    </row>
    <row r="11" spans="1:6" x14ac:dyDescent="0.2">
      <c r="A11">
        <v>10</v>
      </c>
      <c r="B11" t="s">
        <v>86</v>
      </c>
      <c r="C11" t="s">
        <v>87</v>
      </c>
      <c r="D11" t="s">
        <v>88</v>
      </c>
      <c r="E11" t="s">
        <v>89</v>
      </c>
      <c r="F11" t="s">
        <v>76</v>
      </c>
    </row>
    <row r="12" spans="1:6" x14ac:dyDescent="0.2">
      <c r="A12">
        <v>11</v>
      </c>
      <c r="B12" t="s">
        <v>90</v>
      </c>
      <c r="C12" t="s">
        <v>91</v>
      </c>
      <c r="D12" t="s">
        <v>92</v>
      </c>
      <c r="E12" t="s">
        <v>93</v>
      </c>
      <c r="F12" t="s">
        <v>74</v>
      </c>
    </row>
    <row r="13" spans="1:6" x14ac:dyDescent="0.2">
      <c r="A13">
        <v>12</v>
      </c>
      <c r="B13" t="s">
        <v>94</v>
      </c>
      <c r="C13" t="s">
        <v>95</v>
      </c>
      <c r="D13" t="s">
        <v>96</v>
      </c>
      <c r="E13" t="s">
        <v>97</v>
      </c>
      <c r="F13" t="s">
        <v>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Orders</vt:lpstr>
      <vt:lpstr>Customers</vt:lpstr>
      <vt:lpstr>Instructions!Print_Area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Sai Chandraditya Akella</cp:lastModifiedBy>
  <cp:lastPrinted>2020-06-02T22:57:58Z</cp:lastPrinted>
  <dcterms:created xsi:type="dcterms:W3CDTF">2020-06-02T21:54:04Z</dcterms:created>
  <dcterms:modified xsi:type="dcterms:W3CDTF">2024-08-21T09:35:04Z</dcterms:modified>
</cp:coreProperties>
</file>