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sai_akella/Desktop/PSSM/GITHUB/data-science/excel/excel-training/Level 1/"/>
    </mc:Choice>
  </mc:AlternateContent>
  <xr:revisionPtr revIDLastSave="0" documentId="13_ncr:1_{6B900390-9549-CC41-8363-E515256E814B}" xr6:coauthVersionLast="47" xr6:coauthVersionMax="47" xr10:uidLastSave="{00000000-0000-0000-0000-000000000000}"/>
  <bookViews>
    <workbookView xWindow="0" yWindow="0" windowWidth="28800" windowHeight="18000" tabRatio="708" activeTab="1" xr2:uid="{45683F96-23D5-413F-8462-E8AA2DA3B71A}"/>
  </bookViews>
  <sheets>
    <sheet name="TOC" sheetId="21" r:id="rId1"/>
    <sheet name="Formulas" sheetId="6" r:id="rId2"/>
    <sheet name="Number Formatting" sheetId="22" r:id="rId3"/>
    <sheet name="Alignment" sheetId="8" r:id="rId4"/>
    <sheet name="Merge &amp; Center" sheetId="9" r:id="rId5"/>
    <sheet name="Cell Styles" sheetId="23" r:id="rId6"/>
    <sheet name="Column Groups" sheetId="12" r:id="rId7"/>
    <sheet name="Data" sheetId="1" r:id="rId8"/>
    <sheet name="Pivot Table &amp; Chart" sheetId="4" r:id="rId9"/>
    <sheet name="Transpose" sheetId="16" r:id="rId10"/>
    <sheet name="Salesperson List" sheetId="5" state="hidden" r:id="rId11"/>
    <sheet name="Fill Handle" sheetId="18" r:id="rId12"/>
  </sheets>
  <definedNames>
    <definedName name="_xlnm._FilterDatabase" localSheetId="7" hidden="1">Data!$B$3:$F$83</definedName>
    <definedName name="_xlnm._FilterDatabase" localSheetId="11" hidden="1">'Fill Handle'!$A$3:$D$11</definedName>
    <definedName name="_xlnm._FilterDatabase" localSheetId="1" hidden="1">Formulas!$A$3:$D$11</definedName>
    <definedName name="_xlnm._FilterDatabase" localSheetId="2" hidden="1">'Number Formatting'!#REF!</definedName>
    <definedName name="_xlnm._FilterDatabase" localSheetId="9" hidden="1">Transpose!#REF!</definedName>
    <definedName name="Slicer_Product_Name">#N/A</definedName>
  </definedNames>
  <calcPr calcId="191029"/>
  <pivotCaches>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6" l="1"/>
  <c r="F14" i="6"/>
  <c r="G14" i="6"/>
  <c r="H14" i="6"/>
  <c r="I14" i="6"/>
  <c r="E15" i="6"/>
  <c r="F15" i="6"/>
  <c r="G15" i="6"/>
  <c r="H15" i="6"/>
  <c r="I15" i="6"/>
  <c r="E16" i="6"/>
  <c r="F16" i="6"/>
  <c r="G16" i="6"/>
  <c r="H16" i="6"/>
  <c r="I16" i="6"/>
  <c r="E17" i="6"/>
  <c r="F17" i="6"/>
  <c r="G17" i="6"/>
  <c r="H17" i="6"/>
  <c r="I17" i="6"/>
  <c r="D17" i="6"/>
  <c r="D16" i="6"/>
  <c r="D15" i="6"/>
  <c r="D14" i="6"/>
  <c r="I4" i="6"/>
  <c r="I5" i="6"/>
  <c r="I6" i="6"/>
  <c r="I7" i="6"/>
  <c r="I8" i="6"/>
  <c r="I9" i="6"/>
  <c r="I10" i="6"/>
  <c r="I11" i="6"/>
  <c r="G4" i="6"/>
  <c r="H4" i="6"/>
  <c r="H5" i="6"/>
  <c r="H12" i="6" s="1"/>
  <c r="H6" i="6"/>
  <c r="H7" i="6"/>
  <c r="H8" i="6"/>
  <c r="H9" i="6"/>
  <c r="H10" i="6"/>
  <c r="H11" i="6"/>
  <c r="G12" i="6"/>
  <c r="G5" i="6"/>
  <c r="G6" i="6"/>
  <c r="G7" i="6"/>
  <c r="G8" i="6"/>
  <c r="G9" i="6"/>
  <c r="G10" i="6"/>
  <c r="G11" i="6"/>
  <c r="F12" i="6"/>
  <c r="E12" i="6"/>
  <c r="D12" i="6"/>
  <c r="F5" i="6"/>
  <c r="F6" i="6"/>
  <c r="F7" i="6"/>
  <c r="F8" i="6"/>
  <c r="F9" i="6"/>
  <c r="F10" i="6"/>
  <c r="F11" i="6"/>
  <c r="F4" i="6"/>
  <c r="E7" i="12"/>
  <c r="I7" i="12"/>
  <c r="M7" i="12"/>
  <c r="Q7" i="12"/>
  <c r="E8" i="12"/>
  <c r="I8" i="12"/>
  <c r="M8" i="12"/>
  <c r="Q8" i="12"/>
  <c r="E9" i="12"/>
  <c r="I9" i="12"/>
  <c r="M9" i="12"/>
  <c r="Q9" i="12"/>
  <c r="B10" i="12"/>
  <c r="C10" i="12"/>
  <c r="D10" i="12"/>
  <c r="F10" i="12"/>
  <c r="G10" i="12"/>
  <c r="H10" i="12"/>
  <c r="J10" i="12"/>
  <c r="K10" i="12"/>
  <c r="L10" i="12"/>
  <c r="N10" i="12"/>
  <c r="O10" i="12"/>
  <c r="P10" i="12"/>
  <c r="E14" i="12"/>
  <c r="E16" i="12" s="1"/>
  <c r="I14" i="12"/>
  <c r="M14" i="12"/>
  <c r="Q14" i="12"/>
  <c r="E15" i="12"/>
  <c r="I15" i="12"/>
  <c r="M15" i="12"/>
  <c r="Q15" i="12"/>
  <c r="B16" i="12"/>
  <c r="B19" i="12" s="1"/>
  <c r="C16" i="12"/>
  <c r="C19" i="12" s="1"/>
  <c r="C21" i="12" s="1"/>
  <c r="D16" i="12"/>
  <c r="D19" i="12" s="1"/>
  <c r="F16" i="12"/>
  <c r="F19" i="12" s="1"/>
  <c r="G16" i="12"/>
  <c r="G19" i="12" s="1"/>
  <c r="H16" i="12"/>
  <c r="H19" i="12" s="1"/>
  <c r="J16" i="12"/>
  <c r="K16" i="12"/>
  <c r="K19" i="12" s="1"/>
  <c r="L16" i="12"/>
  <c r="L19" i="12" s="1"/>
  <c r="N16" i="12"/>
  <c r="N19" i="12" s="1"/>
  <c r="O16" i="12"/>
  <c r="O19" i="12" s="1"/>
  <c r="P16" i="12"/>
  <c r="E17" i="12"/>
  <c r="I17" i="12"/>
  <c r="M17" i="12"/>
  <c r="Q17" i="12"/>
  <c r="E18" i="12"/>
  <c r="I18" i="12"/>
  <c r="M18" i="12"/>
  <c r="Q18" i="12"/>
  <c r="J19" i="12"/>
  <c r="P19" i="12"/>
  <c r="E24" i="12"/>
  <c r="I24" i="12"/>
  <c r="M24" i="12"/>
  <c r="Q24" i="12"/>
  <c r="E25" i="12"/>
  <c r="I25" i="12"/>
  <c r="M25" i="12"/>
  <c r="Q25" i="12"/>
  <c r="E26" i="12"/>
  <c r="I26" i="12"/>
  <c r="M26" i="12"/>
  <c r="M27" i="12" s="1"/>
  <c r="Q26" i="12"/>
  <c r="B27" i="12"/>
  <c r="C27" i="12"/>
  <c r="D27" i="12"/>
  <c r="F27" i="12"/>
  <c r="G27" i="12"/>
  <c r="H27" i="12"/>
  <c r="J27" i="12"/>
  <c r="K27" i="12"/>
  <c r="L27" i="12"/>
  <c r="N27" i="12"/>
  <c r="O27" i="12"/>
  <c r="P27" i="12"/>
  <c r="I12" i="6" l="1"/>
  <c r="I27" i="12"/>
  <c r="L21" i="12"/>
  <c r="G21" i="12"/>
  <c r="I16" i="12"/>
  <c r="I19" i="12" s="1"/>
  <c r="R17" i="12"/>
  <c r="L29" i="12"/>
  <c r="H21" i="12"/>
  <c r="H29" i="12" s="1"/>
  <c r="F21" i="12"/>
  <c r="F29" i="12" s="1"/>
  <c r="C29" i="12"/>
  <c r="E27" i="12"/>
  <c r="Q16" i="12"/>
  <c r="Q19" i="12" s="1"/>
  <c r="E19" i="12"/>
  <c r="Q10" i="12"/>
  <c r="Q27" i="12"/>
  <c r="R15" i="12"/>
  <c r="J21" i="12"/>
  <c r="J29" i="12" s="1"/>
  <c r="G29" i="12"/>
  <c r="R14" i="12"/>
  <c r="N21" i="12"/>
  <c r="N29" i="12" s="1"/>
  <c r="R25" i="12"/>
  <c r="R18" i="12"/>
  <c r="B21" i="12"/>
  <c r="B29" i="12" s="1"/>
  <c r="R8" i="12"/>
  <c r="K21" i="12"/>
  <c r="K29" i="12" s="1"/>
  <c r="R9" i="12"/>
  <c r="R7" i="12"/>
  <c r="P21" i="12"/>
  <c r="P29" i="12" s="1"/>
  <c r="D21" i="12"/>
  <c r="D29" i="12" s="1"/>
  <c r="O21" i="12"/>
  <c r="O29" i="12" s="1"/>
  <c r="E10" i="12"/>
  <c r="R24" i="12"/>
  <c r="M10" i="12"/>
  <c r="I10" i="12"/>
  <c r="R26" i="12"/>
  <c r="M16" i="12"/>
  <c r="M19" i="12" s="1"/>
  <c r="R16" i="12" l="1"/>
  <c r="R19" i="12" s="1"/>
  <c r="Q21" i="12"/>
  <c r="Q29" i="12" s="1"/>
  <c r="M21" i="12"/>
  <c r="M29" i="12" s="1"/>
  <c r="I21" i="12"/>
  <c r="I29" i="12" s="1"/>
  <c r="E21" i="12"/>
  <c r="E29" i="12" s="1"/>
  <c r="R10" i="12"/>
  <c r="R21" i="12" s="1"/>
  <c r="R27" i="12"/>
  <c r="R29" i="12" s="1"/>
  <c r="M27" i="9" l="1"/>
  <c r="L27" i="9"/>
  <c r="K27" i="9"/>
  <c r="J27" i="9"/>
  <c r="I27" i="9"/>
  <c r="H27" i="9"/>
  <c r="G27" i="9"/>
  <c r="F27" i="9"/>
  <c r="E27" i="9"/>
  <c r="D27" i="9"/>
  <c r="C27" i="9"/>
  <c r="B27" i="9"/>
  <c r="M16" i="9"/>
  <c r="M19" i="9" s="1"/>
  <c r="L16" i="9"/>
  <c r="L19" i="9" s="1"/>
  <c r="K16" i="9"/>
  <c r="K19" i="9" s="1"/>
  <c r="J16" i="9"/>
  <c r="J19" i="9" s="1"/>
  <c r="I16" i="9"/>
  <c r="I19" i="9" s="1"/>
  <c r="H16" i="9"/>
  <c r="H19" i="9" s="1"/>
  <c r="G16" i="9"/>
  <c r="G19" i="9" s="1"/>
  <c r="F16" i="9"/>
  <c r="F19" i="9" s="1"/>
  <c r="E16" i="9"/>
  <c r="E19" i="9" s="1"/>
  <c r="D16" i="9"/>
  <c r="D19" i="9" s="1"/>
  <c r="C16" i="9"/>
  <c r="C19" i="9" s="1"/>
  <c r="B16" i="9"/>
  <c r="B19" i="9" s="1"/>
  <c r="M10" i="9"/>
  <c r="M21" i="9" s="1"/>
  <c r="M29" i="9" s="1"/>
  <c r="L10" i="9"/>
  <c r="L21" i="9" s="1"/>
  <c r="L29" i="9" s="1"/>
  <c r="K10" i="9"/>
  <c r="K21" i="9" s="1"/>
  <c r="K29" i="9" s="1"/>
  <c r="J10" i="9"/>
  <c r="J21" i="9" s="1"/>
  <c r="J29" i="9" s="1"/>
  <c r="I10" i="9"/>
  <c r="I21" i="9" s="1"/>
  <c r="I29" i="9" s="1"/>
  <c r="H10" i="9"/>
  <c r="H21" i="9" s="1"/>
  <c r="H29" i="9" s="1"/>
  <c r="G10" i="9"/>
  <c r="G21" i="9" s="1"/>
  <c r="G29" i="9" s="1"/>
  <c r="F10" i="9"/>
  <c r="F21" i="9" s="1"/>
  <c r="F29" i="9" s="1"/>
  <c r="E10" i="9"/>
  <c r="E21" i="9" s="1"/>
  <c r="E29" i="9" s="1"/>
  <c r="D10" i="9"/>
  <c r="D21" i="9" s="1"/>
  <c r="D29" i="9" s="1"/>
  <c r="C10" i="9"/>
  <c r="C21" i="9" s="1"/>
  <c r="C29" i="9" s="1"/>
  <c r="B10" i="9"/>
  <c r="B21" i="9" s="1"/>
  <c r="B29" i="9" s="1"/>
</calcChain>
</file>

<file path=xl/sharedStrings.xml><?xml version="1.0" encoding="utf-8"?>
<sst xmlns="http://schemas.openxmlformats.org/spreadsheetml/2006/main" count="385" uniqueCount="143">
  <si>
    <t>Order Date</t>
  </si>
  <si>
    <t>Customer Name</t>
  </si>
  <si>
    <t>Salesperson</t>
  </si>
  <si>
    <t>Product Name</t>
  </si>
  <si>
    <t>Unit Price</t>
  </si>
  <si>
    <t>Quantity</t>
  </si>
  <si>
    <t>Shipping Fee</t>
  </si>
  <si>
    <t>Mariya Sergienko</t>
  </si>
  <si>
    <t>Dried Plums</t>
  </si>
  <si>
    <t>Andrew Cencini</t>
  </si>
  <si>
    <t>Dried Pears</t>
  </si>
  <si>
    <t>Dried Apples</t>
  </si>
  <si>
    <t>Coffee</t>
  </si>
  <si>
    <t>Nancy Freehafer</t>
  </si>
  <si>
    <t>Chocolate Biscuits Mix</t>
  </si>
  <si>
    <t>Jan Kotas</t>
  </si>
  <si>
    <t>Chocolate</t>
  </si>
  <si>
    <t>Clam Chowder</t>
  </si>
  <si>
    <t>Michael Neipper</t>
  </si>
  <si>
    <t>Curry Sauce</t>
  </si>
  <si>
    <t>Anne Larsen</t>
  </si>
  <si>
    <t>Laura Giussani</t>
  </si>
  <si>
    <t>Green Tea</t>
  </si>
  <si>
    <t>Boysenberry Spread</t>
  </si>
  <si>
    <t>Cajun Seasoning</t>
  </si>
  <si>
    <t>Crab Meat</t>
  </si>
  <si>
    <t>Robert Zare</t>
  </si>
  <si>
    <t>Ravioli</t>
  </si>
  <si>
    <t>Mozzarella</t>
  </si>
  <si>
    <t>Scones</t>
  </si>
  <si>
    <t>Olive Oil</t>
  </si>
  <si>
    <t>Marmalade</t>
  </si>
  <si>
    <t>Long Grain Rice</t>
  </si>
  <si>
    <t>Syrup</t>
  </si>
  <si>
    <t>Almonds</t>
  </si>
  <si>
    <t>Fruit Cocktail</t>
  </si>
  <si>
    <t>Gnocchi</t>
  </si>
  <si>
    <t>Soda</t>
  </si>
  <si>
    <t>Lemonade</t>
  </si>
  <si>
    <t>Food 4 Less</t>
  </si>
  <si>
    <t>Safeway</t>
  </si>
  <si>
    <t xml:space="preserve">Whole Foods </t>
  </si>
  <si>
    <t xml:space="preserve">Save Mart </t>
  </si>
  <si>
    <t>Smart &amp; Final</t>
  </si>
  <si>
    <t xml:space="preserve">Raley's </t>
  </si>
  <si>
    <t xml:space="preserve">Vallarta </t>
  </si>
  <si>
    <t>Stater Bros</t>
  </si>
  <si>
    <t>Albertsons</t>
  </si>
  <si>
    <t xml:space="preserve">Wal-Mart </t>
  </si>
  <si>
    <t>Mission Foods</t>
  </si>
  <si>
    <t>Foodsco</t>
  </si>
  <si>
    <t xml:space="preserve">Ralphs </t>
  </si>
  <si>
    <t>Costco</t>
  </si>
  <si>
    <t>Vons</t>
  </si>
  <si>
    <t>Row Labels</t>
  </si>
  <si>
    <t>Grand Total</t>
  </si>
  <si>
    <t>Sum of Shipping Fee</t>
  </si>
  <si>
    <t>Sales Transactions</t>
  </si>
  <si>
    <t>Writing Formulas</t>
  </si>
  <si>
    <t>Revenue</t>
  </si>
  <si>
    <t>Total</t>
  </si>
  <si>
    <t>Numbers</t>
  </si>
  <si>
    <t>Text</t>
  </si>
  <si>
    <t>Hello</t>
  </si>
  <si>
    <t>Number Formats</t>
  </si>
  <si>
    <t>Percentage</t>
  </si>
  <si>
    <t>Alignment</t>
  </si>
  <si>
    <t>Alignment Options</t>
  </si>
  <si>
    <t>Wrap Text</t>
  </si>
  <si>
    <t>Dates</t>
  </si>
  <si>
    <t>Vertical Alignment</t>
  </si>
  <si>
    <t>Jan</t>
  </si>
  <si>
    <t>Feb</t>
  </si>
  <si>
    <t>Mar</t>
  </si>
  <si>
    <t>Apr</t>
  </si>
  <si>
    <t>May</t>
  </si>
  <si>
    <t>Jun</t>
  </si>
  <si>
    <t>Jul</t>
  </si>
  <si>
    <t>Aug</t>
  </si>
  <si>
    <t>Sep</t>
  </si>
  <si>
    <t>Oct</t>
  </si>
  <si>
    <t>Nov</t>
  </si>
  <si>
    <t>Dec</t>
  </si>
  <si>
    <t>Revenue:</t>
  </si>
  <si>
    <t>A Revenue</t>
  </si>
  <si>
    <t>B Revenue</t>
  </si>
  <si>
    <t>C Revenue</t>
  </si>
  <si>
    <t>Total Revenue</t>
  </si>
  <si>
    <t>Cost of Goods Sold:</t>
  </si>
  <si>
    <t>A Costs</t>
  </si>
  <si>
    <t>A1 Costs</t>
  </si>
  <si>
    <t>A2 Costs</t>
  </si>
  <si>
    <t>Total A Costs</t>
  </si>
  <si>
    <t>B Costs</t>
  </si>
  <si>
    <t>C Costs</t>
  </si>
  <si>
    <t>Total COGS</t>
  </si>
  <si>
    <t>Total Gross Profit</t>
  </si>
  <si>
    <t>Operating Expenses:</t>
  </si>
  <si>
    <t>Sales &amp; Marketing</t>
  </si>
  <si>
    <t>G&amp;A</t>
  </si>
  <si>
    <t>R&amp;D</t>
  </si>
  <si>
    <t>Total Operating Expenses</t>
  </si>
  <si>
    <t>Total Net Income</t>
  </si>
  <si>
    <t>Q1</t>
  </si>
  <si>
    <t>Q2</t>
  </si>
  <si>
    <t>Q3</t>
  </si>
  <si>
    <t>Q4</t>
  </si>
  <si>
    <t>ABC Co Income Statement</t>
  </si>
  <si>
    <t>Cell Styles</t>
  </si>
  <si>
    <t>Data Input</t>
  </si>
  <si>
    <t>Type</t>
  </si>
  <si>
    <t>Example</t>
  </si>
  <si>
    <t>Custom Format</t>
  </si>
  <si>
    <t>Discount</t>
  </si>
  <si>
    <t>Transpose</t>
  </si>
  <si>
    <t>Customer</t>
  </si>
  <si>
    <t>Fill Handle</t>
  </si>
  <si>
    <t>Table of Contents</t>
  </si>
  <si>
    <t>Data</t>
  </si>
  <si>
    <t>Pivot Table &amp; Chart</t>
  </si>
  <si>
    <t>Formulas</t>
  </si>
  <si>
    <t>Merge &amp; Center</t>
  </si>
  <si>
    <t>Column Groups</t>
  </si>
  <si>
    <t>11222B3</t>
  </si>
  <si>
    <t xml:space="preserve">This Table of Contents was created in </t>
  </si>
  <si>
    <t>one click with the Tab Hound Add-in</t>
  </si>
  <si>
    <t>learn more</t>
  </si>
  <si>
    <t>Stage 1</t>
  </si>
  <si>
    <t>Elevate Excel Training Program | Excel Campus</t>
  </si>
  <si>
    <t>Number Formatting</t>
  </si>
  <si>
    <t>3 Types of Data</t>
  </si>
  <si>
    <t>Number</t>
  </si>
  <si>
    <t>Logical (Boolean)</t>
  </si>
  <si>
    <t xml:space="preserve">Number </t>
  </si>
  <si>
    <t>Currency</t>
  </si>
  <si>
    <t>Accounting</t>
  </si>
  <si>
    <t>Date</t>
  </si>
  <si>
    <t>This cell contains a lot of text and overflows to the next column.</t>
  </si>
  <si>
    <t>Revenue +/-</t>
  </si>
  <si>
    <t>Average</t>
  </si>
  <si>
    <t>Count</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</si>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</sst>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mm/dd/yy;@"/>
    <numFmt numFmtId="165" formatCode="&quot;$&quot;#,##0.00"/>
    <numFmt numFmtId="166" formatCode="_(* #,##0_);_(* \(#,##0\);_(* &quot;-&quot;??_);_(@_)"/>
    <numFmt numFmtId="167" formatCode="0.0%"/>
    <numFmt numFmtId="168" formatCode="_([$$-409]* #,##0.00_);_([$$-409]* \(#,##0.00\);_([$$-409]*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1"/>
      <color rgb="FFFF0000"/>
      <name val="Arial"/>
      <family val="2"/>
    </font>
    <font>
      <b/>
      <u val="singleAccounting"/>
      <sz val="10"/>
      <name val="Arial"/>
      <family val="2"/>
    </font>
    <font>
      <sz val="10"/>
      <name val="Arial"/>
      <family val="2"/>
    </font>
    <font>
      <i/>
      <sz val="10"/>
      <name val="Arial"/>
      <family val="2"/>
    </font>
    <font>
      <b/>
      <sz val="10"/>
      <name val="Arial"/>
      <family val="2"/>
    </font>
    <font>
      <i/>
      <sz val="11"/>
      <color theme="1"/>
      <name val="Calibri"/>
      <family val="2"/>
      <scheme val="minor"/>
    </font>
    <font>
      <b/>
      <sz val="13"/>
      <color theme="1"/>
      <name val="Calibri"/>
      <family val="2"/>
      <scheme val="minor"/>
    </font>
    <font>
      <u/>
      <sz val="11"/>
      <color theme="10"/>
      <name val="Calibri"/>
      <family val="2"/>
      <scheme val="minor"/>
    </font>
    <font>
      <sz val="11"/>
      <color rgb="FFFFFFFF"/>
      <name val="Calibri"/>
      <family val="2"/>
      <scheme val="minor"/>
    </font>
    <font>
      <i/>
      <sz val="10"/>
      <color theme="1" tint="0.249977111117893"/>
      <name val="Calibri"/>
      <family val="2"/>
      <scheme val="minor"/>
    </font>
    <font>
      <sz val="11"/>
      <color rgb="FF404040"/>
      <name val="Calibri"/>
      <family val="2"/>
    </font>
    <font>
      <sz val="14"/>
      <color rgb="FF404040"/>
      <name val="Calibri"/>
      <family val="2"/>
    </font>
  </fonts>
  <fills count="14">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5"/>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E2EFDA"/>
        <bgColor rgb="FF000000"/>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right/>
      <top/>
      <bottom style="thin">
        <color rgb="FFA9D08E"/>
      </bottom>
      <diagonal/>
    </border>
  </borders>
  <cellStyleXfs count="7">
    <xf numFmtId="0" fontId="0" fillId="0" borderId="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0" fontId="1" fillId="5" borderId="0" applyNumberFormat="0" applyBorder="0" applyAlignment="0" applyProtection="0"/>
    <xf numFmtId="10" fontId="9" fillId="0" borderId="0" applyFill="0" applyBorder="0" applyAlignment="0" applyProtection="0"/>
    <xf numFmtId="0" fontId="11" fillId="0" borderId="0" applyNumberFormat="0" applyFill="0" applyBorder="0" applyAlignment="0" applyProtection="0"/>
  </cellStyleXfs>
  <cellXfs count="57">
    <xf numFmtId="0" fontId="0" fillId="0" borderId="0" xfId="0"/>
    <xf numFmtId="0" fontId="2" fillId="2" borderId="0" xfId="0" applyFont="1" applyFill="1"/>
    <xf numFmtId="164" fontId="0" fillId="0" borderId="0" xfId="0" applyNumberFormat="1"/>
    <xf numFmtId="165" fontId="0" fillId="0" borderId="0" xfId="2" applyNumberFormat="1" applyFont="1"/>
    <xf numFmtId="165" fontId="0" fillId="0" borderId="0" xfId="0" applyNumberFormat="1"/>
    <xf numFmtId="166" fontId="0" fillId="0" borderId="0" xfId="1" applyNumberFormat="1" applyFont="1"/>
    <xf numFmtId="41" fontId="0" fillId="0" borderId="0" xfId="2" applyFont="1"/>
    <xf numFmtId="0" fontId="3" fillId="0" borderId="0" xfId="0" applyFont="1"/>
    <xf numFmtId="0" fontId="0" fillId="0" borderId="0" xfId="0" pivotButton="1"/>
    <xf numFmtId="0" fontId="0" fillId="0" borderId="0" xfId="0" applyAlignment="1">
      <alignment horizontal="left"/>
    </xf>
    <xf numFmtId="44" fontId="0" fillId="0" borderId="0" xfId="0" applyNumberFormat="1"/>
    <xf numFmtId="0" fontId="2" fillId="3" borderId="0" xfId="0" applyFont="1" applyFill="1"/>
    <xf numFmtId="9" fontId="0" fillId="0" borderId="0" xfId="0" applyNumberFormat="1"/>
    <xf numFmtId="0" fontId="2" fillId="4" borderId="0" xfId="0" applyFont="1" applyFill="1"/>
    <xf numFmtId="41" fontId="0" fillId="0" borderId="0" xfId="2" applyFont="1" applyAlignment="1">
      <alignment horizontal="right"/>
    </xf>
    <xf numFmtId="14" fontId="0" fillId="0" borderId="0" xfId="0" applyNumberFormat="1"/>
    <xf numFmtId="0" fontId="0" fillId="0" borderId="0" xfId="0" applyAlignment="1">
      <alignment horizontal="left" indent="2"/>
    </xf>
    <xf numFmtId="167" fontId="0" fillId="0" borderId="0" xfId="3" applyNumberFormat="1" applyFont="1"/>
    <xf numFmtId="0" fontId="4" fillId="0" borderId="0" xfId="0" applyFont="1" applyAlignment="1">
      <alignment horizontal="left"/>
    </xf>
    <xf numFmtId="0" fontId="6" fillId="0" borderId="0" xfId="0" applyFont="1"/>
    <xf numFmtId="0" fontId="6" fillId="0" borderId="0" xfId="0" applyFont="1" applyAlignment="1">
      <alignment horizontal="left" indent="2"/>
    </xf>
    <xf numFmtId="38" fontId="0" fillId="0" borderId="0" xfId="1" applyNumberFormat="1" applyFont="1"/>
    <xf numFmtId="38" fontId="0" fillId="0" borderId="1" xfId="1" applyNumberFormat="1" applyFont="1" applyBorder="1"/>
    <xf numFmtId="0" fontId="7" fillId="0" borderId="0" xfId="0" applyFont="1" applyAlignment="1">
      <alignment horizontal="left"/>
    </xf>
    <xf numFmtId="38" fontId="0" fillId="0" borderId="0" xfId="0" applyNumberFormat="1"/>
    <xf numFmtId="0" fontId="6" fillId="0" borderId="0" xfId="0" applyFont="1" applyAlignment="1">
      <alignment horizontal="left"/>
    </xf>
    <xf numFmtId="0" fontId="6" fillId="0" borderId="0" xfId="0" applyFont="1" applyAlignment="1">
      <alignment horizontal="left" indent="4"/>
    </xf>
    <xf numFmtId="38" fontId="0" fillId="0" borderId="1" xfId="0" applyNumberFormat="1" applyBorder="1"/>
    <xf numFmtId="0" fontId="7" fillId="0" borderId="0" xfId="0" applyFont="1"/>
    <xf numFmtId="0" fontId="8" fillId="0" borderId="0" xfId="0" applyFont="1" applyAlignment="1">
      <alignment horizontal="left"/>
    </xf>
    <xf numFmtId="38" fontId="8" fillId="0" borderId="2" xfId="0" applyNumberFormat="1" applyFont="1" applyBorder="1"/>
    <xf numFmtId="0" fontId="5" fillId="0" borderId="0" xfId="0" applyFont="1" applyAlignment="1">
      <alignment horizontal="center"/>
    </xf>
    <xf numFmtId="0" fontId="2" fillId="0" borderId="0" xfId="0" applyFont="1" applyAlignment="1">
      <alignment horizontal="left"/>
    </xf>
    <xf numFmtId="0" fontId="2" fillId="6" borderId="0" xfId="4" applyFont="1" applyFill="1"/>
    <xf numFmtId="0" fontId="2" fillId="11" borderId="0" xfId="0" applyFont="1" applyFill="1" applyAlignment="1">
      <alignment horizontal="center"/>
    </xf>
    <xf numFmtId="0" fontId="0" fillId="0" borderId="0" xfId="2" applyNumberFormat="1" applyFont="1"/>
    <xf numFmtId="168" fontId="0" fillId="0" borderId="0" xfId="2" applyNumberFormat="1" applyFont="1"/>
    <xf numFmtId="0" fontId="2" fillId="12" borderId="0" xfId="0" applyFont="1" applyFill="1"/>
    <xf numFmtId="168" fontId="0" fillId="0" borderId="0" xfId="0" applyNumberFormat="1"/>
    <xf numFmtId="0" fontId="2" fillId="0" borderId="0" xfId="0" applyFont="1"/>
    <xf numFmtId="0" fontId="10" fillId="0" borderId="0" xfId="0" applyFont="1"/>
    <xf numFmtId="0" fontId="9" fillId="0" borderId="0" xfId="0" applyFont="1"/>
    <xf numFmtId="0" fontId="11" fillId="0" borderId="0" xfId="6" applyAlignment="1">
      <alignment horizontal="left"/>
    </xf>
    <xf numFmtId="0" fontId="12" fillId="0" borderId="0" xfId="0" applyFont="1"/>
    <xf numFmtId="0" fontId="13" fillId="0" borderId="0" xfId="0" applyFont="1" applyAlignment="1">
      <alignment horizontal="left"/>
    </xf>
    <xf numFmtId="0" fontId="14" fillId="13" borderId="3" xfId="0" applyFont="1" applyFill="1" applyBorder="1"/>
    <xf numFmtId="0" fontId="15" fillId="13" borderId="3" xfId="0" applyFont="1" applyFill="1" applyBorder="1"/>
    <xf numFmtId="0" fontId="11" fillId="13" borderId="3" xfId="6" applyFill="1" applyBorder="1"/>
    <xf numFmtId="43" fontId="0" fillId="0" borderId="0" xfId="0" applyNumberFormat="1"/>
    <xf numFmtId="44" fontId="0" fillId="0" borderId="0" xfId="2" applyNumberFormat="1" applyFont="1" applyAlignment="1">
      <alignment horizontal="right"/>
    </xf>
    <xf numFmtId="44" fontId="0" fillId="0" borderId="0" xfId="2" applyNumberFormat="1" applyFont="1"/>
    <xf numFmtId="0" fontId="0" fillId="0" borderId="0" xfId="1" applyNumberFormat="1" applyFont="1"/>
    <xf numFmtId="166" fontId="0" fillId="0" borderId="0" xfId="0" applyNumberFormat="1"/>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cellXfs>
  <cellStyles count="7">
    <cellStyle name="60% - Accent4" xfId="4" builtinId="44"/>
    <cellStyle name="Comma" xfId="1" builtinId="3"/>
    <cellStyle name="Comma [0]" xfId="3" builtinId="6"/>
    <cellStyle name="Currency" xfId="2" builtinId="4" customBuiltin="1"/>
    <cellStyle name="Hyperlink" xfId="6" builtinId="8"/>
    <cellStyle name="Normal" xfId="0" builtinId="0"/>
    <cellStyle name="Percent [2]" xfId="5" xr:uid="{A17A0829-4E04-4E67-8BB1-FE3DD5B6A989}"/>
  </cellStyles>
  <dxfs count="2">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Transactions - BEGIN.xlsx]Pivot Table &amp;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Shipping Fee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8613431908797662"/>
          <c:h val="0.77736111111111106"/>
        </c:manualLayout>
      </c:layout>
      <c:barChart>
        <c:barDir val="bar"/>
        <c:grouping val="clustered"/>
        <c:varyColors val="0"/>
        <c:ser>
          <c:idx val="0"/>
          <c:order val="0"/>
          <c:tx>
            <c:strRef>
              <c:f>'Pivot Table &amp;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Chart'!$A$4:$A$19</c:f>
              <c:strCache>
                <c:ptCount val="15"/>
                <c:pt idx="0">
                  <c:v>Food 4 Less</c:v>
                </c:pt>
                <c:pt idx="1">
                  <c:v>Stater Bros</c:v>
                </c:pt>
                <c:pt idx="2">
                  <c:v>Whole Foods </c:v>
                </c:pt>
                <c:pt idx="3">
                  <c:v>Mission Foods</c:v>
                </c:pt>
                <c:pt idx="4">
                  <c:v>Safeway</c:v>
                </c:pt>
                <c:pt idx="5">
                  <c:v>Albertsons</c:v>
                </c:pt>
                <c:pt idx="6">
                  <c:v>Save Mart </c:v>
                </c:pt>
                <c:pt idx="7">
                  <c:v>Ralphs </c:v>
                </c:pt>
                <c:pt idx="8">
                  <c:v>Costco</c:v>
                </c:pt>
                <c:pt idx="9">
                  <c:v>Vallarta </c:v>
                </c:pt>
                <c:pt idx="10">
                  <c:v>Smart &amp; Final</c:v>
                </c:pt>
                <c:pt idx="11">
                  <c:v>Wal-Mart </c:v>
                </c:pt>
                <c:pt idx="12">
                  <c:v>Raley's </c:v>
                </c:pt>
                <c:pt idx="13">
                  <c:v>Foodsco</c:v>
                </c:pt>
                <c:pt idx="14">
                  <c:v>Vons</c:v>
                </c:pt>
              </c:strCache>
            </c:strRef>
          </c:cat>
          <c:val>
            <c:numRef>
              <c:f>'Pivot Table &amp; Chart'!$B$4:$B$19</c:f>
              <c:numCache>
                <c:formatCode>_("$"* #,##0.00_);_("$"* \(#,##0.00\);_("$"* "-"??_);_(@_)</c:formatCode>
                <c:ptCount val="15"/>
                <c:pt idx="0">
                  <c:v>1882.5913000000003</c:v>
                </c:pt>
                <c:pt idx="1">
                  <c:v>968.20450000000005</c:v>
                </c:pt>
                <c:pt idx="2">
                  <c:v>945.03594999999996</c:v>
                </c:pt>
                <c:pt idx="3">
                  <c:v>822.93200000000002</c:v>
                </c:pt>
                <c:pt idx="4">
                  <c:v>809.50600000000009</c:v>
                </c:pt>
                <c:pt idx="5">
                  <c:v>664.21623</c:v>
                </c:pt>
                <c:pt idx="6">
                  <c:v>566.11495000000002</c:v>
                </c:pt>
                <c:pt idx="7">
                  <c:v>535.0793000000001</c:v>
                </c:pt>
                <c:pt idx="8">
                  <c:v>520.20949999999993</c:v>
                </c:pt>
                <c:pt idx="9">
                  <c:v>414.38090000000005</c:v>
                </c:pt>
                <c:pt idx="10">
                  <c:v>381.44300000000004</c:v>
                </c:pt>
                <c:pt idx="11">
                  <c:v>312.68</c:v>
                </c:pt>
                <c:pt idx="12">
                  <c:v>295.71975000000003</c:v>
                </c:pt>
                <c:pt idx="13">
                  <c:v>183.48</c:v>
                </c:pt>
                <c:pt idx="14">
                  <c:v>156.11850000000001</c:v>
                </c:pt>
              </c:numCache>
            </c:numRef>
          </c:val>
          <c:extLst>
            <c:ext xmlns:c16="http://schemas.microsoft.com/office/drawing/2014/chart" uri="{C3380CC4-5D6E-409C-BE32-E72D297353CC}">
              <c16:uniqueId val="{00000000-5CCD-4AE0-ADEE-BE0CAC2A8C5D}"/>
            </c:ext>
          </c:extLst>
        </c:ser>
        <c:dLbls>
          <c:showLegendKey val="0"/>
          <c:showVal val="0"/>
          <c:showCatName val="0"/>
          <c:showSerName val="0"/>
          <c:showPercent val="0"/>
          <c:showBubbleSize val="0"/>
        </c:dLbls>
        <c:gapWidth val="30"/>
        <c:axId val="643404352"/>
        <c:axId val="643408944"/>
      </c:barChart>
      <c:catAx>
        <c:axId val="643404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43408944"/>
        <c:crosses val="autoZero"/>
        <c:auto val="1"/>
        <c:lblAlgn val="ctr"/>
        <c:lblOffset val="100"/>
        <c:noMultiLvlLbl val="0"/>
      </c:catAx>
      <c:valAx>
        <c:axId val="643408944"/>
        <c:scaling>
          <c:orientation val="minMax"/>
        </c:scaling>
        <c:delete val="1"/>
        <c:axPos val="t"/>
        <c:numFmt formatCode="_(&quot;$&quot;* #,##0.00_);_(&quot;$&quot;* \(#,##0.00\);_(&quot;$&quot;* &quot;-&quot;??_);_(@_)" sourceLinked="1"/>
        <c:majorTickMark val="none"/>
        <c:minorTickMark val="none"/>
        <c:tickLblPos val="nextTo"/>
        <c:crossAx val="643404352"/>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147636</xdr:rowOff>
    </xdr:from>
    <xdr:to>
      <xdr:col>9</xdr:col>
      <xdr:colOff>600075</xdr:colOff>
      <xdr:row>19</xdr:row>
      <xdr:rowOff>95249</xdr:rowOff>
    </xdr:to>
    <xdr:graphicFrame macro="">
      <xdr:nvGraphicFramePr>
        <xdr:cNvPr id="2" name="Chart 1">
          <a:extLst>
            <a:ext uri="{FF2B5EF4-FFF2-40B4-BE49-F238E27FC236}">
              <a16:creationId xmlns:a16="http://schemas.microsoft.com/office/drawing/2014/main" id="{77D10422-9F9D-433B-BB91-DD3175A89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1</xdr:row>
      <xdr:rowOff>123825</xdr:rowOff>
    </xdr:from>
    <xdr:to>
      <xdr:col>13</xdr:col>
      <xdr:colOff>152400</xdr:colOff>
      <xdr:row>19</xdr:row>
      <xdr:rowOff>95250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9E10FD46-4AFE-4390-B841-FC2183F111F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229475" y="314325"/>
              <a:ext cx="1828800" cy="340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279.484190162038" missingItemsLimit="0" createdVersion="6" refreshedVersion="6" minRefreshableVersion="3" recordCount="80" xr:uid="{94E15762-4A86-4730-AAB9-2F311B334BA0}">
  <cacheSource type="worksheet">
    <worksheetSource ref="B3:F83" sheet="Data"/>
  </cacheSource>
  <cacheFields count="7">
    <cacheField name="Order Date" numFmtId="164">
      <sharedItems containsSemiMixedTypes="0" containsNonDate="0" containsDate="1" containsString="0" minDate="2018-01-01T00:00:00" maxDate="2018-02-01T00:00:00"/>
    </cacheField>
    <cacheField name="Customer Name" numFmtId="0">
      <sharedItems count="15">
        <s v="Food 4 Less"/>
        <s v="Safeway"/>
        <s v="Whole Foods "/>
        <s v="Save Mart "/>
        <s v="Smart &amp; Final"/>
        <s v="Raley's "/>
        <s v="Vallarta "/>
        <s v="Stater Bros"/>
        <s v="Albertsons"/>
        <s v="Wal-Mart "/>
        <s v="Mission Foods"/>
        <s v="Foodsco"/>
        <s v="Ralphs "/>
        <s v="Costco"/>
        <s v="Vons"/>
      </sharedItems>
    </cacheField>
    <cacheField name="Salesperson" numFmtId="0">
      <sharedItems/>
    </cacheField>
    <cacheField name="Product Name" numFmtId="0">
      <sharedItems containsBlank="1" count="25">
        <s v="Chocolate Biscuits Mix"/>
        <s v="Coffee"/>
        <m/>
        <s v="Green Tea"/>
        <s v="Soda"/>
        <s v="Almonds"/>
        <s v="Dried Plums"/>
        <s v="Mozzarella"/>
        <s v="Curry Sauce"/>
        <s v="Cajun Seasoning"/>
        <s v="Chocolate"/>
        <s v="Lemonade"/>
        <s v="Dried Pears"/>
        <s v="Fruit Cocktail"/>
        <s v="Boysenberry Spread"/>
        <s v="Scones"/>
        <s v="Syrup"/>
        <s v="Gnocchi"/>
        <s v="Dried Apples"/>
        <s v="Clam Chowder"/>
        <s v="Olive Oil"/>
        <s v="Ravioli"/>
        <s v="Marmalade"/>
        <s v="Crab Meat"/>
        <s v="Long Grain Rice"/>
      </sharedItems>
    </cacheField>
    <cacheField name="Unit Price" numFmtId="165">
      <sharedItems containsSemiMixedTypes="0" containsString="0" containsNumber="1" minValue="0" maxValue="81"/>
    </cacheField>
    <cacheField name="Quantity" numFmtId="166">
      <sharedItems containsSemiMixedTypes="0" containsString="0" containsNumber="1" containsInteger="1" minValue="0" maxValue="1000"/>
    </cacheField>
    <cacheField name="Shipping Fee" numFmtId="44">
      <sharedItems containsSemiMixedTypes="0" containsString="0" containsNumber="1" minValue="3.7345000000000002" maxValue="461.89500000000004"/>
    </cacheField>
  </cacheFields>
  <extLst>
    <ext xmlns:x14="http://schemas.microsoft.com/office/spreadsheetml/2009/9/main" uri="{725AE2AE-9491-48be-B2B4-4EB974FC3084}">
      <x14:pivotCacheDefinition pivotCacheId="1722888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d v="2018-01-01T00:00:00"/>
    <x v="0"/>
    <s v="Andrew Cencini"/>
    <x v="0"/>
    <n v="9.1999999999999993"/>
    <n v="970"/>
    <n v="93.702000000000012"/>
  </r>
  <r>
    <d v="2018-01-01T00:00:00"/>
    <x v="1"/>
    <s v="Anne Larsen"/>
    <x v="1"/>
    <n v="46"/>
    <n v="190"/>
    <n v="89.14800000000001"/>
  </r>
  <r>
    <d v="2018-01-01T00:00:00"/>
    <x v="2"/>
    <s v="Nancy Freehafer"/>
    <x v="0"/>
    <n v="9.1999999999999993"/>
    <n v="470"/>
    <n v="41.510399999999997"/>
  </r>
  <r>
    <d v="2018-01-01T00:00:00"/>
    <x v="1"/>
    <s v="Anne Larsen"/>
    <x v="2"/>
    <n v="0"/>
    <n v="0"/>
    <n v="20"/>
  </r>
  <r>
    <d v="2018-01-01T00:00:00"/>
    <x v="3"/>
    <s v="Laura Giussani"/>
    <x v="3"/>
    <n v="2.99"/>
    <n v="900"/>
    <n v="27.717300000000005"/>
  </r>
  <r>
    <d v="2018-01-02T00:00:00"/>
    <x v="4"/>
    <s v="Jan Kotas"/>
    <x v="4"/>
    <n v="14"/>
    <n v="100"/>
    <n v="13.86"/>
  </r>
  <r>
    <d v="2018-01-02T00:00:00"/>
    <x v="3"/>
    <s v="Laura Giussani"/>
    <x v="5"/>
    <n v="10"/>
    <n v="810"/>
    <n v="62.83"/>
  </r>
  <r>
    <d v="2018-01-03T00:00:00"/>
    <x v="0"/>
    <s v="Andrew Cencini"/>
    <x v="6"/>
    <n v="3.5"/>
    <n v="750"/>
    <n v="26.25"/>
  </r>
  <r>
    <d v="2018-01-03T00:00:00"/>
    <x v="1"/>
    <s v="Anne Larsen"/>
    <x v="1"/>
    <n v="46"/>
    <n v="920"/>
    <n v="365.14800000000002"/>
  </r>
  <r>
    <d v="2018-01-04T00:00:00"/>
    <x v="5"/>
    <s v="Robert Zare"/>
    <x v="7"/>
    <n v="34.799999999999997"/>
    <n v="180"/>
    <n v="61.3872"/>
  </r>
  <r>
    <d v="2018-01-04T00:00:00"/>
    <x v="6"/>
    <s v="Anne Larsen"/>
    <x v="8"/>
    <n v="40"/>
    <n v="810"/>
    <n v="378"/>
  </r>
  <r>
    <d v="2018-01-04T00:00:00"/>
    <x v="2"/>
    <s v="Nancy Freehafer"/>
    <x v="0"/>
    <n v="9.1999999999999993"/>
    <n v="380"/>
    <n v="36.008800000000001"/>
  </r>
  <r>
    <d v="2018-01-04T00:00:00"/>
    <x v="0"/>
    <s v="Andrew Cencini"/>
    <x v="0"/>
    <n v="9.1999999999999993"/>
    <n v="880"/>
    <n v="79.340799999999987"/>
  </r>
  <r>
    <d v="2018-01-05T00:00:00"/>
    <x v="3"/>
    <s v="Laura Giussani"/>
    <x v="9"/>
    <n v="22"/>
    <n v="720"/>
    <n v="150.47999999999999"/>
  </r>
  <r>
    <d v="2018-01-06T00:00:00"/>
    <x v="7"/>
    <s v="Michael Neipper"/>
    <x v="8"/>
    <n v="40"/>
    <n v="250"/>
    <n v="96"/>
  </r>
  <r>
    <d v="2018-01-06T00:00:00"/>
    <x v="2"/>
    <s v="Nancy Freehafer"/>
    <x v="8"/>
    <n v="40"/>
    <n v="820"/>
    <n v="318.15999999999997"/>
  </r>
  <r>
    <d v="2018-01-06T00:00:00"/>
    <x v="7"/>
    <s v="Michael Neipper"/>
    <x v="10"/>
    <n v="12.75"/>
    <n v="1000"/>
    <n v="122.39999999999999"/>
  </r>
  <r>
    <d v="2018-01-06T00:00:00"/>
    <x v="7"/>
    <s v="Michael Neipper"/>
    <x v="8"/>
    <n v="40"/>
    <n v="320"/>
    <n v="133.12"/>
  </r>
  <r>
    <d v="2018-01-07T00:00:00"/>
    <x v="8"/>
    <s v="Nancy Freehafer"/>
    <x v="11"/>
    <n v="18"/>
    <n v="640"/>
    <n v="118.65600000000001"/>
  </r>
  <r>
    <d v="2018-01-08T00:00:00"/>
    <x v="0"/>
    <s v="Andrew Cencini"/>
    <x v="12"/>
    <n v="30"/>
    <n v="810"/>
    <n v="255.15"/>
  </r>
  <r>
    <d v="2018-01-08T00:00:00"/>
    <x v="2"/>
    <s v="Nancy Freehafer"/>
    <x v="10"/>
    <n v="12.75"/>
    <n v="360"/>
    <n v="45.441000000000003"/>
  </r>
  <r>
    <d v="2018-01-08T00:00:00"/>
    <x v="2"/>
    <s v="Nancy Freehafer"/>
    <x v="2"/>
    <n v="0"/>
    <n v="0"/>
    <n v="34"/>
  </r>
  <r>
    <d v="2018-01-08T00:00:00"/>
    <x v="9"/>
    <s v="Nancy Freehafer"/>
    <x v="2"/>
    <n v="0"/>
    <n v="0"/>
    <n v="33"/>
  </r>
  <r>
    <d v="2018-01-08T00:00:00"/>
    <x v="4"/>
    <s v="Jan Kotas"/>
    <x v="13"/>
    <n v="39"/>
    <n v="410"/>
    <n v="193.01100000000002"/>
  </r>
  <r>
    <d v="2018-01-09T00:00:00"/>
    <x v="3"/>
    <s v="Laura Giussani"/>
    <x v="0"/>
    <n v="9.1999999999999993"/>
    <n v="600"/>
    <n v="56.856000000000002"/>
  </r>
  <r>
    <d v="2018-01-09T00:00:00"/>
    <x v="10"/>
    <s v="Mariya Sergienko"/>
    <x v="11"/>
    <n v="18"/>
    <n v="810"/>
    <n v="141.42600000000002"/>
  </r>
  <r>
    <d v="2018-01-10T00:00:00"/>
    <x v="7"/>
    <s v="Michael Neipper"/>
    <x v="4"/>
    <n v="14"/>
    <n v="850"/>
    <n v="115.42999999999999"/>
  </r>
  <r>
    <d v="2018-01-12T00:00:00"/>
    <x v="3"/>
    <s v="Laura Giussani"/>
    <x v="14"/>
    <n v="25"/>
    <n v="840"/>
    <n v="220.5"/>
  </r>
  <r>
    <d v="2018-01-12T00:00:00"/>
    <x v="11"/>
    <s v="Laura Giussani"/>
    <x v="15"/>
    <n v="10"/>
    <n v="990"/>
    <n v="99"/>
  </r>
  <r>
    <d v="2018-01-12T00:00:00"/>
    <x v="7"/>
    <s v="Michael Neipper"/>
    <x v="10"/>
    <n v="12.75"/>
    <n v="410"/>
    <n v="43.783500000000004"/>
  </r>
  <r>
    <d v="2018-01-12T00:00:00"/>
    <x v="12"/>
    <s v="Anne Larsen"/>
    <x v="14"/>
    <n v="25"/>
    <n v="240"/>
    <n v="164.15"/>
  </r>
  <r>
    <d v="2018-01-13T00:00:00"/>
    <x v="13"/>
    <s v="Mariya Sergienko"/>
    <x v="8"/>
    <n v="40"/>
    <n v="290"/>
    <n v="239.12"/>
  </r>
  <r>
    <d v="2018-01-14T00:00:00"/>
    <x v="8"/>
    <s v="Nancy Freehafer"/>
    <x v="3"/>
    <n v="2.99"/>
    <n v="170"/>
    <n v="5.1338300000000014"/>
  </r>
  <r>
    <d v="2018-01-15T00:00:00"/>
    <x v="7"/>
    <s v="Michael Neipper"/>
    <x v="2"/>
    <n v="0"/>
    <n v="0"/>
    <n v="31"/>
  </r>
  <r>
    <d v="2018-01-15T00:00:00"/>
    <x v="14"/>
    <s v="Mariya Sergienko"/>
    <x v="6"/>
    <n v="3.5"/>
    <n v="470"/>
    <n v="16.6145"/>
  </r>
  <r>
    <d v="2018-01-16T00:00:00"/>
    <x v="4"/>
    <s v="Jan Kotas"/>
    <x v="10"/>
    <n v="12.75"/>
    <n v="230"/>
    <n v="29.325000000000003"/>
  </r>
  <r>
    <d v="2018-01-16T00:00:00"/>
    <x v="2"/>
    <s v="Nancy Freehafer"/>
    <x v="10"/>
    <n v="12.75"/>
    <n v="670"/>
    <n v="82.875"/>
  </r>
  <r>
    <d v="2018-01-16T00:00:00"/>
    <x v="10"/>
    <s v="Mariya Sergienko"/>
    <x v="1"/>
    <n v="46"/>
    <n v="440"/>
    <n v="198.352"/>
  </r>
  <r>
    <d v="2018-01-17T00:00:00"/>
    <x v="14"/>
    <s v="Mariya Sergienko"/>
    <x v="6"/>
    <n v="3.5"/>
    <n v="600"/>
    <n v="20.16"/>
  </r>
  <r>
    <d v="2018-01-17T00:00:00"/>
    <x v="13"/>
    <s v="Mariya Sergienko"/>
    <x v="16"/>
    <n v="10"/>
    <n v="490"/>
    <n v="90.25"/>
  </r>
  <r>
    <d v="2018-01-17T00:00:00"/>
    <x v="0"/>
    <s v="Andrew Cencini"/>
    <x v="17"/>
    <n v="38"/>
    <n v="330"/>
    <n v="175.02800000000002"/>
  </r>
  <r>
    <d v="2018-01-18T00:00:00"/>
    <x v="7"/>
    <s v="Michael Neipper"/>
    <x v="18"/>
    <n v="53"/>
    <n v="680"/>
    <n v="225.62100000000001"/>
  </r>
  <r>
    <d v="2018-01-19T00:00:00"/>
    <x v="4"/>
    <s v="Jan Kotas"/>
    <x v="10"/>
    <n v="12.75"/>
    <n v="940"/>
    <n v="122.24700000000001"/>
  </r>
  <r>
    <d v="2018-01-21T00:00:00"/>
    <x v="9"/>
    <s v="Nancy Freehafer"/>
    <x v="1"/>
    <n v="46"/>
    <n v="640"/>
    <n v="279.68"/>
  </r>
  <r>
    <d v="2018-01-21T00:00:00"/>
    <x v="6"/>
    <s v="Anne Larsen"/>
    <x v="6"/>
    <n v="3.5"/>
    <n v="670"/>
    <n v="22.746500000000001"/>
  </r>
  <r>
    <d v="2018-01-21T00:00:00"/>
    <x v="1"/>
    <s v="Anne Larsen"/>
    <x v="19"/>
    <n v="9.65"/>
    <n v="380"/>
    <n v="36.67"/>
  </r>
  <r>
    <d v="2018-01-21T00:00:00"/>
    <x v="12"/>
    <s v="Anne Larsen"/>
    <x v="20"/>
    <n v="21.35"/>
    <n v="490"/>
    <n v="106.70730000000002"/>
  </r>
  <r>
    <d v="2018-01-21T00:00:00"/>
    <x v="10"/>
    <s v="Mariya Sergienko"/>
    <x v="2"/>
    <n v="0"/>
    <n v="0"/>
    <n v="8"/>
  </r>
  <r>
    <d v="2018-01-21T00:00:00"/>
    <x v="13"/>
    <s v="Mariya Sergienko"/>
    <x v="3"/>
    <n v="2.99"/>
    <n v="120"/>
    <n v="17.042999999999999"/>
  </r>
  <r>
    <d v="2018-01-21T00:00:00"/>
    <x v="13"/>
    <s v="Mariya Sergienko"/>
    <x v="19"/>
    <n v="9.65"/>
    <n v="910"/>
    <n v="92.205749999999995"/>
  </r>
  <r>
    <d v="2018-01-22T00:00:00"/>
    <x v="2"/>
    <s v="Nancy Freehafer"/>
    <x v="7"/>
    <n v="34.799999999999997"/>
    <n v="290"/>
    <n v="300.846"/>
  </r>
  <r>
    <d v="2018-01-22T00:00:00"/>
    <x v="1"/>
    <s v="Anne Larsen"/>
    <x v="1"/>
    <n v="46"/>
    <n v="550"/>
    <n v="253"/>
  </r>
  <r>
    <d v="2018-01-23T00:00:00"/>
    <x v="2"/>
    <s v="Nancy Freehafer"/>
    <x v="0"/>
    <n v="9.1999999999999993"/>
    <n v="280"/>
    <n v="24.471999999999998"/>
  </r>
  <r>
    <d v="2018-01-23T00:00:00"/>
    <x v="5"/>
    <s v="Robert Zare"/>
    <x v="21"/>
    <n v="19.5"/>
    <n v="850"/>
    <n v="165.75"/>
  </r>
  <r>
    <d v="2018-01-24T00:00:00"/>
    <x v="0"/>
    <s v="Andrew Cencini"/>
    <x v="12"/>
    <n v="30"/>
    <n v="690"/>
    <n v="198.72"/>
  </r>
  <r>
    <d v="2018-01-25T00:00:00"/>
    <x v="8"/>
    <s v="Nancy Freehafer"/>
    <x v="1"/>
    <n v="46"/>
    <n v="820"/>
    <n v="392.28800000000007"/>
  </r>
  <r>
    <d v="2018-01-25T00:00:00"/>
    <x v="0"/>
    <s v="Andrew Cencini"/>
    <x v="22"/>
    <n v="81"/>
    <n v="620"/>
    <n v="117.93600000000001"/>
  </r>
  <r>
    <d v="2018-01-25T00:00:00"/>
    <x v="4"/>
    <s v="Jan Kotas"/>
    <x v="2"/>
    <n v="0"/>
    <n v="0"/>
    <n v="23"/>
  </r>
  <r>
    <d v="2018-01-25T00:00:00"/>
    <x v="14"/>
    <s v="Mariya Sergienko"/>
    <x v="4"/>
    <n v="14"/>
    <n v="490"/>
    <n v="66.542000000000002"/>
  </r>
  <r>
    <d v="2018-01-26T00:00:00"/>
    <x v="3"/>
    <s v="Laura Giussani"/>
    <x v="6"/>
    <n v="3.5"/>
    <n v="960"/>
    <n v="21.315000000000001"/>
  </r>
  <r>
    <d v="2018-01-26T00:00:00"/>
    <x v="2"/>
    <s v="Nancy Freehafer"/>
    <x v="10"/>
    <n v="12.75"/>
    <n v="470"/>
    <n v="61.722750000000005"/>
  </r>
  <r>
    <d v="2018-01-27T00:00:00"/>
    <x v="0"/>
    <s v="Andrew Cencini"/>
    <x v="18"/>
    <n v="53"/>
    <n v="830"/>
    <n v="461.89500000000004"/>
  </r>
  <r>
    <d v="2018-01-27T00:00:00"/>
    <x v="8"/>
    <s v="Nancy Freehafer"/>
    <x v="23"/>
    <n v="18.399999999999999"/>
    <n v="880"/>
    <n v="148.13839999999999"/>
  </r>
  <r>
    <d v="2018-01-27T00:00:00"/>
    <x v="11"/>
    <s v="Laura Giussani"/>
    <x v="9"/>
    <n v="22"/>
    <n v="740"/>
    <n v="84.47999999999999"/>
  </r>
  <r>
    <d v="2018-01-28T00:00:00"/>
    <x v="10"/>
    <s v="Mariya Sergienko"/>
    <x v="11"/>
    <n v="18"/>
    <n v="970"/>
    <n v="183.33000000000004"/>
  </r>
  <r>
    <d v="2018-01-28T00:00:00"/>
    <x v="12"/>
    <s v="Anne Larsen"/>
    <x v="23"/>
    <n v="18.399999999999999"/>
    <n v="990"/>
    <n v="191.268"/>
  </r>
  <r>
    <d v="2018-01-28T00:00:00"/>
    <x v="0"/>
    <s v="Andrew Cencini"/>
    <x v="2"/>
    <n v="0"/>
    <n v="0"/>
    <n v="9"/>
  </r>
  <r>
    <d v="2018-01-29T00:00:00"/>
    <x v="14"/>
    <s v="Mariya Sergienko"/>
    <x v="1"/>
    <n v="14"/>
    <n v="190"/>
    <n v="25.802"/>
  </r>
  <r>
    <d v="2018-01-29T00:00:00"/>
    <x v="1"/>
    <s v="Anne Larsen"/>
    <x v="23"/>
    <n v="18.399999999999999"/>
    <n v="250"/>
    <n v="45.54"/>
  </r>
  <r>
    <d v="2018-01-30T00:00:00"/>
    <x v="10"/>
    <s v="Mariya Sergienko"/>
    <x v="1"/>
    <n v="46"/>
    <n v="610"/>
    <n v="291.82400000000001"/>
  </r>
  <r>
    <d v="2018-01-30T00:00:00"/>
    <x v="3"/>
    <s v="Laura Giussani"/>
    <x v="3"/>
    <n v="2.99"/>
    <n v="930"/>
    <n v="26.416650000000001"/>
  </r>
  <r>
    <d v="2018-01-30T00:00:00"/>
    <x v="7"/>
    <s v="Michael Neipper"/>
    <x v="12"/>
    <n v="30"/>
    <n v="120"/>
    <n v="200.85"/>
  </r>
  <r>
    <d v="2018-01-30T00:00:00"/>
    <x v="0"/>
    <s v="Andrew Cencini"/>
    <x v="6"/>
    <n v="3.5"/>
    <n v="110"/>
    <n v="3.7345000000000002"/>
  </r>
  <r>
    <d v="2018-01-31T00:00:00"/>
    <x v="13"/>
    <s v="Mariya Sergienko"/>
    <x v="19"/>
    <n v="9.65"/>
    <n v="890"/>
    <n v="81.59075"/>
  </r>
  <r>
    <d v="2018-01-31T00:00:00"/>
    <x v="6"/>
    <s v="Anne Larsen"/>
    <x v="3"/>
    <n v="2.99"/>
    <n v="480"/>
    <n v="13.634400000000001"/>
  </r>
  <r>
    <d v="2018-01-31T00:00:00"/>
    <x v="12"/>
    <s v="Anne Larsen"/>
    <x v="19"/>
    <n v="9.65"/>
    <n v="720"/>
    <n v="72.954000000000008"/>
  </r>
  <r>
    <d v="2018-01-31T00:00:00"/>
    <x v="14"/>
    <s v="Mariya Sergienko"/>
    <x v="2"/>
    <n v="0"/>
    <n v="0"/>
    <n v="27"/>
  </r>
  <r>
    <d v="2018-01-31T00:00:00"/>
    <x v="0"/>
    <s v="Andrew Cencini"/>
    <x v="24"/>
    <n v="7"/>
    <n v="910"/>
    <n v="13.719999999999999"/>
  </r>
  <r>
    <d v="2018-01-31T00:00:00"/>
    <x v="5"/>
    <s v="Robert Zare"/>
    <x v="19"/>
    <n v="9.65"/>
    <n v="340"/>
    <n v="68.582550000000012"/>
  </r>
  <r>
    <d v="2018-01-31T00:00:00"/>
    <x v="0"/>
    <s v="Andrew Cencini"/>
    <x v="18"/>
    <n v="53"/>
    <n v="890"/>
    <n v="448.11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9216D-CE22-4E59-A34D-6FD36082420E}" name="PivotTable1" cacheId="1" applyNumberFormats="0" applyBorderFormats="0" applyFontFormats="0" applyPatternFormats="0" applyAlignmentFormats="0" applyWidthHeightFormats="1" dataCaption="Values" updatedVersion="6" minRefreshableVersion="3" useAutoFormatting="1" itemPrintTitles="1" createdVersion="6" indent="0" multipleFieldFilters="0" chartFormat="1">
  <location ref="A3:B19" firstHeaderRow="1" firstDataRow="1" firstDataCol="1"/>
  <pivotFields count="7">
    <pivotField numFmtId="164" showAll="0"/>
    <pivotField axis="axisRow" showAll="0" sortType="descending">
      <items count="16">
        <item x="8"/>
        <item x="13"/>
        <item x="0"/>
        <item x="11"/>
        <item x="10"/>
        <item x="5"/>
        <item x="12"/>
        <item x="1"/>
        <item x="3"/>
        <item x="4"/>
        <item x="7"/>
        <item x="6"/>
        <item x="14"/>
        <item x="9"/>
        <item x="2"/>
        <item t="default"/>
      </items>
      <autoSortScope>
        <pivotArea dataOnly="0" outline="0" fieldPosition="0">
          <references count="1">
            <reference field="4294967294" count="1" selected="0">
              <x v="0"/>
            </reference>
          </references>
        </pivotArea>
      </autoSortScope>
    </pivotField>
    <pivotField showAll="0"/>
    <pivotField showAll="0">
      <items count="26">
        <item x="5"/>
        <item x="14"/>
        <item x="9"/>
        <item x="10"/>
        <item x="0"/>
        <item x="19"/>
        <item x="1"/>
        <item x="23"/>
        <item x="8"/>
        <item x="18"/>
        <item x="12"/>
        <item x="6"/>
        <item x="13"/>
        <item x="17"/>
        <item x="3"/>
        <item x="11"/>
        <item x="24"/>
        <item x="22"/>
        <item x="7"/>
        <item x="20"/>
        <item x="21"/>
        <item x="15"/>
        <item x="4"/>
        <item x="16"/>
        <item x="2"/>
        <item t="default"/>
      </items>
    </pivotField>
    <pivotField numFmtId="165" showAll="0"/>
    <pivotField numFmtId="166" showAll="0"/>
    <pivotField dataField="1" numFmtId="44" showAll="0"/>
  </pivotFields>
  <rowFields count="1">
    <field x="1"/>
  </rowFields>
  <rowItems count="16">
    <i>
      <x v="2"/>
    </i>
    <i>
      <x v="10"/>
    </i>
    <i>
      <x v="14"/>
    </i>
    <i>
      <x v="4"/>
    </i>
    <i>
      <x v="7"/>
    </i>
    <i>
      <x/>
    </i>
    <i>
      <x v="8"/>
    </i>
    <i>
      <x v="6"/>
    </i>
    <i>
      <x v="1"/>
    </i>
    <i>
      <x v="11"/>
    </i>
    <i>
      <x v="9"/>
    </i>
    <i>
      <x v="13"/>
    </i>
    <i>
      <x v="5"/>
    </i>
    <i>
      <x v="3"/>
    </i>
    <i>
      <x v="12"/>
    </i>
    <i t="grand">
      <x/>
    </i>
  </rowItems>
  <colItems count="1">
    <i/>
  </colItems>
  <dataFields count="1">
    <dataField name="Sum of Shipping Fee" fld="6" baseField="0" baseItem="0" numFmtId="4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29EA3C4-4EB5-4F54-B797-735A198D294F}" sourceName="Product Name">
  <pivotTables>
    <pivotTable tabId="4" name="PivotTable1"/>
  </pivotTables>
  <data>
    <tabular pivotCacheId="1722888827">
      <items count="25">
        <i x="5" s="1"/>
        <i x="14" s="1"/>
        <i x="9" s="1"/>
        <i x="10" s="1"/>
        <i x="0" s="1"/>
        <i x="19" s="1"/>
        <i x="1" s="1"/>
        <i x="23" s="1"/>
        <i x="8" s="1"/>
        <i x="18" s="1"/>
        <i x="12" s="1"/>
        <i x="6" s="1"/>
        <i x="13" s="1"/>
        <i x="17" s="1"/>
        <i x="3" s="1"/>
        <i x="11" s="1"/>
        <i x="24" s="1"/>
        <i x="22" s="1"/>
        <i x="7" s="1"/>
        <i x="20" s="1"/>
        <i x="21" s="1"/>
        <i x="15" s="1"/>
        <i x="4" s="1"/>
        <i x="1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334E7E65-9B43-4B8F-A3C4-99E9D3F0C766}" cache="Slicer_Product_Name" caption="Produc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D123-FBE9-4A29-B7C0-20CC5375B11A}">
  <dimension ref="A1:K18"/>
  <sheetViews>
    <sheetView showGridLines="0" workbookViewId="0">
      <selection activeCell="A2" sqref="A2"/>
    </sheetView>
  </sheetViews>
  <sheetFormatPr baseColWidth="10" defaultColWidth="8.83203125" defaultRowHeight="15" x14ac:dyDescent="0.2"/>
  <cols>
    <col min="1" max="2" width="4.1640625" customWidth="1"/>
    <col min="3" max="3" width="19.1640625" style="9" customWidth="1"/>
    <col min="4" max="4" width="15.6640625" customWidth="1"/>
  </cols>
  <sheetData>
    <row r="1" spans="1:11" s="45" customFormat="1" ht="26.25" customHeight="1" x14ac:dyDescent="0.25">
      <c r="B1" s="46" t="s">
        <v>127</v>
      </c>
      <c r="F1" s="47" t="s">
        <v>128</v>
      </c>
      <c r="G1" s="47"/>
      <c r="H1" s="47"/>
      <c r="I1" s="47"/>
      <c r="J1" s="47"/>
      <c r="K1" s="47"/>
    </row>
    <row r="2" spans="1:11" x14ac:dyDescent="0.2">
      <c r="A2" s="43" t="s">
        <v>123</v>
      </c>
    </row>
    <row r="3" spans="1:11" ht="17" x14ac:dyDescent="0.2">
      <c r="B3" s="40" t="s">
        <v>117</v>
      </c>
    </row>
    <row r="4" spans="1:11" x14ac:dyDescent="0.2">
      <c r="B4" s="41">
        <v>1</v>
      </c>
      <c r="C4" s="42" t="s">
        <v>120</v>
      </c>
    </row>
    <row r="5" spans="1:11" x14ac:dyDescent="0.2">
      <c r="B5" s="41">
        <v>2</v>
      </c>
      <c r="C5" s="42" t="s">
        <v>129</v>
      </c>
    </row>
    <row r="6" spans="1:11" x14ac:dyDescent="0.2">
      <c r="B6" s="41">
        <v>3</v>
      </c>
      <c r="C6" s="42" t="s">
        <v>66</v>
      </c>
    </row>
    <row r="7" spans="1:11" x14ac:dyDescent="0.2">
      <c r="B7" s="41">
        <v>4</v>
      </c>
      <c r="C7" s="42" t="s">
        <v>121</v>
      </c>
    </row>
    <row r="8" spans="1:11" x14ac:dyDescent="0.2">
      <c r="B8" s="41">
        <v>5</v>
      </c>
      <c r="C8" s="42" t="s">
        <v>108</v>
      </c>
    </row>
    <row r="9" spans="1:11" x14ac:dyDescent="0.2">
      <c r="B9" s="41">
        <v>6</v>
      </c>
      <c r="C9" s="42" t="s">
        <v>122</v>
      </c>
    </row>
    <row r="10" spans="1:11" x14ac:dyDescent="0.2">
      <c r="B10" s="41">
        <v>7</v>
      </c>
      <c r="C10" s="42" t="s">
        <v>118</v>
      </c>
    </row>
    <row r="11" spans="1:11" x14ac:dyDescent="0.2">
      <c r="B11" s="41">
        <v>8</v>
      </c>
      <c r="C11" s="42" t="s">
        <v>119</v>
      </c>
    </row>
    <row r="12" spans="1:11" x14ac:dyDescent="0.2">
      <c r="B12" s="41">
        <v>9</v>
      </c>
      <c r="C12" s="42" t="s">
        <v>114</v>
      </c>
    </row>
    <row r="13" spans="1:11" x14ac:dyDescent="0.2">
      <c r="B13" s="41">
        <v>10</v>
      </c>
      <c r="C13" s="42" t="s">
        <v>116</v>
      </c>
    </row>
    <row r="16" spans="1:11" x14ac:dyDescent="0.2">
      <c r="C16" s="44" t="s">
        <v>124</v>
      </c>
    </row>
    <row r="17" spans="3:3" x14ac:dyDescent="0.2">
      <c r="C17" s="44" t="s">
        <v>125</v>
      </c>
    </row>
    <row r="18" spans="3:3" x14ac:dyDescent="0.2">
      <c r="C18" s="42" t="s">
        <v>126</v>
      </c>
    </row>
  </sheetData>
  <hyperlinks>
    <hyperlink ref="F1:I1" r:id="rId1" display="The VBA Pro Course from Excel Campus" xr:uid="{4AE03A9E-42B0-43B2-AFDF-DBF36DF7A5E4}"/>
    <hyperlink ref="F1:K1" r:id="rId2" display="The Ultimate Lookup Formulas Course | Excel Campus" xr:uid="{D5F964F0-CEC4-42D3-9A9E-B0BB9AB20070}"/>
    <hyperlink ref="F1" r:id="rId3" xr:uid="{AEA9F310-27F5-4D2E-BF2A-4340E131DE5A}"/>
    <hyperlink ref="C18" r:id="rId4" xr:uid="{C54C056A-B239-49B3-9848-0894F5430100}"/>
    <hyperlink ref="C4" location="'Formulas'!A1" tooltip="Go to sheet: Formulas" display="'Formulas'!A1" xr:uid="{78BFF8B5-3A58-40F0-BE16-EBDF94DCDEA1}"/>
    <hyperlink ref="C5" location="'Number Formatting'!A1" tooltip="Go to sheet: Number Formatting" display="'Number Formatting'!A1" xr:uid="{528CB5BB-F0AF-4949-BB92-41A9AC3DA8D2}"/>
    <hyperlink ref="C6" location="'Alignment'!A1" tooltip="Go to sheet: Alignment" display="'Alignment'!A1" xr:uid="{7F4D966F-ECC6-4198-BA0B-463BD32F8F1D}"/>
    <hyperlink ref="C7" location="'Merge &amp; Center'!A1" tooltip="Go to sheet: Merge &amp; Center" display="'Merge &amp; Center'!A1" xr:uid="{2951A263-9FFC-4E5F-A27A-01FB2FA4A158}"/>
    <hyperlink ref="C8" location="'Cell Styles'!A1" tooltip="Go to sheet: Cell Styles" display="'Cell Styles'!A1" xr:uid="{75144F54-91CF-44E0-B3E6-949481D924D4}"/>
    <hyperlink ref="C9" location="'Column Groups'!A1" tooltip="Go to sheet: Column Groups" display="'Column Groups'!A1" xr:uid="{F9E81439-E473-4747-88E9-FBA4DDC9F8EE}"/>
    <hyperlink ref="C10" location="'Data'!A1" tooltip="Go to sheet: Data" display="'Data'!A1" xr:uid="{113D2243-3350-4AF0-97D4-0CAA9D968573}"/>
    <hyperlink ref="C11" location="'Pivot Table &amp; Chart'!A1" tooltip="Go to sheet: Pivot Table &amp; Chart" display="'Pivot Table &amp; Chart'!A1" xr:uid="{E2A3AB98-13EE-4266-B7FF-A773DE66C424}"/>
    <hyperlink ref="C12" location="'Transpose'!A1" tooltip="Go to sheet: Transpose" display="'Transpose'!A1" xr:uid="{41223343-7E27-4D52-A974-AF3FB7BF3A0D}"/>
    <hyperlink ref="C13" location="'Fill Handle'!A1" tooltip="Go to sheet: Fill Handle" display="'Fill Handle'!A1" xr:uid="{DE939A78-79B4-4F51-B290-4C933FCF48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BB12-3211-41E2-B172-52EC80660AD7}">
  <sheetPr codeName="Sheet11"/>
  <dimension ref="A1:E8"/>
  <sheetViews>
    <sheetView zoomScaleNormal="100" workbookViewId="0"/>
  </sheetViews>
  <sheetFormatPr baseColWidth="10" defaultColWidth="8.83203125" defaultRowHeight="15" x14ac:dyDescent="0.2"/>
  <cols>
    <col min="1" max="1" width="13.6640625" bestFit="1" customWidth="1"/>
    <col min="2" max="3" width="12.5" customWidth="1"/>
    <col min="4" max="4" width="11" bestFit="1" customWidth="1"/>
    <col min="5" max="5" width="10.5" bestFit="1" customWidth="1"/>
  </cols>
  <sheetData>
    <row r="1" spans="1:5" ht="19" x14ac:dyDescent="0.25">
      <c r="A1" s="7" t="s">
        <v>114</v>
      </c>
    </row>
    <row r="3" spans="1:5" x14ac:dyDescent="0.2">
      <c r="A3" s="37" t="s">
        <v>115</v>
      </c>
      <c r="B3" s="37" t="s">
        <v>103</v>
      </c>
      <c r="C3" s="37" t="s">
        <v>104</v>
      </c>
      <c r="D3" s="37" t="s">
        <v>105</v>
      </c>
      <c r="E3" s="37" t="s">
        <v>106</v>
      </c>
    </row>
    <row r="4" spans="1:5" x14ac:dyDescent="0.2">
      <c r="A4" s="9" t="s">
        <v>47</v>
      </c>
      <c r="B4" s="36">
        <v>704.21623</v>
      </c>
      <c r="C4" s="36">
        <v>325.71975000000003</v>
      </c>
      <c r="D4" s="38">
        <v>5704.1514630000001</v>
      </c>
      <c r="E4" s="38">
        <v>423.43567500000012</v>
      </c>
    </row>
    <row r="5" spans="1:5" x14ac:dyDescent="0.2">
      <c r="A5" s="9" t="s">
        <v>52</v>
      </c>
      <c r="B5" s="36">
        <v>570.20949999999993</v>
      </c>
      <c r="C5" s="36">
        <v>575.0793000000001</v>
      </c>
      <c r="D5" s="38">
        <v>5188.9064499999995</v>
      </c>
      <c r="E5" s="38">
        <v>460.06344000000013</v>
      </c>
    </row>
    <row r="6" spans="1:5" x14ac:dyDescent="0.2">
      <c r="A6" s="9" t="s">
        <v>39</v>
      </c>
      <c r="B6" s="36">
        <v>2002.5913000000003</v>
      </c>
      <c r="C6" s="36">
        <v>869.50599999999997</v>
      </c>
      <c r="D6" s="38">
        <v>2403.1095600000003</v>
      </c>
      <c r="E6" s="38">
        <v>5564.8384000000005</v>
      </c>
    </row>
    <row r="7" spans="1:5" x14ac:dyDescent="0.2">
      <c r="A7" s="9" t="s">
        <v>50</v>
      </c>
      <c r="B7" s="36">
        <v>203.48</v>
      </c>
      <c r="C7" s="36">
        <v>636.11495000000002</v>
      </c>
      <c r="D7" s="38">
        <v>345.916</v>
      </c>
      <c r="E7" s="38">
        <v>4325.5816599999998</v>
      </c>
    </row>
    <row r="8" spans="1:5" x14ac:dyDescent="0.2">
      <c r="A8" s="9" t="s">
        <v>49</v>
      </c>
      <c r="B8" s="36">
        <v>872.93200000000002</v>
      </c>
      <c r="C8" s="36">
        <v>431.44300000000004</v>
      </c>
      <c r="D8" s="38">
        <v>960.22520000000009</v>
      </c>
      <c r="E8" s="38">
        <v>3537.8326000000002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F171-E21E-41F2-BD14-0DAB4AFA31D6}">
  <sheetPr codeName="Sheet3"/>
  <dimension ref="A1:B16"/>
  <sheetViews>
    <sheetView workbookViewId="0">
      <selection activeCell="A3" sqref="A3"/>
    </sheetView>
  </sheetViews>
  <sheetFormatPr baseColWidth="10" defaultColWidth="8.83203125" defaultRowHeight="15" x14ac:dyDescent="0.2"/>
  <cols>
    <col min="1" max="1" width="15.5" bestFit="1" customWidth="1"/>
    <col min="2" max="2" width="16.5" bestFit="1" customWidth="1"/>
  </cols>
  <sheetData>
    <row r="1" spans="1:2" x14ac:dyDescent="0.2">
      <c r="A1" s="1" t="s">
        <v>1</v>
      </c>
      <c r="B1" s="1" t="s">
        <v>2</v>
      </c>
    </row>
    <row r="2" spans="1:2" x14ac:dyDescent="0.2">
      <c r="A2" t="s">
        <v>39</v>
      </c>
      <c r="B2" t="s">
        <v>9</v>
      </c>
    </row>
    <row r="3" spans="1:2" x14ac:dyDescent="0.2">
      <c r="A3" t="s">
        <v>40</v>
      </c>
      <c r="B3" t="s">
        <v>20</v>
      </c>
    </row>
    <row r="4" spans="1:2" x14ac:dyDescent="0.2">
      <c r="A4" t="s">
        <v>41</v>
      </c>
      <c r="B4" t="s">
        <v>13</v>
      </c>
    </row>
    <row r="5" spans="1:2" x14ac:dyDescent="0.2">
      <c r="A5" t="s">
        <v>42</v>
      </c>
      <c r="B5" t="s">
        <v>21</v>
      </c>
    </row>
    <row r="6" spans="1:2" x14ac:dyDescent="0.2">
      <c r="A6" t="s">
        <v>43</v>
      </c>
      <c r="B6" t="s">
        <v>15</v>
      </c>
    </row>
    <row r="7" spans="1:2" x14ac:dyDescent="0.2">
      <c r="A7" t="s">
        <v>44</v>
      </c>
      <c r="B7" t="s">
        <v>26</v>
      </c>
    </row>
    <row r="8" spans="1:2" x14ac:dyDescent="0.2">
      <c r="A8" t="s">
        <v>45</v>
      </c>
      <c r="B8" t="s">
        <v>20</v>
      </c>
    </row>
    <row r="9" spans="1:2" x14ac:dyDescent="0.2">
      <c r="A9" t="s">
        <v>46</v>
      </c>
      <c r="B9" t="s">
        <v>18</v>
      </c>
    </row>
    <row r="10" spans="1:2" x14ac:dyDescent="0.2">
      <c r="A10" t="s">
        <v>47</v>
      </c>
      <c r="B10" t="s">
        <v>13</v>
      </c>
    </row>
    <row r="11" spans="1:2" x14ac:dyDescent="0.2">
      <c r="A11" t="s">
        <v>48</v>
      </c>
      <c r="B11" t="s">
        <v>13</v>
      </c>
    </row>
    <row r="12" spans="1:2" x14ac:dyDescent="0.2">
      <c r="A12" t="s">
        <v>49</v>
      </c>
      <c r="B12" t="s">
        <v>7</v>
      </c>
    </row>
    <row r="13" spans="1:2" x14ac:dyDescent="0.2">
      <c r="A13" t="s">
        <v>50</v>
      </c>
      <c r="B13" t="s">
        <v>21</v>
      </c>
    </row>
    <row r="14" spans="1:2" x14ac:dyDescent="0.2">
      <c r="A14" t="s">
        <v>51</v>
      </c>
      <c r="B14" t="s">
        <v>20</v>
      </c>
    </row>
    <row r="15" spans="1:2" x14ac:dyDescent="0.2">
      <c r="A15" t="s">
        <v>52</v>
      </c>
      <c r="B15" t="s">
        <v>7</v>
      </c>
    </row>
    <row r="16" spans="1:2" x14ac:dyDescent="0.2">
      <c r="A16" t="s">
        <v>53</v>
      </c>
      <c r="B16" t="s">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412A-3DA2-4D5A-B0CF-10EA47E3B039}">
  <sheetPr codeName="Sheet10"/>
  <dimension ref="A1:H12"/>
  <sheetViews>
    <sheetView zoomScaleNormal="100" workbookViewId="0">
      <selection activeCell="F4" sqref="F4"/>
    </sheetView>
  </sheetViews>
  <sheetFormatPr baseColWidth="10" defaultColWidth="8.83203125" defaultRowHeight="15" x14ac:dyDescent="0.2"/>
  <cols>
    <col min="1" max="1" width="13" bestFit="1" customWidth="1"/>
    <col min="2" max="2" width="17.6640625" bestFit="1" customWidth="1"/>
    <col min="3" max="3" width="12" bestFit="1" customWidth="1"/>
    <col min="4" max="4" width="11" bestFit="1" customWidth="1"/>
    <col min="5" max="5" width="12.5" bestFit="1" customWidth="1"/>
    <col min="6" max="6" width="11.5" bestFit="1" customWidth="1"/>
  </cols>
  <sheetData>
    <row r="1" spans="1:8" ht="19" x14ac:dyDescent="0.25">
      <c r="A1" s="7" t="s">
        <v>116</v>
      </c>
    </row>
    <row r="3" spans="1:8" x14ac:dyDescent="0.2">
      <c r="A3" s="13" t="s">
        <v>0</v>
      </c>
      <c r="B3" s="13" t="s">
        <v>1</v>
      </c>
      <c r="C3" s="13" t="s">
        <v>4</v>
      </c>
      <c r="D3" s="13" t="s">
        <v>5</v>
      </c>
      <c r="E3" s="13" t="s">
        <v>6</v>
      </c>
      <c r="F3" s="13" t="s">
        <v>59</v>
      </c>
    </row>
    <row r="4" spans="1:8" x14ac:dyDescent="0.2">
      <c r="A4" s="2">
        <v>43101</v>
      </c>
      <c r="B4" t="s">
        <v>39</v>
      </c>
      <c r="C4" s="6">
        <v>9.1999999999999993</v>
      </c>
      <c r="D4" s="5">
        <v>970</v>
      </c>
      <c r="E4" s="14">
        <v>93.702000000000012</v>
      </c>
      <c r="F4" s="35"/>
    </row>
    <row r="5" spans="1:8" x14ac:dyDescent="0.2">
      <c r="A5" s="2">
        <v>43101</v>
      </c>
      <c r="B5" t="s">
        <v>40</v>
      </c>
      <c r="C5" s="6">
        <v>46</v>
      </c>
      <c r="D5" s="5">
        <v>190</v>
      </c>
      <c r="E5" s="6">
        <v>89.14800000000001</v>
      </c>
      <c r="F5" s="35"/>
      <c r="G5" s="35"/>
      <c r="H5" s="35"/>
    </row>
    <row r="6" spans="1:8" x14ac:dyDescent="0.2">
      <c r="A6" s="2">
        <v>43101</v>
      </c>
      <c r="B6" t="s">
        <v>41</v>
      </c>
      <c r="C6" s="6">
        <v>9.1999999999999993</v>
      </c>
      <c r="D6" s="5">
        <v>470</v>
      </c>
      <c r="E6" s="6">
        <v>41.510399999999997</v>
      </c>
      <c r="F6" s="35"/>
    </row>
    <row r="7" spans="1:8" x14ac:dyDescent="0.2">
      <c r="A7" s="2">
        <v>43101</v>
      </c>
      <c r="B7" t="s">
        <v>40</v>
      </c>
      <c r="C7" s="6">
        <v>0</v>
      </c>
      <c r="D7" s="5">
        <v>0</v>
      </c>
      <c r="E7" s="6">
        <v>20</v>
      </c>
      <c r="F7" s="35"/>
      <c r="G7" s="35"/>
      <c r="H7" s="35"/>
    </row>
    <row r="8" spans="1:8" x14ac:dyDescent="0.2">
      <c r="A8" s="2">
        <v>43101</v>
      </c>
      <c r="B8" t="s">
        <v>42</v>
      </c>
      <c r="C8" s="6">
        <v>2.99</v>
      </c>
      <c r="D8" s="5">
        <v>900</v>
      </c>
      <c r="E8" s="6">
        <v>27.717300000000005</v>
      </c>
      <c r="F8" s="35"/>
    </row>
    <row r="9" spans="1:8" x14ac:dyDescent="0.2">
      <c r="A9" s="2">
        <v>43102</v>
      </c>
      <c r="B9" t="s">
        <v>43</v>
      </c>
      <c r="C9" s="6">
        <v>14</v>
      </c>
      <c r="D9" s="5">
        <v>100</v>
      </c>
      <c r="E9" s="6">
        <v>13.86</v>
      </c>
      <c r="F9" s="35"/>
      <c r="G9" s="35"/>
      <c r="H9" s="35"/>
    </row>
    <row r="10" spans="1:8" x14ac:dyDescent="0.2">
      <c r="A10" s="2">
        <v>43102</v>
      </c>
      <c r="B10" t="s">
        <v>42</v>
      </c>
      <c r="C10" s="6">
        <v>10</v>
      </c>
      <c r="D10" s="5">
        <v>810</v>
      </c>
      <c r="E10" s="6">
        <v>62.83</v>
      </c>
      <c r="F10" s="35"/>
    </row>
    <row r="11" spans="1:8" x14ac:dyDescent="0.2">
      <c r="A11" s="2">
        <v>43103</v>
      </c>
      <c r="B11" t="s">
        <v>39</v>
      </c>
      <c r="C11" s="6">
        <v>3.5</v>
      </c>
      <c r="D11" s="5">
        <v>750</v>
      </c>
      <c r="E11" s="6">
        <v>26.25</v>
      </c>
      <c r="F11" s="35"/>
      <c r="G11" s="35"/>
      <c r="H11" s="35"/>
    </row>
    <row r="12" spans="1:8" x14ac:dyDescent="0.2">
      <c r="A12" s="39"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2F5F-E657-46E3-8B37-6CE1A50A9400}">
  <sheetPr codeName="Sheet5"/>
  <dimension ref="A1:I17"/>
  <sheetViews>
    <sheetView tabSelected="1" zoomScale="179" zoomScaleNormal="100" workbookViewId="0">
      <selection activeCell="B16" sqref="B16"/>
    </sheetView>
  </sheetViews>
  <sheetFormatPr baseColWidth="10" defaultColWidth="8.83203125" defaultRowHeight="15" x14ac:dyDescent="0.2"/>
  <cols>
    <col min="1" max="1" width="13" bestFit="1" customWidth="1"/>
    <col min="2" max="2" width="17.6640625" bestFit="1" customWidth="1"/>
    <col min="3" max="3" width="12" bestFit="1" customWidth="1"/>
    <col min="4" max="4" width="11" bestFit="1" customWidth="1"/>
    <col min="5" max="5" width="12.5" bestFit="1" customWidth="1"/>
    <col min="6" max="6" width="11.1640625" bestFit="1" customWidth="1"/>
    <col min="7" max="7" width="10.5" bestFit="1" customWidth="1"/>
    <col min="8" max="9" width="11.1640625" bestFit="1" customWidth="1"/>
  </cols>
  <sheetData>
    <row r="1" spans="1:9" ht="19" x14ac:dyDescent="0.25">
      <c r="A1" s="7" t="s">
        <v>58</v>
      </c>
    </row>
    <row r="2" spans="1:9" x14ac:dyDescent="0.2">
      <c r="G2" s="12">
        <v>0.08</v>
      </c>
      <c r="H2" s="12">
        <v>0.1</v>
      </c>
      <c r="I2" s="12">
        <v>-0.05</v>
      </c>
    </row>
    <row r="3" spans="1:9" x14ac:dyDescent="0.2">
      <c r="A3" s="11" t="s">
        <v>0</v>
      </c>
      <c r="B3" s="11" t="s">
        <v>1</v>
      </c>
      <c r="C3" s="11" t="s">
        <v>4</v>
      </c>
      <c r="D3" s="11" t="s">
        <v>5</v>
      </c>
      <c r="E3" s="11" t="s">
        <v>6</v>
      </c>
      <c r="F3" s="11" t="s">
        <v>59</v>
      </c>
      <c r="G3" s="11" t="s">
        <v>138</v>
      </c>
      <c r="H3" s="11" t="s">
        <v>138</v>
      </c>
      <c r="I3" s="11" t="s">
        <v>138</v>
      </c>
    </row>
    <row r="4" spans="1:9" x14ac:dyDescent="0.2">
      <c r="A4" s="2">
        <v>43101</v>
      </c>
      <c r="B4" t="s">
        <v>39</v>
      </c>
      <c r="C4" s="3">
        <v>9.1999999999999993</v>
      </c>
      <c r="D4" s="5">
        <v>970</v>
      </c>
      <c r="E4" s="49">
        <v>93.702000000000012</v>
      </c>
      <c r="F4">
        <f>C4*D4</f>
        <v>8924</v>
      </c>
      <c r="G4">
        <f>$F4*(1+G$2)</f>
        <v>9637.92</v>
      </c>
      <c r="H4">
        <f>$F4*(1+H$2)</f>
        <v>9816.4000000000015</v>
      </c>
      <c r="I4">
        <f>$F4*(1+I$2)</f>
        <v>8477.7999999999993</v>
      </c>
    </row>
    <row r="5" spans="1:9" x14ac:dyDescent="0.2">
      <c r="A5" s="2">
        <v>43101</v>
      </c>
      <c r="B5" t="s">
        <v>40</v>
      </c>
      <c r="C5" s="3">
        <v>46</v>
      </c>
      <c r="D5" s="5">
        <v>190</v>
      </c>
      <c r="E5" s="50">
        <v>89.14800000000001</v>
      </c>
      <c r="F5">
        <f t="shared" ref="F5:F11" si="0">C5*D5</f>
        <v>8740</v>
      </c>
      <c r="G5">
        <f t="shared" ref="G5:I11" si="1">$F5*(1+G$2)</f>
        <v>9439.2000000000007</v>
      </c>
      <c r="H5">
        <f t="shared" si="1"/>
        <v>9614</v>
      </c>
      <c r="I5">
        <f t="shared" si="1"/>
        <v>8303</v>
      </c>
    </row>
    <row r="6" spans="1:9" x14ac:dyDescent="0.2">
      <c r="A6" s="2">
        <v>43101</v>
      </c>
      <c r="B6" t="s">
        <v>41</v>
      </c>
      <c r="C6" s="3">
        <v>9.1999999999999993</v>
      </c>
      <c r="D6" s="5">
        <v>470</v>
      </c>
      <c r="E6" s="50">
        <v>41.510399999999997</v>
      </c>
      <c r="F6">
        <f t="shared" si="0"/>
        <v>4324</v>
      </c>
      <c r="G6">
        <f t="shared" si="1"/>
        <v>4669.92</v>
      </c>
      <c r="H6">
        <f t="shared" si="1"/>
        <v>4756.4000000000005</v>
      </c>
      <c r="I6">
        <f t="shared" si="1"/>
        <v>4107.8</v>
      </c>
    </row>
    <row r="7" spans="1:9" x14ac:dyDescent="0.2">
      <c r="A7" s="2">
        <v>43101</v>
      </c>
      <c r="B7" t="s">
        <v>40</v>
      </c>
      <c r="C7" s="3">
        <v>0</v>
      </c>
      <c r="D7" s="5">
        <v>0</v>
      </c>
      <c r="E7" s="50">
        <v>20</v>
      </c>
      <c r="F7">
        <f t="shared" si="0"/>
        <v>0</v>
      </c>
      <c r="G7">
        <f t="shared" si="1"/>
        <v>0</v>
      </c>
      <c r="H7">
        <f t="shared" si="1"/>
        <v>0</v>
      </c>
      <c r="I7">
        <f t="shared" si="1"/>
        <v>0</v>
      </c>
    </row>
    <row r="8" spans="1:9" x14ac:dyDescent="0.2">
      <c r="A8" s="2">
        <v>43101</v>
      </c>
      <c r="B8" t="s">
        <v>42</v>
      </c>
      <c r="C8" s="3">
        <v>2.99</v>
      </c>
      <c r="D8" s="5">
        <v>900</v>
      </c>
      <c r="E8" s="50">
        <v>27.717300000000005</v>
      </c>
      <c r="F8">
        <f t="shared" si="0"/>
        <v>2691</v>
      </c>
      <c r="G8">
        <f t="shared" si="1"/>
        <v>2906.28</v>
      </c>
      <c r="H8">
        <f t="shared" si="1"/>
        <v>2960.1000000000004</v>
      </c>
      <c r="I8">
        <f t="shared" si="1"/>
        <v>2556.4499999999998</v>
      </c>
    </row>
    <row r="9" spans="1:9" x14ac:dyDescent="0.2">
      <c r="A9" s="2">
        <v>43102</v>
      </c>
      <c r="B9" t="s">
        <v>43</v>
      </c>
      <c r="C9" s="3">
        <v>14</v>
      </c>
      <c r="D9" s="5">
        <v>100</v>
      </c>
      <c r="E9" s="50">
        <v>13.86</v>
      </c>
      <c r="F9">
        <f t="shared" si="0"/>
        <v>1400</v>
      </c>
      <c r="G9">
        <f t="shared" si="1"/>
        <v>1512</v>
      </c>
      <c r="H9">
        <f t="shared" si="1"/>
        <v>1540.0000000000002</v>
      </c>
      <c r="I9">
        <f t="shared" si="1"/>
        <v>1330</v>
      </c>
    </row>
    <row r="10" spans="1:9" x14ac:dyDescent="0.2">
      <c r="A10" s="2">
        <v>43102</v>
      </c>
      <c r="B10" t="s">
        <v>42</v>
      </c>
      <c r="C10" s="3">
        <v>10</v>
      </c>
      <c r="D10" s="5">
        <v>810</v>
      </c>
      <c r="E10" s="50">
        <v>62.83</v>
      </c>
      <c r="F10">
        <f t="shared" si="0"/>
        <v>8100</v>
      </c>
      <c r="G10">
        <f t="shared" si="1"/>
        <v>8748</v>
      </c>
      <c r="H10">
        <f t="shared" si="1"/>
        <v>8910</v>
      </c>
      <c r="I10">
        <f t="shared" si="1"/>
        <v>7695</v>
      </c>
    </row>
    <row r="11" spans="1:9" x14ac:dyDescent="0.2">
      <c r="A11" s="2">
        <v>43103</v>
      </c>
      <c r="B11" t="s">
        <v>39</v>
      </c>
      <c r="C11" s="3">
        <v>3.5</v>
      </c>
      <c r="D11" s="5">
        <v>750</v>
      </c>
      <c r="E11" s="50">
        <v>26.25</v>
      </c>
      <c r="F11">
        <f t="shared" si="0"/>
        <v>2625</v>
      </c>
      <c r="G11">
        <f t="shared" si="1"/>
        <v>2835</v>
      </c>
      <c r="H11">
        <f t="shared" si="1"/>
        <v>2887.5000000000005</v>
      </c>
      <c r="I11">
        <f t="shared" si="1"/>
        <v>2493.75</v>
      </c>
    </row>
    <row r="12" spans="1:9" x14ac:dyDescent="0.2">
      <c r="A12" t="s">
        <v>60</v>
      </c>
      <c r="D12" s="52">
        <f t="shared" ref="D12:I12" si="2">SUM(D4:D11)</f>
        <v>4190</v>
      </c>
      <c r="E12" s="10">
        <f t="shared" si="2"/>
        <v>375.01770000000005</v>
      </c>
      <c r="F12" s="10">
        <f t="shared" si="2"/>
        <v>36804</v>
      </c>
      <c r="G12" s="10">
        <f t="shared" si="2"/>
        <v>39748.32</v>
      </c>
      <c r="H12" s="10">
        <f t="shared" si="2"/>
        <v>40484.400000000001</v>
      </c>
      <c r="I12" s="10">
        <f t="shared" si="2"/>
        <v>34963.800000000003</v>
      </c>
    </row>
    <row r="14" spans="1:9" x14ac:dyDescent="0.2">
      <c r="C14" t="s">
        <v>139</v>
      </c>
      <c r="D14" s="52">
        <f>AVERAGE(D4:D11)</f>
        <v>523.75</v>
      </c>
      <c r="E14" s="52">
        <f t="shared" ref="E14:I14" si="3">AVERAGE(E4:E11)</f>
        <v>46.877212500000006</v>
      </c>
      <c r="F14" s="52">
        <f t="shared" si="3"/>
        <v>4600.5</v>
      </c>
      <c r="G14" s="52">
        <f t="shared" si="3"/>
        <v>4968.54</v>
      </c>
      <c r="H14" s="52">
        <f t="shared" si="3"/>
        <v>5060.55</v>
      </c>
      <c r="I14" s="52">
        <f t="shared" si="3"/>
        <v>4370.4750000000004</v>
      </c>
    </row>
    <row r="15" spans="1:9" x14ac:dyDescent="0.2">
      <c r="C15" t="s">
        <v>140</v>
      </c>
      <c r="D15">
        <f>COUNT(D4:D11)</f>
        <v>8</v>
      </c>
      <c r="E15">
        <f t="shared" ref="E15:I15" si="4">COUNT(E4:E11)</f>
        <v>8</v>
      </c>
      <c r="F15">
        <f t="shared" si="4"/>
        <v>8</v>
      </c>
      <c r="G15">
        <f t="shared" si="4"/>
        <v>8</v>
      </c>
      <c r="H15">
        <f t="shared" si="4"/>
        <v>8</v>
      </c>
      <c r="I15">
        <f t="shared" si="4"/>
        <v>8</v>
      </c>
    </row>
    <row r="16" spans="1:9" x14ac:dyDescent="0.2">
      <c r="C16" t="s">
        <v>141</v>
      </c>
      <c r="D16" s="52">
        <f>MAX(D4:D11)</f>
        <v>970</v>
      </c>
      <c r="E16" s="52">
        <f t="shared" ref="E16:I16" si="5">MAX(E4:E11)</f>
        <v>93.702000000000012</v>
      </c>
      <c r="F16" s="52">
        <f t="shared" si="5"/>
        <v>8924</v>
      </c>
      <c r="G16" s="52">
        <f t="shared" si="5"/>
        <v>9637.92</v>
      </c>
      <c r="H16" s="52">
        <f t="shared" si="5"/>
        <v>9816.4000000000015</v>
      </c>
      <c r="I16" s="52">
        <f t="shared" si="5"/>
        <v>8477.7999999999993</v>
      </c>
    </row>
    <row r="17" spans="3:9" x14ac:dyDescent="0.2">
      <c r="C17" t="s">
        <v>142</v>
      </c>
      <c r="D17" s="52">
        <f>MIN(D4:D11)</f>
        <v>0</v>
      </c>
      <c r="E17" s="52">
        <f t="shared" ref="E17:I17" si="6">MIN(E4:E11)</f>
        <v>13.86</v>
      </c>
      <c r="F17" s="52">
        <f t="shared" si="6"/>
        <v>0</v>
      </c>
      <c r="G17" s="52">
        <f t="shared" si="6"/>
        <v>0</v>
      </c>
      <c r="H17" s="52">
        <f t="shared" si="6"/>
        <v>0</v>
      </c>
      <c r="I17" s="52">
        <f t="shared" si="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3B8B-0FEF-4783-AB7B-176BFE98F038}">
  <dimension ref="A1:B15"/>
  <sheetViews>
    <sheetView zoomScaleNormal="100" workbookViewId="0">
      <selection activeCell="B10" sqref="B10"/>
    </sheetView>
  </sheetViews>
  <sheetFormatPr baseColWidth="10" defaultColWidth="8.83203125" defaultRowHeight="15" x14ac:dyDescent="0.2"/>
  <cols>
    <col min="1" max="1" width="16.33203125" customWidth="1"/>
    <col min="2" max="2" width="17.6640625" bestFit="1" customWidth="1"/>
    <col min="3" max="3" width="12" bestFit="1" customWidth="1"/>
    <col min="4" max="4" width="11" bestFit="1" customWidth="1"/>
    <col min="5" max="5" width="12.5" bestFit="1" customWidth="1"/>
    <col min="6" max="6" width="11.5" bestFit="1" customWidth="1"/>
    <col min="7" max="8" width="11.83203125" bestFit="1" customWidth="1"/>
    <col min="9" max="9" width="11.83203125" customWidth="1"/>
  </cols>
  <sheetData>
    <row r="1" spans="1:2" ht="19" x14ac:dyDescent="0.25">
      <c r="A1" s="7" t="s">
        <v>129</v>
      </c>
    </row>
    <row r="3" spans="1:2" x14ac:dyDescent="0.2">
      <c r="A3" s="11" t="s">
        <v>130</v>
      </c>
    </row>
    <row r="4" spans="1:2" x14ac:dyDescent="0.2">
      <c r="A4" t="s">
        <v>131</v>
      </c>
      <c r="B4">
        <v>10000</v>
      </c>
    </row>
    <row r="5" spans="1:2" x14ac:dyDescent="0.2">
      <c r="A5" t="s">
        <v>62</v>
      </c>
      <c r="B5" t="s">
        <v>63</v>
      </c>
    </row>
    <row r="6" spans="1:2" x14ac:dyDescent="0.2">
      <c r="A6" t="s">
        <v>132</v>
      </c>
      <c r="B6" t="b">
        <v>1</v>
      </c>
    </row>
    <row r="9" spans="1:2" x14ac:dyDescent="0.2">
      <c r="A9" s="13" t="s">
        <v>64</v>
      </c>
    </row>
    <row r="10" spans="1:2" x14ac:dyDescent="0.2">
      <c r="A10" t="s">
        <v>133</v>
      </c>
    </row>
    <row r="11" spans="1:2" x14ac:dyDescent="0.2">
      <c r="A11" t="s">
        <v>134</v>
      </c>
    </row>
    <row r="12" spans="1:2" x14ac:dyDescent="0.2">
      <c r="A12" t="s">
        <v>135</v>
      </c>
    </row>
    <row r="13" spans="1:2" x14ac:dyDescent="0.2">
      <c r="A13" t="s">
        <v>136</v>
      </c>
    </row>
    <row r="14" spans="1:2" x14ac:dyDescent="0.2">
      <c r="A14" t="s">
        <v>65</v>
      </c>
    </row>
    <row r="15" spans="1:2" x14ac:dyDescent="0.2">
      <c r="A15" t="s">
        <v>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0A033-F32B-45A1-90B4-C609D35EB79F}">
  <sheetPr codeName="Sheet7"/>
  <dimension ref="A1:B11"/>
  <sheetViews>
    <sheetView workbookViewId="0"/>
  </sheetViews>
  <sheetFormatPr baseColWidth="10" defaultColWidth="8.83203125" defaultRowHeight="15" x14ac:dyDescent="0.2"/>
  <cols>
    <col min="1" max="1" width="18.1640625" customWidth="1"/>
    <col min="2" max="2" width="13.1640625" customWidth="1"/>
  </cols>
  <sheetData>
    <row r="1" spans="1:2" ht="19" x14ac:dyDescent="0.25">
      <c r="A1" s="7" t="s">
        <v>66</v>
      </c>
    </row>
    <row r="3" spans="1:2" x14ac:dyDescent="0.2">
      <c r="A3" s="13" t="s">
        <v>67</v>
      </c>
      <c r="B3" s="13"/>
    </row>
    <row r="4" spans="1:2" x14ac:dyDescent="0.2">
      <c r="A4" s="9" t="s">
        <v>62</v>
      </c>
      <c r="B4" t="s">
        <v>63</v>
      </c>
    </row>
    <row r="5" spans="1:2" x14ac:dyDescent="0.2">
      <c r="A5" s="9" t="s">
        <v>61</v>
      </c>
      <c r="B5" s="51">
        <v>1234.56</v>
      </c>
    </row>
    <row r="6" spans="1:2" x14ac:dyDescent="0.2">
      <c r="A6" s="9" t="s">
        <v>65</v>
      </c>
      <c r="B6" s="17">
        <v>0.105</v>
      </c>
    </row>
    <row r="7" spans="1:2" x14ac:dyDescent="0.2">
      <c r="A7" s="9" t="s">
        <v>69</v>
      </c>
      <c r="B7" s="15">
        <v>43101</v>
      </c>
    </row>
    <row r="8" spans="1:2" ht="29.25" customHeight="1" x14ac:dyDescent="0.2">
      <c r="A8" s="9" t="s">
        <v>70</v>
      </c>
      <c r="B8" s="35">
        <v>1234.56</v>
      </c>
    </row>
    <row r="9" spans="1:2" x14ac:dyDescent="0.2">
      <c r="A9" s="16"/>
    </row>
    <row r="10" spans="1:2" x14ac:dyDescent="0.2">
      <c r="A10" s="16"/>
    </row>
    <row r="11" spans="1:2" x14ac:dyDescent="0.2">
      <c r="A11" s="9" t="s">
        <v>68</v>
      </c>
      <c r="B11" t="s">
        <v>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FD8C-A84E-4DD8-AAF2-4FF008EA10C2}">
  <sheetPr codeName="Sheet8"/>
  <dimension ref="A1:O30"/>
  <sheetViews>
    <sheetView workbookViewId="0"/>
  </sheetViews>
  <sheetFormatPr baseColWidth="10" defaultColWidth="8.83203125" defaultRowHeight="15" x14ac:dyDescent="0.2"/>
  <cols>
    <col min="1" max="1" width="23.33203125" customWidth="1"/>
    <col min="2" max="3" width="9.83203125" customWidth="1"/>
    <col min="4" max="13" width="9.83203125" bestFit="1" customWidth="1"/>
  </cols>
  <sheetData>
    <row r="1" spans="1:15" ht="19" x14ac:dyDescent="0.25">
      <c r="A1" s="7" t="s">
        <v>107</v>
      </c>
    </row>
    <row r="3" spans="1:15" x14ac:dyDescent="0.2">
      <c r="B3" s="32" t="s">
        <v>103</v>
      </c>
      <c r="C3" s="32"/>
      <c r="D3" s="32"/>
      <c r="E3" s="32" t="s">
        <v>104</v>
      </c>
      <c r="F3" s="32"/>
      <c r="G3" s="32"/>
      <c r="H3" s="32" t="s">
        <v>105</v>
      </c>
      <c r="I3" s="32"/>
      <c r="J3" s="32"/>
      <c r="K3" s="32" t="s">
        <v>106</v>
      </c>
      <c r="L3" s="32"/>
      <c r="M3" s="32"/>
    </row>
    <row r="4" spans="1:15" ht="17" x14ac:dyDescent="0.3">
      <c r="A4" s="18"/>
      <c r="B4" s="31" t="s">
        <v>71</v>
      </c>
      <c r="C4" s="31" t="s">
        <v>72</v>
      </c>
      <c r="D4" s="31" t="s">
        <v>73</v>
      </c>
      <c r="E4" s="31" t="s">
        <v>74</v>
      </c>
      <c r="F4" s="31" t="s">
        <v>75</v>
      </c>
      <c r="G4" s="31" t="s">
        <v>76</v>
      </c>
      <c r="H4" s="31" t="s">
        <v>77</v>
      </c>
      <c r="I4" s="31" t="s">
        <v>78</v>
      </c>
      <c r="J4" s="31" t="s">
        <v>79</v>
      </c>
      <c r="K4" s="31" t="s">
        <v>80</v>
      </c>
      <c r="L4" s="31" t="s">
        <v>81</v>
      </c>
      <c r="M4" s="31" t="s">
        <v>82</v>
      </c>
    </row>
    <row r="6" spans="1:15" x14ac:dyDescent="0.2">
      <c r="A6" s="19" t="s">
        <v>83</v>
      </c>
    </row>
    <row r="7" spans="1:15" x14ac:dyDescent="0.2">
      <c r="A7" s="20" t="s">
        <v>84</v>
      </c>
      <c r="B7" s="21">
        <v>83792.261800000007</v>
      </c>
      <c r="C7" s="21">
        <v>314862.17620000005</v>
      </c>
      <c r="D7" s="21">
        <v>400910.75700000004</v>
      </c>
      <c r="E7" s="21">
        <v>203722.75690000001</v>
      </c>
      <c r="F7" s="21">
        <v>327463.28940000001</v>
      </c>
      <c r="G7" s="21">
        <v>255024.02510000003</v>
      </c>
      <c r="H7" s="21">
        <v>359088.88470000005</v>
      </c>
      <c r="I7" s="21">
        <v>191512.92940000002</v>
      </c>
      <c r="J7" s="21">
        <v>86394.168900000019</v>
      </c>
      <c r="K7" s="21">
        <v>284681.76750000002</v>
      </c>
      <c r="L7" s="21">
        <v>161975.14320000005</v>
      </c>
      <c r="M7" s="21">
        <v>198227.62050000002</v>
      </c>
      <c r="O7" s="12"/>
    </row>
    <row r="8" spans="1:15" x14ac:dyDescent="0.2">
      <c r="A8" s="20" t="s">
        <v>85</v>
      </c>
      <c r="B8" s="21">
        <v>196642.48500000002</v>
      </c>
      <c r="C8" s="21">
        <v>404089.59630000003</v>
      </c>
      <c r="D8" s="21">
        <v>341977.98960000003</v>
      </c>
      <c r="E8" s="21">
        <v>144641.47230000002</v>
      </c>
      <c r="F8" s="21">
        <v>414711.43219999998</v>
      </c>
      <c r="G8" s="21">
        <v>321214.14260000008</v>
      </c>
      <c r="H8" s="21">
        <v>295749.15500000003</v>
      </c>
      <c r="I8" s="21">
        <v>368793.91250000003</v>
      </c>
      <c r="J8" s="21">
        <v>360168.49050000001</v>
      </c>
      <c r="K8" s="21">
        <v>113635.65070000001</v>
      </c>
      <c r="L8" s="21">
        <v>311674.76860000007</v>
      </c>
      <c r="M8" s="21">
        <v>244219.39880000005</v>
      </c>
    </row>
    <row r="9" spans="1:15" x14ac:dyDescent="0.2">
      <c r="A9" s="20" t="s">
        <v>86</v>
      </c>
      <c r="B9" s="22">
        <v>145009.90920000002</v>
      </c>
      <c r="C9" s="22">
        <v>412869.24770000007</v>
      </c>
      <c r="D9" s="22">
        <v>75952.267300000021</v>
      </c>
      <c r="E9" s="22">
        <v>183530.12990000003</v>
      </c>
      <c r="F9" s="22">
        <v>360896.79599999997</v>
      </c>
      <c r="G9" s="22">
        <v>387215.75750000007</v>
      </c>
      <c r="H9" s="22">
        <v>335894.49660000013</v>
      </c>
      <c r="I9" s="22">
        <v>353151.05280000006</v>
      </c>
      <c r="J9" s="22">
        <v>360474.09320000006</v>
      </c>
      <c r="K9" s="22">
        <v>219077.15050000002</v>
      </c>
      <c r="L9" s="22">
        <v>93091.723400000017</v>
      </c>
      <c r="M9" s="22">
        <v>80173.583100000018</v>
      </c>
    </row>
    <row r="10" spans="1:15" x14ac:dyDescent="0.2">
      <c r="A10" s="23" t="s">
        <v>87</v>
      </c>
      <c r="B10" s="24">
        <f>SUM(B7:B9)</f>
        <v>425444.65600000008</v>
      </c>
      <c r="C10" s="24">
        <f t="shared" ref="C10:M10" si="0">SUM(C7:C9)</f>
        <v>1131821.0202000001</v>
      </c>
      <c r="D10" s="24">
        <f t="shared" si="0"/>
        <v>818841.01390000014</v>
      </c>
      <c r="E10" s="24">
        <f t="shared" si="0"/>
        <v>531894.35910000012</v>
      </c>
      <c r="F10" s="24">
        <f t="shared" si="0"/>
        <v>1103071.5175999999</v>
      </c>
      <c r="G10" s="24">
        <f t="shared" si="0"/>
        <v>963453.92520000017</v>
      </c>
      <c r="H10" s="24">
        <f t="shared" si="0"/>
        <v>990732.53630000027</v>
      </c>
      <c r="I10" s="24">
        <f t="shared" si="0"/>
        <v>913457.89470000018</v>
      </c>
      <c r="J10" s="24">
        <f t="shared" si="0"/>
        <v>807036.75260000001</v>
      </c>
      <c r="K10" s="24">
        <f t="shared" si="0"/>
        <v>617394.56870000006</v>
      </c>
      <c r="L10" s="24">
        <f t="shared" si="0"/>
        <v>566741.63520000014</v>
      </c>
      <c r="M10" s="24">
        <f t="shared" si="0"/>
        <v>522620.60240000009</v>
      </c>
    </row>
    <row r="11" spans="1:15" x14ac:dyDescent="0.2">
      <c r="B11" s="24"/>
      <c r="C11" s="24"/>
      <c r="D11" s="24"/>
      <c r="E11" s="24"/>
      <c r="F11" s="24"/>
      <c r="G11" s="24"/>
      <c r="H11" s="24"/>
      <c r="I11" s="24"/>
      <c r="J11" s="24"/>
      <c r="K11" s="24"/>
      <c r="L11" s="24"/>
      <c r="M11" s="24"/>
    </row>
    <row r="12" spans="1:15" x14ac:dyDescent="0.2">
      <c r="A12" s="25" t="s">
        <v>88</v>
      </c>
      <c r="B12" s="24"/>
      <c r="C12" s="24"/>
      <c r="D12" s="24"/>
      <c r="E12" s="24"/>
      <c r="F12" s="24"/>
      <c r="G12" s="24"/>
      <c r="H12" s="24"/>
      <c r="I12" s="24"/>
      <c r="J12" s="24"/>
      <c r="K12" s="24"/>
      <c r="L12" s="24"/>
      <c r="M12" s="24"/>
    </row>
    <row r="13" spans="1:15" x14ac:dyDescent="0.2">
      <c r="A13" s="20" t="s">
        <v>89</v>
      </c>
      <c r="B13" s="24"/>
      <c r="C13" s="24"/>
      <c r="D13" s="24"/>
      <c r="E13" s="24"/>
      <c r="F13" s="24"/>
      <c r="G13" s="24"/>
      <c r="H13" s="24"/>
      <c r="I13" s="24"/>
      <c r="J13" s="24"/>
      <c r="K13" s="24"/>
      <c r="L13" s="24"/>
      <c r="M13" s="24"/>
    </row>
    <row r="14" spans="1:15" x14ac:dyDescent="0.2">
      <c r="A14" s="26" t="s">
        <v>90</v>
      </c>
      <c r="B14" s="24">
        <v>120159</v>
      </c>
      <c r="C14" s="24">
        <v>131051</v>
      </c>
      <c r="D14" s="24">
        <v>122972</v>
      </c>
      <c r="E14" s="24">
        <v>50888</v>
      </c>
      <c r="F14" s="24">
        <v>136872</v>
      </c>
      <c r="G14" s="24">
        <v>107389</v>
      </c>
      <c r="H14" s="24">
        <v>75768</v>
      </c>
      <c r="I14" s="24">
        <v>145023</v>
      </c>
      <c r="J14" s="24">
        <v>56273</v>
      </c>
      <c r="K14" s="24">
        <v>88652</v>
      </c>
      <c r="L14" s="24">
        <v>83010</v>
      </c>
      <c r="M14" s="24">
        <v>58497</v>
      </c>
    </row>
    <row r="15" spans="1:15" x14ac:dyDescent="0.2">
      <c r="A15" s="26" t="s">
        <v>91</v>
      </c>
      <c r="B15" s="27">
        <v>42763</v>
      </c>
      <c r="C15" s="27">
        <v>70959</v>
      </c>
      <c r="D15" s="27">
        <v>95335</v>
      </c>
      <c r="E15" s="27">
        <v>105015</v>
      </c>
      <c r="F15" s="27">
        <v>144057</v>
      </c>
      <c r="G15" s="27">
        <v>77666</v>
      </c>
      <c r="H15" s="27">
        <v>119484</v>
      </c>
      <c r="I15" s="27">
        <v>124955</v>
      </c>
      <c r="J15" s="27">
        <v>115970</v>
      </c>
      <c r="K15" s="27">
        <v>47423</v>
      </c>
      <c r="L15" s="27">
        <v>78525</v>
      </c>
      <c r="M15" s="27">
        <v>76803</v>
      </c>
    </row>
    <row r="16" spans="1:15" x14ac:dyDescent="0.2">
      <c r="A16" s="20" t="s">
        <v>92</v>
      </c>
      <c r="B16" s="24">
        <f>SUM(B14:B15)</f>
        <v>162922</v>
      </c>
      <c r="C16" s="24">
        <f t="shared" ref="C16:M16" si="1">SUM(C14:C15)</f>
        <v>202010</v>
      </c>
      <c r="D16" s="24">
        <f t="shared" si="1"/>
        <v>218307</v>
      </c>
      <c r="E16" s="24">
        <f t="shared" si="1"/>
        <v>155903</v>
      </c>
      <c r="F16" s="24">
        <f t="shared" si="1"/>
        <v>280929</v>
      </c>
      <c r="G16" s="24">
        <f t="shared" si="1"/>
        <v>185055</v>
      </c>
      <c r="H16" s="24">
        <f t="shared" si="1"/>
        <v>195252</v>
      </c>
      <c r="I16" s="24">
        <f t="shared" si="1"/>
        <v>269978</v>
      </c>
      <c r="J16" s="24">
        <f t="shared" si="1"/>
        <v>172243</v>
      </c>
      <c r="K16" s="24">
        <f t="shared" si="1"/>
        <v>136075</v>
      </c>
      <c r="L16" s="24">
        <f t="shared" si="1"/>
        <v>161535</v>
      </c>
      <c r="M16" s="24">
        <f t="shared" si="1"/>
        <v>135300</v>
      </c>
    </row>
    <row r="17" spans="1:15" x14ac:dyDescent="0.2">
      <c r="A17" s="20" t="s">
        <v>93</v>
      </c>
      <c r="B17" s="24">
        <v>108379</v>
      </c>
      <c r="C17" s="24">
        <v>129572</v>
      </c>
      <c r="D17" s="24">
        <v>35957</v>
      </c>
      <c r="E17" s="24">
        <v>25648</v>
      </c>
      <c r="F17" s="24">
        <v>97790</v>
      </c>
      <c r="G17" s="24">
        <v>137688</v>
      </c>
      <c r="H17" s="24">
        <v>93826</v>
      </c>
      <c r="I17" s="24">
        <v>113373</v>
      </c>
      <c r="J17" s="24">
        <v>120932</v>
      </c>
      <c r="K17" s="24">
        <v>128913</v>
      </c>
      <c r="L17" s="24">
        <v>148049</v>
      </c>
      <c r="M17" s="24">
        <v>129639</v>
      </c>
    </row>
    <row r="18" spans="1:15" x14ac:dyDescent="0.2">
      <c r="A18" s="20" t="s">
        <v>94</v>
      </c>
      <c r="B18" s="27">
        <v>133518</v>
      </c>
      <c r="C18" s="27">
        <v>123724</v>
      </c>
      <c r="D18" s="27">
        <v>111259</v>
      </c>
      <c r="E18" s="27">
        <v>38982</v>
      </c>
      <c r="F18" s="27">
        <v>115388</v>
      </c>
      <c r="G18" s="27">
        <v>47405</v>
      </c>
      <c r="H18" s="27">
        <v>41929</v>
      </c>
      <c r="I18" s="27">
        <v>89623</v>
      </c>
      <c r="J18" s="27">
        <v>120844</v>
      </c>
      <c r="K18" s="27">
        <v>85002</v>
      </c>
      <c r="L18" s="27">
        <v>39627</v>
      </c>
      <c r="M18" s="27">
        <v>117250</v>
      </c>
    </row>
    <row r="19" spans="1:15" x14ac:dyDescent="0.2">
      <c r="A19" s="23" t="s">
        <v>95</v>
      </c>
      <c r="B19" s="24">
        <f>SUM(B16:B18)</f>
        <v>404819</v>
      </c>
      <c r="C19" s="24">
        <f t="shared" ref="C19:M19" si="2">SUM(C16:C18)</f>
        <v>455306</v>
      </c>
      <c r="D19" s="24">
        <f t="shared" si="2"/>
        <v>365523</v>
      </c>
      <c r="E19" s="24">
        <f t="shared" si="2"/>
        <v>220533</v>
      </c>
      <c r="F19" s="24">
        <f t="shared" si="2"/>
        <v>494107</v>
      </c>
      <c r="G19" s="24">
        <f t="shared" si="2"/>
        <v>370148</v>
      </c>
      <c r="H19" s="24">
        <f t="shared" si="2"/>
        <v>331007</v>
      </c>
      <c r="I19" s="24">
        <f t="shared" si="2"/>
        <v>472974</v>
      </c>
      <c r="J19" s="24">
        <f t="shared" si="2"/>
        <v>414019</v>
      </c>
      <c r="K19" s="24">
        <f t="shared" si="2"/>
        <v>349990</v>
      </c>
      <c r="L19" s="24">
        <f t="shared" si="2"/>
        <v>349211</v>
      </c>
      <c r="M19" s="24">
        <f t="shared" si="2"/>
        <v>382189</v>
      </c>
    </row>
    <row r="20" spans="1:15" x14ac:dyDescent="0.2">
      <c r="A20" s="25"/>
      <c r="B20" s="24"/>
      <c r="C20" s="24"/>
      <c r="D20" s="24"/>
      <c r="E20" s="24"/>
      <c r="F20" s="24"/>
      <c r="G20" s="24"/>
      <c r="H20" s="24"/>
      <c r="I20" s="24"/>
      <c r="J20" s="24"/>
      <c r="K20" s="24"/>
      <c r="L20" s="24"/>
      <c r="M20" s="24"/>
    </row>
    <row r="21" spans="1:15" x14ac:dyDescent="0.2">
      <c r="A21" s="23" t="s">
        <v>96</v>
      </c>
      <c r="B21" s="24">
        <f t="shared" ref="B21:M21" si="3">B10-B19</f>
        <v>20625.656000000075</v>
      </c>
      <c r="C21" s="24">
        <f t="shared" si="3"/>
        <v>676515.02020000014</v>
      </c>
      <c r="D21" s="24">
        <f t="shared" si="3"/>
        <v>453318.01390000014</v>
      </c>
      <c r="E21" s="24">
        <f t="shared" si="3"/>
        <v>311361.35910000012</v>
      </c>
      <c r="F21" s="24">
        <f t="shared" si="3"/>
        <v>608964.5175999999</v>
      </c>
      <c r="G21" s="24">
        <f t="shared" si="3"/>
        <v>593305.92520000017</v>
      </c>
      <c r="H21" s="24">
        <f t="shared" si="3"/>
        <v>659725.53630000027</v>
      </c>
      <c r="I21" s="24">
        <f t="shared" si="3"/>
        <v>440483.89470000018</v>
      </c>
      <c r="J21" s="24">
        <f t="shared" si="3"/>
        <v>393017.75260000001</v>
      </c>
      <c r="K21" s="24">
        <f t="shared" si="3"/>
        <v>267404.56870000006</v>
      </c>
      <c r="L21" s="24">
        <f t="shared" si="3"/>
        <v>217530.63520000014</v>
      </c>
      <c r="M21" s="24">
        <f t="shared" si="3"/>
        <v>140431.60240000009</v>
      </c>
    </row>
    <row r="22" spans="1:15" x14ac:dyDescent="0.2">
      <c r="B22" s="24"/>
      <c r="C22" s="24"/>
      <c r="D22" s="24"/>
      <c r="E22" s="24"/>
      <c r="F22" s="24"/>
      <c r="G22" s="24"/>
      <c r="H22" s="24"/>
      <c r="I22" s="24"/>
      <c r="J22" s="24"/>
      <c r="K22" s="24"/>
      <c r="L22" s="24"/>
      <c r="M22" s="24"/>
    </row>
    <row r="23" spans="1:15" x14ac:dyDescent="0.2">
      <c r="A23" s="25" t="s">
        <v>97</v>
      </c>
      <c r="B23" s="24"/>
      <c r="C23" s="24"/>
      <c r="D23" s="24"/>
      <c r="E23" s="24"/>
      <c r="F23" s="24"/>
      <c r="G23" s="24"/>
      <c r="H23" s="24"/>
      <c r="I23" s="24"/>
      <c r="J23" s="24"/>
      <c r="K23" s="24"/>
      <c r="L23" s="24"/>
      <c r="M23" s="24"/>
    </row>
    <row r="24" spans="1:15" x14ac:dyDescent="0.2">
      <c r="A24" s="20" t="s">
        <v>98</v>
      </c>
      <c r="B24" s="24">
        <v>86431</v>
      </c>
      <c r="C24" s="24">
        <v>49816</v>
      </c>
      <c r="D24" s="24">
        <v>118328</v>
      </c>
      <c r="E24" s="24">
        <v>79272</v>
      </c>
      <c r="F24" s="24">
        <v>106695</v>
      </c>
      <c r="G24" s="24">
        <v>118283</v>
      </c>
      <c r="H24" s="24">
        <v>128103</v>
      </c>
      <c r="I24" s="24">
        <v>44604</v>
      </c>
      <c r="J24" s="24">
        <v>41412</v>
      </c>
      <c r="K24" s="24">
        <v>121117</v>
      </c>
      <c r="L24" s="24">
        <v>105837</v>
      </c>
      <c r="M24" s="24">
        <v>32335</v>
      </c>
      <c r="O24" s="12">
        <v>0.5</v>
      </c>
    </row>
    <row r="25" spans="1:15" x14ac:dyDescent="0.2">
      <c r="A25" s="20" t="s">
        <v>99</v>
      </c>
      <c r="B25" s="24">
        <v>49931</v>
      </c>
      <c r="C25" s="24">
        <v>69818</v>
      </c>
      <c r="D25" s="24">
        <v>32928</v>
      </c>
      <c r="E25" s="24">
        <v>32873</v>
      </c>
      <c r="F25" s="24">
        <v>71297</v>
      </c>
      <c r="G25" s="24">
        <v>140926</v>
      </c>
      <c r="H25" s="24">
        <v>80517</v>
      </c>
      <c r="I25" s="24">
        <v>86227</v>
      </c>
      <c r="J25" s="24">
        <v>88195</v>
      </c>
      <c r="K25" s="24">
        <v>66346</v>
      </c>
      <c r="L25" s="24">
        <v>114413</v>
      </c>
      <c r="M25" s="24">
        <v>50721</v>
      </c>
    </row>
    <row r="26" spans="1:15" x14ac:dyDescent="0.2">
      <c r="A26" s="20" t="s">
        <v>100</v>
      </c>
      <c r="B26" s="27">
        <v>55311</v>
      </c>
      <c r="C26" s="27">
        <v>146121</v>
      </c>
      <c r="D26" s="27">
        <v>145170</v>
      </c>
      <c r="E26" s="27">
        <v>45388</v>
      </c>
      <c r="F26" s="27">
        <v>146819</v>
      </c>
      <c r="G26" s="27">
        <v>82386</v>
      </c>
      <c r="H26" s="27">
        <v>141368</v>
      </c>
      <c r="I26" s="27">
        <v>147847</v>
      </c>
      <c r="J26" s="27">
        <v>71146</v>
      </c>
      <c r="K26" s="27">
        <v>108964</v>
      </c>
      <c r="L26" s="27">
        <v>48101</v>
      </c>
      <c r="M26" s="27">
        <v>131346</v>
      </c>
    </row>
    <row r="27" spans="1:15" x14ac:dyDescent="0.2">
      <c r="A27" s="28" t="s">
        <v>101</v>
      </c>
      <c r="B27" s="24">
        <f>SUM(B24:B26)</f>
        <v>191673</v>
      </c>
      <c r="C27" s="24">
        <f t="shared" ref="C27:M27" si="4">SUM(C24:C26)</f>
        <v>265755</v>
      </c>
      <c r="D27" s="24">
        <f t="shared" si="4"/>
        <v>296426</v>
      </c>
      <c r="E27" s="24">
        <f t="shared" si="4"/>
        <v>157533</v>
      </c>
      <c r="F27" s="24">
        <f t="shared" si="4"/>
        <v>324811</v>
      </c>
      <c r="G27" s="24">
        <f t="shared" si="4"/>
        <v>341595</v>
      </c>
      <c r="H27" s="24">
        <f t="shared" si="4"/>
        <v>349988</v>
      </c>
      <c r="I27" s="24">
        <f t="shared" si="4"/>
        <v>278678</v>
      </c>
      <c r="J27" s="24">
        <f t="shared" si="4"/>
        <v>200753</v>
      </c>
      <c r="K27" s="24">
        <f t="shared" si="4"/>
        <v>296427</v>
      </c>
      <c r="L27" s="24">
        <f t="shared" si="4"/>
        <v>268351</v>
      </c>
      <c r="M27" s="24">
        <f t="shared" si="4"/>
        <v>214402</v>
      </c>
    </row>
    <row r="28" spans="1:15" x14ac:dyDescent="0.2">
      <c r="B28" s="24"/>
      <c r="C28" s="24"/>
      <c r="D28" s="24"/>
      <c r="E28" s="24"/>
      <c r="F28" s="24"/>
      <c r="G28" s="24"/>
      <c r="H28" s="24"/>
      <c r="I28" s="24"/>
      <c r="J28" s="24"/>
      <c r="K28" s="24"/>
      <c r="L28" s="24"/>
      <c r="M28" s="24"/>
    </row>
    <row r="29" spans="1:15" ht="16" thickBot="1" x14ac:dyDescent="0.25">
      <c r="A29" s="29" t="s">
        <v>102</v>
      </c>
      <c r="B29" s="30">
        <f>B21-B27</f>
        <v>-171047.34399999992</v>
      </c>
      <c r="C29" s="30">
        <f t="shared" ref="C29:M29" si="5">C21-C27</f>
        <v>410760.02020000014</v>
      </c>
      <c r="D29" s="30">
        <f t="shared" si="5"/>
        <v>156892.01390000014</v>
      </c>
      <c r="E29" s="30">
        <f t="shared" si="5"/>
        <v>153828.35910000012</v>
      </c>
      <c r="F29" s="30">
        <f t="shared" si="5"/>
        <v>284153.5175999999</v>
      </c>
      <c r="G29" s="30">
        <f t="shared" si="5"/>
        <v>251710.92520000017</v>
      </c>
      <c r="H29" s="30">
        <f t="shared" si="5"/>
        <v>309737.53630000027</v>
      </c>
      <c r="I29" s="30">
        <f t="shared" si="5"/>
        <v>161805.89470000018</v>
      </c>
      <c r="J29" s="30">
        <f t="shared" si="5"/>
        <v>192264.75260000001</v>
      </c>
      <c r="K29" s="30">
        <f t="shared" si="5"/>
        <v>-29022.431299999938</v>
      </c>
      <c r="L29" s="30">
        <f t="shared" si="5"/>
        <v>-50820.364799999865</v>
      </c>
      <c r="M29" s="30">
        <f t="shared" si="5"/>
        <v>-73970.397599999909</v>
      </c>
    </row>
    <row r="30" spans="1:15" ht="16" thickTop="1" x14ac:dyDescent="0.2"/>
  </sheetData>
  <conditionalFormatting sqref="B29:M29">
    <cfRule type="cellIs" dxfId="1" priority="1"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296A-0FF5-4D9F-BCAD-3645E1AE47FD}">
  <dimension ref="A1:B6"/>
  <sheetViews>
    <sheetView workbookViewId="0">
      <selection activeCell="B4" sqref="B4"/>
    </sheetView>
  </sheetViews>
  <sheetFormatPr baseColWidth="10" defaultColWidth="8.83203125" defaultRowHeight="15" x14ac:dyDescent="0.2"/>
  <cols>
    <col min="1" max="1" width="16.5" customWidth="1"/>
    <col min="2" max="2" width="12.33203125" customWidth="1"/>
  </cols>
  <sheetData>
    <row r="1" spans="1:2" ht="19" x14ac:dyDescent="0.25">
      <c r="A1" s="7" t="s">
        <v>108</v>
      </c>
    </row>
    <row r="3" spans="1:2" x14ac:dyDescent="0.2">
      <c r="A3" s="33" t="s">
        <v>110</v>
      </c>
      <c r="B3" s="33" t="s">
        <v>111</v>
      </c>
    </row>
    <row r="4" spans="1:2" x14ac:dyDescent="0.2">
      <c r="A4" t="s">
        <v>109</v>
      </c>
      <c r="B4" s="48">
        <v>1000</v>
      </c>
    </row>
    <row r="5" spans="1:2" x14ac:dyDescent="0.2">
      <c r="A5" t="s">
        <v>64</v>
      </c>
      <c r="B5">
        <v>1245.5</v>
      </c>
    </row>
    <row r="6" spans="1:2" x14ac:dyDescent="0.2">
      <c r="A6" t="s">
        <v>112</v>
      </c>
      <c r="B6">
        <v>5.2499999999999998E-2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17B3E-E533-4B0C-A0D8-EBE147912F44}">
  <sheetPr codeName="Sheet9"/>
  <dimension ref="A1:R30"/>
  <sheetViews>
    <sheetView workbookViewId="0"/>
  </sheetViews>
  <sheetFormatPr baseColWidth="10" defaultColWidth="8.83203125" defaultRowHeight="15" outlineLevelRow="1" outlineLevelCol="2" x14ac:dyDescent="0.2"/>
  <cols>
    <col min="1" max="1" width="23.33203125" customWidth="1"/>
    <col min="2" max="4" width="9.83203125" customWidth="1" outlineLevel="2"/>
    <col min="5" max="5" width="9.83203125" customWidth="1" outlineLevel="1"/>
    <col min="6" max="8" width="9.83203125" customWidth="1" outlineLevel="2"/>
    <col min="9" max="9" width="9.83203125" customWidth="1" outlineLevel="1"/>
    <col min="10" max="12" width="9.83203125" customWidth="1" outlineLevel="2"/>
    <col min="13" max="13" width="9.83203125" customWidth="1" outlineLevel="1"/>
    <col min="14" max="16" width="9.83203125" customWidth="1" outlineLevel="2"/>
    <col min="17" max="17" width="9.83203125" customWidth="1" outlineLevel="1"/>
    <col min="18" max="18" width="11.6640625" bestFit="1" customWidth="1"/>
  </cols>
  <sheetData>
    <row r="1" spans="1:18" ht="19" x14ac:dyDescent="0.25">
      <c r="A1" s="7" t="s">
        <v>107</v>
      </c>
    </row>
    <row r="3" spans="1:18" x14ac:dyDescent="0.2">
      <c r="B3" s="53" t="s">
        <v>103</v>
      </c>
      <c r="C3" s="53"/>
      <c r="D3" s="53"/>
      <c r="E3" s="53"/>
      <c r="F3" s="54" t="s">
        <v>104</v>
      </c>
      <c r="G3" s="54"/>
      <c r="H3" s="54"/>
      <c r="I3" s="54"/>
      <c r="J3" s="55" t="s">
        <v>105</v>
      </c>
      <c r="K3" s="55"/>
      <c r="L3" s="55"/>
      <c r="M3" s="55"/>
      <c r="N3" s="56" t="s">
        <v>106</v>
      </c>
      <c r="O3" s="56"/>
      <c r="P3" s="56"/>
      <c r="Q3" s="56"/>
      <c r="R3" s="34">
        <v>2017</v>
      </c>
    </row>
    <row r="4" spans="1:18" ht="17" x14ac:dyDescent="0.3">
      <c r="A4" s="18"/>
      <c r="B4" s="31" t="s">
        <v>71</v>
      </c>
      <c r="C4" s="31" t="s">
        <v>72</v>
      </c>
      <c r="D4" s="31" t="s">
        <v>73</v>
      </c>
      <c r="E4" s="31" t="s">
        <v>60</v>
      </c>
      <c r="F4" s="31" t="s">
        <v>74</v>
      </c>
      <c r="G4" s="31" t="s">
        <v>75</v>
      </c>
      <c r="H4" s="31" t="s">
        <v>76</v>
      </c>
      <c r="I4" s="31" t="s">
        <v>60</v>
      </c>
      <c r="J4" s="31" t="s">
        <v>77</v>
      </c>
      <c r="K4" s="31" t="s">
        <v>78</v>
      </c>
      <c r="L4" s="31" t="s">
        <v>79</v>
      </c>
      <c r="M4" s="31" t="s">
        <v>60</v>
      </c>
      <c r="N4" s="31" t="s">
        <v>80</v>
      </c>
      <c r="O4" s="31" t="s">
        <v>81</v>
      </c>
      <c r="P4" s="31" t="s">
        <v>82</v>
      </c>
      <c r="Q4" s="31" t="s">
        <v>60</v>
      </c>
      <c r="R4" s="31" t="s">
        <v>55</v>
      </c>
    </row>
    <row r="6" spans="1:18" outlineLevel="1" x14ac:dyDescent="0.2">
      <c r="A6" s="19" t="s">
        <v>83</v>
      </c>
    </row>
    <row r="7" spans="1:18" outlineLevel="1" x14ac:dyDescent="0.2">
      <c r="A7" s="20" t="s">
        <v>84</v>
      </c>
      <c r="B7" s="21">
        <v>83792.261800000007</v>
      </c>
      <c r="C7" s="21">
        <v>314862.17620000005</v>
      </c>
      <c r="D7" s="21">
        <v>400910.75700000004</v>
      </c>
      <c r="E7" s="21">
        <f>SUM(B7:D7)</f>
        <v>799565.19500000007</v>
      </c>
      <c r="F7" s="21">
        <v>203722.75690000001</v>
      </c>
      <c r="G7" s="21">
        <v>327463.28940000001</v>
      </c>
      <c r="H7" s="21">
        <v>255024.02510000003</v>
      </c>
      <c r="I7" s="21">
        <f>SUM(F7:H7)</f>
        <v>786210.07140000002</v>
      </c>
      <c r="J7" s="21">
        <v>359088.88470000005</v>
      </c>
      <c r="K7" s="21">
        <v>191512.92940000002</v>
      </c>
      <c r="L7" s="21">
        <v>86394.168900000019</v>
      </c>
      <c r="M7" s="21">
        <f>SUM(J7:L7)</f>
        <v>636995.98300000012</v>
      </c>
      <c r="N7" s="21">
        <v>284681.76750000002</v>
      </c>
      <c r="O7" s="21">
        <v>161975.14320000005</v>
      </c>
      <c r="P7" s="21">
        <v>198227.62050000002</v>
      </c>
      <c r="Q7" s="21">
        <f>SUM(N7:P7)</f>
        <v>644884.53120000008</v>
      </c>
      <c r="R7" s="21">
        <f>E7+I7+M7+Q7</f>
        <v>2867655.7806000002</v>
      </c>
    </row>
    <row r="8" spans="1:18" outlineLevel="1" x14ac:dyDescent="0.2">
      <c r="A8" s="20" t="s">
        <v>85</v>
      </c>
      <c r="B8" s="21">
        <v>196642.48500000002</v>
      </c>
      <c r="C8" s="21">
        <v>404089.59630000003</v>
      </c>
      <c r="D8" s="21">
        <v>341977.98960000003</v>
      </c>
      <c r="E8" s="21">
        <f>SUM(B8:D8)</f>
        <v>942710.07090000017</v>
      </c>
      <c r="F8" s="21">
        <v>144641.47230000002</v>
      </c>
      <c r="G8" s="21">
        <v>414711.43219999998</v>
      </c>
      <c r="H8" s="21">
        <v>321214.14260000008</v>
      </c>
      <c r="I8" s="21">
        <f>SUM(F8:H8)</f>
        <v>880567.04710000008</v>
      </c>
      <c r="J8" s="21">
        <v>295749.15500000003</v>
      </c>
      <c r="K8" s="21">
        <v>368793.91250000003</v>
      </c>
      <c r="L8" s="21">
        <v>360168.49050000001</v>
      </c>
      <c r="M8" s="21">
        <f>SUM(J8:L8)</f>
        <v>1024711.5580000002</v>
      </c>
      <c r="N8" s="21">
        <v>113635.65070000001</v>
      </c>
      <c r="O8" s="21">
        <v>311674.76860000007</v>
      </c>
      <c r="P8" s="21">
        <v>244219.39880000005</v>
      </c>
      <c r="Q8" s="21">
        <f>SUM(N8:P8)</f>
        <v>669529.81810000015</v>
      </c>
      <c r="R8" s="21">
        <f>E8+I8+M8+Q8</f>
        <v>3517518.4941000007</v>
      </c>
    </row>
    <row r="9" spans="1:18" outlineLevel="1" x14ac:dyDescent="0.2">
      <c r="A9" s="20" t="s">
        <v>86</v>
      </c>
      <c r="B9" s="22">
        <v>145009.90920000002</v>
      </c>
      <c r="C9" s="22">
        <v>412869.24770000007</v>
      </c>
      <c r="D9" s="22">
        <v>75952.267300000021</v>
      </c>
      <c r="E9" s="22">
        <f>SUM(B9:D9)</f>
        <v>633831.42420000012</v>
      </c>
      <c r="F9" s="22">
        <v>183530.12990000003</v>
      </c>
      <c r="G9" s="22">
        <v>360896.79599999997</v>
      </c>
      <c r="H9" s="22">
        <v>387215.75750000007</v>
      </c>
      <c r="I9" s="22">
        <f>SUM(F9:H9)</f>
        <v>931642.6834000001</v>
      </c>
      <c r="J9" s="22">
        <v>335894.49660000013</v>
      </c>
      <c r="K9" s="22">
        <v>353151.05280000006</v>
      </c>
      <c r="L9" s="22">
        <v>360474.09320000006</v>
      </c>
      <c r="M9" s="22">
        <f>SUM(J9:L9)</f>
        <v>1049519.6426000001</v>
      </c>
      <c r="N9" s="22">
        <v>219077.15050000002</v>
      </c>
      <c r="O9" s="22">
        <v>93091.723400000017</v>
      </c>
      <c r="P9" s="22">
        <v>80173.583100000018</v>
      </c>
      <c r="Q9" s="22">
        <f>SUM(N9:P9)</f>
        <v>392342.45700000005</v>
      </c>
      <c r="R9" s="22">
        <f>E9+I9+M9+Q9</f>
        <v>3007336.2072000005</v>
      </c>
    </row>
    <row r="10" spans="1:18" x14ac:dyDescent="0.2">
      <c r="A10" s="23" t="s">
        <v>87</v>
      </c>
      <c r="B10" s="24">
        <f t="shared" ref="B10:R10" si="0">SUM(B7:B9)</f>
        <v>425444.65600000008</v>
      </c>
      <c r="C10" s="24">
        <f t="shared" si="0"/>
        <v>1131821.0202000001</v>
      </c>
      <c r="D10" s="24">
        <f t="shared" si="0"/>
        <v>818841.01390000014</v>
      </c>
      <c r="E10" s="24">
        <f t="shared" si="0"/>
        <v>2376106.6901000002</v>
      </c>
      <c r="F10" s="24">
        <f t="shared" si="0"/>
        <v>531894.35910000012</v>
      </c>
      <c r="G10" s="24">
        <f t="shared" si="0"/>
        <v>1103071.5175999999</v>
      </c>
      <c r="H10" s="24">
        <f t="shared" si="0"/>
        <v>963453.92520000017</v>
      </c>
      <c r="I10" s="24">
        <f t="shared" si="0"/>
        <v>2598419.8019000003</v>
      </c>
      <c r="J10" s="24">
        <f t="shared" si="0"/>
        <v>990732.53630000027</v>
      </c>
      <c r="K10" s="24">
        <f t="shared" si="0"/>
        <v>913457.89470000018</v>
      </c>
      <c r="L10" s="24">
        <f t="shared" si="0"/>
        <v>807036.75260000001</v>
      </c>
      <c r="M10" s="24">
        <f t="shared" si="0"/>
        <v>2711227.1836000001</v>
      </c>
      <c r="N10" s="24">
        <f t="shared" si="0"/>
        <v>617394.56870000006</v>
      </c>
      <c r="O10" s="24">
        <f t="shared" si="0"/>
        <v>566741.63520000014</v>
      </c>
      <c r="P10" s="24">
        <f t="shared" si="0"/>
        <v>522620.60240000009</v>
      </c>
      <c r="Q10" s="24">
        <f t="shared" si="0"/>
        <v>1706756.8063000003</v>
      </c>
      <c r="R10" s="24">
        <f t="shared" si="0"/>
        <v>9392510.4819000009</v>
      </c>
    </row>
    <row r="11" spans="1:18" x14ac:dyDescent="0.2">
      <c r="B11" s="24"/>
      <c r="C11" s="24"/>
      <c r="D11" s="24"/>
      <c r="E11" s="24"/>
      <c r="F11" s="24"/>
      <c r="G11" s="24"/>
      <c r="H11" s="24"/>
      <c r="I11" s="24"/>
      <c r="J11" s="24"/>
      <c r="K11" s="24"/>
      <c r="L11" s="24"/>
      <c r="M11" s="24"/>
      <c r="N11" s="24"/>
      <c r="O11" s="24"/>
      <c r="P11" s="24"/>
      <c r="Q11" s="24"/>
      <c r="R11" s="24"/>
    </row>
    <row r="12" spans="1:18" outlineLevel="1" x14ac:dyDescent="0.2">
      <c r="A12" s="25" t="s">
        <v>88</v>
      </c>
      <c r="B12" s="24"/>
      <c r="C12" s="24"/>
      <c r="D12" s="24"/>
      <c r="E12" s="24"/>
      <c r="F12" s="24"/>
      <c r="G12" s="24"/>
      <c r="H12" s="24"/>
      <c r="I12" s="24"/>
      <c r="J12" s="24"/>
      <c r="K12" s="24"/>
      <c r="L12" s="24"/>
      <c r="M12" s="24"/>
      <c r="N12" s="24"/>
      <c r="O12" s="24"/>
      <c r="P12" s="24"/>
      <c r="Q12" s="24"/>
      <c r="R12" s="24"/>
    </row>
    <row r="13" spans="1:18" outlineLevel="1" x14ac:dyDescent="0.2">
      <c r="A13" s="20" t="s">
        <v>89</v>
      </c>
      <c r="B13" s="24"/>
      <c r="C13" s="24"/>
      <c r="D13" s="24"/>
      <c r="E13" s="24"/>
      <c r="F13" s="24"/>
      <c r="G13" s="24"/>
      <c r="H13" s="24"/>
      <c r="I13" s="24"/>
      <c r="J13" s="24"/>
      <c r="K13" s="24"/>
      <c r="L13" s="24"/>
      <c r="M13" s="24"/>
      <c r="N13" s="24"/>
      <c r="O13" s="24"/>
      <c r="P13" s="24"/>
      <c r="Q13" s="24"/>
      <c r="R13" s="24"/>
    </row>
    <row r="14" spans="1:18" outlineLevel="1" x14ac:dyDescent="0.2">
      <c r="A14" s="26" t="s">
        <v>90</v>
      </c>
      <c r="B14" s="24">
        <v>120159</v>
      </c>
      <c r="C14" s="24">
        <v>131051</v>
      </c>
      <c r="D14" s="24">
        <v>122972</v>
      </c>
      <c r="E14" s="24">
        <f>SUM(B14:D14)</f>
        <v>374182</v>
      </c>
      <c r="F14" s="24">
        <v>50888</v>
      </c>
      <c r="G14" s="24">
        <v>136872</v>
      </c>
      <c r="H14" s="24">
        <v>107389</v>
      </c>
      <c r="I14" s="24">
        <f>SUM(F14:H14)</f>
        <v>295149</v>
      </c>
      <c r="J14" s="24">
        <v>75768</v>
      </c>
      <c r="K14" s="24">
        <v>145023</v>
      </c>
      <c r="L14" s="24">
        <v>56273</v>
      </c>
      <c r="M14" s="24">
        <f>SUM(J14:L14)</f>
        <v>277064</v>
      </c>
      <c r="N14" s="24">
        <v>88652</v>
      </c>
      <c r="O14" s="24">
        <v>83010</v>
      </c>
      <c r="P14" s="24">
        <v>58497</v>
      </c>
      <c r="Q14" s="24">
        <f>SUM(N14:P14)</f>
        <v>230159</v>
      </c>
      <c r="R14" s="24">
        <f>E14+I14+M14+Q14</f>
        <v>1176554</v>
      </c>
    </row>
    <row r="15" spans="1:18" outlineLevel="1" x14ac:dyDescent="0.2">
      <c r="A15" s="26" t="s">
        <v>91</v>
      </c>
      <c r="B15" s="27">
        <v>42763</v>
      </c>
      <c r="C15" s="27">
        <v>70959</v>
      </c>
      <c r="D15" s="27">
        <v>95335</v>
      </c>
      <c r="E15" s="27">
        <f>SUM(B15:D15)</f>
        <v>209057</v>
      </c>
      <c r="F15" s="27">
        <v>105015</v>
      </c>
      <c r="G15" s="27">
        <v>144057</v>
      </c>
      <c r="H15" s="27">
        <v>77666</v>
      </c>
      <c r="I15" s="27">
        <f>SUM(F15:H15)</f>
        <v>326738</v>
      </c>
      <c r="J15" s="27">
        <v>119484</v>
      </c>
      <c r="K15" s="27">
        <v>124955</v>
      </c>
      <c r="L15" s="27">
        <v>115970</v>
      </c>
      <c r="M15" s="27">
        <f>SUM(J15:L15)</f>
        <v>360409</v>
      </c>
      <c r="N15" s="27">
        <v>47423</v>
      </c>
      <c r="O15" s="27">
        <v>78525</v>
      </c>
      <c r="P15" s="27">
        <v>76803</v>
      </c>
      <c r="Q15" s="27">
        <f>SUM(N15:P15)</f>
        <v>202751</v>
      </c>
      <c r="R15" s="27">
        <f>E15+I15+M15+Q15</f>
        <v>1098955</v>
      </c>
    </row>
    <row r="16" spans="1:18" outlineLevel="1" x14ac:dyDescent="0.2">
      <c r="A16" s="20" t="s">
        <v>92</v>
      </c>
      <c r="B16" s="24">
        <f t="shared" ref="B16:R16" si="1">SUM(B14:B15)</f>
        <v>162922</v>
      </c>
      <c r="C16" s="24">
        <f t="shared" si="1"/>
        <v>202010</v>
      </c>
      <c r="D16" s="24">
        <f t="shared" si="1"/>
        <v>218307</v>
      </c>
      <c r="E16" s="24">
        <f t="shared" si="1"/>
        <v>583239</v>
      </c>
      <c r="F16" s="24">
        <f t="shared" si="1"/>
        <v>155903</v>
      </c>
      <c r="G16" s="24">
        <f t="shared" si="1"/>
        <v>280929</v>
      </c>
      <c r="H16" s="24">
        <f t="shared" si="1"/>
        <v>185055</v>
      </c>
      <c r="I16" s="24">
        <f t="shared" si="1"/>
        <v>621887</v>
      </c>
      <c r="J16" s="24">
        <f t="shared" si="1"/>
        <v>195252</v>
      </c>
      <c r="K16" s="24">
        <f t="shared" si="1"/>
        <v>269978</v>
      </c>
      <c r="L16" s="24">
        <f t="shared" si="1"/>
        <v>172243</v>
      </c>
      <c r="M16" s="24">
        <f t="shared" si="1"/>
        <v>637473</v>
      </c>
      <c r="N16" s="24">
        <f t="shared" si="1"/>
        <v>136075</v>
      </c>
      <c r="O16" s="24">
        <f t="shared" si="1"/>
        <v>161535</v>
      </c>
      <c r="P16" s="24">
        <f t="shared" si="1"/>
        <v>135300</v>
      </c>
      <c r="Q16" s="24">
        <f t="shared" si="1"/>
        <v>432910</v>
      </c>
      <c r="R16" s="24">
        <f t="shared" si="1"/>
        <v>2275509</v>
      </c>
    </row>
    <row r="17" spans="1:18" outlineLevel="1" x14ac:dyDescent="0.2">
      <c r="A17" s="20" t="s">
        <v>93</v>
      </c>
      <c r="B17" s="24">
        <v>108379</v>
      </c>
      <c r="C17" s="24">
        <v>129572</v>
      </c>
      <c r="D17" s="24">
        <v>35957</v>
      </c>
      <c r="E17" s="24">
        <f>SUM(B17:D17)</f>
        <v>273908</v>
      </c>
      <c r="F17" s="24">
        <v>25648</v>
      </c>
      <c r="G17" s="24">
        <v>97790</v>
      </c>
      <c r="H17" s="24">
        <v>137688</v>
      </c>
      <c r="I17" s="24">
        <f>SUM(F17:H17)</f>
        <v>261126</v>
      </c>
      <c r="J17" s="24">
        <v>93826</v>
      </c>
      <c r="K17" s="24">
        <v>113373</v>
      </c>
      <c r="L17" s="24">
        <v>120932</v>
      </c>
      <c r="M17" s="24">
        <f>SUM(J17:L17)</f>
        <v>328131</v>
      </c>
      <c r="N17" s="24">
        <v>128913</v>
      </c>
      <c r="O17" s="24">
        <v>148049</v>
      </c>
      <c r="P17" s="24">
        <v>129639</v>
      </c>
      <c r="Q17" s="24">
        <f>SUM(N17:P17)</f>
        <v>406601</v>
      </c>
      <c r="R17" s="24">
        <f>E17+I17+M17+Q17</f>
        <v>1269766</v>
      </c>
    </row>
    <row r="18" spans="1:18" outlineLevel="1" x14ac:dyDescent="0.2">
      <c r="A18" s="20" t="s">
        <v>94</v>
      </c>
      <c r="B18" s="27">
        <v>133518</v>
      </c>
      <c r="C18" s="27">
        <v>123724</v>
      </c>
      <c r="D18" s="27">
        <v>111259</v>
      </c>
      <c r="E18" s="27">
        <f>SUM(B18:D18)</f>
        <v>368501</v>
      </c>
      <c r="F18" s="27">
        <v>38982</v>
      </c>
      <c r="G18" s="27">
        <v>115388</v>
      </c>
      <c r="H18" s="27">
        <v>47405</v>
      </c>
      <c r="I18" s="27">
        <f>SUM(F18:H18)</f>
        <v>201775</v>
      </c>
      <c r="J18" s="27">
        <v>41929</v>
      </c>
      <c r="K18" s="27">
        <v>89623</v>
      </c>
      <c r="L18" s="27">
        <v>120844</v>
      </c>
      <c r="M18" s="27">
        <f>SUM(J18:L18)</f>
        <v>252396</v>
      </c>
      <c r="N18" s="27">
        <v>85002</v>
      </c>
      <c r="O18" s="27">
        <v>39627</v>
      </c>
      <c r="P18" s="27">
        <v>117250</v>
      </c>
      <c r="Q18" s="27">
        <f>SUM(N18:P18)</f>
        <v>241879</v>
      </c>
      <c r="R18" s="27">
        <f>E18+I18+M18+Q18</f>
        <v>1064551</v>
      </c>
    </row>
    <row r="19" spans="1:18" x14ac:dyDescent="0.2">
      <c r="A19" s="23" t="s">
        <v>95</v>
      </c>
      <c r="B19" s="24">
        <f t="shared" ref="B19:R19" si="2">SUM(B16:B18)</f>
        <v>404819</v>
      </c>
      <c r="C19" s="24">
        <f t="shared" si="2"/>
        <v>455306</v>
      </c>
      <c r="D19" s="24">
        <f t="shared" si="2"/>
        <v>365523</v>
      </c>
      <c r="E19" s="24">
        <f t="shared" si="2"/>
        <v>1225648</v>
      </c>
      <c r="F19" s="24">
        <f t="shared" si="2"/>
        <v>220533</v>
      </c>
      <c r="G19" s="24">
        <f t="shared" si="2"/>
        <v>494107</v>
      </c>
      <c r="H19" s="24">
        <f t="shared" si="2"/>
        <v>370148</v>
      </c>
      <c r="I19" s="24">
        <f t="shared" si="2"/>
        <v>1084788</v>
      </c>
      <c r="J19" s="24">
        <f t="shared" si="2"/>
        <v>331007</v>
      </c>
      <c r="K19" s="24">
        <f t="shared" si="2"/>
        <v>472974</v>
      </c>
      <c r="L19" s="24">
        <f t="shared" si="2"/>
        <v>414019</v>
      </c>
      <c r="M19" s="24">
        <f t="shared" si="2"/>
        <v>1218000</v>
      </c>
      <c r="N19" s="24">
        <f t="shared" si="2"/>
        <v>349990</v>
      </c>
      <c r="O19" s="24">
        <f t="shared" si="2"/>
        <v>349211</v>
      </c>
      <c r="P19" s="24">
        <f t="shared" si="2"/>
        <v>382189</v>
      </c>
      <c r="Q19" s="24">
        <f t="shared" si="2"/>
        <v>1081390</v>
      </c>
      <c r="R19" s="24">
        <f t="shared" si="2"/>
        <v>4609826</v>
      </c>
    </row>
    <row r="20" spans="1:18" x14ac:dyDescent="0.2">
      <c r="A20" s="25"/>
      <c r="B20" s="24"/>
      <c r="C20" s="24"/>
      <c r="D20" s="24"/>
      <c r="E20" s="24"/>
      <c r="F20" s="24"/>
      <c r="G20" s="24"/>
      <c r="H20" s="24"/>
      <c r="I20" s="24"/>
      <c r="J20" s="24"/>
      <c r="K20" s="24"/>
      <c r="L20" s="24"/>
      <c r="M20" s="24"/>
      <c r="N20" s="24"/>
      <c r="O20" s="24"/>
      <c r="P20" s="24"/>
      <c r="Q20" s="24"/>
      <c r="R20" s="24"/>
    </row>
    <row r="21" spans="1:18" x14ac:dyDescent="0.2">
      <c r="A21" s="23" t="s">
        <v>96</v>
      </c>
      <c r="B21" s="24">
        <f t="shared" ref="B21:R21" si="3">B10-B19</f>
        <v>20625.656000000075</v>
      </c>
      <c r="C21" s="24">
        <f t="shared" si="3"/>
        <v>676515.02020000014</v>
      </c>
      <c r="D21" s="24">
        <f t="shared" si="3"/>
        <v>453318.01390000014</v>
      </c>
      <c r="E21" s="24">
        <f t="shared" si="3"/>
        <v>1150458.6901000002</v>
      </c>
      <c r="F21" s="24">
        <f t="shared" si="3"/>
        <v>311361.35910000012</v>
      </c>
      <c r="G21" s="24">
        <f t="shared" si="3"/>
        <v>608964.5175999999</v>
      </c>
      <c r="H21" s="24">
        <f t="shared" si="3"/>
        <v>593305.92520000017</v>
      </c>
      <c r="I21" s="24">
        <f t="shared" si="3"/>
        <v>1513631.8019000003</v>
      </c>
      <c r="J21" s="24">
        <f t="shared" si="3"/>
        <v>659725.53630000027</v>
      </c>
      <c r="K21" s="24">
        <f t="shared" si="3"/>
        <v>440483.89470000018</v>
      </c>
      <c r="L21" s="24">
        <f t="shared" si="3"/>
        <v>393017.75260000001</v>
      </c>
      <c r="M21" s="24">
        <f t="shared" si="3"/>
        <v>1493227.1836000001</v>
      </c>
      <c r="N21" s="24">
        <f t="shared" si="3"/>
        <v>267404.56870000006</v>
      </c>
      <c r="O21" s="24">
        <f t="shared" si="3"/>
        <v>217530.63520000014</v>
      </c>
      <c r="P21" s="24">
        <f t="shared" si="3"/>
        <v>140431.60240000009</v>
      </c>
      <c r="Q21" s="24">
        <f t="shared" si="3"/>
        <v>625366.80630000029</v>
      </c>
      <c r="R21" s="24">
        <f t="shared" si="3"/>
        <v>4782684.4819000009</v>
      </c>
    </row>
    <row r="22" spans="1:18" x14ac:dyDescent="0.2">
      <c r="B22" s="24"/>
      <c r="C22" s="24"/>
      <c r="D22" s="24"/>
      <c r="E22" s="24"/>
      <c r="F22" s="24"/>
      <c r="G22" s="24"/>
      <c r="H22" s="24"/>
      <c r="I22" s="24"/>
      <c r="J22" s="24"/>
      <c r="K22" s="24"/>
      <c r="L22" s="24"/>
      <c r="M22" s="24"/>
      <c r="N22" s="24"/>
      <c r="O22" s="24"/>
      <c r="P22" s="24"/>
      <c r="Q22" s="24"/>
      <c r="R22" s="24"/>
    </row>
    <row r="23" spans="1:18" outlineLevel="1" x14ac:dyDescent="0.2">
      <c r="A23" s="25" t="s">
        <v>97</v>
      </c>
      <c r="B23" s="24"/>
      <c r="C23" s="24"/>
      <c r="D23" s="24"/>
      <c r="E23" s="24"/>
      <c r="F23" s="24"/>
      <c r="G23" s="24"/>
      <c r="H23" s="24"/>
      <c r="I23" s="24"/>
      <c r="J23" s="24"/>
      <c r="K23" s="24"/>
      <c r="L23" s="24"/>
      <c r="M23" s="24"/>
      <c r="N23" s="24"/>
      <c r="O23" s="24"/>
      <c r="P23" s="24"/>
      <c r="Q23" s="24"/>
      <c r="R23" s="24"/>
    </row>
    <row r="24" spans="1:18" outlineLevel="1" x14ac:dyDescent="0.2">
      <c r="A24" s="20" t="s">
        <v>98</v>
      </c>
      <c r="B24" s="24">
        <v>86431</v>
      </c>
      <c r="C24" s="24">
        <v>49816</v>
      </c>
      <c r="D24" s="24">
        <v>118328</v>
      </c>
      <c r="E24" s="24">
        <f>SUM(B24:D24)</f>
        <v>254575</v>
      </c>
      <c r="F24" s="24">
        <v>79272</v>
      </c>
      <c r="G24" s="24">
        <v>106695</v>
      </c>
      <c r="H24" s="24">
        <v>118283</v>
      </c>
      <c r="I24" s="24">
        <f>SUM(F24:H24)</f>
        <v>304250</v>
      </c>
      <c r="J24" s="24">
        <v>128103</v>
      </c>
      <c r="K24" s="24">
        <v>44604</v>
      </c>
      <c r="L24" s="24">
        <v>41412</v>
      </c>
      <c r="M24" s="24">
        <f>SUM(J24:L24)</f>
        <v>214119</v>
      </c>
      <c r="N24" s="24">
        <v>121117</v>
      </c>
      <c r="O24" s="24">
        <v>105837</v>
      </c>
      <c r="P24" s="24">
        <v>32335</v>
      </c>
      <c r="Q24" s="24">
        <f>SUM(N24:P24)</f>
        <v>259289</v>
      </c>
      <c r="R24" s="24">
        <f>E24+I24+M24+Q24</f>
        <v>1032233</v>
      </c>
    </row>
    <row r="25" spans="1:18" outlineLevel="1" x14ac:dyDescent="0.2">
      <c r="A25" s="20" t="s">
        <v>99</v>
      </c>
      <c r="B25" s="24">
        <v>49931</v>
      </c>
      <c r="C25" s="24">
        <v>69818</v>
      </c>
      <c r="D25" s="24">
        <v>32928</v>
      </c>
      <c r="E25" s="24">
        <f>SUM(B25:D25)</f>
        <v>152677</v>
      </c>
      <c r="F25" s="24">
        <v>32873</v>
      </c>
      <c r="G25" s="24">
        <v>71297</v>
      </c>
      <c r="H25" s="24">
        <v>140926</v>
      </c>
      <c r="I25" s="24">
        <f>SUM(F25:H25)</f>
        <v>245096</v>
      </c>
      <c r="J25" s="24">
        <v>80517</v>
      </c>
      <c r="K25" s="24">
        <v>86227</v>
      </c>
      <c r="L25" s="24">
        <v>88195</v>
      </c>
      <c r="M25" s="24">
        <f>SUM(J25:L25)</f>
        <v>254939</v>
      </c>
      <c r="N25" s="24">
        <v>66346</v>
      </c>
      <c r="O25" s="24">
        <v>114413</v>
      </c>
      <c r="P25" s="24">
        <v>50721</v>
      </c>
      <c r="Q25" s="24">
        <f>SUM(N25:P25)</f>
        <v>231480</v>
      </c>
      <c r="R25" s="24">
        <f>E25+I25+M25+Q25</f>
        <v>884192</v>
      </c>
    </row>
    <row r="26" spans="1:18" outlineLevel="1" x14ac:dyDescent="0.2">
      <c r="A26" s="20" t="s">
        <v>100</v>
      </c>
      <c r="B26" s="27">
        <v>55311</v>
      </c>
      <c r="C26" s="27">
        <v>146121</v>
      </c>
      <c r="D26" s="27">
        <v>145170</v>
      </c>
      <c r="E26" s="27">
        <f>SUM(B26:D26)</f>
        <v>346602</v>
      </c>
      <c r="F26" s="27">
        <v>45388</v>
      </c>
      <c r="G26" s="27">
        <v>146819</v>
      </c>
      <c r="H26" s="27">
        <v>82386</v>
      </c>
      <c r="I26" s="27">
        <f>SUM(F26:H26)</f>
        <v>274593</v>
      </c>
      <c r="J26" s="27">
        <v>141368</v>
      </c>
      <c r="K26" s="27">
        <v>147847</v>
      </c>
      <c r="L26" s="27">
        <v>71146</v>
      </c>
      <c r="M26" s="27">
        <f>SUM(J26:L26)</f>
        <v>360361</v>
      </c>
      <c r="N26" s="27">
        <v>108964</v>
      </c>
      <c r="O26" s="27">
        <v>48101</v>
      </c>
      <c r="P26" s="27">
        <v>131346</v>
      </c>
      <c r="Q26" s="27">
        <f>SUM(N26:P26)</f>
        <v>288411</v>
      </c>
      <c r="R26" s="27">
        <f>E26+I26+M26+Q26</f>
        <v>1269967</v>
      </c>
    </row>
    <row r="27" spans="1:18" x14ac:dyDescent="0.2">
      <c r="A27" s="28" t="s">
        <v>101</v>
      </c>
      <c r="B27" s="24">
        <f t="shared" ref="B27:R27" si="4">SUM(B24:B26)</f>
        <v>191673</v>
      </c>
      <c r="C27" s="24">
        <f t="shared" si="4"/>
        <v>265755</v>
      </c>
      <c r="D27" s="24">
        <f t="shared" si="4"/>
        <v>296426</v>
      </c>
      <c r="E27" s="24">
        <f t="shared" si="4"/>
        <v>753854</v>
      </c>
      <c r="F27" s="24">
        <f t="shared" si="4"/>
        <v>157533</v>
      </c>
      <c r="G27" s="24">
        <f t="shared" si="4"/>
        <v>324811</v>
      </c>
      <c r="H27" s="24">
        <f t="shared" si="4"/>
        <v>341595</v>
      </c>
      <c r="I27" s="24">
        <f t="shared" si="4"/>
        <v>823939</v>
      </c>
      <c r="J27" s="24">
        <f t="shared" si="4"/>
        <v>349988</v>
      </c>
      <c r="K27" s="24">
        <f t="shared" si="4"/>
        <v>278678</v>
      </c>
      <c r="L27" s="24">
        <f t="shared" si="4"/>
        <v>200753</v>
      </c>
      <c r="M27" s="24">
        <f t="shared" si="4"/>
        <v>829419</v>
      </c>
      <c r="N27" s="24">
        <f t="shared" si="4"/>
        <v>296427</v>
      </c>
      <c r="O27" s="24">
        <f t="shared" si="4"/>
        <v>268351</v>
      </c>
      <c r="P27" s="24">
        <f t="shared" si="4"/>
        <v>214402</v>
      </c>
      <c r="Q27" s="24">
        <f t="shared" si="4"/>
        <v>779180</v>
      </c>
      <c r="R27" s="24">
        <f t="shared" si="4"/>
        <v>3186392</v>
      </c>
    </row>
    <row r="28" spans="1:18" x14ac:dyDescent="0.2">
      <c r="B28" s="24"/>
      <c r="C28" s="24"/>
      <c r="D28" s="24"/>
      <c r="E28" s="24"/>
      <c r="F28" s="24"/>
      <c r="G28" s="24"/>
      <c r="H28" s="24"/>
      <c r="I28" s="24"/>
      <c r="J28" s="24"/>
      <c r="K28" s="24"/>
      <c r="L28" s="24"/>
      <c r="M28" s="24"/>
      <c r="N28" s="24"/>
      <c r="O28" s="24"/>
      <c r="P28" s="24"/>
      <c r="Q28" s="24"/>
    </row>
    <row r="29" spans="1:18" ht="16" thickBot="1" x14ac:dyDescent="0.25">
      <c r="A29" s="29" t="s">
        <v>102</v>
      </c>
      <c r="B29" s="30">
        <f t="shared" ref="B29:R29" si="5">B21-B27</f>
        <v>-171047.34399999992</v>
      </c>
      <c r="C29" s="30">
        <f t="shared" si="5"/>
        <v>410760.02020000014</v>
      </c>
      <c r="D29" s="30">
        <f t="shared" si="5"/>
        <v>156892.01390000014</v>
      </c>
      <c r="E29" s="30">
        <f t="shared" si="5"/>
        <v>396604.69010000024</v>
      </c>
      <c r="F29" s="30">
        <f t="shared" si="5"/>
        <v>153828.35910000012</v>
      </c>
      <c r="G29" s="30">
        <f t="shared" si="5"/>
        <v>284153.5175999999</v>
      </c>
      <c r="H29" s="30">
        <f t="shared" si="5"/>
        <v>251710.92520000017</v>
      </c>
      <c r="I29" s="30">
        <f t="shared" si="5"/>
        <v>689692.80190000031</v>
      </c>
      <c r="J29" s="30">
        <f t="shared" si="5"/>
        <v>309737.53630000027</v>
      </c>
      <c r="K29" s="30">
        <f t="shared" si="5"/>
        <v>161805.89470000018</v>
      </c>
      <c r="L29" s="30">
        <f t="shared" si="5"/>
        <v>192264.75260000001</v>
      </c>
      <c r="M29" s="30">
        <f t="shared" si="5"/>
        <v>663808.18360000011</v>
      </c>
      <c r="N29" s="30">
        <f t="shared" si="5"/>
        <v>-29022.431299999938</v>
      </c>
      <c r="O29" s="30">
        <f t="shared" si="5"/>
        <v>-50820.364799999865</v>
      </c>
      <c r="P29" s="30">
        <f t="shared" si="5"/>
        <v>-73970.397599999909</v>
      </c>
      <c r="Q29" s="30">
        <f t="shared" si="5"/>
        <v>-153813.19369999971</v>
      </c>
      <c r="R29" s="30">
        <f t="shared" si="5"/>
        <v>1596292.4819000009</v>
      </c>
    </row>
    <row r="30" spans="1:18" ht="16" thickTop="1" x14ac:dyDescent="0.2"/>
  </sheetData>
  <mergeCells count="4">
    <mergeCell ref="B3:E3"/>
    <mergeCell ref="F3:I3"/>
    <mergeCell ref="J3:M3"/>
    <mergeCell ref="N3:Q3"/>
  </mergeCells>
  <conditionalFormatting sqref="B29:R29">
    <cfRule type="cellIs" dxfId="0" priority="1"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E802-51FF-4084-9358-6698BB563370}">
  <sheetPr codeName="Sheet1"/>
  <dimension ref="A1:G83"/>
  <sheetViews>
    <sheetView zoomScaleNormal="100" workbookViewId="0"/>
  </sheetViews>
  <sheetFormatPr baseColWidth="10" defaultColWidth="8.83203125" defaultRowHeight="15" x14ac:dyDescent="0.2"/>
  <cols>
    <col min="1" max="1" width="15.5" customWidth="1"/>
    <col min="2" max="2" width="10.6640625" bestFit="1" customWidth="1"/>
    <col min="3" max="3" width="21" customWidth="1"/>
    <col min="4" max="4" width="12.5" customWidth="1"/>
    <col min="5" max="5" width="9.6640625" bestFit="1" customWidth="1"/>
    <col min="6" max="6" width="8.6640625" bestFit="1" customWidth="1"/>
  </cols>
  <sheetData>
    <row r="1" spans="1:7" ht="19" x14ac:dyDescent="0.25">
      <c r="A1" s="7" t="s">
        <v>57</v>
      </c>
    </row>
    <row r="3" spans="1:7" x14ac:dyDescent="0.2">
      <c r="A3" s="11" t="s">
        <v>1</v>
      </c>
      <c r="B3" s="11" t="s">
        <v>0</v>
      </c>
      <c r="C3" s="11" t="s">
        <v>3</v>
      </c>
      <c r="D3" s="11" t="s">
        <v>6</v>
      </c>
      <c r="E3" s="11" t="s">
        <v>4</v>
      </c>
      <c r="F3" s="11" t="s">
        <v>5</v>
      </c>
      <c r="G3" s="11" t="s">
        <v>113</v>
      </c>
    </row>
    <row r="4" spans="1:7" x14ac:dyDescent="0.2">
      <c r="A4" t="s">
        <v>39</v>
      </c>
      <c r="B4" s="2">
        <v>43101</v>
      </c>
      <c r="C4" t="s">
        <v>14</v>
      </c>
      <c r="D4" s="6">
        <v>103.70200000000001</v>
      </c>
      <c r="E4" s="3">
        <v>9.1999999999999993</v>
      </c>
      <c r="F4" s="5">
        <v>970</v>
      </c>
      <c r="G4" s="3">
        <v>-75</v>
      </c>
    </row>
    <row r="5" spans="1:7" x14ac:dyDescent="0.2">
      <c r="A5" t="s">
        <v>41</v>
      </c>
      <c r="B5" s="2">
        <v>43101</v>
      </c>
      <c r="C5" t="s">
        <v>14</v>
      </c>
      <c r="D5" s="6">
        <v>51.510399999999997</v>
      </c>
      <c r="E5" s="3">
        <v>9.1999999999999993</v>
      </c>
      <c r="F5" s="5">
        <v>470</v>
      </c>
      <c r="G5" s="3">
        <v>-100</v>
      </c>
    </row>
    <row r="6" spans="1:7" x14ac:dyDescent="0.2">
      <c r="A6" t="s">
        <v>40</v>
      </c>
      <c r="B6" s="2">
        <v>43101</v>
      </c>
      <c r="D6" s="6">
        <v>30</v>
      </c>
      <c r="E6" s="3">
        <v>0</v>
      </c>
      <c r="F6" s="5">
        <v>0</v>
      </c>
      <c r="G6" s="3">
        <v>0</v>
      </c>
    </row>
    <row r="7" spans="1:7" x14ac:dyDescent="0.2">
      <c r="A7" t="s">
        <v>40</v>
      </c>
      <c r="B7" s="2">
        <v>43101</v>
      </c>
      <c r="C7" t="s">
        <v>12</v>
      </c>
      <c r="D7" s="6">
        <v>99.14800000000001</v>
      </c>
      <c r="E7" s="3">
        <v>46</v>
      </c>
      <c r="F7" s="5">
        <v>190</v>
      </c>
      <c r="G7" s="3">
        <v>-25</v>
      </c>
    </row>
    <row r="8" spans="1:7" x14ac:dyDescent="0.2">
      <c r="A8" t="s">
        <v>42</v>
      </c>
      <c r="B8" s="2">
        <v>43101</v>
      </c>
      <c r="C8" t="s">
        <v>22</v>
      </c>
      <c r="D8" s="6">
        <v>37.717300000000009</v>
      </c>
      <c r="E8" s="4">
        <v>2.99</v>
      </c>
      <c r="F8" s="5">
        <v>900</v>
      </c>
      <c r="G8" s="3">
        <v>-25</v>
      </c>
    </row>
    <row r="9" spans="1:7" x14ac:dyDescent="0.2">
      <c r="A9" t="s">
        <v>43</v>
      </c>
      <c r="B9" s="2">
        <v>43102</v>
      </c>
      <c r="C9" t="s">
        <v>37</v>
      </c>
      <c r="D9" s="6">
        <v>23.86</v>
      </c>
      <c r="E9" s="3">
        <v>14</v>
      </c>
      <c r="F9" s="5">
        <v>100</v>
      </c>
      <c r="G9" s="3">
        <v>-100</v>
      </c>
    </row>
    <row r="10" spans="1:7" x14ac:dyDescent="0.2">
      <c r="A10" t="s">
        <v>42</v>
      </c>
      <c r="B10" s="2">
        <v>43102</v>
      </c>
      <c r="C10" t="s">
        <v>34</v>
      </c>
      <c r="D10" s="6">
        <v>72.83</v>
      </c>
      <c r="E10" s="3">
        <v>10</v>
      </c>
      <c r="F10" s="5">
        <v>810</v>
      </c>
      <c r="G10" s="3">
        <v>-50</v>
      </c>
    </row>
    <row r="11" spans="1:7" x14ac:dyDescent="0.2">
      <c r="A11" t="s">
        <v>39</v>
      </c>
      <c r="B11" s="2">
        <v>43103</v>
      </c>
      <c r="C11" t="s">
        <v>8</v>
      </c>
      <c r="D11" s="6">
        <v>36.25</v>
      </c>
      <c r="E11" s="3">
        <v>3.5</v>
      </c>
      <c r="F11" s="5">
        <v>750</v>
      </c>
      <c r="G11" s="3">
        <v>0</v>
      </c>
    </row>
    <row r="12" spans="1:7" x14ac:dyDescent="0.2">
      <c r="A12" t="s">
        <v>40</v>
      </c>
      <c r="B12" s="2">
        <v>43103</v>
      </c>
      <c r="C12" t="s">
        <v>12</v>
      </c>
      <c r="D12" s="6">
        <v>375.14800000000002</v>
      </c>
      <c r="E12" s="3">
        <v>46</v>
      </c>
      <c r="F12" s="5">
        <v>920</v>
      </c>
      <c r="G12" s="3">
        <v>-50</v>
      </c>
    </row>
    <row r="13" spans="1:7" x14ac:dyDescent="0.2">
      <c r="A13" t="s">
        <v>44</v>
      </c>
      <c r="B13" s="2">
        <v>43104</v>
      </c>
      <c r="C13" t="s">
        <v>28</v>
      </c>
      <c r="D13" s="6">
        <v>71.387200000000007</v>
      </c>
      <c r="E13" s="3">
        <v>34.799999999999997</v>
      </c>
      <c r="F13" s="5">
        <v>180</v>
      </c>
      <c r="G13" s="3">
        <v>0</v>
      </c>
    </row>
    <row r="14" spans="1:7" x14ac:dyDescent="0.2">
      <c r="A14" t="s">
        <v>45</v>
      </c>
      <c r="B14" s="2">
        <v>43104</v>
      </c>
      <c r="C14" t="s">
        <v>19</v>
      </c>
      <c r="D14" s="6">
        <v>388</v>
      </c>
      <c r="E14" s="3">
        <v>40</v>
      </c>
      <c r="F14" s="5">
        <v>810</v>
      </c>
      <c r="G14" s="3">
        <v>0</v>
      </c>
    </row>
    <row r="15" spans="1:7" x14ac:dyDescent="0.2">
      <c r="A15" t="s">
        <v>41</v>
      </c>
      <c r="B15" s="2">
        <v>43104</v>
      </c>
      <c r="C15" t="s">
        <v>14</v>
      </c>
      <c r="D15" s="6">
        <v>46.008800000000001</v>
      </c>
      <c r="E15" s="4">
        <v>9.1999999999999993</v>
      </c>
      <c r="F15" s="5">
        <v>380</v>
      </c>
      <c r="G15" s="3">
        <v>-100</v>
      </c>
    </row>
    <row r="16" spans="1:7" x14ac:dyDescent="0.2">
      <c r="A16" t="s">
        <v>39</v>
      </c>
      <c r="B16" s="2">
        <v>43104</v>
      </c>
      <c r="C16" t="s">
        <v>14</v>
      </c>
      <c r="D16" s="6">
        <v>89.340799999999987</v>
      </c>
      <c r="E16" s="4">
        <v>9.1999999999999993</v>
      </c>
      <c r="F16" s="5">
        <v>880</v>
      </c>
      <c r="G16" s="3">
        <v>0</v>
      </c>
    </row>
    <row r="17" spans="1:7" x14ac:dyDescent="0.2">
      <c r="A17" t="s">
        <v>42</v>
      </c>
      <c r="B17" s="2">
        <v>43105</v>
      </c>
      <c r="C17" t="s">
        <v>24</v>
      </c>
      <c r="D17" s="6">
        <v>160.47999999999999</v>
      </c>
      <c r="E17" s="3">
        <v>22</v>
      </c>
      <c r="F17" s="5">
        <v>720</v>
      </c>
      <c r="G17" s="3">
        <v>0</v>
      </c>
    </row>
    <row r="18" spans="1:7" x14ac:dyDescent="0.2">
      <c r="A18" t="s">
        <v>46</v>
      </c>
      <c r="B18" s="2">
        <v>43106</v>
      </c>
      <c r="C18" t="s">
        <v>19</v>
      </c>
      <c r="D18" s="6">
        <v>106</v>
      </c>
      <c r="E18" s="3">
        <v>40</v>
      </c>
      <c r="F18" s="5">
        <v>250</v>
      </c>
      <c r="G18" s="3">
        <v>-50</v>
      </c>
    </row>
    <row r="19" spans="1:7" x14ac:dyDescent="0.2">
      <c r="A19" t="s">
        <v>41</v>
      </c>
      <c r="B19" s="2">
        <v>43106</v>
      </c>
      <c r="C19" t="s">
        <v>19</v>
      </c>
      <c r="D19" s="6">
        <v>328.15999999999997</v>
      </c>
      <c r="E19" s="3">
        <v>40</v>
      </c>
      <c r="F19" s="5">
        <v>820</v>
      </c>
      <c r="G19" s="3">
        <v>0</v>
      </c>
    </row>
    <row r="20" spans="1:7" x14ac:dyDescent="0.2">
      <c r="A20" t="s">
        <v>46</v>
      </c>
      <c r="B20" s="2">
        <v>43106</v>
      </c>
      <c r="C20" t="s">
        <v>16</v>
      </c>
      <c r="D20" s="6">
        <v>132.39999999999998</v>
      </c>
      <c r="E20" s="3">
        <v>12.75</v>
      </c>
      <c r="F20" s="5">
        <v>1000</v>
      </c>
      <c r="G20" s="3">
        <v>-50</v>
      </c>
    </row>
    <row r="21" spans="1:7" x14ac:dyDescent="0.2">
      <c r="A21" t="s">
        <v>46</v>
      </c>
      <c r="B21" s="2">
        <v>43106</v>
      </c>
      <c r="C21" t="s">
        <v>19</v>
      </c>
      <c r="D21" s="6">
        <v>143.12</v>
      </c>
      <c r="E21" s="4">
        <v>40</v>
      </c>
      <c r="F21" s="5">
        <v>320</v>
      </c>
      <c r="G21" s="3">
        <v>-50</v>
      </c>
    </row>
    <row r="22" spans="1:7" x14ac:dyDescent="0.2">
      <c r="A22" t="s">
        <v>47</v>
      </c>
      <c r="B22" s="2">
        <v>43107</v>
      </c>
      <c r="C22" t="s">
        <v>38</v>
      </c>
      <c r="D22" s="6">
        <v>128.65600000000001</v>
      </c>
      <c r="E22" s="3">
        <v>18</v>
      </c>
      <c r="F22" s="5">
        <v>640</v>
      </c>
      <c r="G22" s="3">
        <v>-50</v>
      </c>
    </row>
    <row r="23" spans="1:7" x14ac:dyDescent="0.2">
      <c r="A23" t="s">
        <v>39</v>
      </c>
      <c r="B23" s="2">
        <v>43108</v>
      </c>
      <c r="C23" t="s">
        <v>10</v>
      </c>
      <c r="D23" s="6">
        <v>265.14999999999998</v>
      </c>
      <c r="E23" s="3">
        <v>30</v>
      </c>
      <c r="F23" s="5">
        <v>810</v>
      </c>
      <c r="G23" s="3">
        <v>-100</v>
      </c>
    </row>
    <row r="24" spans="1:7" x14ac:dyDescent="0.2">
      <c r="A24" t="s">
        <v>41</v>
      </c>
      <c r="B24" s="2">
        <v>43108</v>
      </c>
      <c r="C24" t="s">
        <v>16</v>
      </c>
      <c r="D24" s="6">
        <v>55.441000000000003</v>
      </c>
      <c r="E24" s="3">
        <v>12.75</v>
      </c>
      <c r="F24" s="5">
        <v>360</v>
      </c>
      <c r="G24" s="3">
        <v>-75</v>
      </c>
    </row>
    <row r="25" spans="1:7" x14ac:dyDescent="0.2">
      <c r="A25" t="s">
        <v>41</v>
      </c>
      <c r="B25" s="2">
        <v>43108</v>
      </c>
      <c r="D25" s="6">
        <v>44</v>
      </c>
      <c r="E25" s="3">
        <v>0</v>
      </c>
      <c r="F25" s="5">
        <v>0</v>
      </c>
      <c r="G25" s="3">
        <v>0</v>
      </c>
    </row>
    <row r="26" spans="1:7" x14ac:dyDescent="0.2">
      <c r="A26" t="s">
        <v>48</v>
      </c>
      <c r="B26" s="2">
        <v>43108</v>
      </c>
      <c r="D26" s="6">
        <v>43</v>
      </c>
      <c r="E26" s="3">
        <v>0</v>
      </c>
      <c r="F26" s="5">
        <v>0</v>
      </c>
      <c r="G26" s="3">
        <v>0</v>
      </c>
    </row>
    <row r="27" spans="1:7" x14ac:dyDescent="0.2">
      <c r="A27" t="s">
        <v>43</v>
      </c>
      <c r="B27" s="2">
        <v>43108</v>
      </c>
      <c r="C27" t="s">
        <v>35</v>
      </c>
      <c r="D27" s="6">
        <v>203.01100000000002</v>
      </c>
      <c r="E27" s="3">
        <v>39</v>
      </c>
      <c r="F27" s="5">
        <v>410</v>
      </c>
      <c r="G27" s="3">
        <v>0</v>
      </c>
    </row>
    <row r="28" spans="1:7" x14ac:dyDescent="0.2">
      <c r="A28" t="s">
        <v>42</v>
      </c>
      <c r="B28" s="2">
        <v>43109</v>
      </c>
      <c r="C28" t="s">
        <v>14</v>
      </c>
      <c r="D28" s="6">
        <v>66.855999999999995</v>
      </c>
      <c r="E28" s="3">
        <v>9.1999999999999993</v>
      </c>
      <c r="F28" s="5">
        <v>600</v>
      </c>
      <c r="G28" s="3">
        <v>-50</v>
      </c>
    </row>
    <row r="29" spans="1:7" x14ac:dyDescent="0.2">
      <c r="A29" t="s">
        <v>49</v>
      </c>
      <c r="B29" s="2">
        <v>43109</v>
      </c>
      <c r="C29" t="s">
        <v>38</v>
      </c>
      <c r="D29" s="6">
        <v>151.42600000000002</v>
      </c>
      <c r="E29" s="4">
        <v>18</v>
      </c>
      <c r="F29" s="5">
        <v>810</v>
      </c>
      <c r="G29" s="3">
        <v>-100</v>
      </c>
    </row>
    <row r="30" spans="1:7" x14ac:dyDescent="0.2">
      <c r="A30" t="s">
        <v>46</v>
      </c>
      <c r="B30" s="2">
        <v>43110</v>
      </c>
      <c r="C30" t="s">
        <v>37</v>
      </c>
      <c r="D30" s="6">
        <v>125.42999999999999</v>
      </c>
      <c r="E30" s="3">
        <v>14</v>
      </c>
      <c r="F30" s="5">
        <v>850</v>
      </c>
      <c r="G30" s="3">
        <v>-25</v>
      </c>
    </row>
    <row r="31" spans="1:7" x14ac:dyDescent="0.2">
      <c r="A31" t="s">
        <v>42</v>
      </c>
      <c r="B31" s="2">
        <v>43112</v>
      </c>
      <c r="C31" t="s">
        <v>23</v>
      </c>
      <c r="D31" s="6">
        <v>230.5</v>
      </c>
      <c r="E31" s="3">
        <v>25</v>
      </c>
      <c r="F31" s="5">
        <v>840</v>
      </c>
      <c r="G31" s="3">
        <v>0</v>
      </c>
    </row>
    <row r="32" spans="1:7" x14ac:dyDescent="0.2">
      <c r="A32" t="s">
        <v>50</v>
      </c>
      <c r="B32" s="2">
        <v>43112</v>
      </c>
      <c r="C32" t="s">
        <v>29</v>
      </c>
      <c r="D32" s="6">
        <v>109</v>
      </c>
      <c r="E32" s="3">
        <v>10</v>
      </c>
      <c r="F32" s="5">
        <v>990</v>
      </c>
      <c r="G32" s="3">
        <v>-50</v>
      </c>
    </row>
    <row r="33" spans="1:7" x14ac:dyDescent="0.2">
      <c r="A33" t="s">
        <v>46</v>
      </c>
      <c r="B33" s="2">
        <v>43112</v>
      </c>
      <c r="C33" t="s">
        <v>16</v>
      </c>
      <c r="D33" s="6">
        <v>53.783500000000004</v>
      </c>
      <c r="E33" s="3">
        <v>12.75</v>
      </c>
      <c r="F33" s="5">
        <v>410</v>
      </c>
      <c r="G33" s="3">
        <v>0</v>
      </c>
    </row>
    <row r="34" spans="1:7" x14ac:dyDescent="0.2">
      <c r="A34" t="s">
        <v>51</v>
      </c>
      <c r="B34" s="2">
        <v>43112</v>
      </c>
      <c r="C34" t="s">
        <v>23</v>
      </c>
      <c r="D34" s="6">
        <v>174.15</v>
      </c>
      <c r="E34" s="3">
        <v>25</v>
      </c>
      <c r="F34" s="5">
        <v>240</v>
      </c>
      <c r="G34" s="3">
        <v>-50</v>
      </c>
    </row>
    <row r="35" spans="1:7" x14ac:dyDescent="0.2">
      <c r="A35" t="s">
        <v>52</v>
      </c>
      <c r="B35" s="2">
        <v>43113</v>
      </c>
      <c r="C35" t="s">
        <v>19</v>
      </c>
      <c r="D35" s="6">
        <v>249.12</v>
      </c>
      <c r="E35" s="3">
        <v>40</v>
      </c>
      <c r="F35" s="5">
        <v>290</v>
      </c>
      <c r="G35" s="3">
        <v>-100</v>
      </c>
    </row>
    <row r="36" spans="1:7" x14ac:dyDescent="0.2">
      <c r="A36" t="s">
        <v>47</v>
      </c>
      <c r="B36" s="2">
        <v>43114</v>
      </c>
      <c r="C36" t="s">
        <v>22</v>
      </c>
      <c r="D36" s="6">
        <v>15.133830000000001</v>
      </c>
      <c r="E36" s="3">
        <v>2.99</v>
      </c>
      <c r="F36" s="5">
        <v>170</v>
      </c>
      <c r="G36" s="3">
        <v>0</v>
      </c>
    </row>
    <row r="37" spans="1:7" x14ac:dyDescent="0.2">
      <c r="A37" t="s">
        <v>46</v>
      </c>
      <c r="B37" s="2">
        <v>43115</v>
      </c>
      <c r="D37" s="6">
        <v>41</v>
      </c>
      <c r="E37" s="3">
        <v>0</v>
      </c>
      <c r="F37" s="5">
        <v>0</v>
      </c>
      <c r="G37" s="3">
        <v>0</v>
      </c>
    </row>
    <row r="38" spans="1:7" x14ac:dyDescent="0.2">
      <c r="A38" t="s">
        <v>53</v>
      </c>
      <c r="B38" s="2">
        <v>43115</v>
      </c>
      <c r="C38" t="s">
        <v>8</v>
      </c>
      <c r="D38" s="6">
        <v>26.6145</v>
      </c>
      <c r="E38" s="4">
        <v>3.5</v>
      </c>
      <c r="F38" s="5">
        <v>470</v>
      </c>
      <c r="G38" s="3">
        <v>-25</v>
      </c>
    </row>
    <row r="39" spans="1:7" x14ac:dyDescent="0.2">
      <c r="A39" t="s">
        <v>43</v>
      </c>
      <c r="B39" s="2">
        <v>43116</v>
      </c>
      <c r="C39" t="s">
        <v>16</v>
      </c>
      <c r="D39" s="6">
        <v>39.325000000000003</v>
      </c>
      <c r="E39" s="3">
        <v>12.75</v>
      </c>
      <c r="F39" s="5">
        <v>230</v>
      </c>
      <c r="G39" s="3">
        <v>-50</v>
      </c>
    </row>
    <row r="40" spans="1:7" x14ac:dyDescent="0.2">
      <c r="A40" t="s">
        <v>41</v>
      </c>
      <c r="B40" s="2">
        <v>43116</v>
      </c>
      <c r="C40" t="s">
        <v>16</v>
      </c>
      <c r="D40" s="6">
        <v>92.875</v>
      </c>
      <c r="E40" s="3">
        <v>12.75</v>
      </c>
      <c r="F40" s="5">
        <v>670</v>
      </c>
      <c r="G40" s="3">
        <v>-100</v>
      </c>
    </row>
    <row r="41" spans="1:7" x14ac:dyDescent="0.2">
      <c r="A41" t="s">
        <v>49</v>
      </c>
      <c r="B41" s="2">
        <v>43116</v>
      </c>
      <c r="C41" t="s">
        <v>12</v>
      </c>
      <c r="D41" s="6">
        <v>208.352</v>
      </c>
      <c r="E41" s="4">
        <v>46</v>
      </c>
      <c r="F41" s="5">
        <v>440</v>
      </c>
      <c r="G41" s="3">
        <v>-50</v>
      </c>
    </row>
    <row r="42" spans="1:7" x14ac:dyDescent="0.2">
      <c r="A42" t="s">
        <v>53</v>
      </c>
      <c r="B42" s="2">
        <v>43117</v>
      </c>
      <c r="C42" t="s">
        <v>8</v>
      </c>
      <c r="D42" s="6">
        <v>30.16</v>
      </c>
      <c r="E42" s="3">
        <v>3.5</v>
      </c>
      <c r="F42" s="5">
        <v>600</v>
      </c>
      <c r="G42" s="3">
        <v>-75</v>
      </c>
    </row>
    <row r="43" spans="1:7" x14ac:dyDescent="0.2">
      <c r="A43" t="s">
        <v>52</v>
      </c>
      <c r="B43" s="2">
        <v>43117</v>
      </c>
      <c r="C43" t="s">
        <v>33</v>
      </c>
      <c r="D43" s="6">
        <v>100.25</v>
      </c>
      <c r="E43" s="3">
        <v>10</v>
      </c>
      <c r="F43" s="5">
        <v>490</v>
      </c>
      <c r="G43" s="3">
        <v>-100</v>
      </c>
    </row>
    <row r="44" spans="1:7" x14ac:dyDescent="0.2">
      <c r="A44" t="s">
        <v>39</v>
      </c>
      <c r="B44" s="2">
        <v>43117</v>
      </c>
      <c r="C44" t="s">
        <v>36</v>
      </c>
      <c r="D44" s="6">
        <v>185.02800000000002</v>
      </c>
      <c r="E44" s="3">
        <v>38</v>
      </c>
      <c r="F44" s="5">
        <v>330</v>
      </c>
      <c r="G44" s="3">
        <v>-100</v>
      </c>
    </row>
    <row r="45" spans="1:7" x14ac:dyDescent="0.2">
      <c r="A45" t="s">
        <v>46</v>
      </c>
      <c r="B45" s="2">
        <v>43118</v>
      </c>
      <c r="C45" t="s">
        <v>11</v>
      </c>
      <c r="D45" s="6">
        <v>235.62100000000001</v>
      </c>
      <c r="E45" s="3">
        <v>53</v>
      </c>
      <c r="F45" s="5">
        <v>680</v>
      </c>
      <c r="G45" s="3">
        <v>-75</v>
      </c>
    </row>
    <row r="46" spans="1:7" x14ac:dyDescent="0.2">
      <c r="A46" t="s">
        <v>43</v>
      </c>
      <c r="B46" s="2">
        <v>43119</v>
      </c>
      <c r="C46" t="s">
        <v>16</v>
      </c>
      <c r="D46" s="6">
        <v>132.24700000000001</v>
      </c>
      <c r="E46" s="4">
        <v>12.75</v>
      </c>
      <c r="F46" s="5">
        <v>940</v>
      </c>
      <c r="G46" s="3">
        <v>0</v>
      </c>
    </row>
    <row r="47" spans="1:7" x14ac:dyDescent="0.2">
      <c r="A47" t="s">
        <v>48</v>
      </c>
      <c r="B47" s="2">
        <v>43121</v>
      </c>
      <c r="C47" t="s">
        <v>12</v>
      </c>
      <c r="D47" s="6">
        <v>289.68</v>
      </c>
      <c r="E47" s="3">
        <v>46</v>
      </c>
      <c r="F47" s="5">
        <v>640</v>
      </c>
      <c r="G47" s="3">
        <v>-75</v>
      </c>
    </row>
    <row r="48" spans="1:7" x14ac:dyDescent="0.2">
      <c r="A48" t="s">
        <v>45</v>
      </c>
      <c r="B48" s="2">
        <v>43121</v>
      </c>
      <c r="C48" t="s">
        <v>8</v>
      </c>
      <c r="D48" s="6">
        <v>32.746499999999997</v>
      </c>
      <c r="E48" s="3">
        <v>3.5</v>
      </c>
      <c r="F48" s="5">
        <v>670</v>
      </c>
      <c r="G48" s="3">
        <v>0</v>
      </c>
    </row>
    <row r="49" spans="1:7" x14ac:dyDescent="0.2">
      <c r="A49" t="s">
        <v>40</v>
      </c>
      <c r="B49" s="2">
        <v>43121</v>
      </c>
      <c r="C49" t="s">
        <v>17</v>
      </c>
      <c r="D49" s="6">
        <v>46.67</v>
      </c>
      <c r="E49" s="3">
        <v>9.65</v>
      </c>
      <c r="F49" s="5">
        <v>380</v>
      </c>
      <c r="G49" s="3">
        <v>0</v>
      </c>
    </row>
    <row r="50" spans="1:7" x14ac:dyDescent="0.2">
      <c r="A50" t="s">
        <v>51</v>
      </c>
      <c r="B50" s="2">
        <v>43121</v>
      </c>
      <c r="C50" t="s">
        <v>30</v>
      </c>
      <c r="D50" s="6">
        <v>116.70730000000002</v>
      </c>
      <c r="E50" s="3">
        <v>21.35</v>
      </c>
      <c r="F50" s="5">
        <v>490</v>
      </c>
      <c r="G50" s="3">
        <v>0</v>
      </c>
    </row>
    <row r="51" spans="1:7" x14ac:dyDescent="0.2">
      <c r="A51" t="s">
        <v>49</v>
      </c>
      <c r="B51" s="2">
        <v>43121</v>
      </c>
      <c r="D51" s="6">
        <v>18</v>
      </c>
      <c r="E51" s="3">
        <v>0</v>
      </c>
      <c r="F51" s="5">
        <v>0</v>
      </c>
      <c r="G51" s="3">
        <v>0</v>
      </c>
    </row>
    <row r="52" spans="1:7" x14ac:dyDescent="0.2">
      <c r="A52" t="s">
        <v>52</v>
      </c>
      <c r="B52" s="2">
        <v>43121</v>
      </c>
      <c r="C52" t="s">
        <v>22</v>
      </c>
      <c r="D52" s="6">
        <v>27.042999999999999</v>
      </c>
      <c r="E52" s="3">
        <v>2.99</v>
      </c>
      <c r="F52" s="5">
        <v>120</v>
      </c>
      <c r="G52" s="3">
        <v>0</v>
      </c>
    </row>
    <row r="53" spans="1:7" x14ac:dyDescent="0.2">
      <c r="A53" t="s">
        <v>52</v>
      </c>
      <c r="B53" s="2">
        <v>43121</v>
      </c>
      <c r="C53" t="s">
        <v>17</v>
      </c>
      <c r="D53" s="6">
        <v>102.20574999999999</v>
      </c>
      <c r="E53" s="4">
        <v>9.65</v>
      </c>
      <c r="F53" s="5">
        <v>910</v>
      </c>
      <c r="G53" s="3">
        <v>0</v>
      </c>
    </row>
    <row r="54" spans="1:7" x14ac:dyDescent="0.2">
      <c r="A54" t="s">
        <v>41</v>
      </c>
      <c r="B54" s="2">
        <v>43122</v>
      </c>
      <c r="C54" t="s">
        <v>28</v>
      </c>
      <c r="D54" s="6">
        <v>310.846</v>
      </c>
      <c r="E54" s="3">
        <v>34.799999999999997</v>
      </c>
      <c r="F54" s="5">
        <v>290</v>
      </c>
      <c r="G54" s="3">
        <v>-25</v>
      </c>
    </row>
    <row r="55" spans="1:7" x14ac:dyDescent="0.2">
      <c r="A55" t="s">
        <v>40</v>
      </c>
      <c r="B55" s="2">
        <v>43122</v>
      </c>
      <c r="C55" t="s">
        <v>12</v>
      </c>
      <c r="D55" s="6">
        <v>263</v>
      </c>
      <c r="E55" s="4">
        <v>46</v>
      </c>
      <c r="F55" s="5">
        <v>550</v>
      </c>
      <c r="G55" s="3">
        <v>-50</v>
      </c>
    </row>
    <row r="56" spans="1:7" x14ac:dyDescent="0.2">
      <c r="A56" t="s">
        <v>41</v>
      </c>
      <c r="B56" s="2">
        <v>43123</v>
      </c>
      <c r="C56" t="s">
        <v>14</v>
      </c>
      <c r="D56" s="6">
        <v>34.471999999999994</v>
      </c>
      <c r="E56" s="3">
        <v>9.1999999999999993</v>
      </c>
      <c r="F56" s="5">
        <v>280</v>
      </c>
      <c r="G56" s="3">
        <v>0</v>
      </c>
    </row>
    <row r="57" spans="1:7" x14ac:dyDescent="0.2">
      <c r="A57" t="s">
        <v>44</v>
      </c>
      <c r="B57" s="2">
        <v>43123</v>
      </c>
      <c r="C57" t="s">
        <v>27</v>
      </c>
      <c r="D57" s="6">
        <v>175.75</v>
      </c>
      <c r="E57" s="3">
        <v>19.5</v>
      </c>
      <c r="F57" s="5">
        <v>850</v>
      </c>
      <c r="G57" s="3">
        <v>0</v>
      </c>
    </row>
    <row r="58" spans="1:7" x14ac:dyDescent="0.2">
      <c r="A58" t="s">
        <v>39</v>
      </c>
      <c r="B58" s="2">
        <v>43124</v>
      </c>
      <c r="C58" t="s">
        <v>10</v>
      </c>
      <c r="D58" s="6">
        <v>208.72</v>
      </c>
      <c r="E58" s="4">
        <v>30</v>
      </c>
      <c r="F58" s="5">
        <v>690</v>
      </c>
      <c r="G58" s="3">
        <v>-50</v>
      </c>
    </row>
    <row r="59" spans="1:7" x14ac:dyDescent="0.2">
      <c r="A59" t="s">
        <v>47</v>
      </c>
      <c r="B59" s="2">
        <v>43125</v>
      </c>
      <c r="C59" t="s">
        <v>12</v>
      </c>
      <c r="D59" s="6">
        <v>402.28800000000007</v>
      </c>
      <c r="E59" s="3">
        <v>46</v>
      </c>
      <c r="F59" s="5">
        <v>820</v>
      </c>
      <c r="G59" s="3">
        <v>-100</v>
      </c>
    </row>
    <row r="60" spans="1:7" x14ac:dyDescent="0.2">
      <c r="A60" t="s">
        <v>39</v>
      </c>
      <c r="B60" s="2">
        <v>43125</v>
      </c>
      <c r="C60" t="s">
        <v>31</v>
      </c>
      <c r="D60" s="6">
        <v>127.93600000000001</v>
      </c>
      <c r="E60" s="3">
        <v>81</v>
      </c>
      <c r="F60" s="5">
        <v>620</v>
      </c>
      <c r="G60" s="3">
        <v>0</v>
      </c>
    </row>
    <row r="61" spans="1:7" x14ac:dyDescent="0.2">
      <c r="A61" t="s">
        <v>43</v>
      </c>
      <c r="B61" s="2">
        <v>43125</v>
      </c>
      <c r="D61" s="6">
        <v>33</v>
      </c>
      <c r="E61" s="3">
        <v>0</v>
      </c>
      <c r="F61" s="5">
        <v>0</v>
      </c>
      <c r="G61" s="3">
        <v>-50</v>
      </c>
    </row>
    <row r="62" spans="1:7" x14ac:dyDescent="0.2">
      <c r="A62" t="s">
        <v>53</v>
      </c>
      <c r="B62" s="2">
        <v>43125</v>
      </c>
      <c r="C62" t="s">
        <v>37</v>
      </c>
      <c r="D62" s="6">
        <v>76.542000000000002</v>
      </c>
      <c r="E62" s="4">
        <v>14</v>
      </c>
      <c r="F62" s="5">
        <v>490</v>
      </c>
      <c r="G62" s="3">
        <v>0</v>
      </c>
    </row>
    <row r="63" spans="1:7" x14ac:dyDescent="0.2">
      <c r="A63" t="s">
        <v>42</v>
      </c>
      <c r="B63" s="2">
        <v>43126</v>
      </c>
      <c r="C63" t="s">
        <v>8</v>
      </c>
      <c r="D63" s="6">
        <v>31.315000000000001</v>
      </c>
      <c r="E63" s="3">
        <v>3.5</v>
      </c>
      <c r="F63" s="5">
        <v>960</v>
      </c>
      <c r="G63" s="3">
        <v>0</v>
      </c>
    </row>
    <row r="64" spans="1:7" x14ac:dyDescent="0.2">
      <c r="A64" t="s">
        <v>41</v>
      </c>
      <c r="B64" s="2">
        <v>43126</v>
      </c>
      <c r="C64" t="s">
        <v>16</v>
      </c>
      <c r="D64" s="6">
        <v>71.722750000000005</v>
      </c>
      <c r="E64" s="4">
        <v>12.75</v>
      </c>
      <c r="F64" s="5">
        <v>470</v>
      </c>
      <c r="G64" s="3">
        <v>-25</v>
      </c>
    </row>
    <row r="65" spans="1:7" x14ac:dyDescent="0.2">
      <c r="A65" t="s">
        <v>39</v>
      </c>
      <c r="B65" s="2">
        <v>43127</v>
      </c>
      <c r="C65" t="s">
        <v>11</v>
      </c>
      <c r="D65" s="6">
        <v>471.89500000000004</v>
      </c>
      <c r="E65" s="3">
        <v>53</v>
      </c>
      <c r="F65" s="5">
        <v>830</v>
      </c>
      <c r="G65" s="3">
        <v>0</v>
      </c>
    </row>
    <row r="66" spans="1:7" x14ac:dyDescent="0.2">
      <c r="A66" t="s">
        <v>47</v>
      </c>
      <c r="B66" s="2">
        <v>43127</v>
      </c>
      <c r="C66" t="s">
        <v>25</v>
      </c>
      <c r="D66" s="6">
        <v>158.13839999999999</v>
      </c>
      <c r="E66" s="3">
        <v>18.399999999999999</v>
      </c>
      <c r="F66" s="5">
        <v>880</v>
      </c>
      <c r="G66" s="3">
        <v>-25</v>
      </c>
    </row>
    <row r="67" spans="1:7" x14ac:dyDescent="0.2">
      <c r="A67" t="s">
        <v>50</v>
      </c>
      <c r="B67" s="2">
        <v>43127</v>
      </c>
      <c r="C67" t="s">
        <v>24</v>
      </c>
      <c r="D67" s="6">
        <v>94.47999999999999</v>
      </c>
      <c r="E67" s="3">
        <v>22</v>
      </c>
      <c r="F67" s="5">
        <v>740</v>
      </c>
      <c r="G67" s="3">
        <v>0</v>
      </c>
    </row>
    <row r="68" spans="1:7" x14ac:dyDescent="0.2">
      <c r="A68" t="s">
        <v>49</v>
      </c>
      <c r="B68" s="2">
        <v>43128</v>
      </c>
      <c r="C68" t="s">
        <v>38</v>
      </c>
      <c r="D68" s="6">
        <v>193.33000000000004</v>
      </c>
      <c r="E68" s="3">
        <v>18</v>
      </c>
      <c r="F68" s="5">
        <v>970</v>
      </c>
      <c r="G68" s="3">
        <v>0</v>
      </c>
    </row>
    <row r="69" spans="1:7" x14ac:dyDescent="0.2">
      <c r="A69" t="s">
        <v>51</v>
      </c>
      <c r="B69" s="2">
        <v>43128</v>
      </c>
      <c r="C69" t="s">
        <v>25</v>
      </c>
      <c r="D69" s="6">
        <v>201.268</v>
      </c>
      <c r="E69" s="3">
        <v>18.399999999999999</v>
      </c>
      <c r="F69" s="5">
        <v>990</v>
      </c>
      <c r="G69" s="3">
        <v>-75</v>
      </c>
    </row>
    <row r="70" spans="1:7" x14ac:dyDescent="0.2">
      <c r="A70" t="s">
        <v>39</v>
      </c>
      <c r="B70" s="2">
        <v>43128</v>
      </c>
      <c r="D70" s="6">
        <v>19</v>
      </c>
      <c r="E70" s="3">
        <v>0</v>
      </c>
      <c r="F70" s="5">
        <v>0</v>
      </c>
      <c r="G70" s="3">
        <v>-100</v>
      </c>
    </row>
    <row r="71" spans="1:7" x14ac:dyDescent="0.2">
      <c r="A71" t="s">
        <v>53</v>
      </c>
      <c r="B71" s="2">
        <v>43129</v>
      </c>
      <c r="C71" t="s">
        <v>12</v>
      </c>
      <c r="D71" s="6">
        <v>35.802</v>
      </c>
      <c r="E71" s="3">
        <v>14</v>
      </c>
      <c r="F71" s="5">
        <v>190</v>
      </c>
      <c r="G71" s="3">
        <v>0</v>
      </c>
    </row>
    <row r="72" spans="1:7" x14ac:dyDescent="0.2">
      <c r="A72" t="s">
        <v>40</v>
      </c>
      <c r="B72" s="2">
        <v>43129</v>
      </c>
      <c r="C72" t="s">
        <v>25</v>
      </c>
      <c r="D72" s="6">
        <v>55.54</v>
      </c>
      <c r="E72" s="3">
        <v>18.399999999999999</v>
      </c>
      <c r="F72" s="5">
        <v>250</v>
      </c>
      <c r="G72" s="3">
        <v>0</v>
      </c>
    </row>
    <row r="73" spans="1:7" x14ac:dyDescent="0.2">
      <c r="A73" t="s">
        <v>49</v>
      </c>
      <c r="B73" s="2">
        <v>43130</v>
      </c>
      <c r="C73" t="s">
        <v>12</v>
      </c>
      <c r="D73" s="6">
        <v>301.82400000000001</v>
      </c>
      <c r="E73" s="3">
        <v>46</v>
      </c>
      <c r="F73" s="5">
        <v>610</v>
      </c>
      <c r="G73" s="3">
        <v>0</v>
      </c>
    </row>
    <row r="74" spans="1:7" x14ac:dyDescent="0.2">
      <c r="A74" t="s">
        <v>42</v>
      </c>
      <c r="B74" s="2">
        <v>43130</v>
      </c>
      <c r="C74" t="s">
        <v>22</v>
      </c>
      <c r="D74" s="6">
        <v>36.416650000000004</v>
      </c>
      <c r="E74" s="3">
        <v>2.99</v>
      </c>
      <c r="F74" s="5">
        <v>930</v>
      </c>
      <c r="G74" s="3">
        <v>0</v>
      </c>
    </row>
    <row r="75" spans="1:7" x14ac:dyDescent="0.2">
      <c r="A75" t="s">
        <v>46</v>
      </c>
      <c r="B75" s="2">
        <v>43130</v>
      </c>
      <c r="C75" t="s">
        <v>10</v>
      </c>
      <c r="D75" s="6">
        <v>210.85</v>
      </c>
      <c r="E75" s="3">
        <v>30</v>
      </c>
      <c r="F75" s="5">
        <v>120</v>
      </c>
      <c r="G75" s="3">
        <v>-75</v>
      </c>
    </row>
    <row r="76" spans="1:7" x14ac:dyDescent="0.2">
      <c r="A76" t="s">
        <v>39</v>
      </c>
      <c r="B76" s="2">
        <v>43130</v>
      </c>
      <c r="C76" t="s">
        <v>8</v>
      </c>
      <c r="D76" s="6">
        <v>13.734500000000001</v>
      </c>
      <c r="E76" s="4">
        <v>3.5</v>
      </c>
      <c r="F76" s="5">
        <v>110</v>
      </c>
      <c r="G76" s="3">
        <v>-25</v>
      </c>
    </row>
    <row r="77" spans="1:7" x14ac:dyDescent="0.2">
      <c r="A77" t="s">
        <v>52</v>
      </c>
      <c r="B77" s="2">
        <v>43131</v>
      </c>
      <c r="C77" t="s">
        <v>17</v>
      </c>
      <c r="D77" s="6">
        <v>91.59075</v>
      </c>
      <c r="E77" s="3">
        <v>9.65</v>
      </c>
      <c r="F77" s="5">
        <v>890</v>
      </c>
      <c r="G77" s="3">
        <v>0</v>
      </c>
    </row>
    <row r="78" spans="1:7" x14ac:dyDescent="0.2">
      <c r="A78" t="s">
        <v>45</v>
      </c>
      <c r="B78" s="2">
        <v>43131</v>
      </c>
      <c r="C78" t="s">
        <v>22</v>
      </c>
      <c r="D78" s="6">
        <v>23.634399999999999</v>
      </c>
      <c r="E78" s="3">
        <v>2.99</v>
      </c>
      <c r="F78" s="5">
        <v>480</v>
      </c>
      <c r="G78" s="3">
        <v>0</v>
      </c>
    </row>
    <row r="79" spans="1:7" x14ac:dyDescent="0.2">
      <c r="A79" t="s">
        <v>51</v>
      </c>
      <c r="B79" s="2">
        <v>43131</v>
      </c>
      <c r="C79" t="s">
        <v>17</v>
      </c>
      <c r="D79" s="6">
        <v>82.954000000000008</v>
      </c>
      <c r="E79" s="3">
        <v>9.65</v>
      </c>
      <c r="F79" s="5">
        <v>720</v>
      </c>
      <c r="G79" s="3">
        <v>-25</v>
      </c>
    </row>
    <row r="80" spans="1:7" x14ac:dyDescent="0.2">
      <c r="A80" t="s">
        <v>53</v>
      </c>
      <c r="B80" s="2">
        <v>43131</v>
      </c>
      <c r="D80" s="6">
        <v>37</v>
      </c>
      <c r="E80" s="3">
        <v>0</v>
      </c>
      <c r="F80" s="5">
        <v>0</v>
      </c>
      <c r="G80" s="3">
        <v>-75</v>
      </c>
    </row>
    <row r="81" spans="1:7" x14ac:dyDescent="0.2">
      <c r="A81" t="s">
        <v>39</v>
      </c>
      <c r="B81" s="2">
        <v>43131</v>
      </c>
      <c r="C81" t="s">
        <v>32</v>
      </c>
      <c r="D81" s="6">
        <v>23.72</v>
      </c>
      <c r="E81" s="3">
        <v>7</v>
      </c>
      <c r="F81" s="5">
        <v>910</v>
      </c>
      <c r="G81" s="3">
        <v>-75</v>
      </c>
    </row>
    <row r="82" spans="1:7" x14ac:dyDescent="0.2">
      <c r="A82" t="s">
        <v>44</v>
      </c>
      <c r="B82" s="2">
        <v>43131</v>
      </c>
      <c r="C82" t="s">
        <v>17</v>
      </c>
      <c r="D82" s="6">
        <v>78.582550000000012</v>
      </c>
      <c r="E82" s="3">
        <v>9.65</v>
      </c>
      <c r="F82" s="5">
        <v>340</v>
      </c>
      <c r="G82" s="3">
        <v>0</v>
      </c>
    </row>
    <row r="83" spans="1:7" x14ac:dyDescent="0.2">
      <c r="A83" t="s">
        <v>39</v>
      </c>
      <c r="B83" s="2">
        <v>43131</v>
      </c>
      <c r="C83" t="s">
        <v>11</v>
      </c>
      <c r="D83" s="6">
        <v>458.11500000000001</v>
      </c>
      <c r="E83" s="4">
        <v>53</v>
      </c>
      <c r="F83" s="5">
        <v>890</v>
      </c>
      <c r="G83" s="3">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6D462-4CC1-4168-8A26-F6D9B74CC6AD}">
  <sheetPr codeName="Sheet2"/>
  <dimension ref="A3:B19"/>
  <sheetViews>
    <sheetView workbookViewId="0"/>
  </sheetViews>
  <sheetFormatPr baseColWidth="10" defaultColWidth="8.83203125" defaultRowHeight="15" x14ac:dyDescent="0.2"/>
  <cols>
    <col min="1" max="1" width="13.6640625" bestFit="1" customWidth="1"/>
    <col min="2" max="2" width="19.33203125" bestFit="1" customWidth="1"/>
  </cols>
  <sheetData>
    <row r="3" spans="1:2" x14ac:dyDescent="0.2">
      <c r="A3" s="8" t="s">
        <v>54</v>
      </c>
      <c r="B3" t="s">
        <v>56</v>
      </c>
    </row>
    <row r="4" spans="1:2" x14ac:dyDescent="0.2">
      <c r="A4" s="9" t="s">
        <v>39</v>
      </c>
      <c r="B4" s="10">
        <v>1882.5913000000003</v>
      </c>
    </row>
    <row r="5" spans="1:2" x14ac:dyDescent="0.2">
      <c r="A5" s="9" t="s">
        <v>46</v>
      </c>
      <c r="B5" s="10">
        <v>968.20450000000005</v>
      </c>
    </row>
    <row r="6" spans="1:2" x14ac:dyDescent="0.2">
      <c r="A6" s="9" t="s">
        <v>41</v>
      </c>
      <c r="B6" s="10">
        <v>945.03594999999996</v>
      </c>
    </row>
    <row r="7" spans="1:2" x14ac:dyDescent="0.2">
      <c r="A7" s="9" t="s">
        <v>49</v>
      </c>
      <c r="B7" s="10">
        <v>822.93200000000002</v>
      </c>
    </row>
    <row r="8" spans="1:2" x14ac:dyDescent="0.2">
      <c r="A8" s="9" t="s">
        <v>40</v>
      </c>
      <c r="B8" s="10">
        <v>809.50600000000009</v>
      </c>
    </row>
    <row r="9" spans="1:2" x14ac:dyDescent="0.2">
      <c r="A9" s="9" t="s">
        <v>47</v>
      </c>
      <c r="B9" s="10">
        <v>664.21623</v>
      </c>
    </row>
    <row r="10" spans="1:2" x14ac:dyDescent="0.2">
      <c r="A10" s="9" t="s">
        <v>42</v>
      </c>
      <c r="B10" s="10">
        <v>566.11495000000002</v>
      </c>
    </row>
    <row r="11" spans="1:2" x14ac:dyDescent="0.2">
      <c r="A11" s="9" t="s">
        <v>51</v>
      </c>
      <c r="B11" s="10">
        <v>535.0793000000001</v>
      </c>
    </row>
    <row r="12" spans="1:2" x14ac:dyDescent="0.2">
      <c r="A12" s="9" t="s">
        <v>52</v>
      </c>
      <c r="B12" s="10">
        <v>520.20949999999993</v>
      </c>
    </row>
    <row r="13" spans="1:2" x14ac:dyDescent="0.2">
      <c r="A13" s="9" t="s">
        <v>45</v>
      </c>
      <c r="B13" s="10">
        <v>414.38090000000005</v>
      </c>
    </row>
    <row r="14" spans="1:2" x14ac:dyDescent="0.2">
      <c r="A14" s="9" t="s">
        <v>43</v>
      </c>
      <c r="B14" s="10">
        <v>381.44300000000004</v>
      </c>
    </row>
    <row r="15" spans="1:2" x14ac:dyDescent="0.2">
      <c r="A15" s="9" t="s">
        <v>48</v>
      </c>
      <c r="B15" s="10">
        <v>312.68</v>
      </c>
    </row>
    <row r="16" spans="1:2" x14ac:dyDescent="0.2">
      <c r="A16" s="9" t="s">
        <v>44</v>
      </c>
      <c r="B16" s="10">
        <v>295.71975000000003</v>
      </c>
    </row>
    <row r="17" spans="1:2" x14ac:dyDescent="0.2">
      <c r="A17" s="9" t="s">
        <v>50</v>
      </c>
      <c r="B17" s="10">
        <v>183.48</v>
      </c>
    </row>
    <row r="18" spans="1:2" x14ac:dyDescent="0.2">
      <c r="A18" s="9" t="s">
        <v>53</v>
      </c>
      <c r="B18" s="10">
        <v>156.11850000000001</v>
      </c>
    </row>
    <row r="19" spans="1:2" x14ac:dyDescent="0.2">
      <c r="A19" s="9" t="s">
        <v>55</v>
      </c>
      <c r="B19" s="10">
        <v>9457.7118800000007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TOC</vt:lpstr>
      <vt:lpstr>Formulas</vt:lpstr>
      <vt:lpstr>Number Formatting</vt:lpstr>
      <vt:lpstr>Alignment</vt:lpstr>
      <vt:lpstr>Merge &amp; Center</vt:lpstr>
      <vt:lpstr>Cell Styles</vt:lpstr>
      <vt:lpstr>Column Groups</vt:lpstr>
      <vt:lpstr>Data</vt:lpstr>
      <vt:lpstr>Pivot Table &amp; Chart</vt:lpstr>
      <vt:lpstr>Transpose</vt:lpstr>
      <vt:lpstr>Salesperson List</vt:lpstr>
      <vt:lpstr>Fill Handle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SAI AKELLA</cp:lastModifiedBy>
  <dcterms:created xsi:type="dcterms:W3CDTF">2018-06-28T18:05:06Z</dcterms:created>
  <dcterms:modified xsi:type="dcterms:W3CDTF">2024-08-17T04:41:43Z</dcterms:modified>
</cp:coreProperties>
</file>