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Stage 2 Final Files\"/>
    </mc:Choice>
  </mc:AlternateContent>
  <xr:revisionPtr revIDLastSave="0" documentId="13_ncr:1_{2995B563-B84E-4CA0-85EB-1208DF86BE4D}" xr6:coauthVersionLast="42" xr6:coauthVersionMax="42" xr10:uidLastSave="{00000000-0000-0000-0000-000000000000}"/>
  <bookViews>
    <workbookView xWindow="-120" yWindow="-120" windowWidth="29040" windowHeight="15840" tabRatio="707" xr2:uid="{00000000-000D-0000-FFFF-FFFF00000000}"/>
  </bookViews>
  <sheets>
    <sheet name="TOC" sheetId="22" r:id="rId1"/>
    <sheet name="Transactions" sheetId="13" r:id="rId2"/>
    <sheet name="Inventory" sheetId="16" state="hidden" r:id="rId3"/>
    <sheet name="Date Functions" sheetId="18" r:id="rId4"/>
    <sheet name="Sales by Rep" sheetId="20" r:id="rId5"/>
    <sheet name="Data - BEFORE" sheetId="11" r:id="rId6"/>
    <sheet name="Data - AFTER" sheetId="2" r:id="rId7"/>
    <sheet name="Challenge" sheetId="12" state="hidden" r:id="rId8"/>
    <sheet name="Source Data Terms" sheetId="5" state="hidden" r:id="rId9"/>
    <sheet name="Text to Date" sheetId="10" state="hidden" r:id="rId10"/>
  </sheets>
  <definedNames>
    <definedName name="_xlnm._FilterDatabase" localSheetId="7" hidden="1">Challenge!$A$4:$H$69</definedName>
    <definedName name="_xlnm._FilterDatabase" localSheetId="6" hidden="1">'Data - AFTER'!$A$4:$H$69</definedName>
    <definedName name="_xlnm._FilterDatabase" localSheetId="3" hidden="1">'Date Functions'!$A$3:$G$83</definedName>
    <definedName name="_xlnm._FilterDatabase" localSheetId="2" hidden="1">Inventory!$A$3:$E$83</definedName>
    <definedName name="_xlnm._FilterDatabase" localSheetId="9" hidden="1">'Text to Date'!$A$1:$B$4</definedName>
    <definedName name="_xlnm._FilterDatabase" localSheetId="1" hidden="1">Transactions!$A$3:$G$83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0" l="1"/>
  <c r="C7" i="20"/>
  <c r="C8" i="20"/>
  <c r="C9" i="20"/>
  <c r="C10" i="20"/>
  <c r="C11" i="20"/>
  <c r="C12" i="20"/>
  <c r="C13" i="20"/>
  <c r="D14" i="20"/>
  <c r="E10" i="20" s="1"/>
  <c r="E6" i="20" l="1"/>
  <c r="F3" i="20" s="1"/>
  <c r="E11" i="20"/>
  <c r="E7" i="20"/>
  <c r="E13" i="20"/>
  <c r="E9" i="20"/>
  <c r="E8" i="20"/>
  <c r="E12" i="20"/>
  <c r="E14" i="20" l="1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H4" i="18"/>
  <c r="K4" i="18" s="1"/>
  <c r="H5" i="18"/>
  <c r="K5" i="18" s="1"/>
  <c r="H6" i="18"/>
  <c r="K6" i="18" s="1"/>
  <c r="H7" i="18"/>
  <c r="K7" i="18" s="1"/>
  <c r="H8" i="18"/>
  <c r="K8" i="18" s="1"/>
  <c r="H9" i="18"/>
  <c r="K9" i="18" s="1"/>
  <c r="H10" i="18"/>
  <c r="K10" i="18" s="1"/>
  <c r="H11" i="18"/>
  <c r="K11" i="18" s="1"/>
  <c r="H12" i="18"/>
  <c r="K12" i="18" s="1"/>
  <c r="H13" i="18"/>
  <c r="K13" i="18" s="1"/>
  <c r="H14" i="18"/>
  <c r="K14" i="18" s="1"/>
  <c r="H15" i="18"/>
  <c r="K15" i="18" s="1"/>
  <c r="H16" i="18"/>
  <c r="K16" i="18" s="1"/>
  <c r="H17" i="18"/>
  <c r="K17" i="18" s="1"/>
  <c r="H18" i="18"/>
  <c r="K18" i="18" s="1"/>
  <c r="H19" i="18"/>
  <c r="K19" i="18" s="1"/>
  <c r="H20" i="18"/>
  <c r="K20" i="18" s="1"/>
  <c r="H21" i="18"/>
  <c r="K21" i="18" s="1"/>
  <c r="H22" i="18"/>
  <c r="K22" i="18" s="1"/>
  <c r="H23" i="18"/>
  <c r="K23" i="18" s="1"/>
  <c r="H24" i="18"/>
  <c r="K24" i="18" s="1"/>
  <c r="H25" i="18"/>
  <c r="K25" i="18" s="1"/>
  <c r="H26" i="18"/>
  <c r="K26" i="18" s="1"/>
  <c r="H27" i="18"/>
  <c r="K27" i="18" s="1"/>
  <c r="H28" i="18"/>
  <c r="K28" i="18" s="1"/>
  <c r="H29" i="18"/>
  <c r="K29" i="18" s="1"/>
  <c r="H30" i="18"/>
  <c r="K30" i="18" s="1"/>
  <c r="H31" i="18"/>
  <c r="K31" i="18" s="1"/>
  <c r="H32" i="18"/>
  <c r="K32" i="18" s="1"/>
  <c r="H33" i="18"/>
  <c r="K33" i="18" s="1"/>
  <c r="H34" i="18"/>
  <c r="K34" i="18" s="1"/>
  <c r="H35" i="18"/>
  <c r="K35" i="18" s="1"/>
  <c r="H36" i="18"/>
  <c r="K36" i="18" s="1"/>
  <c r="H37" i="18"/>
  <c r="K37" i="18" s="1"/>
  <c r="H38" i="18"/>
  <c r="K38" i="18" s="1"/>
  <c r="H39" i="18"/>
  <c r="K39" i="18" s="1"/>
  <c r="H40" i="18"/>
  <c r="K40" i="18" s="1"/>
  <c r="H41" i="18"/>
  <c r="K41" i="18" s="1"/>
  <c r="H42" i="18"/>
  <c r="K42" i="18" s="1"/>
  <c r="H43" i="18"/>
  <c r="K43" i="18" s="1"/>
  <c r="H44" i="18"/>
  <c r="K44" i="18" s="1"/>
  <c r="H45" i="18"/>
  <c r="K45" i="18" s="1"/>
  <c r="H46" i="18"/>
  <c r="K46" i="18" s="1"/>
  <c r="H47" i="18"/>
  <c r="K47" i="18" s="1"/>
  <c r="H48" i="18"/>
  <c r="K48" i="18" s="1"/>
  <c r="H49" i="18"/>
  <c r="K49" i="18" s="1"/>
  <c r="H50" i="18"/>
  <c r="K50" i="18" s="1"/>
  <c r="H51" i="18"/>
  <c r="K51" i="18" s="1"/>
  <c r="H52" i="18"/>
  <c r="K52" i="18" s="1"/>
  <c r="H53" i="18"/>
  <c r="K53" i="18" s="1"/>
  <c r="H54" i="18"/>
  <c r="K54" i="18" s="1"/>
  <c r="H55" i="18"/>
  <c r="K55" i="18" s="1"/>
  <c r="H56" i="18"/>
  <c r="K56" i="18" s="1"/>
  <c r="H57" i="18"/>
  <c r="K57" i="18" s="1"/>
  <c r="H58" i="18"/>
  <c r="K58" i="18" s="1"/>
  <c r="H59" i="18"/>
  <c r="K59" i="18" s="1"/>
  <c r="H60" i="18"/>
  <c r="K60" i="18" s="1"/>
  <c r="H61" i="18"/>
  <c r="K61" i="18" s="1"/>
  <c r="H62" i="18"/>
  <c r="K62" i="18" s="1"/>
  <c r="H63" i="18"/>
  <c r="K63" i="18" s="1"/>
  <c r="H64" i="18"/>
  <c r="K64" i="18" s="1"/>
  <c r="H65" i="18"/>
  <c r="K65" i="18" s="1"/>
  <c r="H66" i="18"/>
  <c r="K66" i="18" s="1"/>
  <c r="H67" i="18"/>
  <c r="K67" i="18" s="1"/>
  <c r="H68" i="18"/>
  <c r="K68" i="18" s="1"/>
  <c r="H69" i="18"/>
  <c r="K69" i="18" s="1"/>
  <c r="H70" i="18"/>
  <c r="K70" i="18" s="1"/>
  <c r="H71" i="18"/>
  <c r="K71" i="18" s="1"/>
  <c r="H72" i="18"/>
  <c r="K72" i="18" s="1"/>
  <c r="H73" i="18"/>
  <c r="K73" i="18" s="1"/>
  <c r="H74" i="18"/>
  <c r="K74" i="18" s="1"/>
  <c r="H75" i="18"/>
  <c r="K75" i="18" s="1"/>
  <c r="H76" i="18"/>
  <c r="K76" i="18" s="1"/>
  <c r="H77" i="18"/>
  <c r="K77" i="18" s="1"/>
  <c r="H78" i="18"/>
  <c r="K78" i="18" s="1"/>
  <c r="H79" i="18"/>
  <c r="K79" i="18" s="1"/>
  <c r="H80" i="18"/>
  <c r="K80" i="18" s="1"/>
  <c r="H81" i="18"/>
  <c r="K81" i="18" s="1"/>
  <c r="H82" i="18"/>
  <c r="K82" i="18" s="1"/>
  <c r="H83" i="18"/>
  <c r="K83" i="18" s="1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E4" i="16"/>
  <c r="E5" i="16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4" i="13"/>
</calcChain>
</file>

<file path=xl/sharedStrings.xml><?xml version="1.0" encoding="utf-8"?>
<sst xmlns="http://schemas.openxmlformats.org/spreadsheetml/2006/main" count="1421" uniqueCount="223">
  <si>
    <t>Date</t>
  </si>
  <si>
    <t>Qtr</t>
  </si>
  <si>
    <t>Year</t>
  </si>
  <si>
    <t>Customer</t>
  </si>
  <si>
    <t>Region</t>
  </si>
  <si>
    <t>Product</t>
  </si>
  <si>
    <t>Quantity</t>
  </si>
  <si>
    <t>Revenue</t>
  </si>
  <si>
    <t>Q1</t>
  </si>
  <si>
    <t>Customer 4</t>
  </si>
  <si>
    <t>West</t>
  </si>
  <si>
    <t>Product 9</t>
  </si>
  <si>
    <t>Customer 1</t>
  </si>
  <si>
    <t>Midwest</t>
  </si>
  <si>
    <t>Product 3</t>
  </si>
  <si>
    <t>Customer 6</t>
  </si>
  <si>
    <t>Product 8</t>
  </si>
  <si>
    <t>Customer 3</t>
  </si>
  <si>
    <t>Product 1</t>
  </si>
  <si>
    <t>Q2</t>
  </si>
  <si>
    <t>Northeast</t>
  </si>
  <si>
    <t>Product 7</t>
  </si>
  <si>
    <t>Customer 7</t>
  </si>
  <si>
    <t>Product 5</t>
  </si>
  <si>
    <t>South</t>
  </si>
  <si>
    <t>Product 6</t>
  </si>
  <si>
    <t>Q3</t>
  </si>
  <si>
    <t>Customer 2</t>
  </si>
  <si>
    <t>Product 2</t>
  </si>
  <si>
    <t>Q4</t>
  </si>
  <si>
    <t>Product 4</t>
  </si>
  <si>
    <t>Customer 5</t>
  </si>
  <si>
    <t>Product 10</t>
  </si>
  <si>
    <t>Customer 8</t>
  </si>
  <si>
    <t>15</t>
  </si>
  <si>
    <t>20</t>
  </si>
  <si>
    <t>25</t>
  </si>
  <si>
    <t>14</t>
  </si>
  <si>
    <t>16</t>
  </si>
  <si>
    <t>40</t>
  </si>
  <si>
    <t>10</t>
  </si>
  <si>
    <t>29</t>
  </si>
  <si>
    <t>30</t>
  </si>
  <si>
    <t>50</t>
  </si>
  <si>
    <t>90</t>
  </si>
  <si>
    <t>100</t>
  </si>
  <si>
    <t>200</t>
  </si>
  <si>
    <t>300</t>
  </si>
  <si>
    <t>5</t>
  </si>
  <si>
    <t>17</t>
  </si>
  <si>
    <t>3</t>
  </si>
  <si>
    <t>87</t>
  </si>
  <si>
    <t>80</t>
  </si>
  <si>
    <t>Region - Geography</t>
  </si>
  <si>
    <t>Jan-5-15</t>
  </si>
  <si>
    <t>Mar-12-15</t>
  </si>
  <si>
    <t>Mar-27-15</t>
  </si>
  <si>
    <t>Apr-16-15</t>
  </si>
  <si>
    <t>Apr-25-15</t>
  </si>
  <si>
    <t>Apr-28-15</t>
  </si>
  <si>
    <t>Jul-3-15</t>
  </si>
  <si>
    <t>Jul-6-15</t>
  </si>
  <si>
    <t>Jul-8-15</t>
  </si>
  <si>
    <t>Jul-12-15</t>
  </si>
  <si>
    <t>Aug-11-15</t>
  </si>
  <si>
    <t>Aug-20-15</t>
  </si>
  <si>
    <t>Sep-23-15</t>
  </si>
  <si>
    <t>Sep-26-15</t>
  </si>
  <si>
    <t>Nov-7-15</t>
  </si>
  <si>
    <t>Nov-9-15</t>
  </si>
  <si>
    <t>Nov-18-15</t>
  </si>
  <si>
    <t>Dec-15-15</t>
  </si>
  <si>
    <t>Dec-25-15</t>
  </si>
  <si>
    <t>Dec-27-15</t>
  </si>
  <si>
    <t>Mar-16-15</t>
  </si>
  <si>
    <t>Sep-16-15</t>
  </si>
  <si>
    <t>Jan-15-16</t>
  </si>
  <si>
    <t>Jan-29-16</t>
  </si>
  <si>
    <t>Jan-31-16</t>
  </si>
  <si>
    <t>Feb-7-16</t>
  </si>
  <si>
    <t>Feb-26-16</t>
  </si>
  <si>
    <t>Mar-6-16</t>
  </si>
  <si>
    <t>Mar-15-16</t>
  </si>
  <si>
    <t>Mar-27-16</t>
  </si>
  <si>
    <t>Apr-15-16</t>
  </si>
  <si>
    <t>Apr-27-16</t>
  </si>
  <si>
    <t>May-1-16</t>
  </si>
  <si>
    <t>May-12-16</t>
  </si>
  <si>
    <t>Jun-1-16</t>
  </si>
  <si>
    <t>Jun-7-16</t>
  </si>
  <si>
    <t>Jun-8-16</t>
  </si>
  <si>
    <t>Jun-20-16</t>
  </si>
  <si>
    <t>Jun-23-16</t>
  </si>
  <si>
    <t>Jul-5-16</t>
  </si>
  <si>
    <t>Jul-15-16</t>
  </si>
  <si>
    <t>Jul-20-16</t>
  </si>
  <si>
    <t>Aug-4-16</t>
  </si>
  <si>
    <t>Aug-15-16</t>
  </si>
  <si>
    <t>Aug-17-16</t>
  </si>
  <si>
    <t>Aug-27-16</t>
  </si>
  <si>
    <t>Sep-4-16</t>
  </si>
  <si>
    <t>Sep-5-16</t>
  </si>
  <si>
    <t>Sep-7-16</t>
  </si>
  <si>
    <t>Sep-24-16</t>
  </si>
  <si>
    <t>Sep-30-16</t>
  </si>
  <si>
    <t>Oct-18-16</t>
  </si>
  <si>
    <t>Nov-18-16</t>
  </si>
  <si>
    <t>Dec-9-16</t>
  </si>
  <si>
    <t>Dec-16-16</t>
  </si>
  <si>
    <t>Dec-27-16</t>
  </si>
  <si>
    <t>Sales Data</t>
  </si>
  <si>
    <t>Apr</t>
  </si>
  <si>
    <t>EMEA</t>
  </si>
  <si>
    <t>ABC</t>
  </si>
  <si>
    <t>Mar</t>
  </si>
  <si>
    <t>Feb</t>
  </si>
  <si>
    <t>Jan</t>
  </si>
  <si>
    <t>Sales $</t>
  </si>
  <si>
    <t>Month</t>
  </si>
  <si>
    <t>Company</t>
  </si>
  <si>
    <t>Fri Oct 13 23:59:59 CDT 2017</t>
  </si>
  <si>
    <t>Converted Date</t>
  </si>
  <si>
    <t>Wed Oct 11 21:47:22 CDT 2017</t>
  </si>
  <si>
    <t>Thu Oct 12 11:27:05 CDT 2017</t>
  </si>
  <si>
    <t>Original Date (Text)</t>
  </si>
  <si>
    <t>Midwast</t>
  </si>
  <si>
    <t>Midweest</t>
  </si>
  <si>
    <t>Replace all typos in Midwest</t>
  </si>
  <si>
    <t>Sales Transactions</t>
  </si>
  <si>
    <t>Order Date</t>
  </si>
  <si>
    <t>Customer Name</t>
  </si>
  <si>
    <t>Product Name</t>
  </si>
  <si>
    <t>Unit Price</t>
  </si>
  <si>
    <t>Shipping Fee</t>
  </si>
  <si>
    <t>Food 4 Less</t>
  </si>
  <si>
    <t>Safeway</t>
  </si>
  <si>
    <t>Coffee</t>
  </si>
  <si>
    <t xml:space="preserve">Whole Foods </t>
  </si>
  <si>
    <t xml:space="preserve">Save Mart </t>
  </si>
  <si>
    <t>Green Tea</t>
  </si>
  <si>
    <t>Smart &amp; Final</t>
  </si>
  <si>
    <t>Soda</t>
  </si>
  <si>
    <t>Almonds</t>
  </si>
  <si>
    <t>Dried Plums</t>
  </si>
  <si>
    <t xml:space="preserve">Raley's </t>
  </si>
  <si>
    <t>Mozzarella</t>
  </si>
  <si>
    <t xml:space="preserve">Vallarta </t>
  </si>
  <si>
    <t>Curry Sauce</t>
  </si>
  <si>
    <t>Cajun Seasoning</t>
  </si>
  <si>
    <t>Stater Bros</t>
  </si>
  <si>
    <t>Chocolate</t>
  </si>
  <si>
    <t>Albertsons</t>
  </si>
  <si>
    <t>Lemonade</t>
  </si>
  <si>
    <t>Dried Pears</t>
  </si>
  <si>
    <t xml:space="preserve">Wal-Mart </t>
  </si>
  <si>
    <t>Fruit Cocktail</t>
  </si>
  <si>
    <t>Mission Foods</t>
  </si>
  <si>
    <t>Boysenberry Spread</t>
  </si>
  <si>
    <t>Foodsco</t>
  </si>
  <si>
    <t>Scones</t>
  </si>
  <si>
    <t xml:space="preserve">Ralphs </t>
  </si>
  <si>
    <t>Costco</t>
  </si>
  <si>
    <t>Vons</t>
  </si>
  <si>
    <t>Syrup</t>
  </si>
  <si>
    <t>Gnocchi</t>
  </si>
  <si>
    <t>Dried Apples</t>
  </si>
  <si>
    <t>Clam Chowder</t>
  </si>
  <si>
    <t>Olive Oil</t>
  </si>
  <si>
    <t>Ravioli</t>
  </si>
  <si>
    <t>Marmalade</t>
  </si>
  <si>
    <t>Crab Meat</t>
  </si>
  <si>
    <t>Long Grain Rice</t>
  </si>
  <si>
    <t>Almond Biscuits Mix</t>
  </si>
  <si>
    <t>Peanut Butter Biscuits</t>
  </si>
  <si>
    <t>Chocolate Cookies Mix</t>
  </si>
  <si>
    <t>Inventory Sheet</t>
  </si>
  <si>
    <t>Backstock</t>
  </si>
  <si>
    <t>Floor</t>
  </si>
  <si>
    <t>Total</t>
  </si>
  <si>
    <t>Day</t>
  </si>
  <si>
    <t>End of Month</t>
  </si>
  <si>
    <t>Week No.</t>
  </si>
  <si>
    <t>Week Day</t>
  </si>
  <si>
    <t>Today</t>
  </si>
  <si>
    <t>Now</t>
  </si>
  <si>
    <t>Date Functions</t>
  </si>
  <si>
    <t>Month Name</t>
  </si>
  <si>
    <t>Day Name</t>
  </si>
  <si>
    <t>Full Month Name</t>
  </si>
  <si>
    <t>Full Day Name</t>
  </si>
  <si>
    <t>Andrew</t>
  </si>
  <si>
    <t>Cencini</t>
  </si>
  <si>
    <t>Anne</t>
  </si>
  <si>
    <t>Larsen</t>
  </si>
  <si>
    <t>Kotas</t>
  </si>
  <si>
    <t>Laura</t>
  </si>
  <si>
    <t>Giussani</t>
  </si>
  <si>
    <t>Mariya</t>
  </si>
  <si>
    <t>Sergienko</t>
  </si>
  <si>
    <t>Michael</t>
  </si>
  <si>
    <t>Neipper</t>
  </si>
  <si>
    <t>Nancy</t>
  </si>
  <si>
    <t>Freehafer</t>
  </si>
  <si>
    <t>Robert</t>
  </si>
  <si>
    <t>Zare</t>
  </si>
  <si>
    <t>First Name</t>
  </si>
  <si>
    <t>Last Name</t>
  </si>
  <si>
    <t>Sales</t>
  </si>
  <si>
    <t>% of Total</t>
  </si>
  <si>
    <t>Combining Text and Numbers</t>
  </si>
  <si>
    <t>Full Name</t>
  </si>
  <si>
    <t>Max % of Total: 24.4%</t>
  </si>
  <si>
    <t>Table of Contents</t>
  </si>
  <si>
    <t>Transactions</t>
  </si>
  <si>
    <t>Sales by Rep</t>
  </si>
  <si>
    <t>Data - BEFORE</t>
  </si>
  <si>
    <t>Data - AFTER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</si>
  <si>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</si>
  <si>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</si>
  <si>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</si>
  <si>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</si>
  <si>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</si>
  <si>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Data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</si>
</sst>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[$-409]m/d/yy\ h:mm\ AM/PM;@"/>
    <numFmt numFmtId="167" formatCode="0.00000"/>
    <numFmt numFmtId="168" formatCode="[$-409]ddd\ m/d/yy\ h:mm\ AM/PM;@"/>
    <numFmt numFmtId="169" formatCode="&quot;$&quot;#,##0.00"/>
    <numFmt numFmtId="170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A9D08E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/>
    <xf numFmtId="41" fontId="0" fillId="0" borderId="0" xfId="1" applyFont="1"/>
    <xf numFmtId="41" fontId="0" fillId="0" borderId="0" xfId="0" applyNumberFormat="1"/>
    <xf numFmtId="0" fontId="3" fillId="0" borderId="0" xfId="0" applyFont="1"/>
    <xf numFmtId="41" fontId="3" fillId="0" borderId="0" xfId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21" fontId="0" fillId="0" borderId="0" xfId="0" applyNumberFormat="1"/>
    <xf numFmtId="15" fontId="0" fillId="0" borderId="0" xfId="0" applyNumberFormat="1"/>
    <xf numFmtId="168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2" fillId="2" borderId="0" xfId="0" applyFont="1" applyFill="1"/>
    <xf numFmtId="169" fontId="0" fillId="0" borderId="0" xfId="4" applyNumberFormat="1" applyFont="1"/>
    <xf numFmtId="165" fontId="0" fillId="0" borderId="0" xfId="3" applyNumberFormat="1" applyFont="1"/>
    <xf numFmtId="44" fontId="0" fillId="0" borderId="0" xfId="4" applyFont="1"/>
    <xf numFmtId="169" fontId="0" fillId="0" borderId="0" xfId="0" applyNumberFormat="1"/>
    <xf numFmtId="0" fontId="0" fillId="0" borderId="0" xfId="0" quotePrefix="1"/>
    <xf numFmtId="44" fontId="0" fillId="0" borderId="0" xfId="0" applyNumberFormat="1"/>
    <xf numFmtId="169" fontId="0" fillId="0" borderId="0" xfId="3" applyNumberFormat="1" applyFont="1"/>
    <xf numFmtId="14" fontId="0" fillId="0" borderId="0" xfId="0" applyNumberFormat="1"/>
    <xf numFmtId="22" fontId="0" fillId="0" borderId="0" xfId="0" applyNumberFormat="1"/>
    <xf numFmtId="170" fontId="0" fillId="0" borderId="0" xfId="5" applyNumberFormat="1" applyFont="1"/>
    <xf numFmtId="170" fontId="1" fillId="0" borderId="0" xfId="5" applyNumberFormat="1"/>
    <xf numFmtId="0" fontId="2" fillId="0" borderId="0" xfId="0" applyFont="1" applyAlignment="1">
      <alignment horizontal="center" wrapText="1"/>
    </xf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9" fillId="0" borderId="0" xfId="6" applyAlignment="1">
      <alignment horizontal="left"/>
    </xf>
    <xf numFmtId="0" fontId="11" fillId="0" borderId="0" xfId="0" applyFont="1"/>
    <xf numFmtId="0" fontId="12" fillId="3" borderId="1" xfId="0" applyFont="1" applyFill="1" applyBorder="1"/>
    <xf numFmtId="0" fontId="13" fillId="3" borderId="1" xfId="0" applyFont="1" applyFill="1" applyBorder="1"/>
    <xf numFmtId="0" fontId="9" fillId="3" borderId="1" xfId="6" applyFill="1" applyBorder="1"/>
    <xf numFmtId="0" fontId="14" fillId="0" borderId="0" xfId="0" applyFont="1" applyAlignment="1">
      <alignment horizontal="left"/>
    </xf>
  </cellXfs>
  <cellStyles count="7">
    <cellStyle name="Comma" xfId="3" builtinId="3"/>
    <cellStyle name="Comma [0]" xfId="1" builtinId="6"/>
    <cellStyle name="Currency" xfId="4" builtinId="4"/>
    <cellStyle name="Hyperlink" xfId="6" builtinId="8"/>
    <cellStyle name="Normal" xfId="0" builtinId="0"/>
    <cellStyle name="Normal 2" xfId="2" xr:uid="{00000000-0005-0000-0000-000002000000}"/>
    <cellStyle name="Percent" xfId="5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19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4.9989318521683403E-2"/>
        </patternFill>
      </fill>
    </dxf>
    <dxf>
      <font>
        <b/>
        <color theme="1"/>
      </font>
      <border>
        <top style="double">
          <color theme="1"/>
        </top>
      </border>
    </dxf>
    <dxf>
      <font>
        <color auto="1"/>
      </font>
      <fill>
        <patternFill patternType="solid">
          <fgColor theme="1"/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</border>
    </dxf>
  </dxfs>
  <tableStyles count="1" defaultTableStyle="TableStyleMedium2" defaultPivotStyle="PivotStyleLight16">
    <tableStyle name="TableStyleLight8 2 2" pivot="0" count="4" xr9:uid="{00000000-0011-0000-FFFF-FFFF00000000}">
      <tableStyleElement type="wholeTable" dxfId="30"/>
      <tableStyleElement type="headerRow" dxfId="29"/>
      <tableStyleElement type="totalRow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86</xdr:row>
      <xdr:rowOff>47625</xdr:rowOff>
    </xdr:from>
    <xdr:to>
      <xdr:col>16</xdr:col>
      <xdr:colOff>447675</xdr:colOff>
      <xdr:row>94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2AB156C-C694-45FE-B639-E9F2AFE0D01B}"/>
            </a:ext>
          </a:extLst>
        </xdr:cNvPr>
        <xdr:cNvSpPr/>
      </xdr:nvSpPr>
      <xdr:spPr>
        <a:xfrm>
          <a:off x="7496175" y="16697325"/>
          <a:ext cx="3067050" cy="164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114299</xdr:rowOff>
    </xdr:from>
    <xdr:to>
      <xdr:col>9</xdr:col>
      <xdr:colOff>152400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0E4D6-BE36-4A71-9C13-86ED88514B07}"/>
            </a:ext>
          </a:extLst>
        </xdr:cNvPr>
        <xdr:cNvSpPr txBox="1"/>
      </xdr:nvSpPr>
      <xdr:spPr>
        <a:xfrm>
          <a:off x="257175" y="114299"/>
          <a:ext cx="4619625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Source Data Terminology</a:t>
          </a:r>
        </a:p>
      </xdr:txBody>
    </xdr:sp>
    <xdr:clientData/>
  </xdr:twoCellAnchor>
  <xdr:twoCellAnchor>
    <xdr:from>
      <xdr:col>5</xdr:col>
      <xdr:colOff>257175</xdr:colOff>
      <xdr:row>2</xdr:row>
      <xdr:rowOff>57150</xdr:rowOff>
    </xdr:from>
    <xdr:to>
      <xdr:col>7</xdr:col>
      <xdr:colOff>276225</xdr:colOff>
      <xdr:row>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6BC30A-67D9-40E6-9E90-1D3B3BA93EAC}"/>
            </a:ext>
          </a:extLst>
        </xdr:cNvPr>
        <xdr:cNvSpPr txBox="1"/>
      </xdr:nvSpPr>
      <xdr:spPr>
        <a:xfrm>
          <a:off x="2952750" y="438150"/>
          <a:ext cx="1114425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Fields (columns)</a:t>
          </a:r>
        </a:p>
      </xdr:txBody>
    </xdr:sp>
    <xdr:clientData/>
  </xdr:twoCellAnchor>
  <xdr:twoCellAnchor>
    <xdr:from>
      <xdr:col>4</xdr:col>
      <xdr:colOff>419100</xdr:colOff>
      <xdr:row>3</xdr:row>
      <xdr:rowOff>123825</xdr:rowOff>
    </xdr:from>
    <xdr:to>
      <xdr:col>6</xdr:col>
      <xdr:colOff>357188</xdr:colOff>
      <xdr:row>5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A84C6E9-EDC3-4AB1-98F5-4E793B7FB1C4}"/>
            </a:ext>
          </a:extLst>
        </xdr:cNvPr>
        <xdr:cNvCxnSpPr>
          <a:stCxn id="3" idx="2"/>
        </xdr:cNvCxnSpPr>
      </xdr:nvCxnSpPr>
      <xdr:spPr>
        <a:xfrm flipH="1">
          <a:off x="2495550" y="695325"/>
          <a:ext cx="1033463" cy="41910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3</xdr:row>
      <xdr:rowOff>123825</xdr:rowOff>
    </xdr:from>
    <xdr:to>
      <xdr:col>6</xdr:col>
      <xdr:colOff>357188</xdr:colOff>
      <xdr:row>5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9490A52-00B2-4EFA-8E0E-8DB2DE8777AF}"/>
            </a:ext>
          </a:extLst>
        </xdr:cNvPr>
        <xdr:cNvCxnSpPr>
          <a:stCxn id="3" idx="2"/>
        </xdr:cNvCxnSpPr>
      </xdr:nvCxnSpPr>
      <xdr:spPr>
        <a:xfrm flipH="1">
          <a:off x="3019425" y="695325"/>
          <a:ext cx="509588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3</xdr:row>
      <xdr:rowOff>123825</xdr:rowOff>
    </xdr:from>
    <xdr:to>
      <xdr:col>6</xdr:col>
      <xdr:colOff>357188</xdr:colOff>
      <xdr:row>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D56422-004C-435D-8216-6EFBC3F9B95D}"/>
            </a:ext>
          </a:extLst>
        </xdr:cNvPr>
        <xdr:cNvCxnSpPr>
          <a:stCxn id="3" idx="2"/>
        </xdr:cNvCxnSpPr>
      </xdr:nvCxnSpPr>
      <xdr:spPr>
        <a:xfrm flipH="1">
          <a:off x="3486151" y="695325"/>
          <a:ext cx="42862" cy="4286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7</xdr:col>
      <xdr:colOff>104775</xdr:colOff>
      <xdr:row>5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CF3403-9019-4544-B249-02184249CB1C}"/>
            </a:ext>
          </a:extLst>
        </xdr:cNvPr>
        <xdr:cNvCxnSpPr>
          <a:stCxn id="3" idx="2"/>
        </xdr:cNvCxnSpPr>
      </xdr:nvCxnSpPr>
      <xdr:spPr>
        <a:xfrm>
          <a:off x="3529013" y="695325"/>
          <a:ext cx="366712" cy="40957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8</xdr:col>
      <xdr:colOff>114300</xdr:colOff>
      <xdr:row>5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FEB24C8-E2B4-41C8-8BEF-DB506D67DE46}"/>
            </a:ext>
          </a:extLst>
        </xdr:cNvPr>
        <xdr:cNvCxnSpPr>
          <a:stCxn id="3" idx="2"/>
        </xdr:cNvCxnSpPr>
      </xdr:nvCxnSpPr>
      <xdr:spPr>
        <a:xfrm>
          <a:off x="3529013" y="695325"/>
          <a:ext cx="842962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76201</xdr:colOff>
      <xdr:row>7</xdr:row>
      <xdr:rowOff>161925</xdr:rowOff>
    </xdr:from>
    <xdr:to>
      <xdr:col>3</xdr:col>
      <xdr:colOff>161925</xdr:colOff>
      <xdr:row>9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9185CE-994F-4175-B2C5-8C20FF7C1372}"/>
            </a:ext>
          </a:extLst>
        </xdr:cNvPr>
        <xdr:cNvSpPr txBox="1"/>
      </xdr:nvSpPr>
      <xdr:spPr>
        <a:xfrm>
          <a:off x="323851" y="1495425"/>
          <a:ext cx="1304924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Data Records (rows)</a:t>
          </a:r>
        </a:p>
      </xdr:txBody>
    </xdr: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590550</xdr:colOff>
      <xdr:row>8</xdr:row>
      <xdr:rowOff>100013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4F3C62D-B2C3-47CB-BBDA-8A6AEB6D9491}"/>
            </a:ext>
          </a:extLst>
        </xdr:cNvPr>
        <xdr:cNvCxnSpPr>
          <a:stCxn id="9" idx="3"/>
        </xdr:cNvCxnSpPr>
      </xdr:nvCxnSpPr>
      <xdr:spPr>
        <a:xfrm>
          <a:off x="1628775" y="1624013"/>
          <a:ext cx="428625" cy="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561975</xdr:colOff>
      <xdr:row>9</xdr:row>
      <xdr:rowOff>76201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74E8025-4311-41A7-B90D-A05B5D14BBC6}"/>
            </a:ext>
          </a:extLst>
        </xdr:cNvPr>
        <xdr:cNvCxnSpPr>
          <a:stCxn id="9" idx="3"/>
        </xdr:cNvCxnSpPr>
      </xdr:nvCxnSpPr>
      <xdr:spPr>
        <a:xfrm>
          <a:off x="1628775" y="1624013"/>
          <a:ext cx="400050" cy="166688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9</xdr:row>
      <xdr:rowOff>171450</xdr:rowOff>
    </xdr:from>
    <xdr:to>
      <xdr:col>3</xdr:col>
      <xdr:colOff>152400</xdr:colOff>
      <xdr:row>11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D75B2FF-795F-4F94-B100-2112F6C44657}"/>
            </a:ext>
          </a:extLst>
        </xdr:cNvPr>
        <xdr:cNvSpPr txBox="1"/>
      </xdr:nvSpPr>
      <xdr:spPr>
        <a:xfrm>
          <a:off x="838200" y="1885950"/>
          <a:ext cx="781050" cy="2190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Record Set</a:t>
          </a:r>
        </a:p>
      </xdr:txBody>
    </xdr:sp>
    <xdr:clientData/>
  </xdr:twoCellAnchor>
  <xdr:twoCellAnchor>
    <xdr:from>
      <xdr:col>3</xdr:col>
      <xdr:colOff>571501</xdr:colOff>
      <xdr:row>10</xdr:row>
      <xdr:rowOff>9524</xdr:rowOff>
    </xdr:from>
    <xdr:to>
      <xdr:col>9</xdr:col>
      <xdr:colOff>47626</xdr:colOff>
      <xdr:row>11</xdr:row>
      <xdr:rowOff>19050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243EAD-38F5-42FE-B8DE-74370EBB88DD}"/>
            </a:ext>
          </a:extLst>
        </xdr:cNvPr>
        <xdr:cNvSpPr/>
      </xdr:nvSpPr>
      <xdr:spPr>
        <a:xfrm>
          <a:off x="2038351" y="1914524"/>
          <a:ext cx="2733675" cy="200026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10</xdr:row>
      <xdr:rowOff>104775</xdr:rowOff>
    </xdr:from>
    <xdr:to>
      <xdr:col>3</xdr:col>
      <xdr:colOff>542925</xdr:colOff>
      <xdr:row>10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4BC656-520E-4C6D-95A6-1F0956AA9A22}"/>
            </a:ext>
          </a:extLst>
        </xdr:cNvPr>
        <xdr:cNvCxnSpPr/>
      </xdr:nvCxnSpPr>
      <xdr:spPr>
        <a:xfrm>
          <a:off x="1619250" y="2009775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5</xdr:row>
      <xdr:rowOff>180975</xdr:rowOff>
    </xdr:from>
    <xdr:to>
      <xdr:col>9</xdr:col>
      <xdr:colOff>47626</xdr:colOff>
      <xdr:row>7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8C88E18-CC77-4C9C-8FFC-84C17E8AC2FE}"/>
            </a:ext>
          </a:extLst>
        </xdr:cNvPr>
        <xdr:cNvSpPr/>
      </xdr:nvSpPr>
      <xdr:spPr>
        <a:xfrm>
          <a:off x="2038351" y="1133475"/>
          <a:ext cx="2733675" cy="2095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400050</xdr:colOff>
      <xdr:row>5</xdr:row>
      <xdr:rowOff>161925</xdr:rowOff>
    </xdr:from>
    <xdr:to>
      <xdr:col>3</xdr:col>
      <xdr:colOff>152400</xdr:colOff>
      <xdr:row>7</xdr:row>
      <xdr:rowOff>9525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E9E2C6-6CA8-4097-9D20-5AB4740546F9}"/>
            </a:ext>
          </a:extLst>
        </xdr:cNvPr>
        <xdr:cNvSpPr txBox="1"/>
      </xdr:nvSpPr>
      <xdr:spPr>
        <a:xfrm>
          <a:off x="647700" y="1114425"/>
          <a:ext cx="971550" cy="228600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Header Row</a:t>
          </a:r>
        </a:p>
      </xdr:txBody>
    </xdr:sp>
    <xdr:clientData/>
  </xdr:twoCellAnchor>
  <xdr:twoCellAnchor>
    <xdr:from>
      <xdr:col>3</xdr:col>
      <xdr:colOff>152400</xdr:colOff>
      <xdr:row>6</xdr:row>
      <xdr:rowOff>95250</xdr:rowOff>
    </xdr:from>
    <xdr:to>
      <xdr:col>3</xdr:col>
      <xdr:colOff>542925</xdr:colOff>
      <xdr:row>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2E82423-8801-483F-AEE7-46D26A7087A5}"/>
            </a:ext>
          </a:extLst>
        </xdr:cNvPr>
        <xdr:cNvCxnSpPr/>
      </xdr:nvCxnSpPr>
      <xdr:spPr>
        <a:xfrm>
          <a:off x="1619250" y="1238250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2D521-F887-4A0E-98CA-184AE4BECDAB}" name="tblInventory" displayName="tblInventory" ref="A3:E5" totalsRowShown="0">
  <autoFilter ref="A3:E5" xr:uid="{6ED808D8-A2EE-4748-BCDD-22E5F41E747F}"/>
  <tableColumns count="5">
    <tableColumn id="1" xr3:uid="{176AD0A3-10BC-4E84-B6EC-534B7EAE6F87}" name="Date"/>
    <tableColumn id="2" xr3:uid="{E9BFE475-DE8C-4442-9885-E110D7C47FD5}" name="Product Name"/>
    <tableColumn id="3" xr3:uid="{3D4A396F-0609-4A3B-ACBF-183D300CC7E8}" name="Floor"/>
    <tableColumn id="4" xr3:uid="{7FAB8DF4-59B6-41C8-8414-4F15A991AD39}" name="Backstock"/>
    <tableColumn id="5" xr3:uid="{DFDFF24D-7127-4CFA-AA27-C1F312EA6783}" name="Total">
      <calculatedColumnFormula>SUM(C4:D5)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F7D0B3-4865-4211-8BDE-F0190E73F6F3}" name="Table3" displayName="Table3" ref="A3:T83" totalsRowShown="0">
  <autoFilter ref="A3:T83" xr:uid="{1AEE508C-35F5-4547-ABDF-CA446323C2F0}"/>
  <tableColumns count="20">
    <tableColumn id="1" xr3:uid="{CB264071-BDCB-414B-A833-13846A212205}" name="Order Date"/>
    <tableColumn id="2" xr3:uid="{E11A9FF2-6659-4BFC-BC2F-BDD51E410538}" name="Customer Name"/>
    <tableColumn id="3" xr3:uid="{34B473DE-9A0A-490F-A884-991E8DDA3AA5}" name="Product Name"/>
    <tableColumn id="4" xr3:uid="{9ED08F28-3B55-48D6-9258-831063FB2F84}" name="Unit Price"/>
    <tableColumn id="5" xr3:uid="{20371FE4-872B-4A1D-BDB9-8FFAFCFC8830}" name="Quantity"/>
    <tableColumn id="6" xr3:uid="{CA9FC48D-7791-4C53-B833-9BC67E51DBD4}" name="Revenue">
      <calculatedColumnFormula>D4*E4</calculatedColumnFormula>
    </tableColumn>
    <tableColumn id="7" xr3:uid="{35C06533-765B-49F8-94C5-2A818018AB28}" name="Shipping Fee"/>
    <tableColumn id="8" xr3:uid="{D029D88E-18DC-4116-B705-992EEF65D33B}" name="Year" dataDxfId="26">
      <calculatedColumnFormula>YEAR(A4)</calculatedColumnFormula>
    </tableColumn>
    <tableColumn id="9" xr3:uid="{A9752B2A-BBCB-4D7F-B94F-A4976427FAB5}" name="Month" dataDxfId="25">
      <calculatedColumnFormula>MONTH(Table3[[#This Row],[Order Date]])</calculatedColumnFormula>
    </tableColumn>
    <tableColumn id="10" xr3:uid="{37AE1D0E-52AB-4358-AED4-BEE311EBF505}" name="Day" dataDxfId="24">
      <calculatedColumnFormula>DAY(Table3[[#This Row],[Order Date]])</calculatedColumnFormula>
    </tableColumn>
    <tableColumn id="14" xr3:uid="{EE9ADBB0-837B-4417-8280-628E0E4E09A4}" name="Date" dataDxfId="23">
      <calculatedColumnFormula>DATE(Table3[[#This Row],[Year]]-1,Table3[[#This Row],[Month]],0)</calculatedColumnFormula>
    </tableColumn>
    <tableColumn id="13" xr3:uid="{8DC2B5DD-B9E5-4096-9EBE-3015CBF003E5}" name="End of Month" dataDxfId="22">
      <calculatedColumnFormula>EOMONTH(Table3[[#This Row],[Order Date]],-1)</calculatedColumnFormula>
    </tableColumn>
    <tableColumn id="11" xr3:uid="{99F0060E-55C5-4EE7-9EB9-87BCBC596672}" name="Week Day" dataDxfId="21">
      <calculatedColumnFormula>WEEKDAY(Table3[[#This Row],[Order Date]],1)</calculatedColumnFormula>
    </tableColumn>
    <tableColumn id="12" xr3:uid="{4F236E20-18A6-4521-A372-07B9EA2D40D1}" name="Week No." dataDxfId="20">
      <calculatedColumnFormula>WEEKNUM(Table3[[#This Row],[Order Date]],1)</calculatedColumnFormula>
    </tableColumn>
    <tableColumn id="15" xr3:uid="{2407263E-AD32-4E86-8573-05C0D4961D09}" name="Today" dataDxfId="19">
      <calculatedColumnFormula>TODAY()</calculatedColumnFormula>
    </tableColumn>
    <tableColumn id="16" xr3:uid="{C1D85BB0-7CC7-49B8-A3BB-D4ADDFD2D83E}" name="Now" dataDxfId="18">
      <calculatedColumnFormula>NOW()</calculatedColumnFormula>
    </tableColumn>
    <tableColumn id="21" xr3:uid="{E0708A8B-416B-4107-ABB5-0AEE679D400F}" name="Month Name" dataDxfId="17">
      <calculatedColumnFormula>TEXT(Table3[[#This Row],[Order Date]],"mmm")</calculatedColumnFormula>
    </tableColumn>
    <tableColumn id="22" xr3:uid="{7EE66797-2A78-4418-A8D5-5990621F28D8}" name="Full Month Name" dataDxfId="16">
      <calculatedColumnFormula>TEXT(Table3[[#This Row],[Order Date]],"mmmm")</calculatedColumnFormula>
    </tableColumn>
    <tableColumn id="23" xr3:uid="{FC1AA081-8D9A-45A5-9C70-0EB70FEE1676}" name="Day Name" dataDxfId="15">
      <calculatedColumnFormula>TEXT(Table3[[#This Row],[Order Date]],"ddd")</calculatedColumnFormula>
    </tableColumn>
    <tableColumn id="24" xr3:uid="{38B5EAB8-B93A-4010-AE1A-7E490E811913}" name="Full Day Name" dataDxfId="14">
      <calculatedColumnFormula>TEXT(Table3[[#This Row],[Order Date]],"dddd")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795445-586A-42B5-93E6-3B9C7C9C30B0}" name="tblSalesReps" displayName="tblSalesReps" ref="A5:E14" totalsRowCount="1">
  <autoFilter ref="A5:E13" xr:uid="{E7D6A073-9AA4-4109-B82E-A107B011AF4F}"/>
  <sortState xmlns:xlrd2="http://schemas.microsoft.com/office/spreadsheetml/2017/richdata2" ref="A6:E13">
    <sortCondition descending="1" ref="D5:D13"/>
  </sortState>
  <tableColumns count="5">
    <tableColumn id="1" xr3:uid="{BD2E7C19-4CCD-4715-80D2-F3CEBA8B619D}" name="First Name" totalsRowLabel="Total"/>
    <tableColumn id="2" xr3:uid="{E0033434-99A9-4108-BEC3-3CA31150EB59}" name="Last Name"/>
    <tableColumn id="5" xr3:uid="{01CA8FF2-E214-4639-9ADE-17C036072118}" name="Full Name" dataDxfId="13">
      <calculatedColumnFormula>tblSalesReps[[#This Row],[First Name]]&amp;" "&amp;tblSalesReps[[#This Row],[Last Name]]</calculatedColumnFormula>
    </tableColumn>
    <tableColumn id="3" xr3:uid="{C5FB64C1-6B7E-4177-9095-F2A5FD76111F}" name="Sales" totalsRowFunction="sum" dataDxfId="12" totalsRowDxfId="11" dataCellStyle="Currency"/>
    <tableColumn id="4" xr3:uid="{269F38AE-02D6-429F-9F05-DA267B97CE09}" name="% of Total" totalsRowFunction="sum" dataDxfId="10" totalsRowDxfId="9" dataCellStyle="Percent" totalsRowCellStyle="Percent">
      <calculatedColumnFormula>tblSalesReps[[#This Row],[Sales]]/tblSalesReps[[#Totals],[Sales]]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" displayName="Table14" ref="E7:I11" headerRowDxfId="8" dataDxfId="7" totalsRowDxfId="6">
  <tableColumns count="5">
    <tableColumn id="1" xr3:uid="{00000000-0010-0000-0000-000001000000}" name="Company" totalsRowLabel="Total" dataDxfId="5"/>
    <tableColumn id="2" xr3:uid="{00000000-0010-0000-0000-000002000000}" name="Region" dataDxfId="4"/>
    <tableColumn id="3" xr3:uid="{00000000-0010-0000-0000-000003000000}" name="Product" dataDxfId="3"/>
    <tableColumn id="4" xr3:uid="{00000000-0010-0000-0000-000004000000}" name="Month" dataDxfId="2"/>
    <tableColumn id="5" xr3:uid="{00000000-0010-0000-0000-000005000000}" name="Sales $" totalsRowFunction="sum" dataDxfId="1" totalsRowDxfId="0" dataCellStyle="Comma [0]"/>
  </tableColumns>
  <tableStyleInfo name="TableStyleLight8 2 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97E8-AF7C-4C6A-93EC-56AAA7B6C84A}">
  <dimension ref="A1:K13"/>
  <sheetViews>
    <sheetView showGridLines="0" tabSelected="1" workbookViewId="0"/>
  </sheetViews>
  <sheetFormatPr defaultRowHeight="15" x14ac:dyDescent="0.25"/>
  <cols>
    <col min="1" max="2" width="4.140625" customWidth="1"/>
    <col min="3" max="3" width="25.7109375" style="33" customWidth="1"/>
    <col min="4" max="4" width="15.7109375" customWidth="1"/>
  </cols>
  <sheetData>
    <row r="1" spans="1:11" s="36" customFormat="1" ht="26.25" customHeight="1" x14ac:dyDescent="0.3">
      <c r="B1" s="37" t="s">
        <v>222</v>
      </c>
      <c r="F1" s="38" t="s">
        <v>218</v>
      </c>
      <c r="G1" s="38"/>
      <c r="H1" s="38"/>
      <c r="I1" s="38"/>
      <c r="J1" s="38"/>
      <c r="K1" s="38"/>
    </row>
    <row r="2" spans="1:11" x14ac:dyDescent="0.25">
      <c r="A2" s="35" t="s">
        <v>217</v>
      </c>
    </row>
    <row r="3" spans="1:11" ht="17.25" x14ac:dyDescent="0.3">
      <c r="B3" s="31" t="s">
        <v>212</v>
      </c>
    </row>
    <row r="4" spans="1:11" x14ac:dyDescent="0.25">
      <c r="B4" s="32">
        <v>1</v>
      </c>
      <c r="C4" s="34" t="s">
        <v>213</v>
      </c>
    </row>
    <row r="5" spans="1:11" x14ac:dyDescent="0.25">
      <c r="B5" s="32">
        <v>2</v>
      </c>
      <c r="C5" s="34" t="s">
        <v>185</v>
      </c>
    </row>
    <row r="6" spans="1:11" x14ac:dyDescent="0.25">
      <c r="B6" s="32">
        <v>3</v>
      </c>
      <c r="C6" s="34" t="s">
        <v>214</v>
      </c>
    </row>
    <row r="7" spans="1:11" x14ac:dyDescent="0.25">
      <c r="B7" s="32">
        <v>4</v>
      </c>
      <c r="C7" s="34" t="s">
        <v>215</v>
      </c>
    </row>
    <row r="8" spans="1:11" x14ac:dyDescent="0.25">
      <c r="B8" s="32">
        <v>5</v>
      </c>
      <c r="C8" s="34" t="s">
        <v>216</v>
      </c>
    </row>
    <row r="11" spans="1:11" x14ac:dyDescent="0.25">
      <c r="C11" s="39" t="s">
        <v>219</v>
      </c>
    </row>
    <row r="12" spans="1:11" x14ac:dyDescent="0.25">
      <c r="C12" s="39" t="s">
        <v>220</v>
      </c>
    </row>
    <row r="13" spans="1:11" x14ac:dyDescent="0.25">
      <c r="C13" s="34" t="s">
        <v>221</v>
      </c>
    </row>
  </sheetData>
  <hyperlinks>
    <hyperlink ref="F1:I1" r:id="rId1" display="The VBA Pro Course from Excel Campus" xr:uid="{5754E0BF-FF40-40F2-9817-26C91ED1709A}"/>
    <hyperlink ref="F1:K1" r:id="rId2" display="The Ultimate Lookup Formulas Course | Excel Campus" xr:uid="{EB0904A0-2F82-4337-97DE-C0AC334D1A3D}"/>
    <hyperlink ref="F1" r:id="rId3" xr:uid="{3341C41B-DA68-494A-B99A-DCF380AF2E93}"/>
    <hyperlink ref="C13" r:id="rId4" xr:uid="{09049507-6EB0-4C5D-B987-701F0C0D0114}"/>
    <hyperlink ref="C4" location="'Transactions'!A1" tooltip="Go to sheet: Transactions" display="'Transactions'!A1" xr:uid="{92A41C45-9676-4D9B-9755-B1C8769403D0}"/>
    <hyperlink ref="C5" location="'Date Functions'!A1" tooltip="Go to sheet: Date Functions" display="'Date Functions'!A1" xr:uid="{FA8C1350-C7F1-4D81-BC42-063D33C282F0}"/>
    <hyperlink ref="C6" location="'Sales by Rep'!A1" tooltip="Go to sheet: Sales by Rep" display="'Sales by Rep'!A1" xr:uid="{7B64F166-AA75-4EC7-92FB-786F71004554}"/>
    <hyperlink ref="C7" location="'Data - BEFORE'!A1" tooltip="Go to sheet: Data - BEFORE" display="'Data - BEFORE'!A1" xr:uid="{BAC0EF5B-724B-4165-A5D3-F42BD8805C25}"/>
    <hyperlink ref="C8" location="'Data - AFTER'!A1" tooltip="Go to sheet: Data - AFTER" display="'Data - AFTER'!A1" xr:uid="{D8FE6B89-C0C5-43D6-9EB3-C75ADD5910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978-F470-4551-9A14-4ED534D1D062}">
  <sheetPr codeName="Sheet5"/>
  <dimension ref="A1:K4"/>
  <sheetViews>
    <sheetView workbookViewId="0">
      <selection activeCell="E10" sqref="E10"/>
    </sheetView>
  </sheetViews>
  <sheetFormatPr defaultRowHeight="15" x14ac:dyDescent="0.25"/>
  <cols>
    <col min="1" max="1" width="27.42578125" bestFit="1" customWidth="1"/>
    <col min="2" max="2" width="17.28515625" bestFit="1" customWidth="1"/>
    <col min="10" max="10" width="9.42578125" bestFit="1" customWidth="1"/>
    <col min="11" max="11" width="20.85546875" bestFit="1" customWidth="1"/>
  </cols>
  <sheetData>
    <row r="1" spans="1:11" x14ac:dyDescent="0.25">
      <c r="A1" s="3" t="s">
        <v>124</v>
      </c>
      <c r="B1" s="3" t="s">
        <v>121</v>
      </c>
    </row>
    <row r="2" spans="1:11" x14ac:dyDescent="0.25">
      <c r="A2" t="s">
        <v>122</v>
      </c>
      <c r="B2" s="9">
        <v>43019.907893518517</v>
      </c>
      <c r="G2" s="11"/>
      <c r="J2" s="10"/>
      <c r="K2" s="14"/>
    </row>
    <row r="3" spans="1:11" x14ac:dyDescent="0.25">
      <c r="A3" t="s">
        <v>123</v>
      </c>
      <c r="B3" s="9">
        <v>43020.477141203701</v>
      </c>
      <c r="G3" s="12"/>
      <c r="J3" s="13"/>
      <c r="K3" s="14"/>
    </row>
    <row r="4" spans="1:11" x14ac:dyDescent="0.25">
      <c r="A4" t="s">
        <v>120</v>
      </c>
      <c r="B4" s="9">
        <v>43021.999988425923</v>
      </c>
      <c r="G4" s="12"/>
      <c r="J4" s="13"/>
      <c r="K4" s="14"/>
    </row>
  </sheetData>
  <autoFilter ref="A1:B4" xr:uid="{9AA4CA07-B23B-4869-B743-DA46B4730FC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3816-0A5D-4FC0-932A-68AC1277EEBC}">
  <sheetPr codeName="Sheet6"/>
  <dimension ref="A1:G84"/>
  <sheetViews>
    <sheetView zoomScaleNormal="100" workbookViewId="0">
      <selection activeCell="A6" sqref="A6"/>
    </sheetView>
  </sheetViews>
  <sheetFormatPr defaultRowHeight="15" x14ac:dyDescent="0.25"/>
  <cols>
    <col min="1" max="1" width="13" bestFit="1" customWidth="1"/>
    <col min="2" max="2" width="17.7109375" bestFit="1" customWidth="1"/>
    <col min="3" max="3" width="21" bestFit="1" customWidth="1"/>
    <col min="4" max="4" width="12" bestFit="1" customWidth="1"/>
    <col min="5" max="5" width="11" bestFit="1" customWidth="1"/>
    <col min="6" max="6" width="11" customWidth="1"/>
    <col min="7" max="7" width="14.7109375" bestFit="1" customWidth="1"/>
  </cols>
  <sheetData>
    <row r="1" spans="1:7" ht="18.75" x14ac:dyDescent="0.3">
      <c r="A1" s="17" t="s">
        <v>128</v>
      </c>
    </row>
    <row r="3" spans="1:7" x14ac:dyDescent="0.25">
      <c r="A3" s="18" t="s">
        <v>129</v>
      </c>
      <c r="B3" s="18" t="s">
        <v>130</v>
      </c>
      <c r="C3" s="18" t="s">
        <v>131</v>
      </c>
      <c r="D3" s="18" t="s">
        <v>132</v>
      </c>
      <c r="E3" s="18" t="s">
        <v>6</v>
      </c>
      <c r="F3" s="18" t="s">
        <v>7</v>
      </c>
      <c r="G3" s="18" t="s">
        <v>133</v>
      </c>
    </row>
    <row r="4" spans="1:7" x14ac:dyDescent="0.25">
      <c r="A4" s="1">
        <v>43101</v>
      </c>
      <c r="B4" t="s">
        <v>134</v>
      </c>
      <c r="C4" t="s">
        <v>174</v>
      </c>
      <c r="D4" s="19">
        <v>9</v>
      </c>
      <c r="E4" s="20">
        <v>70</v>
      </c>
      <c r="F4" s="19">
        <f>D4*E4</f>
        <v>630</v>
      </c>
      <c r="G4" s="21">
        <v>93.702000000000012</v>
      </c>
    </row>
    <row r="5" spans="1:7" x14ac:dyDescent="0.25">
      <c r="A5" s="1">
        <v>43101</v>
      </c>
      <c r="B5" t="s">
        <v>135</v>
      </c>
      <c r="C5" t="s">
        <v>136</v>
      </c>
      <c r="D5" s="19">
        <v>46</v>
      </c>
      <c r="E5" s="20">
        <v>190</v>
      </c>
      <c r="F5" s="25">
        <f t="shared" ref="F5:F68" si="0">D5*E5</f>
        <v>8740</v>
      </c>
      <c r="G5" s="21">
        <v>89.14800000000001</v>
      </c>
    </row>
    <row r="6" spans="1:7" x14ac:dyDescent="0.25">
      <c r="A6" s="1">
        <v>43101</v>
      </c>
      <c r="B6" t="s">
        <v>137</v>
      </c>
      <c r="C6" t="s">
        <v>174</v>
      </c>
      <c r="D6" s="19">
        <v>9.1999999999999993</v>
      </c>
      <c r="E6" s="20">
        <v>470</v>
      </c>
      <c r="F6" s="25">
        <f t="shared" si="0"/>
        <v>4324</v>
      </c>
      <c r="G6" s="21">
        <v>41.510399999999997</v>
      </c>
    </row>
    <row r="7" spans="1:7" x14ac:dyDescent="0.25">
      <c r="A7" s="1">
        <v>43101</v>
      </c>
      <c r="B7" t="s">
        <v>135</v>
      </c>
      <c r="D7" s="19">
        <v>0</v>
      </c>
      <c r="E7" s="20">
        <v>0</v>
      </c>
      <c r="F7" s="25">
        <f t="shared" si="0"/>
        <v>0</v>
      </c>
      <c r="G7" s="21">
        <v>20</v>
      </c>
    </row>
    <row r="8" spans="1:7" x14ac:dyDescent="0.25">
      <c r="A8" s="1">
        <v>43101</v>
      </c>
      <c r="B8" t="s">
        <v>138</v>
      </c>
      <c r="C8" t="s">
        <v>139</v>
      </c>
      <c r="D8" s="22">
        <v>2.99</v>
      </c>
      <c r="E8" s="20">
        <v>900</v>
      </c>
      <c r="F8" s="25">
        <f t="shared" si="0"/>
        <v>2691</v>
      </c>
      <c r="G8" s="21">
        <v>27.717300000000005</v>
      </c>
    </row>
    <row r="9" spans="1:7" x14ac:dyDescent="0.25">
      <c r="A9" s="1">
        <v>43102</v>
      </c>
      <c r="B9" t="s">
        <v>140</v>
      </c>
      <c r="C9" t="s">
        <v>141</v>
      </c>
      <c r="D9" s="19">
        <v>14</v>
      </c>
      <c r="E9" s="20">
        <v>100</v>
      </c>
      <c r="F9" s="25">
        <f t="shared" si="0"/>
        <v>1400</v>
      </c>
      <c r="G9" s="21">
        <v>13.86</v>
      </c>
    </row>
    <row r="10" spans="1:7" x14ac:dyDescent="0.25">
      <c r="A10" s="1">
        <v>43102</v>
      </c>
      <c r="B10" t="s">
        <v>138</v>
      </c>
      <c r="C10" t="s">
        <v>142</v>
      </c>
      <c r="D10" s="19">
        <v>10</v>
      </c>
      <c r="E10" s="20">
        <v>810</v>
      </c>
      <c r="F10" s="25">
        <f t="shared" si="0"/>
        <v>8100</v>
      </c>
      <c r="G10" s="21">
        <v>62.83</v>
      </c>
    </row>
    <row r="11" spans="1:7" x14ac:dyDescent="0.25">
      <c r="A11" s="1">
        <v>43103</v>
      </c>
      <c r="B11" t="s">
        <v>134</v>
      </c>
      <c r="C11" t="s">
        <v>143</v>
      </c>
      <c r="D11" s="19">
        <v>3.5</v>
      </c>
      <c r="E11" s="20">
        <v>750</v>
      </c>
      <c r="F11" s="25">
        <f t="shared" si="0"/>
        <v>2625</v>
      </c>
      <c r="G11" s="21">
        <v>26.25</v>
      </c>
    </row>
    <row r="12" spans="1:7" x14ac:dyDescent="0.25">
      <c r="A12" s="1">
        <v>43103</v>
      </c>
      <c r="B12" t="s">
        <v>135</v>
      </c>
      <c r="C12" t="s">
        <v>136</v>
      </c>
      <c r="D12" s="19">
        <v>46</v>
      </c>
      <c r="E12" s="20">
        <v>920</v>
      </c>
      <c r="F12" s="25">
        <f t="shared" si="0"/>
        <v>42320</v>
      </c>
      <c r="G12" s="21">
        <v>365.14800000000002</v>
      </c>
    </row>
    <row r="13" spans="1:7" x14ac:dyDescent="0.25">
      <c r="A13" s="1">
        <v>43104</v>
      </c>
      <c r="B13" t="s">
        <v>144</v>
      </c>
      <c r="C13" t="s">
        <v>145</v>
      </c>
      <c r="D13" s="19">
        <v>34.799999999999997</v>
      </c>
      <c r="E13" s="20">
        <v>180</v>
      </c>
      <c r="F13" s="25">
        <f t="shared" si="0"/>
        <v>6263.9999999999991</v>
      </c>
      <c r="G13" s="21">
        <v>61.3872</v>
      </c>
    </row>
    <row r="14" spans="1:7" x14ac:dyDescent="0.25">
      <c r="A14" s="1">
        <v>43104</v>
      </c>
      <c r="B14" t="s">
        <v>146</v>
      </c>
      <c r="C14" t="s">
        <v>147</v>
      </c>
      <c r="D14" s="19">
        <v>40</v>
      </c>
      <c r="E14" s="20">
        <v>810</v>
      </c>
      <c r="F14" s="25">
        <f t="shared" si="0"/>
        <v>32400</v>
      </c>
      <c r="G14" s="21">
        <v>378</v>
      </c>
    </row>
    <row r="15" spans="1:7" x14ac:dyDescent="0.25">
      <c r="A15" s="1">
        <v>43104</v>
      </c>
      <c r="B15" t="s">
        <v>137</v>
      </c>
      <c r="C15" t="s">
        <v>174</v>
      </c>
      <c r="D15" s="22">
        <v>9.1999999999999993</v>
      </c>
      <c r="E15" s="20">
        <v>380</v>
      </c>
      <c r="F15" s="25">
        <f t="shared" si="0"/>
        <v>3495.9999999999995</v>
      </c>
      <c r="G15" s="21">
        <v>36.008800000000001</v>
      </c>
    </row>
    <row r="16" spans="1:7" x14ac:dyDescent="0.25">
      <c r="A16" s="1">
        <v>43104</v>
      </c>
      <c r="B16" t="s">
        <v>134</v>
      </c>
      <c r="C16" t="s">
        <v>174</v>
      </c>
      <c r="D16" s="22">
        <v>9.1999999999999993</v>
      </c>
      <c r="E16" s="20">
        <v>880</v>
      </c>
      <c r="F16" s="25">
        <f t="shared" si="0"/>
        <v>8095.9999999999991</v>
      </c>
      <c r="G16" s="21">
        <v>79.340799999999987</v>
      </c>
    </row>
    <row r="17" spans="1:7" x14ac:dyDescent="0.25">
      <c r="A17" s="1">
        <v>43105</v>
      </c>
      <c r="B17" t="s">
        <v>138</v>
      </c>
      <c r="C17" t="s">
        <v>148</v>
      </c>
      <c r="D17" s="19">
        <v>22</v>
      </c>
      <c r="E17" s="20">
        <v>720</v>
      </c>
      <c r="F17" s="25">
        <f t="shared" si="0"/>
        <v>15840</v>
      </c>
      <c r="G17" s="21">
        <v>150.47999999999999</v>
      </c>
    </row>
    <row r="18" spans="1:7" x14ac:dyDescent="0.25">
      <c r="A18" s="1">
        <v>43106</v>
      </c>
      <c r="B18" t="s">
        <v>149</v>
      </c>
      <c r="C18" t="s">
        <v>147</v>
      </c>
      <c r="D18" s="19">
        <v>40</v>
      </c>
      <c r="E18" s="20">
        <v>250</v>
      </c>
      <c r="F18" s="25">
        <f t="shared" si="0"/>
        <v>10000</v>
      </c>
      <c r="G18" s="21">
        <v>96</v>
      </c>
    </row>
    <row r="19" spans="1:7" x14ac:dyDescent="0.25">
      <c r="A19" s="1">
        <v>43106</v>
      </c>
      <c r="B19" t="s">
        <v>137</v>
      </c>
      <c r="C19" t="s">
        <v>147</v>
      </c>
      <c r="D19" s="19">
        <v>40</v>
      </c>
      <c r="E19" s="20">
        <v>820</v>
      </c>
      <c r="F19" s="25">
        <f t="shared" si="0"/>
        <v>32800</v>
      </c>
      <c r="G19" s="21">
        <v>318.15999999999997</v>
      </c>
    </row>
    <row r="20" spans="1:7" x14ac:dyDescent="0.25">
      <c r="A20" s="1">
        <v>43106</v>
      </c>
      <c r="B20" t="s">
        <v>149</v>
      </c>
      <c r="C20" t="s">
        <v>150</v>
      </c>
      <c r="D20" s="19">
        <v>12.75</v>
      </c>
      <c r="E20" s="20">
        <v>1000</v>
      </c>
      <c r="F20" s="25">
        <f t="shared" si="0"/>
        <v>12750</v>
      </c>
      <c r="G20" s="21">
        <v>122.39999999999999</v>
      </c>
    </row>
    <row r="21" spans="1:7" x14ac:dyDescent="0.25">
      <c r="A21" s="1">
        <v>43106</v>
      </c>
      <c r="B21" t="s">
        <v>149</v>
      </c>
      <c r="C21" t="s">
        <v>147</v>
      </c>
      <c r="D21" s="22">
        <v>40</v>
      </c>
      <c r="E21" s="20">
        <v>320</v>
      </c>
      <c r="F21" s="25">
        <f t="shared" si="0"/>
        <v>12800</v>
      </c>
      <c r="G21" s="21">
        <v>133.12</v>
      </c>
    </row>
    <row r="22" spans="1:7" x14ac:dyDescent="0.25">
      <c r="A22" s="1">
        <v>43107</v>
      </c>
      <c r="B22" t="s">
        <v>151</v>
      </c>
      <c r="C22" t="s">
        <v>152</v>
      </c>
      <c r="D22" s="19">
        <v>18</v>
      </c>
      <c r="E22" s="20">
        <v>640</v>
      </c>
      <c r="F22" s="25">
        <f t="shared" si="0"/>
        <v>11520</v>
      </c>
      <c r="G22" s="21">
        <v>118.65600000000001</v>
      </c>
    </row>
    <row r="23" spans="1:7" x14ac:dyDescent="0.25">
      <c r="A23" s="1">
        <v>43108</v>
      </c>
      <c r="B23" t="s">
        <v>134</v>
      </c>
      <c r="C23" t="s">
        <v>153</v>
      </c>
      <c r="D23" s="19">
        <v>30</v>
      </c>
      <c r="E23" s="20">
        <v>810</v>
      </c>
      <c r="F23" s="25">
        <f t="shared" si="0"/>
        <v>24300</v>
      </c>
      <c r="G23" s="21">
        <v>255.15</v>
      </c>
    </row>
    <row r="24" spans="1:7" x14ac:dyDescent="0.25">
      <c r="A24" s="1">
        <v>43108</v>
      </c>
      <c r="B24" t="s">
        <v>137</v>
      </c>
      <c r="C24" t="s">
        <v>150</v>
      </c>
      <c r="D24" s="19">
        <v>12.75</v>
      </c>
      <c r="E24" s="20">
        <v>360</v>
      </c>
      <c r="F24" s="25">
        <f t="shared" si="0"/>
        <v>4590</v>
      </c>
      <c r="G24" s="21">
        <v>45.441000000000003</v>
      </c>
    </row>
    <row r="25" spans="1:7" x14ac:dyDescent="0.25">
      <c r="A25" s="1">
        <v>43108</v>
      </c>
      <c r="B25" t="s">
        <v>137</v>
      </c>
      <c r="D25" s="19">
        <v>0</v>
      </c>
      <c r="E25" s="20">
        <v>0</v>
      </c>
      <c r="F25" s="25">
        <f t="shared" si="0"/>
        <v>0</v>
      </c>
      <c r="G25" s="21">
        <v>34</v>
      </c>
    </row>
    <row r="26" spans="1:7" x14ac:dyDescent="0.25">
      <c r="A26" s="1">
        <v>43108</v>
      </c>
      <c r="B26" t="s">
        <v>154</v>
      </c>
      <c r="D26" s="19">
        <v>0</v>
      </c>
      <c r="E26" s="20">
        <v>0</v>
      </c>
      <c r="F26" s="25">
        <f t="shared" si="0"/>
        <v>0</v>
      </c>
      <c r="G26" s="21">
        <v>33</v>
      </c>
    </row>
    <row r="27" spans="1:7" x14ac:dyDescent="0.25">
      <c r="A27" s="1">
        <v>43108</v>
      </c>
      <c r="B27" t="s">
        <v>140</v>
      </c>
      <c r="C27" t="s">
        <v>155</v>
      </c>
      <c r="D27" s="19">
        <v>39</v>
      </c>
      <c r="E27" s="20">
        <v>410</v>
      </c>
      <c r="F27" s="25">
        <f t="shared" si="0"/>
        <v>15990</v>
      </c>
      <c r="G27" s="21">
        <v>193.01100000000002</v>
      </c>
    </row>
    <row r="28" spans="1:7" x14ac:dyDescent="0.25">
      <c r="A28" s="1">
        <v>43109</v>
      </c>
      <c r="B28" t="s">
        <v>138</v>
      </c>
      <c r="C28" t="s">
        <v>172</v>
      </c>
      <c r="D28" s="19">
        <v>9.1999999999999993</v>
      </c>
      <c r="E28" s="20">
        <v>600</v>
      </c>
      <c r="F28" s="25">
        <f t="shared" si="0"/>
        <v>5520</v>
      </c>
      <c r="G28" s="21">
        <v>56.856000000000002</v>
      </c>
    </row>
    <row r="29" spans="1:7" x14ac:dyDescent="0.25">
      <c r="A29" s="1">
        <v>43109</v>
      </c>
      <c r="B29" t="s">
        <v>156</v>
      </c>
      <c r="C29" t="s">
        <v>152</v>
      </c>
      <c r="D29" s="22">
        <v>18</v>
      </c>
      <c r="E29" s="20">
        <v>810</v>
      </c>
      <c r="F29" s="25">
        <f t="shared" si="0"/>
        <v>14580</v>
      </c>
      <c r="G29" s="21">
        <v>141.42600000000002</v>
      </c>
    </row>
    <row r="30" spans="1:7" x14ac:dyDescent="0.25">
      <c r="A30" s="1">
        <v>43110</v>
      </c>
      <c r="B30" t="s">
        <v>149</v>
      </c>
      <c r="C30" t="s">
        <v>141</v>
      </c>
      <c r="D30" s="19">
        <v>14</v>
      </c>
      <c r="E30" s="20">
        <v>850</v>
      </c>
      <c r="F30" s="25">
        <f t="shared" si="0"/>
        <v>11900</v>
      </c>
      <c r="G30" s="21">
        <v>115.42999999999999</v>
      </c>
    </row>
    <row r="31" spans="1:7" x14ac:dyDescent="0.25">
      <c r="A31" s="1">
        <v>43112</v>
      </c>
      <c r="B31" t="s">
        <v>138</v>
      </c>
      <c r="C31" t="s">
        <v>157</v>
      </c>
      <c r="D31" s="19">
        <v>25</v>
      </c>
      <c r="E31" s="20">
        <v>840</v>
      </c>
      <c r="F31" s="25">
        <f t="shared" si="0"/>
        <v>21000</v>
      </c>
      <c r="G31" s="21">
        <v>220.5</v>
      </c>
    </row>
    <row r="32" spans="1:7" x14ac:dyDescent="0.25">
      <c r="A32" s="1">
        <v>43112</v>
      </c>
      <c r="B32" t="s">
        <v>158</v>
      </c>
      <c r="C32" t="s">
        <v>159</v>
      </c>
      <c r="D32" s="19">
        <v>10</v>
      </c>
      <c r="E32" s="20">
        <v>990</v>
      </c>
      <c r="F32" s="25">
        <f t="shared" si="0"/>
        <v>9900</v>
      </c>
      <c r="G32" s="21">
        <v>99</v>
      </c>
    </row>
    <row r="33" spans="1:7" x14ac:dyDescent="0.25">
      <c r="A33" s="1">
        <v>43112</v>
      </c>
      <c r="B33" t="s">
        <v>149</v>
      </c>
      <c r="C33" t="s">
        <v>150</v>
      </c>
      <c r="D33" s="19">
        <v>12.75</v>
      </c>
      <c r="E33" s="20">
        <v>410</v>
      </c>
      <c r="F33" s="25">
        <f t="shared" si="0"/>
        <v>5227.5</v>
      </c>
      <c r="G33" s="21">
        <v>43.783500000000004</v>
      </c>
    </row>
    <row r="34" spans="1:7" x14ac:dyDescent="0.25">
      <c r="A34" s="1">
        <v>43112</v>
      </c>
      <c r="B34" t="s">
        <v>160</v>
      </c>
      <c r="C34" t="s">
        <v>157</v>
      </c>
      <c r="D34" s="19">
        <v>25</v>
      </c>
      <c r="E34" s="20">
        <v>240</v>
      </c>
      <c r="F34" s="25">
        <f t="shared" si="0"/>
        <v>6000</v>
      </c>
      <c r="G34" s="21">
        <v>164.15</v>
      </c>
    </row>
    <row r="35" spans="1:7" x14ac:dyDescent="0.25">
      <c r="A35" s="1">
        <v>43113</v>
      </c>
      <c r="B35" t="s">
        <v>161</v>
      </c>
      <c r="C35" t="s">
        <v>147</v>
      </c>
      <c r="D35" s="19">
        <v>40</v>
      </c>
      <c r="E35" s="20">
        <v>290</v>
      </c>
      <c r="F35" s="25">
        <f t="shared" si="0"/>
        <v>11600</v>
      </c>
      <c r="G35" s="21">
        <v>239.12</v>
      </c>
    </row>
    <row r="36" spans="1:7" x14ac:dyDescent="0.25">
      <c r="A36" s="1">
        <v>43114</v>
      </c>
      <c r="B36" t="s">
        <v>151</v>
      </c>
      <c r="C36" t="s">
        <v>139</v>
      </c>
      <c r="D36" s="19">
        <v>2.99</v>
      </c>
      <c r="E36" s="20">
        <v>170</v>
      </c>
      <c r="F36" s="25">
        <f t="shared" si="0"/>
        <v>508.3</v>
      </c>
      <c r="G36" s="21">
        <v>5.1338300000000014</v>
      </c>
    </row>
    <row r="37" spans="1:7" x14ac:dyDescent="0.25">
      <c r="A37" s="1">
        <v>43115</v>
      </c>
      <c r="B37" t="s">
        <v>149</v>
      </c>
      <c r="D37" s="19">
        <v>0</v>
      </c>
      <c r="E37" s="20">
        <v>0</v>
      </c>
      <c r="F37" s="25">
        <f t="shared" si="0"/>
        <v>0</v>
      </c>
      <c r="G37" s="21">
        <v>31</v>
      </c>
    </row>
    <row r="38" spans="1:7" x14ac:dyDescent="0.25">
      <c r="A38" s="1">
        <v>43115</v>
      </c>
      <c r="B38" t="s">
        <v>162</v>
      </c>
      <c r="C38" t="s">
        <v>143</v>
      </c>
      <c r="D38" s="22">
        <v>3.5</v>
      </c>
      <c r="E38" s="20">
        <v>470</v>
      </c>
      <c r="F38" s="25">
        <f t="shared" si="0"/>
        <v>1645</v>
      </c>
      <c r="G38" s="21">
        <v>16.6145</v>
      </c>
    </row>
    <row r="39" spans="1:7" x14ac:dyDescent="0.25">
      <c r="A39" s="1">
        <v>43116</v>
      </c>
      <c r="B39" t="s">
        <v>140</v>
      </c>
      <c r="C39" t="s">
        <v>150</v>
      </c>
      <c r="D39" s="19">
        <v>12.75</v>
      </c>
      <c r="E39" s="20">
        <v>230</v>
      </c>
      <c r="F39" s="25">
        <f t="shared" si="0"/>
        <v>2932.5</v>
      </c>
      <c r="G39" s="21">
        <v>29.325000000000003</v>
      </c>
    </row>
    <row r="40" spans="1:7" x14ac:dyDescent="0.25">
      <c r="A40" s="1">
        <v>43116</v>
      </c>
      <c r="B40" t="s">
        <v>137</v>
      </c>
      <c r="C40" t="s">
        <v>150</v>
      </c>
      <c r="D40" s="19">
        <v>12.75</v>
      </c>
      <c r="E40" s="20">
        <v>670</v>
      </c>
      <c r="F40" s="25">
        <f t="shared" si="0"/>
        <v>8542.5</v>
      </c>
      <c r="G40" s="21">
        <v>82.875</v>
      </c>
    </row>
    <row r="41" spans="1:7" x14ac:dyDescent="0.25">
      <c r="A41" s="1">
        <v>43116</v>
      </c>
      <c r="B41" t="s">
        <v>156</v>
      </c>
      <c r="C41" t="s">
        <v>136</v>
      </c>
      <c r="D41" s="22">
        <v>46</v>
      </c>
      <c r="E41" s="20">
        <v>440</v>
      </c>
      <c r="F41" s="25">
        <f t="shared" si="0"/>
        <v>20240</v>
      </c>
      <c r="G41" s="21">
        <v>198.352</v>
      </c>
    </row>
    <row r="42" spans="1:7" x14ac:dyDescent="0.25">
      <c r="A42" s="1">
        <v>43117</v>
      </c>
      <c r="B42" t="s">
        <v>162</v>
      </c>
      <c r="C42" t="s">
        <v>143</v>
      </c>
      <c r="D42" s="19">
        <v>3.5</v>
      </c>
      <c r="E42" s="20">
        <v>600</v>
      </c>
      <c r="F42" s="25">
        <f t="shared" si="0"/>
        <v>2100</v>
      </c>
      <c r="G42" s="21">
        <v>20.16</v>
      </c>
    </row>
    <row r="43" spans="1:7" x14ac:dyDescent="0.25">
      <c r="A43" s="1">
        <v>43117</v>
      </c>
      <c r="B43" t="s">
        <v>161</v>
      </c>
      <c r="C43" t="s">
        <v>163</v>
      </c>
      <c r="D43" s="19">
        <v>10</v>
      </c>
      <c r="E43" s="20">
        <v>490</v>
      </c>
      <c r="F43" s="25">
        <f t="shared" si="0"/>
        <v>4900</v>
      </c>
      <c r="G43" s="21">
        <v>90.25</v>
      </c>
    </row>
    <row r="44" spans="1:7" x14ac:dyDescent="0.25">
      <c r="A44" s="1">
        <v>43117</v>
      </c>
      <c r="B44" t="s">
        <v>134</v>
      </c>
      <c r="C44" t="s">
        <v>164</v>
      </c>
      <c r="D44" s="19">
        <v>38</v>
      </c>
      <c r="E44" s="20">
        <v>330</v>
      </c>
      <c r="F44" s="25">
        <f t="shared" si="0"/>
        <v>12540</v>
      </c>
      <c r="G44" s="21">
        <v>175.02800000000002</v>
      </c>
    </row>
    <row r="45" spans="1:7" x14ac:dyDescent="0.25">
      <c r="A45" s="1">
        <v>43118</v>
      </c>
      <c r="B45" t="s">
        <v>149</v>
      </c>
      <c r="C45" t="s">
        <v>165</v>
      </c>
      <c r="D45" s="19">
        <v>53</v>
      </c>
      <c r="E45" s="20">
        <v>680</v>
      </c>
      <c r="F45" s="25">
        <f t="shared" si="0"/>
        <v>36040</v>
      </c>
      <c r="G45" s="21">
        <v>225.62100000000001</v>
      </c>
    </row>
    <row r="46" spans="1:7" x14ac:dyDescent="0.25">
      <c r="A46" s="1">
        <v>43119</v>
      </c>
      <c r="B46" t="s">
        <v>140</v>
      </c>
      <c r="C46" t="s">
        <v>150</v>
      </c>
      <c r="D46" s="22">
        <v>12.75</v>
      </c>
      <c r="E46" s="20">
        <v>940</v>
      </c>
      <c r="F46" s="25">
        <f t="shared" si="0"/>
        <v>11985</v>
      </c>
      <c r="G46" s="21">
        <v>122.24700000000001</v>
      </c>
    </row>
    <row r="47" spans="1:7" x14ac:dyDescent="0.25">
      <c r="A47" s="1">
        <v>43121</v>
      </c>
      <c r="B47" t="s">
        <v>154</v>
      </c>
      <c r="C47" t="s">
        <v>136</v>
      </c>
      <c r="D47" s="19">
        <v>46</v>
      </c>
      <c r="E47" s="20">
        <v>640</v>
      </c>
      <c r="F47" s="25">
        <f t="shared" si="0"/>
        <v>29440</v>
      </c>
      <c r="G47" s="21">
        <v>279.68</v>
      </c>
    </row>
    <row r="48" spans="1:7" x14ac:dyDescent="0.25">
      <c r="A48" s="1">
        <v>43121</v>
      </c>
      <c r="B48" t="s">
        <v>146</v>
      </c>
      <c r="C48" t="s">
        <v>143</v>
      </c>
      <c r="D48" s="19">
        <v>3.5</v>
      </c>
      <c r="E48" s="20">
        <v>670</v>
      </c>
      <c r="F48" s="25">
        <f t="shared" si="0"/>
        <v>2345</v>
      </c>
      <c r="G48" s="21">
        <v>22.746500000000001</v>
      </c>
    </row>
    <row r="49" spans="1:7" x14ac:dyDescent="0.25">
      <c r="A49" s="1">
        <v>43121</v>
      </c>
      <c r="B49" t="s">
        <v>135</v>
      </c>
      <c r="C49" t="s">
        <v>166</v>
      </c>
      <c r="D49" s="19">
        <v>9.65</v>
      </c>
      <c r="E49" s="20">
        <v>380</v>
      </c>
      <c r="F49" s="25">
        <f t="shared" si="0"/>
        <v>3667</v>
      </c>
      <c r="G49" s="21">
        <v>36.67</v>
      </c>
    </row>
    <row r="50" spans="1:7" x14ac:dyDescent="0.25">
      <c r="A50" s="1">
        <v>43121</v>
      </c>
      <c r="B50" t="s">
        <v>160</v>
      </c>
      <c r="C50" t="s">
        <v>167</v>
      </c>
      <c r="D50" s="19">
        <v>21.35</v>
      </c>
      <c r="E50" s="20">
        <v>490</v>
      </c>
      <c r="F50" s="25">
        <f t="shared" si="0"/>
        <v>10461.5</v>
      </c>
      <c r="G50" s="21">
        <v>106.70730000000002</v>
      </c>
    </row>
    <row r="51" spans="1:7" x14ac:dyDescent="0.25">
      <c r="A51" s="1">
        <v>43121</v>
      </c>
      <c r="B51" t="s">
        <v>156</v>
      </c>
      <c r="D51" s="19">
        <v>0</v>
      </c>
      <c r="E51" s="20">
        <v>0</v>
      </c>
      <c r="F51" s="25">
        <f t="shared" si="0"/>
        <v>0</v>
      </c>
      <c r="G51" s="21">
        <v>8</v>
      </c>
    </row>
    <row r="52" spans="1:7" x14ac:dyDescent="0.25">
      <c r="A52" s="1">
        <v>43121</v>
      </c>
      <c r="B52" t="s">
        <v>161</v>
      </c>
      <c r="C52" t="s">
        <v>139</v>
      </c>
      <c r="D52" s="19">
        <v>2.99</v>
      </c>
      <c r="E52" s="20">
        <v>120</v>
      </c>
      <c r="F52" s="25">
        <f t="shared" si="0"/>
        <v>358.8</v>
      </c>
      <c r="G52" s="21">
        <v>17.042999999999999</v>
      </c>
    </row>
    <row r="53" spans="1:7" x14ac:dyDescent="0.25">
      <c r="A53" s="1">
        <v>43121</v>
      </c>
      <c r="B53" t="s">
        <v>161</v>
      </c>
      <c r="C53" t="s">
        <v>166</v>
      </c>
      <c r="D53" s="22">
        <v>9.65</v>
      </c>
      <c r="E53" s="20">
        <v>910</v>
      </c>
      <c r="F53" s="25">
        <f t="shared" si="0"/>
        <v>8781.5</v>
      </c>
      <c r="G53" s="21">
        <v>92.205749999999995</v>
      </c>
    </row>
    <row r="54" spans="1:7" x14ac:dyDescent="0.25">
      <c r="A54" s="1">
        <v>43122</v>
      </c>
      <c r="B54" t="s">
        <v>137</v>
      </c>
      <c r="C54" t="s">
        <v>145</v>
      </c>
      <c r="D54" s="19">
        <v>34.799999999999997</v>
      </c>
      <c r="E54" s="20">
        <v>290</v>
      </c>
      <c r="F54" s="25">
        <f t="shared" si="0"/>
        <v>10092</v>
      </c>
      <c r="G54" s="21">
        <v>300.846</v>
      </c>
    </row>
    <row r="55" spans="1:7" x14ac:dyDescent="0.25">
      <c r="A55" s="1">
        <v>43122</v>
      </c>
      <c r="B55" t="s">
        <v>135</v>
      </c>
      <c r="C55" t="s">
        <v>136</v>
      </c>
      <c r="D55" s="22">
        <v>46</v>
      </c>
      <c r="E55" s="20">
        <v>550</v>
      </c>
      <c r="F55" s="25">
        <f t="shared" si="0"/>
        <v>25300</v>
      </c>
      <c r="G55" s="21">
        <v>253</v>
      </c>
    </row>
    <row r="56" spans="1:7" x14ac:dyDescent="0.25">
      <c r="A56" s="1">
        <v>43123</v>
      </c>
      <c r="B56" t="s">
        <v>137</v>
      </c>
      <c r="C56" t="s">
        <v>172</v>
      </c>
      <c r="D56" s="19">
        <v>9.1999999999999993</v>
      </c>
      <c r="E56" s="20">
        <v>280</v>
      </c>
      <c r="F56" s="25">
        <f t="shared" si="0"/>
        <v>2576</v>
      </c>
      <c r="G56" s="21">
        <v>24.471999999999998</v>
      </c>
    </row>
    <row r="57" spans="1:7" x14ac:dyDescent="0.25">
      <c r="A57" s="1">
        <v>43123</v>
      </c>
      <c r="B57" t="s">
        <v>144</v>
      </c>
      <c r="C57" t="s">
        <v>168</v>
      </c>
      <c r="D57" s="19">
        <v>19.5</v>
      </c>
      <c r="E57" s="20">
        <v>850</v>
      </c>
      <c r="F57" s="25">
        <f t="shared" si="0"/>
        <v>16575</v>
      </c>
      <c r="G57" s="21">
        <v>165.75</v>
      </c>
    </row>
    <row r="58" spans="1:7" x14ac:dyDescent="0.25">
      <c r="A58" s="1">
        <v>43124</v>
      </c>
      <c r="B58" t="s">
        <v>134</v>
      </c>
      <c r="C58" t="s">
        <v>153</v>
      </c>
      <c r="D58" s="22">
        <v>30</v>
      </c>
      <c r="E58" s="20">
        <v>690</v>
      </c>
      <c r="F58" s="25">
        <f t="shared" si="0"/>
        <v>20700</v>
      </c>
      <c r="G58" s="21">
        <v>198.72</v>
      </c>
    </row>
    <row r="59" spans="1:7" x14ac:dyDescent="0.25">
      <c r="A59" s="1">
        <v>43125</v>
      </c>
      <c r="B59" t="s">
        <v>151</v>
      </c>
      <c r="C59" t="s">
        <v>136</v>
      </c>
      <c r="D59" s="19">
        <v>46</v>
      </c>
      <c r="E59" s="20">
        <v>820</v>
      </c>
      <c r="F59" s="25">
        <f t="shared" si="0"/>
        <v>37720</v>
      </c>
      <c r="G59" s="21">
        <v>392.28800000000007</v>
      </c>
    </row>
    <row r="60" spans="1:7" x14ac:dyDescent="0.25">
      <c r="A60" s="1">
        <v>43125</v>
      </c>
      <c r="B60" t="s">
        <v>134</v>
      </c>
      <c r="C60" t="s">
        <v>169</v>
      </c>
      <c r="D60" s="19">
        <v>81</v>
      </c>
      <c r="E60" s="20">
        <v>620</v>
      </c>
      <c r="F60" s="25">
        <f t="shared" si="0"/>
        <v>50220</v>
      </c>
      <c r="G60" s="21">
        <v>117.93600000000001</v>
      </c>
    </row>
    <row r="61" spans="1:7" x14ac:dyDescent="0.25">
      <c r="A61" s="1">
        <v>43125</v>
      </c>
      <c r="B61" t="s">
        <v>140</v>
      </c>
      <c r="D61" s="19">
        <v>0</v>
      </c>
      <c r="E61" s="20">
        <v>0</v>
      </c>
      <c r="F61" s="25">
        <f t="shared" si="0"/>
        <v>0</v>
      </c>
      <c r="G61" s="21">
        <v>23</v>
      </c>
    </row>
    <row r="62" spans="1:7" x14ac:dyDescent="0.25">
      <c r="A62" s="1">
        <v>43125</v>
      </c>
      <c r="B62" t="s">
        <v>162</v>
      </c>
      <c r="C62" t="s">
        <v>141</v>
      </c>
      <c r="D62" s="22">
        <v>14</v>
      </c>
      <c r="E62" s="20">
        <v>490</v>
      </c>
      <c r="F62" s="25">
        <f t="shared" si="0"/>
        <v>6860</v>
      </c>
      <c r="G62" s="21">
        <v>66.542000000000002</v>
      </c>
    </row>
    <row r="63" spans="1:7" x14ac:dyDescent="0.25">
      <c r="A63" s="1">
        <v>43126</v>
      </c>
      <c r="B63" t="s">
        <v>138</v>
      </c>
      <c r="C63" t="s">
        <v>143</v>
      </c>
      <c r="D63" s="19">
        <v>3.5</v>
      </c>
      <c r="E63" s="20">
        <v>960</v>
      </c>
      <c r="F63" s="25">
        <f t="shared" si="0"/>
        <v>3360</v>
      </c>
      <c r="G63" s="21">
        <v>21.315000000000001</v>
      </c>
    </row>
    <row r="64" spans="1:7" x14ac:dyDescent="0.25">
      <c r="A64" s="1">
        <v>43126</v>
      </c>
      <c r="B64" t="s">
        <v>137</v>
      </c>
      <c r="C64" t="s">
        <v>150</v>
      </c>
      <c r="D64" s="22">
        <v>12.75</v>
      </c>
      <c r="E64" s="20">
        <v>470</v>
      </c>
      <c r="F64" s="25">
        <f t="shared" si="0"/>
        <v>5992.5</v>
      </c>
      <c r="G64" s="21">
        <v>61.722750000000005</v>
      </c>
    </row>
    <row r="65" spans="1:7" x14ac:dyDescent="0.25">
      <c r="A65" s="1">
        <v>43127</v>
      </c>
      <c r="B65" t="s">
        <v>134</v>
      </c>
      <c r="C65" t="s">
        <v>165</v>
      </c>
      <c r="D65" s="19">
        <v>53</v>
      </c>
      <c r="E65" s="20">
        <v>830</v>
      </c>
      <c r="F65" s="25">
        <f t="shared" si="0"/>
        <v>43990</v>
      </c>
      <c r="G65" s="21">
        <v>461.89500000000004</v>
      </c>
    </row>
    <row r="66" spans="1:7" x14ac:dyDescent="0.25">
      <c r="A66" s="1">
        <v>43127</v>
      </c>
      <c r="B66" t="s">
        <v>151</v>
      </c>
      <c r="C66" t="s">
        <v>170</v>
      </c>
      <c r="D66" s="19">
        <v>18.399999999999999</v>
      </c>
      <c r="E66" s="20">
        <v>880</v>
      </c>
      <c r="F66" s="25">
        <f t="shared" si="0"/>
        <v>16191.999999999998</v>
      </c>
      <c r="G66" s="21">
        <v>148.13839999999999</v>
      </c>
    </row>
    <row r="67" spans="1:7" x14ac:dyDescent="0.25">
      <c r="A67" s="1">
        <v>43127</v>
      </c>
      <c r="B67" t="s">
        <v>158</v>
      </c>
      <c r="C67" t="s">
        <v>173</v>
      </c>
      <c r="D67" s="19">
        <v>22</v>
      </c>
      <c r="E67" s="20">
        <v>740</v>
      </c>
      <c r="F67" s="25">
        <f t="shared" si="0"/>
        <v>16280</v>
      </c>
      <c r="G67" s="21">
        <v>84.47999999999999</v>
      </c>
    </row>
    <row r="68" spans="1:7" x14ac:dyDescent="0.25">
      <c r="A68" s="1">
        <v>43128</v>
      </c>
      <c r="B68" t="s">
        <v>156</v>
      </c>
      <c r="C68" t="s">
        <v>152</v>
      </c>
      <c r="D68" s="19">
        <v>18</v>
      </c>
      <c r="E68" s="20">
        <v>970</v>
      </c>
      <c r="F68" s="25">
        <f t="shared" si="0"/>
        <v>17460</v>
      </c>
      <c r="G68" s="21">
        <v>183.33000000000004</v>
      </c>
    </row>
    <row r="69" spans="1:7" x14ac:dyDescent="0.25">
      <c r="A69" s="1">
        <v>43128</v>
      </c>
      <c r="B69" t="s">
        <v>160</v>
      </c>
      <c r="C69" t="s">
        <v>170</v>
      </c>
      <c r="D69" s="19">
        <v>18.399999999999999</v>
      </c>
      <c r="E69" s="20">
        <v>990</v>
      </c>
      <c r="F69" s="25">
        <f t="shared" ref="F69:F83" si="1">D69*E69</f>
        <v>18216</v>
      </c>
      <c r="G69" s="21">
        <v>191.268</v>
      </c>
    </row>
    <row r="70" spans="1:7" x14ac:dyDescent="0.25">
      <c r="A70" s="1">
        <v>43128</v>
      </c>
      <c r="B70" t="s">
        <v>134</v>
      </c>
      <c r="D70" s="19">
        <v>0</v>
      </c>
      <c r="E70" s="20">
        <v>0</v>
      </c>
      <c r="F70" s="25">
        <f t="shared" si="1"/>
        <v>0</v>
      </c>
      <c r="G70" s="21">
        <v>9</v>
      </c>
    </row>
    <row r="71" spans="1:7" x14ac:dyDescent="0.25">
      <c r="A71" s="1">
        <v>43129</v>
      </c>
      <c r="B71" t="s">
        <v>162</v>
      </c>
      <c r="C71" t="s">
        <v>136</v>
      </c>
      <c r="D71" s="19">
        <v>14</v>
      </c>
      <c r="E71" s="20">
        <v>190</v>
      </c>
      <c r="F71" s="25">
        <f t="shared" si="1"/>
        <v>2660</v>
      </c>
      <c r="G71" s="21">
        <v>25.802</v>
      </c>
    </row>
    <row r="72" spans="1:7" x14ac:dyDescent="0.25">
      <c r="A72" s="1">
        <v>43129</v>
      </c>
      <c r="B72" t="s">
        <v>135</v>
      </c>
      <c r="C72" t="s">
        <v>170</v>
      </c>
      <c r="D72" s="19">
        <v>18.399999999999999</v>
      </c>
      <c r="E72" s="20">
        <v>250</v>
      </c>
      <c r="F72" s="25">
        <f t="shared" si="1"/>
        <v>4600</v>
      </c>
      <c r="G72" s="21">
        <v>45.54</v>
      </c>
    </row>
    <row r="73" spans="1:7" x14ac:dyDescent="0.25">
      <c r="A73" s="1">
        <v>43130</v>
      </c>
      <c r="B73" t="s">
        <v>156</v>
      </c>
      <c r="C73" t="s">
        <v>136</v>
      </c>
      <c r="D73" s="19">
        <v>46</v>
      </c>
      <c r="E73" s="20">
        <v>610</v>
      </c>
      <c r="F73" s="25">
        <f t="shared" si="1"/>
        <v>28060</v>
      </c>
      <c r="G73" s="21">
        <v>291.82400000000001</v>
      </c>
    </row>
    <row r="74" spans="1:7" x14ac:dyDescent="0.25">
      <c r="A74" s="1">
        <v>43130</v>
      </c>
      <c r="B74" t="s">
        <v>138</v>
      </c>
      <c r="C74" t="s">
        <v>139</v>
      </c>
      <c r="D74" s="19">
        <v>2.99</v>
      </c>
      <c r="E74" s="20">
        <v>930</v>
      </c>
      <c r="F74" s="25">
        <f t="shared" si="1"/>
        <v>2780.7000000000003</v>
      </c>
      <c r="G74" s="21">
        <v>26.416650000000001</v>
      </c>
    </row>
    <row r="75" spans="1:7" x14ac:dyDescent="0.25">
      <c r="A75" s="1">
        <v>43130</v>
      </c>
      <c r="B75" t="s">
        <v>149</v>
      </c>
      <c r="C75" t="s">
        <v>153</v>
      </c>
      <c r="D75" s="19">
        <v>30</v>
      </c>
      <c r="E75" s="20">
        <v>120</v>
      </c>
      <c r="F75" s="25">
        <f t="shared" si="1"/>
        <v>3600</v>
      </c>
      <c r="G75" s="21">
        <v>200.85</v>
      </c>
    </row>
    <row r="76" spans="1:7" x14ac:dyDescent="0.25">
      <c r="A76" s="1">
        <v>43130</v>
      </c>
      <c r="B76" t="s">
        <v>134</v>
      </c>
      <c r="C76" t="s">
        <v>173</v>
      </c>
      <c r="D76" s="22">
        <v>3.5</v>
      </c>
      <c r="E76" s="20">
        <v>110</v>
      </c>
      <c r="F76" s="25">
        <f t="shared" si="1"/>
        <v>385</v>
      </c>
      <c r="G76" s="21">
        <v>3.7345000000000002</v>
      </c>
    </row>
    <row r="77" spans="1:7" x14ac:dyDescent="0.25">
      <c r="A77" s="1">
        <v>43131</v>
      </c>
      <c r="B77" t="s">
        <v>161</v>
      </c>
      <c r="C77" t="s">
        <v>166</v>
      </c>
      <c r="D77" s="19">
        <v>9.65</v>
      </c>
      <c r="E77" s="20">
        <v>890</v>
      </c>
      <c r="F77" s="25">
        <f t="shared" si="1"/>
        <v>8588.5</v>
      </c>
      <c r="G77" s="21">
        <v>81.59075</v>
      </c>
    </row>
    <row r="78" spans="1:7" x14ac:dyDescent="0.25">
      <c r="A78" s="1">
        <v>43131</v>
      </c>
      <c r="B78" t="s">
        <v>146</v>
      </c>
      <c r="C78" t="s">
        <v>139</v>
      </c>
      <c r="D78" s="19">
        <v>2.99</v>
      </c>
      <c r="E78" s="20">
        <v>480</v>
      </c>
      <c r="F78" s="25">
        <f t="shared" si="1"/>
        <v>1435.2</v>
      </c>
      <c r="G78" s="21">
        <v>13.634400000000001</v>
      </c>
    </row>
    <row r="79" spans="1:7" x14ac:dyDescent="0.25">
      <c r="A79" s="1">
        <v>43131</v>
      </c>
      <c r="B79" t="s">
        <v>160</v>
      </c>
      <c r="C79" t="s">
        <v>166</v>
      </c>
      <c r="D79" s="19">
        <v>9.65</v>
      </c>
      <c r="E79" s="20">
        <v>720</v>
      </c>
      <c r="F79" s="25">
        <f t="shared" si="1"/>
        <v>6948</v>
      </c>
      <c r="G79" s="21">
        <v>72.954000000000008</v>
      </c>
    </row>
    <row r="80" spans="1:7" x14ac:dyDescent="0.25">
      <c r="A80" s="1">
        <v>43131</v>
      </c>
      <c r="B80" t="s">
        <v>162</v>
      </c>
      <c r="D80" s="19">
        <v>0</v>
      </c>
      <c r="E80" s="20">
        <v>0</v>
      </c>
      <c r="F80" s="25">
        <f t="shared" si="1"/>
        <v>0</v>
      </c>
      <c r="G80" s="21">
        <v>27</v>
      </c>
    </row>
    <row r="81" spans="1:7" x14ac:dyDescent="0.25">
      <c r="A81" s="1">
        <v>43131</v>
      </c>
      <c r="B81" t="s">
        <v>134</v>
      </c>
      <c r="C81" t="s">
        <v>171</v>
      </c>
      <c r="D81" s="19">
        <v>7</v>
      </c>
      <c r="E81" s="20">
        <v>910</v>
      </c>
      <c r="F81" s="25">
        <f t="shared" si="1"/>
        <v>6370</v>
      </c>
      <c r="G81" s="21">
        <v>13.719999999999999</v>
      </c>
    </row>
    <row r="82" spans="1:7" x14ac:dyDescent="0.25">
      <c r="A82" s="1">
        <v>43131</v>
      </c>
      <c r="B82" t="s">
        <v>144</v>
      </c>
      <c r="C82" t="s">
        <v>166</v>
      </c>
      <c r="D82" s="19">
        <v>9.65</v>
      </c>
      <c r="E82" s="20">
        <v>340</v>
      </c>
      <c r="F82" s="25">
        <f t="shared" si="1"/>
        <v>3281</v>
      </c>
      <c r="G82" s="21">
        <v>68.582550000000012</v>
      </c>
    </row>
    <row r="83" spans="1:7" x14ac:dyDescent="0.25">
      <c r="A83" s="1">
        <v>43131</v>
      </c>
      <c r="B83" t="s">
        <v>134</v>
      </c>
      <c r="C83" t="s">
        <v>165</v>
      </c>
      <c r="D83" s="22">
        <v>53</v>
      </c>
      <c r="E83" s="20">
        <v>890</v>
      </c>
      <c r="F83" s="25">
        <f t="shared" si="1"/>
        <v>47170</v>
      </c>
      <c r="G83" s="21">
        <v>448.11500000000001</v>
      </c>
    </row>
    <row r="84" spans="1:7" x14ac:dyDescent="0.25">
      <c r="B84" s="23"/>
      <c r="G84" s="24"/>
    </row>
  </sheetData>
  <autoFilter ref="A3:G83" xr:uid="{D7C9AAD2-7BB2-463C-935D-823523F3587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3566-6E27-4FC7-9E0A-541F014504A5}">
  <sheetPr codeName="Sheet7"/>
  <dimension ref="A1:E83"/>
  <sheetViews>
    <sheetView zoomScaleNormal="100" workbookViewId="0">
      <selection activeCell="B4" sqref="B4"/>
    </sheetView>
  </sheetViews>
  <sheetFormatPr defaultRowHeight="15" x14ac:dyDescent="0.25"/>
  <cols>
    <col min="1" max="1" width="13" bestFit="1" customWidth="1"/>
    <col min="2" max="2" width="21" bestFit="1" customWidth="1"/>
    <col min="3" max="3" width="9.5703125" customWidth="1"/>
    <col min="4" max="4" width="12.7109375" customWidth="1"/>
    <col min="5" max="5" width="11" customWidth="1"/>
  </cols>
  <sheetData>
    <row r="1" spans="1:5" ht="18.75" x14ac:dyDescent="0.3">
      <c r="A1" s="17" t="s">
        <v>175</v>
      </c>
    </row>
    <row r="3" spans="1:5" x14ac:dyDescent="0.25">
      <c r="A3" t="s">
        <v>0</v>
      </c>
      <c r="B3" t="s">
        <v>131</v>
      </c>
      <c r="C3" t="s">
        <v>177</v>
      </c>
      <c r="D3" t="s">
        <v>176</v>
      </c>
      <c r="E3" t="s">
        <v>178</v>
      </c>
    </row>
    <row r="4" spans="1:5" x14ac:dyDescent="0.25">
      <c r="A4" s="1">
        <v>43101</v>
      </c>
      <c r="B4" t="s">
        <v>136</v>
      </c>
      <c r="C4" s="20">
        <v>10</v>
      </c>
      <c r="D4" s="20">
        <v>50</v>
      </c>
      <c r="E4" s="20">
        <f>SUM(C4:D5)</f>
        <v>90</v>
      </c>
    </row>
    <row r="5" spans="1:5" x14ac:dyDescent="0.25">
      <c r="A5" s="1">
        <v>43101</v>
      </c>
      <c r="B5" t="s">
        <v>142</v>
      </c>
      <c r="C5" s="20">
        <v>20</v>
      </c>
      <c r="D5" s="20">
        <v>10</v>
      </c>
      <c r="E5" s="20">
        <f>SUM(C5:D6)</f>
        <v>30</v>
      </c>
    </row>
    <row r="6" spans="1:5" x14ac:dyDescent="0.25">
      <c r="A6" s="1"/>
      <c r="C6" s="20"/>
      <c r="D6" s="20"/>
      <c r="E6" s="20"/>
    </row>
    <row r="7" spans="1:5" x14ac:dyDescent="0.25">
      <c r="A7" s="1"/>
      <c r="C7" s="20"/>
      <c r="D7" s="20"/>
      <c r="E7" s="20"/>
    </row>
    <row r="8" spans="1:5" x14ac:dyDescent="0.25">
      <c r="A8" s="1"/>
      <c r="C8" s="20"/>
      <c r="D8" s="20"/>
      <c r="E8" s="20"/>
    </row>
    <row r="9" spans="1:5" x14ac:dyDescent="0.25">
      <c r="A9" s="1"/>
      <c r="C9" s="20"/>
      <c r="D9" s="20"/>
      <c r="E9" s="20"/>
    </row>
    <row r="10" spans="1:5" x14ac:dyDescent="0.25">
      <c r="A10" s="1"/>
      <c r="C10" s="20"/>
      <c r="D10" s="20"/>
      <c r="E10" s="20"/>
    </row>
    <row r="11" spans="1:5" x14ac:dyDescent="0.25">
      <c r="A11" s="1"/>
      <c r="C11" s="20"/>
      <c r="D11" s="20"/>
      <c r="E11" s="20"/>
    </row>
    <row r="12" spans="1:5" x14ac:dyDescent="0.25">
      <c r="A12" s="1"/>
      <c r="C12" s="20"/>
      <c r="D12" s="20"/>
      <c r="E12" s="20"/>
    </row>
    <row r="13" spans="1:5" x14ac:dyDescent="0.25">
      <c r="A13" s="1"/>
      <c r="C13" s="20"/>
      <c r="D13" s="20"/>
      <c r="E13" s="20"/>
    </row>
    <row r="14" spans="1:5" x14ac:dyDescent="0.25">
      <c r="A14" s="1"/>
      <c r="C14" s="20"/>
      <c r="D14" s="20"/>
      <c r="E14" s="20"/>
    </row>
    <row r="15" spans="1:5" x14ac:dyDescent="0.25">
      <c r="A15" s="1"/>
      <c r="C15" s="20"/>
      <c r="D15" s="20"/>
      <c r="E15" s="20"/>
    </row>
    <row r="16" spans="1:5" x14ac:dyDescent="0.25">
      <c r="A16" s="1"/>
      <c r="C16" s="20"/>
      <c r="D16" s="20"/>
      <c r="E16" s="20"/>
    </row>
    <row r="17" spans="1:5" x14ac:dyDescent="0.25">
      <c r="A17" s="1"/>
      <c r="C17" s="20"/>
      <c r="D17" s="20"/>
      <c r="E17" s="20"/>
    </row>
    <row r="18" spans="1:5" x14ac:dyDescent="0.25">
      <c r="A18" s="1"/>
      <c r="C18" s="20"/>
      <c r="D18" s="20"/>
      <c r="E18" s="20"/>
    </row>
    <row r="19" spans="1:5" x14ac:dyDescent="0.25">
      <c r="A19" s="1"/>
      <c r="C19" s="20"/>
      <c r="D19" s="20"/>
      <c r="E19" s="20"/>
    </row>
    <row r="20" spans="1:5" x14ac:dyDescent="0.25">
      <c r="A20" s="1"/>
      <c r="C20" s="20"/>
      <c r="D20" s="20"/>
      <c r="E20" s="20"/>
    </row>
    <row r="21" spans="1:5" x14ac:dyDescent="0.25">
      <c r="A21" s="1"/>
      <c r="C21" s="20"/>
      <c r="D21" s="20"/>
      <c r="E21" s="20"/>
    </row>
    <row r="22" spans="1:5" x14ac:dyDescent="0.25">
      <c r="A22" s="1"/>
      <c r="C22" s="20"/>
      <c r="D22" s="20"/>
      <c r="E22" s="20"/>
    </row>
    <row r="23" spans="1:5" x14ac:dyDescent="0.25">
      <c r="A23" s="1"/>
      <c r="C23" s="20"/>
      <c r="D23" s="20"/>
      <c r="E23" s="20"/>
    </row>
    <row r="24" spans="1:5" x14ac:dyDescent="0.25">
      <c r="A24" s="1"/>
      <c r="C24" s="20"/>
      <c r="D24" s="20"/>
      <c r="E24" s="20"/>
    </row>
    <row r="25" spans="1:5" x14ac:dyDescent="0.25">
      <c r="A25" s="1"/>
      <c r="C25" s="20"/>
      <c r="D25" s="20"/>
      <c r="E25" s="20"/>
    </row>
    <row r="26" spans="1:5" x14ac:dyDescent="0.25">
      <c r="A26" s="1"/>
      <c r="C26" s="20"/>
      <c r="D26" s="20"/>
      <c r="E26" s="20"/>
    </row>
    <row r="27" spans="1:5" x14ac:dyDescent="0.25">
      <c r="A27" s="1"/>
      <c r="C27" s="20"/>
      <c r="D27" s="20"/>
      <c r="E27" s="20"/>
    </row>
    <row r="28" spans="1:5" x14ac:dyDescent="0.25">
      <c r="A28" s="1"/>
      <c r="C28" s="20"/>
      <c r="D28" s="20"/>
      <c r="E28" s="20"/>
    </row>
    <row r="29" spans="1:5" x14ac:dyDescent="0.25">
      <c r="A29" s="1"/>
      <c r="C29" s="20"/>
      <c r="D29" s="20"/>
      <c r="E29" s="20"/>
    </row>
    <row r="30" spans="1:5" x14ac:dyDescent="0.25">
      <c r="A30" s="1"/>
      <c r="C30" s="20"/>
      <c r="D30" s="20"/>
      <c r="E30" s="20"/>
    </row>
    <row r="31" spans="1:5" x14ac:dyDescent="0.25">
      <c r="A31" s="1"/>
      <c r="C31" s="20"/>
      <c r="D31" s="20"/>
      <c r="E31" s="20"/>
    </row>
    <row r="32" spans="1:5" x14ac:dyDescent="0.25">
      <c r="A32" s="1"/>
      <c r="C32" s="20"/>
      <c r="D32" s="20"/>
      <c r="E32" s="20"/>
    </row>
    <row r="33" spans="1:5" x14ac:dyDescent="0.25">
      <c r="A33" s="1"/>
      <c r="C33" s="20"/>
      <c r="D33" s="20"/>
      <c r="E33" s="20"/>
    </row>
    <row r="34" spans="1:5" x14ac:dyDescent="0.25">
      <c r="A34" s="1"/>
      <c r="C34" s="20"/>
      <c r="D34" s="20"/>
      <c r="E34" s="20"/>
    </row>
    <row r="35" spans="1:5" x14ac:dyDescent="0.25">
      <c r="A35" s="1"/>
      <c r="C35" s="20"/>
      <c r="D35" s="20"/>
      <c r="E35" s="20"/>
    </row>
    <row r="36" spans="1:5" x14ac:dyDescent="0.25">
      <c r="A36" s="1"/>
      <c r="C36" s="20"/>
      <c r="D36" s="20"/>
      <c r="E36" s="20"/>
    </row>
    <row r="37" spans="1:5" x14ac:dyDescent="0.25">
      <c r="A37" s="1"/>
      <c r="C37" s="20"/>
      <c r="D37" s="20"/>
      <c r="E37" s="20"/>
    </row>
    <row r="38" spans="1:5" x14ac:dyDescent="0.25">
      <c r="A38" s="1"/>
      <c r="C38" s="20"/>
      <c r="D38" s="20"/>
      <c r="E38" s="20"/>
    </row>
    <row r="39" spans="1:5" x14ac:dyDescent="0.25">
      <c r="A39" s="1"/>
      <c r="C39" s="20"/>
      <c r="D39" s="20"/>
      <c r="E39" s="20"/>
    </row>
    <row r="40" spans="1:5" x14ac:dyDescent="0.25">
      <c r="A40" s="1"/>
      <c r="C40" s="20"/>
      <c r="D40" s="20"/>
      <c r="E40" s="20"/>
    </row>
    <row r="41" spans="1:5" x14ac:dyDescent="0.25">
      <c r="A41" s="1"/>
      <c r="C41" s="20"/>
      <c r="D41" s="20"/>
      <c r="E41" s="20"/>
    </row>
    <row r="42" spans="1:5" x14ac:dyDescent="0.25">
      <c r="A42" s="1"/>
      <c r="C42" s="20"/>
      <c r="D42" s="20"/>
      <c r="E42" s="20"/>
    </row>
    <row r="43" spans="1:5" x14ac:dyDescent="0.25">
      <c r="A43" s="1"/>
      <c r="C43" s="20"/>
      <c r="D43" s="20"/>
      <c r="E43" s="20"/>
    </row>
    <row r="44" spans="1:5" x14ac:dyDescent="0.25">
      <c r="A44" s="1"/>
      <c r="C44" s="20"/>
      <c r="D44" s="20"/>
      <c r="E44" s="20"/>
    </row>
    <row r="45" spans="1:5" x14ac:dyDescent="0.25">
      <c r="A45" s="1"/>
      <c r="C45" s="20"/>
      <c r="D45" s="20"/>
      <c r="E45" s="20"/>
    </row>
    <row r="46" spans="1:5" x14ac:dyDescent="0.25">
      <c r="A46" s="1"/>
      <c r="C46" s="20"/>
      <c r="D46" s="20"/>
      <c r="E46" s="20"/>
    </row>
    <row r="47" spans="1:5" x14ac:dyDescent="0.25">
      <c r="A47" s="1"/>
      <c r="C47" s="20"/>
      <c r="D47" s="20"/>
      <c r="E47" s="20"/>
    </row>
    <row r="48" spans="1:5" x14ac:dyDescent="0.25">
      <c r="A48" s="1"/>
      <c r="C48" s="20"/>
      <c r="D48" s="20"/>
      <c r="E48" s="20"/>
    </row>
    <row r="49" spans="1:5" x14ac:dyDescent="0.25">
      <c r="A49" s="1"/>
      <c r="C49" s="20"/>
      <c r="D49" s="20"/>
      <c r="E49" s="20"/>
    </row>
    <row r="50" spans="1:5" x14ac:dyDescent="0.25">
      <c r="A50" s="1"/>
      <c r="C50" s="20"/>
      <c r="D50" s="20"/>
      <c r="E50" s="20"/>
    </row>
    <row r="51" spans="1:5" x14ac:dyDescent="0.25">
      <c r="A51" s="1"/>
      <c r="C51" s="20"/>
      <c r="D51" s="20"/>
      <c r="E51" s="20"/>
    </row>
    <row r="52" spans="1:5" x14ac:dyDescent="0.25">
      <c r="A52" s="1"/>
      <c r="C52" s="20"/>
      <c r="D52" s="20"/>
      <c r="E52" s="20"/>
    </row>
    <row r="53" spans="1:5" x14ac:dyDescent="0.25">
      <c r="A53" s="1"/>
      <c r="C53" s="20"/>
      <c r="D53" s="20"/>
      <c r="E53" s="20"/>
    </row>
    <row r="54" spans="1:5" x14ac:dyDescent="0.25">
      <c r="A54" s="1"/>
      <c r="C54" s="20"/>
      <c r="D54" s="20"/>
      <c r="E54" s="20"/>
    </row>
    <row r="55" spans="1:5" x14ac:dyDescent="0.25">
      <c r="A55" s="1"/>
      <c r="C55" s="20"/>
      <c r="D55" s="20"/>
      <c r="E55" s="20"/>
    </row>
    <row r="56" spans="1:5" x14ac:dyDescent="0.25">
      <c r="A56" s="1"/>
      <c r="C56" s="20"/>
      <c r="D56" s="20"/>
      <c r="E56" s="20"/>
    </row>
    <row r="57" spans="1:5" x14ac:dyDescent="0.25">
      <c r="A57" s="1"/>
      <c r="C57" s="20"/>
      <c r="D57" s="20"/>
      <c r="E57" s="20"/>
    </row>
    <row r="58" spans="1:5" x14ac:dyDescent="0.25">
      <c r="A58" s="1"/>
      <c r="C58" s="20"/>
      <c r="D58" s="20"/>
      <c r="E58" s="20"/>
    </row>
    <row r="59" spans="1:5" x14ac:dyDescent="0.25">
      <c r="A59" s="1"/>
      <c r="C59" s="20"/>
      <c r="D59" s="20"/>
      <c r="E59" s="20"/>
    </row>
    <row r="60" spans="1:5" x14ac:dyDescent="0.25">
      <c r="A60" s="1"/>
      <c r="C60" s="20"/>
      <c r="D60" s="20"/>
      <c r="E60" s="20"/>
    </row>
    <row r="61" spans="1:5" x14ac:dyDescent="0.25">
      <c r="A61" s="1"/>
      <c r="C61" s="20"/>
      <c r="D61" s="20"/>
      <c r="E61" s="20"/>
    </row>
    <row r="62" spans="1:5" x14ac:dyDescent="0.25">
      <c r="A62" s="1"/>
      <c r="C62" s="20"/>
      <c r="D62" s="20"/>
      <c r="E62" s="20"/>
    </row>
    <row r="63" spans="1:5" x14ac:dyDescent="0.25">
      <c r="A63" s="1"/>
      <c r="C63" s="20"/>
      <c r="D63" s="20"/>
      <c r="E63" s="20"/>
    </row>
    <row r="64" spans="1:5" x14ac:dyDescent="0.25">
      <c r="A64" s="1"/>
      <c r="C64" s="20"/>
      <c r="D64" s="20"/>
      <c r="E64" s="20"/>
    </row>
    <row r="65" spans="1:5" x14ac:dyDescent="0.25">
      <c r="A65" s="1"/>
      <c r="C65" s="20"/>
      <c r="D65" s="20"/>
      <c r="E65" s="20"/>
    </row>
    <row r="66" spans="1:5" x14ac:dyDescent="0.25">
      <c r="A66" s="1"/>
      <c r="C66" s="20"/>
      <c r="D66" s="20"/>
      <c r="E66" s="20"/>
    </row>
    <row r="67" spans="1:5" x14ac:dyDescent="0.25">
      <c r="A67" s="1"/>
      <c r="C67" s="20"/>
      <c r="D67" s="20"/>
      <c r="E67" s="20"/>
    </row>
    <row r="68" spans="1:5" x14ac:dyDescent="0.25">
      <c r="A68" s="1"/>
      <c r="C68" s="20"/>
      <c r="D68" s="20"/>
      <c r="E68" s="20"/>
    </row>
    <row r="69" spans="1:5" x14ac:dyDescent="0.25">
      <c r="A69" s="1"/>
      <c r="C69" s="20"/>
      <c r="D69" s="20"/>
      <c r="E69" s="20"/>
    </row>
    <row r="70" spans="1:5" x14ac:dyDescent="0.25">
      <c r="A70" s="1"/>
      <c r="C70" s="20"/>
      <c r="D70" s="20"/>
      <c r="E70" s="20"/>
    </row>
    <row r="71" spans="1:5" x14ac:dyDescent="0.25">
      <c r="A71" s="1"/>
      <c r="C71" s="20"/>
      <c r="D71" s="20"/>
      <c r="E71" s="20"/>
    </row>
    <row r="72" spans="1:5" x14ac:dyDescent="0.25">
      <c r="A72" s="1"/>
      <c r="C72" s="20"/>
      <c r="D72" s="20"/>
      <c r="E72" s="20"/>
    </row>
    <row r="73" spans="1:5" x14ac:dyDescent="0.25">
      <c r="A73" s="1"/>
      <c r="C73" s="20"/>
      <c r="D73" s="20"/>
      <c r="E73" s="20"/>
    </row>
    <row r="74" spans="1:5" x14ac:dyDescent="0.25">
      <c r="A74" s="1"/>
      <c r="C74" s="20"/>
      <c r="D74" s="20"/>
      <c r="E74" s="20"/>
    </row>
    <row r="75" spans="1:5" x14ac:dyDescent="0.25">
      <c r="A75" s="1"/>
      <c r="C75" s="20"/>
      <c r="D75" s="20"/>
      <c r="E75" s="20"/>
    </row>
    <row r="76" spans="1:5" x14ac:dyDescent="0.25">
      <c r="A76" s="1"/>
      <c r="C76" s="20"/>
      <c r="D76" s="20"/>
      <c r="E76" s="20"/>
    </row>
    <row r="77" spans="1:5" x14ac:dyDescent="0.25">
      <c r="A77" s="1"/>
      <c r="C77" s="20"/>
      <c r="D77" s="20"/>
      <c r="E77" s="20"/>
    </row>
    <row r="78" spans="1:5" x14ac:dyDescent="0.25">
      <c r="A78" s="1"/>
      <c r="C78" s="20"/>
      <c r="D78" s="20"/>
      <c r="E78" s="20"/>
    </row>
    <row r="79" spans="1:5" x14ac:dyDescent="0.25">
      <c r="A79" s="1"/>
      <c r="C79" s="20"/>
      <c r="D79" s="20"/>
      <c r="E79" s="20"/>
    </row>
    <row r="80" spans="1:5" x14ac:dyDescent="0.25">
      <c r="A80" s="1"/>
      <c r="C80" s="20"/>
      <c r="D80" s="20"/>
      <c r="E80" s="20"/>
    </row>
    <row r="81" spans="1:5" x14ac:dyDescent="0.25">
      <c r="A81" s="1"/>
      <c r="C81" s="20"/>
      <c r="D81" s="20"/>
      <c r="E81" s="20"/>
    </row>
    <row r="82" spans="1:5" x14ac:dyDescent="0.25">
      <c r="A82" s="1"/>
      <c r="C82" s="20"/>
      <c r="D82" s="20"/>
      <c r="E82" s="20"/>
    </row>
    <row r="83" spans="1:5" x14ac:dyDescent="0.25">
      <c r="A83" s="1"/>
      <c r="C83" s="20"/>
      <c r="D83" s="20"/>
      <c r="E83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2A07-BF00-4E0E-9446-1D8700083FDF}">
  <sheetPr codeName="Sheet8"/>
  <dimension ref="A1:T84"/>
  <sheetViews>
    <sheetView zoomScaleNormal="100" workbookViewId="0">
      <selection activeCell="T5" sqref="T5"/>
    </sheetView>
  </sheetViews>
  <sheetFormatPr defaultRowHeight="15" x14ac:dyDescent="0.25"/>
  <cols>
    <col min="1" max="1" width="13" bestFit="1" customWidth="1"/>
    <col min="2" max="2" width="17.7109375" hidden="1" customWidth="1"/>
    <col min="3" max="3" width="21" hidden="1" customWidth="1"/>
    <col min="4" max="4" width="12" hidden="1" customWidth="1"/>
    <col min="5" max="6" width="11" hidden="1" customWidth="1"/>
    <col min="7" max="7" width="14.7109375" hidden="1" customWidth="1"/>
    <col min="8" max="8" width="9.140625" hidden="1" customWidth="1"/>
    <col min="9" max="10" width="9.140625" customWidth="1"/>
    <col min="11" max="11" width="10.7109375" hidden="1" customWidth="1"/>
    <col min="12" max="12" width="15.42578125" hidden="1" customWidth="1"/>
    <col min="13" max="13" width="12.28515625" hidden="1" customWidth="1"/>
    <col min="14" max="14" width="12.140625" hidden="1" customWidth="1"/>
    <col min="15" max="15" width="9.7109375" hidden="1" customWidth="1"/>
    <col min="16" max="16" width="14.85546875" hidden="1" customWidth="1"/>
    <col min="17" max="17" width="15" bestFit="1" customWidth="1"/>
    <col min="18" max="18" width="18.85546875" bestFit="1" customWidth="1"/>
    <col min="19" max="19" width="12.28515625" bestFit="1" customWidth="1"/>
    <col min="20" max="20" width="16.140625" bestFit="1" customWidth="1"/>
  </cols>
  <sheetData>
    <row r="1" spans="1:20" ht="18.75" x14ac:dyDescent="0.3">
      <c r="A1" s="17" t="s">
        <v>185</v>
      </c>
    </row>
    <row r="2" spans="1:20" x14ac:dyDescent="0.25">
      <c r="O2" s="26">
        <v>43329</v>
      </c>
      <c r="P2" s="27">
        <v>43329.631944444445</v>
      </c>
    </row>
    <row r="3" spans="1:20" x14ac:dyDescent="0.25">
      <c r="A3" t="s">
        <v>129</v>
      </c>
      <c r="B3" t="s">
        <v>130</v>
      </c>
      <c r="C3" t="s">
        <v>131</v>
      </c>
      <c r="D3" t="s">
        <v>132</v>
      </c>
      <c r="E3" t="s">
        <v>6</v>
      </c>
      <c r="F3" t="s">
        <v>7</v>
      </c>
      <c r="G3" t="s">
        <v>133</v>
      </c>
      <c r="H3" t="s">
        <v>2</v>
      </c>
      <c r="I3" t="s">
        <v>118</v>
      </c>
      <c r="J3" t="s">
        <v>179</v>
      </c>
      <c r="K3" t="s">
        <v>0</v>
      </c>
      <c r="L3" t="s">
        <v>180</v>
      </c>
      <c r="M3" t="s">
        <v>182</v>
      </c>
      <c r="N3" t="s">
        <v>181</v>
      </c>
      <c r="O3" t="s">
        <v>183</v>
      </c>
      <c r="P3" t="s">
        <v>184</v>
      </c>
      <c r="Q3" t="s">
        <v>186</v>
      </c>
      <c r="R3" t="s">
        <v>188</v>
      </c>
      <c r="S3" t="s">
        <v>187</v>
      </c>
      <c r="T3" t="s">
        <v>189</v>
      </c>
    </row>
    <row r="4" spans="1:20" x14ac:dyDescent="0.25">
      <c r="A4" s="1">
        <v>42736</v>
      </c>
      <c r="B4" t="s">
        <v>134</v>
      </c>
      <c r="C4" t="s">
        <v>174</v>
      </c>
      <c r="D4" s="19">
        <v>9</v>
      </c>
      <c r="E4" s="20">
        <v>70</v>
      </c>
      <c r="F4" s="19">
        <f>D4*E4</f>
        <v>630</v>
      </c>
      <c r="G4" s="21">
        <v>93.702000000000012</v>
      </c>
      <c r="H4">
        <f t="shared" ref="H4:H35" si="0">YEAR(A4)</f>
        <v>2017</v>
      </c>
      <c r="I4">
        <f>MONTH(Table3[[#This Row],[Order Date]])</f>
        <v>1</v>
      </c>
      <c r="J4">
        <f>DAY(Table3[[#This Row],[Order Date]])</f>
        <v>1</v>
      </c>
      <c r="K4" s="26">
        <f>DATE(Table3[[#This Row],[Year]]-1,Table3[[#This Row],[Month]],0)</f>
        <v>42369</v>
      </c>
      <c r="L4" s="26">
        <f>EOMONTH(Table3[[#This Row],[Order Date]],-1)</f>
        <v>42735</v>
      </c>
      <c r="M4">
        <f>WEEKDAY(Table3[[#This Row],[Order Date]],1)</f>
        <v>1</v>
      </c>
      <c r="N4">
        <f>WEEKNUM(Table3[[#This Row],[Order Date]],1)</f>
        <v>1</v>
      </c>
      <c r="O4" s="26">
        <f t="shared" ref="O4:O35" ca="1" si="1">TODAY()</f>
        <v>43514</v>
      </c>
      <c r="P4" s="27">
        <f t="shared" ref="P4:P35" ca="1" si="2">NOW()</f>
        <v>43514.648574074075</v>
      </c>
      <c r="Q4" t="str">
        <f>TEXT(Table3[[#This Row],[Order Date]],"mmm")</f>
        <v>Jan</v>
      </c>
      <c r="R4" t="str">
        <f>TEXT(Table3[[#This Row],[Order Date]],"mmmm")</f>
        <v>January</v>
      </c>
      <c r="S4" t="str">
        <f>TEXT(Table3[[#This Row],[Order Date]],"ddd")</f>
        <v>Sun</v>
      </c>
      <c r="T4" t="str">
        <f>TEXT(Table3[[#This Row],[Order Date]],"dddd")</f>
        <v>Sunday</v>
      </c>
    </row>
    <row r="5" spans="1:20" x14ac:dyDescent="0.25">
      <c r="A5" s="1">
        <v>42742</v>
      </c>
      <c r="B5" t="s">
        <v>135</v>
      </c>
      <c r="C5" t="s">
        <v>136</v>
      </c>
      <c r="D5" s="19">
        <v>46</v>
      </c>
      <c r="E5" s="20">
        <v>190</v>
      </c>
      <c r="F5" s="25">
        <f t="shared" ref="F5:F68" si="3">D5*E5</f>
        <v>8740</v>
      </c>
      <c r="G5" s="21">
        <v>89.14800000000001</v>
      </c>
      <c r="H5">
        <f t="shared" si="0"/>
        <v>2017</v>
      </c>
      <c r="I5">
        <f>MONTH(Table3[[#This Row],[Order Date]])</f>
        <v>1</v>
      </c>
      <c r="J5">
        <f>DAY(Table3[[#This Row],[Order Date]])</f>
        <v>7</v>
      </c>
      <c r="K5" s="26">
        <f>DATE(Table3[[#This Row],[Year]]-1,Table3[[#This Row],[Month]],0)</f>
        <v>42369</v>
      </c>
      <c r="L5" s="26">
        <f>EOMONTH(Table3[[#This Row],[Order Date]],-1)</f>
        <v>42735</v>
      </c>
      <c r="M5">
        <f>WEEKDAY(Table3[[#This Row],[Order Date]],1)</f>
        <v>7</v>
      </c>
      <c r="N5">
        <f>WEEKNUM(Table3[[#This Row],[Order Date]],1)</f>
        <v>1</v>
      </c>
      <c r="O5" s="26">
        <f t="shared" ca="1" si="1"/>
        <v>43514</v>
      </c>
      <c r="P5" s="27">
        <f t="shared" ca="1" si="2"/>
        <v>43514.648574074075</v>
      </c>
      <c r="Q5" t="str">
        <f>TEXT(Table3[[#This Row],[Order Date]],"mmm")</f>
        <v>Jan</v>
      </c>
      <c r="R5" t="str">
        <f>TEXT(Table3[[#This Row],[Order Date]],"mmmm")</f>
        <v>January</v>
      </c>
      <c r="S5" t="str">
        <f>TEXT(Table3[[#This Row],[Order Date]],"ddd")</f>
        <v>Sat</v>
      </c>
      <c r="T5" t="str">
        <f>TEXT(Table3[[#This Row],[Order Date]],"dddd")</f>
        <v>Saturday</v>
      </c>
    </row>
    <row r="6" spans="1:20" x14ac:dyDescent="0.25">
      <c r="A6" s="1">
        <v>42750</v>
      </c>
      <c r="B6" t="s">
        <v>137</v>
      </c>
      <c r="C6" t="s">
        <v>174</v>
      </c>
      <c r="D6" s="19">
        <v>9.1999999999999993</v>
      </c>
      <c r="E6" s="20">
        <v>470</v>
      </c>
      <c r="F6" s="25">
        <f t="shared" si="3"/>
        <v>4324</v>
      </c>
      <c r="G6" s="21">
        <v>41.510399999999997</v>
      </c>
      <c r="H6">
        <f t="shared" si="0"/>
        <v>2017</v>
      </c>
      <c r="I6">
        <f>MONTH(Table3[[#This Row],[Order Date]])</f>
        <v>1</v>
      </c>
      <c r="J6">
        <f>DAY(Table3[[#This Row],[Order Date]])</f>
        <v>15</v>
      </c>
      <c r="K6" s="26">
        <f>DATE(Table3[[#This Row],[Year]]-1,Table3[[#This Row],[Month]],0)</f>
        <v>42369</v>
      </c>
      <c r="L6" s="26">
        <f>EOMONTH(Table3[[#This Row],[Order Date]],-1)</f>
        <v>42735</v>
      </c>
      <c r="M6">
        <f>WEEKDAY(Table3[[#This Row],[Order Date]],1)</f>
        <v>1</v>
      </c>
      <c r="N6">
        <f>WEEKNUM(Table3[[#This Row],[Order Date]],1)</f>
        <v>3</v>
      </c>
      <c r="O6" s="26">
        <f t="shared" ca="1" si="1"/>
        <v>43514</v>
      </c>
      <c r="P6" s="27">
        <f t="shared" ca="1" si="2"/>
        <v>43514.648574074075</v>
      </c>
      <c r="Q6" t="str">
        <f>TEXT(Table3[[#This Row],[Order Date]],"mmm")</f>
        <v>Jan</v>
      </c>
      <c r="R6" t="str">
        <f>TEXT(Table3[[#This Row],[Order Date]],"mmmm")</f>
        <v>January</v>
      </c>
      <c r="S6" t="str">
        <f>TEXT(Table3[[#This Row],[Order Date]],"ddd")</f>
        <v>Sun</v>
      </c>
      <c r="T6" t="str">
        <f>TEXT(Table3[[#This Row],[Order Date]],"dddd")</f>
        <v>Sunday</v>
      </c>
    </row>
    <row r="7" spans="1:20" x14ac:dyDescent="0.25">
      <c r="A7" s="1">
        <v>42757</v>
      </c>
      <c r="B7" t="s">
        <v>135</v>
      </c>
      <c r="D7" s="19">
        <v>0</v>
      </c>
      <c r="E7" s="20">
        <v>0</v>
      </c>
      <c r="F7" s="25">
        <f t="shared" si="3"/>
        <v>0</v>
      </c>
      <c r="G7" s="21">
        <v>20</v>
      </c>
      <c r="H7">
        <f t="shared" si="0"/>
        <v>2017</v>
      </c>
      <c r="I7">
        <f>MONTH(Table3[[#This Row],[Order Date]])</f>
        <v>1</v>
      </c>
      <c r="J7">
        <f>DAY(Table3[[#This Row],[Order Date]])</f>
        <v>22</v>
      </c>
      <c r="K7" s="26">
        <f>DATE(Table3[[#This Row],[Year]]-1,Table3[[#This Row],[Month]],0)</f>
        <v>42369</v>
      </c>
      <c r="L7" s="26">
        <f>EOMONTH(Table3[[#This Row],[Order Date]],-1)</f>
        <v>42735</v>
      </c>
      <c r="M7">
        <f>WEEKDAY(Table3[[#This Row],[Order Date]],1)</f>
        <v>1</v>
      </c>
      <c r="N7">
        <f>WEEKNUM(Table3[[#This Row],[Order Date]],1)</f>
        <v>4</v>
      </c>
      <c r="O7" s="26">
        <f t="shared" ca="1" si="1"/>
        <v>43514</v>
      </c>
      <c r="P7" s="27">
        <f t="shared" ca="1" si="2"/>
        <v>43514.648574074075</v>
      </c>
      <c r="Q7" t="str">
        <f>TEXT(Table3[[#This Row],[Order Date]],"mmm")</f>
        <v>Jan</v>
      </c>
      <c r="R7" t="str">
        <f>TEXT(Table3[[#This Row],[Order Date]],"mmmm")</f>
        <v>January</v>
      </c>
      <c r="S7" t="str">
        <f>TEXT(Table3[[#This Row],[Order Date]],"ddd")</f>
        <v>Sun</v>
      </c>
      <c r="T7" t="str">
        <f>TEXT(Table3[[#This Row],[Order Date]],"dddd")</f>
        <v>Sunday</v>
      </c>
    </row>
    <row r="8" spans="1:20" x14ac:dyDescent="0.25">
      <c r="A8" s="1">
        <v>42764</v>
      </c>
      <c r="B8" t="s">
        <v>138</v>
      </c>
      <c r="C8" t="s">
        <v>139</v>
      </c>
      <c r="D8" s="22">
        <v>2.99</v>
      </c>
      <c r="E8" s="20">
        <v>900</v>
      </c>
      <c r="F8" s="25">
        <f t="shared" si="3"/>
        <v>2691</v>
      </c>
      <c r="G8" s="21">
        <v>27.717300000000005</v>
      </c>
      <c r="H8">
        <f t="shared" si="0"/>
        <v>2017</v>
      </c>
      <c r="I8">
        <f>MONTH(Table3[[#This Row],[Order Date]])</f>
        <v>1</v>
      </c>
      <c r="J8">
        <f>DAY(Table3[[#This Row],[Order Date]])</f>
        <v>29</v>
      </c>
      <c r="K8" s="26">
        <f>DATE(Table3[[#This Row],[Year]]-1,Table3[[#This Row],[Month]],0)</f>
        <v>42369</v>
      </c>
      <c r="L8" s="26">
        <f>EOMONTH(Table3[[#This Row],[Order Date]],-1)</f>
        <v>42735</v>
      </c>
      <c r="M8">
        <f>WEEKDAY(Table3[[#This Row],[Order Date]],1)</f>
        <v>1</v>
      </c>
      <c r="N8">
        <f>WEEKNUM(Table3[[#This Row],[Order Date]],1)</f>
        <v>5</v>
      </c>
      <c r="O8" s="26">
        <f t="shared" ca="1" si="1"/>
        <v>43514</v>
      </c>
      <c r="P8" s="27">
        <f t="shared" ca="1" si="2"/>
        <v>43514.648574074075</v>
      </c>
      <c r="Q8" t="str">
        <f>TEXT(Table3[[#This Row],[Order Date]],"mmm")</f>
        <v>Jan</v>
      </c>
      <c r="R8" t="str">
        <f>TEXT(Table3[[#This Row],[Order Date]],"mmmm")</f>
        <v>January</v>
      </c>
      <c r="S8" t="str">
        <f>TEXT(Table3[[#This Row],[Order Date]],"ddd")</f>
        <v>Sun</v>
      </c>
      <c r="T8" t="str">
        <f>TEXT(Table3[[#This Row],[Order Date]],"dddd")</f>
        <v>Sunday</v>
      </c>
    </row>
    <row r="9" spans="1:20" x14ac:dyDescent="0.25">
      <c r="A9" s="1">
        <v>42771</v>
      </c>
      <c r="B9" t="s">
        <v>140</v>
      </c>
      <c r="C9" t="s">
        <v>141</v>
      </c>
      <c r="D9" s="19">
        <v>14</v>
      </c>
      <c r="E9" s="20">
        <v>100</v>
      </c>
      <c r="F9" s="25">
        <f t="shared" si="3"/>
        <v>1400</v>
      </c>
      <c r="G9" s="21">
        <v>13.86</v>
      </c>
      <c r="H9">
        <f t="shared" si="0"/>
        <v>2017</v>
      </c>
      <c r="I9">
        <f>MONTH(Table3[[#This Row],[Order Date]])</f>
        <v>2</v>
      </c>
      <c r="J9">
        <f>DAY(Table3[[#This Row],[Order Date]])</f>
        <v>5</v>
      </c>
      <c r="K9" s="26">
        <f>DATE(Table3[[#This Row],[Year]]-1,Table3[[#This Row],[Month]],0)</f>
        <v>42400</v>
      </c>
      <c r="L9" s="26">
        <f>EOMONTH(Table3[[#This Row],[Order Date]],-1)</f>
        <v>42766</v>
      </c>
      <c r="M9">
        <f>WEEKDAY(Table3[[#This Row],[Order Date]],1)</f>
        <v>1</v>
      </c>
      <c r="N9">
        <f>WEEKNUM(Table3[[#This Row],[Order Date]],1)</f>
        <v>6</v>
      </c>
      <c r="O9" s="26">
        <f t="shared" ca="1" si="1"/>
        <v>43514</v>
      </c>
      <c r="P9" s="27">
        <f t="shared" ca="1" si="2"/>
        <v>43514.648574074075</v>
      </c>
      <c r="Q9" t="str">
        <f>TEXT(Table3[[#This Row],[Order Date]],"mmm")</f>
        <v>Feb</v>
      </c>
      <c r="R9" t="str">
        <f>TEXT(Table3[[#This Row],[Order Date]],"mmmm")</f>
        <v>February</v>
      </c>
      <c r="S9" t="str">
        <f>TEXT(Table3[[#This Row],[Order Date]],"ddd")</f>
        <v>Sun</v>
      </c>
      <c r="T9" t="str">
        <f>TEXT(Table3[[#This Row],[Order Date]],"dddd")</f>
        <v>Sunday</v>
      </c>
    </row>
    <row r="10" spans="1:20" x14ac:dyDescent="0.25">
      <c r="A10" s="1">
        <v>42778</v>
      </c>
      <c r="B10" t="s">
        <v>138</v>
      </c>
      <c r="C10" t="s">
        <v>142</v>
      </c>
      <c r="D10" s="19">
        <v>10</v>
      </c>
      <c r="E10" s="20">
        <v>810</v>
      </c>
      <c r="F10" s="25">
        <f t="shared" si="3"/>
        <v>8100</v>
      </c>
      <c r="G10" s="21">
        <v>62.83</v>
      </c>
      <c r="H10">
        <f t="shared" si="0"/>
        <v>2017</v>
      </c>
      <c r="I10">
        <f>MONTH(Table3[[#This Row],[Order Date]])</f>
        <v>2</v>
      </c>
      <c r="J10">
        <f>DAY(Table3[[#This Row],[Order Date]])</f>
        <v>12</v>
      </c>
      <c r="K10" s="26">
        <f>DATE(Table3[[#This Row],[Year]]-1,Table3[[#This Row],[Month]],0)</f>
        <v>42400</v>
      </c>
      <c r="L10" s="26">
        <f>EOMONTH(Table3[[#This Row],[Order Date]],-1)</f>
        <v>42766</v>
      </c>
      <c r="M10">
        <f>WEEKDAY(Table3[[#This Row],[Order Date]],1)</f>
        <v>1</v>
      </c>
      <c r="N10">
        <f>WEEKNUM(Table3[[#This Row],[Order Date]],1)</f>
        <v>7</v>
      </c>
      <c r="O10" s="26">
        <f t="shared" ca="1" si="1"/>
        <v>43514</v>
      </c>
      <c r="P10" s="27">
        <f t="shared" ca="1" si="2"/>
        <v>43514.648574074075</v>
      </c>
      <c r="Q10" t="str">
        <f>TEXT(Table3[[#This Row],[Order Date]],"mmm")</f>
        <v>Feb</v>
      </c>
      <c r="R10" t="str">
        <f>TEXT(Table3[[#This Row],[Order Date]],"mmmm")</f>
        <v>February</v>
      </c>
      <c r="S10" t="str">
        <f>TEXT(Table3[[#This Row],[Order Date]],"ddd")</f>
        <v>Sun</v>
      </c>
      <c r="T10" t="str">
        <f>TEXT(Table3[[#This Row],[Order Date]],"dddd")</f>
        <v>Sunday</v>
      </c>
    </row>
    <row r="11" spans="1:20" x14ac:dyDescent="0.25">
      <c r="A11" s="1">
        <v>42785</v>
      </c>
      <c r="B11" t="s">
        <v>134</v>
      </c>
      <c r="C11" t="s">
        <v>143</v>
      </c>
      <c r="D11" s="19">
        <v>3.5</v>
      </c>
      <c r="E11" s="20">
        <v>750</v>
      </c>
      <c r="F11" s="25">
        <f t="shared" si="3"/>
        <v>2625</v>
      </c>
      <c r="G11" s="21">
        <v>26.25</v>
      </c>
      <c r="H11">
        <f t="shared" si="0"/>
        <v>2017</v>
      </c>
      <c r="I11">
        <f>MONTH(Table3[[#This Row],[Order Date]])</f>
        <v>2</v>
      </c>
      <c r="J11">
        <f>DAY(Table3[[#This Row],[Order Date]])</f>
        <v>19</v>
      </c>
      <c r="K11" s="26">
        <f>DATE(Table3[[#This Row],[Year]]-1,Table3[[#This Row],[Month]],0)</f>
        <v>42400</v>
      </c>
      <c r="L11" s="26">
        <f>EOMONTH(Table3[[#This Row],[Order Date]],-1)</f>
        <v>42766</v>
      </c>
      <c r="M11">
        <f>WEEKDAY(Table3[[#This Row],[Order Date]],1)</f>
        <v>1</v>
      </c>
      <c r="N11">
        <f>WEEKNUM(Table3[[#This Row],[Order Date]],1)</f>
        <v>8</v>
      </c>
      <c r="O11" s="26">
        <f t="shared" ca="1" si="1"/>
        <v>43514</v>
      </c>
      <c r="P11" s="27">
        <f t="shared" ca="1" si="2"/>
        <v>43514.648574074075</v>
      </c>
      <c r="Q11" t="str">
        <f>TEXT(Table3[[#This Row],[Order Date]],"mmm")</f>
        <v>Feb</v>
      </c>
      <c r="R11" t="str">
        <f>TEXT(Table3[[#This Row],[Order Date]],"mmmm")</f>
        <v>February</v>
      </c>
      <c r="S11" t="str">
        <f>TEXT(Table3[[#This Row],[Order Date]],"ddd")</f>
        <v>Sun</v>
      </c>
      <c r="T11" t="str">
        <f>TEXT(Table3[[#This Row],[Order Date]],"dddd")</f>
        <v>Sunday</v>
      </c>
    </row>
    <row r="12" spans="1:20" x14ac:dyDescent="0.25">
      <c r="A12" s="1">
        <v>42792</v>
      </c>
      <c r="B12" t="s">
        <v>135</v>
      </c>
      <c r="C12" t="s">
        <v>136</v>
      </c>
      <c r="D12" s="19">
        <v>46</v>
      </c>
      <c r="E12" s="20">
        <v>920</v>
      </c>
      <c r="F12" s="25">
        <f t="shared" si="3"/>
        <v>42320</v>
      </c>
      <c r="G12" s="21">
        <v>365.14800000000002</v>
      </c>
      <c r="H12">
        <f t="shared" si="0"/>
        <v>2017</v>
      </c>
      <c r="I12">
        <f>MONTH(Table3[[#This Row],[Order Date]])</f>
        <v>2</v>
      </c>
      <c r="J12">
        <f>DAY(Table3[[#This Row],[Order Date]])</f>
        <v>26</v>
      </c>
      <c r="K12" s="26">
        <f>DATE(Table3[[#This Row],[Year]]-1,Table3[[#This Row],[Month]],0)</f>
        <v>42400</v>
      </c>
      <c r="L12" s="26">
        <f>EOMONTH(Table3[[#This Row],[Order Date]],-1)</f>
        <v>42766</v>
      </c>
      <c r="M12">
        <f>WEEKDAY(Table3[[#This Row],[Order Date]],1)</f>
        <v>1</v>
      </c>
      <c r="N12">
        <f>WEEKNUM(Table3[[#This Row],[Order Date]],1)</f>
        <v>9</v>
      </c>
      <c r="O12" s="26">
        <f t="shared" ca="1" si="1"/>
        <v>43514</v>
      </c>
      <c r="P12" s="27">
        <f t="shared" ca="1" si="2"/>
        <v>43514.648574074075</v>
      </c>
      <c r="Q12" t="str">
        <f>TEXT(Table3[[#This Row],[Order Date]],"mmm")</f>
        <v>Feb</v>
      </c>
      <c r="R12" t="str">
        <f>TEXT(Table3[[#This Row],[Order Date]],"mmmm")</f>
        <v>February</v>
      </c>
      <c r="S12" t="str">
        <f>TEXT(Table3[[#This Row],[Order Date]],"ddd")</f>
        <v>Sun</v>
      </c>
      <c r="T12" t="str">
        <f>TEXT(Table3[[#This Row],[Order Date]],"dddd")</f>
        <v>Sunday</v>
      </c>
    </row>
    <row r="13" spans="1:20" x14ac:dyDescent="0.25">
      <c r="A13" s="1">
        <v>42799</v>
      </c>
      <c r="B13" t="s">
        <v>144</v>
      </c>
      <c r="C13" t="s">
        <v>145</v>
      </c>
      <c r="D13" s="19">
        <v>34.799999999999997</v>
      </c>
      <c r="E13" s="20">
        <v>180</v>
      </c>
      <c r="F13" s="25">
        <f t="shared" si="3"/>
        <v>6263.9999999999991</v>
      </c>
      <c r="G13" s="21">
        <v>61.3872</v>
      </c>
      <c r="H13">
        <f t="shared" si="0"/>
        <v>2017</v>
      </c>
      <c r="I13">
        <f>MONTH(Table3[[#This Row],[Order Date]])</f>
        <v>3</v>
      </c>
      <c r="J13">
        <f>DAY(Table3[[#This Row],[Order Date]])</f>
        <v>5</v>
      </c>
      <c r="K13" s="26">
        <f>DATE(Table3[[#This Row],[Year]]-1,Table3[[#This Row],[Month]],0)</f>
        <v>42429</v>
      </c>
      <c r="L13" s="26">
        <f>EOMONTH(Table3[[#This Row],[Order Date]],-1)</f>
        <v>42794</v>
      </c>
      <c r="M13">
        <f>WEEKDAY(Table3[[#This Row],[Order Date]],1)</f>
        <v>1</v>
      </c>
      <c r="N13">
        <f>WEEKNUM(Table3[[#This Row],[Order Date]],1)</f>
        <v>10</v>
      </c>
      <c r="O13" s="26">
        <f t="shared" ca="1" si="1"/>
        <v>43514</v>
      </c>
      <c r="P13" s="27">
        <f t="shared" ca="1" si="2"/>
        <v>43514.648574074075</v>
      </c>
      <c r="Q13" t="str">
        <f>TEXT(Table3[[#This Row],[Order Date]],"mmm")</f>
        <v>Mar</v>
      </c>
      <c r="R13" t="str">
        <f>TEXT(Table3[[#This Row],[Order Date]],"mmmm")</f>
        <v>March</v>
      </c>
      <c r="S13" t="str">
        <f>TEXT(Table3[[#This Row],[Order Date]],"ddd")</f>
        <v>Sun</v>
      </c>
      <c r="T13" t="str">
        <f>TEXT(Table3[[#This Row],[Order Date]],"dddd")</f>
        <v>Sunday</v>
      </c>
    </row>
    <row r="14" spans="1:20" x14ac:dyDescent="0.25">
      <c r="A14" s="1">
        <v>42806</v>
      </c>
      <c r="B14" t="s">
        <v>146</v>
      </c>
      <c r="C14" t="s">
        <v>147</v>
      </c>
      <c r="D14" s="19">
        <v>40</v>
      </c>
      <c r="E14" s="20">
        <v>810</v>
      </c>
      <c r="F14" s="25">
        <f t="shared" si="3"/>
        <v>32400</v>
      </c>
      <c r="G14" s="21">
        <v>378</v>
      </c>
      <c r="H14">
        <f t="shared" si="0"/>
        <v>2017</v>
      </c>
      <c r="I14">
        <f>MONTH(Table3[[#This Row],[Order Date]])</f>
        <v>3</v>
      </c>
      <c r="J14">
        <f>DAY(Table3[[#This Row],[Order Date]])</f>
        <v>12</v>
      </c>
      <c r="K14" s="26">
        <f>DATE(Table3[[#This Row],[Year]]-1,Table3[[#This Row],[Month]],0)</f>
        <v>42429</v>
      </c>
      <c r="L14" s="26">
        <f>EOMONTH(Table3[[#This Row],[Order Date]],-1)</f>
        <v>42794</v>
      </c>
      <c r="M14">
        <f>WEEKDAY(Table3[[#This Row],[Order Date]],1)</f>
        <v>1</v>
      </c>
      <c r="N14">
        <f>WEEKNUM(Table3[[#This Row],[Order Date]],1)</f>
        <v>11</v>
      </c>
      <c r="O14" s="26">
        <f t="shared" ca="1" si="1"/>
        <v>43514</v>
      </c>
      <c r="P14" s="27">
        <f t="shared" ca="1" si="2"/>
        <v>43514.648574074075</v>
      </c>
      <c r="Q14" t="str">
        <f>TEXT(Table3[[#This Row],[Order Date]],"mmm")</f>
        <v>Mar</v>
      </c>
      <c r="R14" t="str">
        <f>TEXT(Table3[[#This Row],[Order Date]],"mmmm")</f>
        <v>March</v>
      </c>
      <c r="S14" t="str">
        <f>TEXT(Table3[[#This Row],[Order Date]],"ddd")</f>
        <v>Sun</v>
      </c>
      <c r="T14" t="str">
        <f>TEXT(Table3[[#This Row],[Order Date]],"dddd")</f>
        <v>Sunday</v>
      </c>
    </row>
    <row r="15" spans="1:20" x14ac:dyDescent="0.25">
      <c r="A15" s="1">
        <v>42813</v>
      </c>
      <c r="B15" t="s">
        <v>137</v>
      </c>
      <c r="C15" t="s">
        <v>174</v>
      </c>
      <c r="D15" s="22">
        <v>9.1999999999999993</v>
      </c>
      <c r="E15" s="20">
        <v>380</v>
      </c>
      <c r="F15" s="25">
        <f t="shared" si="3"/>
        <v>3495.9999999999995</v>
      </c>
      <c r="G15" s="21">
        <v>36.008800000000001</v>
      </c>
      <c r="H15">
        <f t="shared" si="0"/>
        <v>2017</v>
      </c>
      <c r="I15">
        <f>MONTH(Table3[[#This Row],[Order Date]])</f>
        <v>3</v>
      </c>
      <c r="J15">
        <f>DAY(Table3[[#This Row],[Order Date]])</f>
        <v>19</v>
      </c>
      <c r="K15" s="26">
        <f>DATE(Table3[[#This Row],[Year]]-1,Table3[[#This Row],[Month]],0)</f>
        <v>42429</v>
      </c>
      <c r="L15" s="26">
        <f>EOMONTH(Table3[[#This Row],[Order Date]],-1)</f>
        <v>42794</v>
      </c>
      <c r="M15">
        <f>WEEKDAY(Table3[[#This Row],[Order Date]],1)</f>
        <v>1</v>
      </c>
      <c r="N15">
        <f>WEEKNUM(Table3[[#This Row],[Order Date]],1)</f>
        <v>12</v>
      </c>
      <c r="O15" s="26">
        <f t="shared" ca="1" si="1"/>
        <v>43514</v>
      </c>
      <c r="P15" s="27">
        <f t="shared" ca="1" si="2"/>
        <v>43514.648574074075</v>
      </c>
      <c r="Q15" t="str">
        <f>TEXT(Table3[[#This Row],[Order Date]],"mmm")</f>
        <v>Mar</v>
      </c>
      <c r="R15" t="str">
        <f>TEXT(Table3[[#This Row],[Order Date]],"mmmm")</f>
        <v>March</v>
      </c>
      <c r="S15" t="str">
        <f>TEXT(Table3[[#This Row],[Order Date]],"ddd")</f>
        <v>Sun</v>
      </c>
      <c r="T15" t="str">
        <f>TEXT(Table3[[#This Row],[Order Date]],"dddd")</f>
        <v>Sunday</v>
      </c>
    </row>
    <row r="16" spans="1:20" x14ac:dyDescent="0.25">
      <c r="A16" s="1">
        <v>42820</v>
      </c>
      <c r="B16" t="s">
        <v>134</v>
      </c>
      <c r="C16" t="s">
        <v>174</v>
      </c>
      <c r="D16" s="22">
        <v>9.1999999999999993</v>
      </c>
      <c r="E16" s="20">
        <v>880</v>
      </c>
      <c r="F16" s="25">
        <f t="shared" si="3"/>
        <v>8095.9999999999991</v>
      </c>
      <c r="G16" s="21">
        <v>79.340799999999987</v>
      </c>
      <c r="H16">
        <f t="shared" si="0"/>
        <v>2017</v>
      </c>
      <c r="I16">
        <f>MONTH(Table3[[#This Row],[Order Date]])</f>
        <v>3</v>
      </c>
      <c r="J16">
        <f>DAY(Table3[[#This Row],[Order Date]])</f>
        <v>26</v>
      </c>
      <c r="K16" s="26">
        <f>DATE(Table3[[#This Row],[Year]]-1,Table3[[#This Row],[Month]],0)</f>
        <v>42429</v>
      </c>
      <c r="L16" s="26">
        <f>EOMONTH(Table3[[#This Row],[Order Date]],-1)</f>
        <v>42794</v>
      </c>
      <c r="M16">
        <f>WEEKDAY(Table3[[#This Row],[Order Date]],1)</f>
        <v>1</v>
      </c>
      <c r="N16">
        <f>WEEKNUM(Table3[[#This Row],[Order Date]],1)</f>
        <v>13</v>
      </c>
      <c r="O16" s="26">
        <f t="shared" ca="1" si="1"/>
        <v>43514</v>
      </c>
      <c r="P16" s="27">
        <f t="shared" ca="1" si="2"/>
        <v>43514.648574074075</v>
      </c>
      <c r="Q16" t="str">
        <f>TEXT(Table3[[#This Row],[Order Date]],"mmm")</f>
        <v>Mar</v>
      </c>
      <c r="R16" t="str">
        <f>TEXT(Table3[[#This Row],[Order Date]],"mmmm")</f>
        <v>March</v>
      </c>
      <c r="S16" t="str">
        <f>TEXT(Table3[[#This Row],[Order Date]],"ddd")</f>
        <v>Sun</v>
      </c>
      <c r="T16" t="str">
        <f>TEXT(Table3[[#This Row],[Order Date]],"dddd")</f>
        <v>Sunday</v>
      </c>
    </row>
    <row r="17" spans="1:20" x14ac:dyDescent="0.25">
      <c r="A17" s="1">
        <v>42827</v>
      </c>
      <c r="B17" t="s">
        <v>138</v>
      </c>
      <c r="C17" t="s">
        <v>148</v>
      </c>
      <c r="D17" s="19">
        <v>22</v>
      </c>
      <c r="E17" s="20">
        <v>720</v>
      </c>
      <c r="F17" s="25">
        <f t="shared" si="3"/>
        <v>15840</v>
      </c>
      <c r="G17" s="21">
        <v>150.47999999999999</v>
      </c>
      <c r="H17">
        <f t="shared" si="0"/>
        <v>2017</v>
      </c>
      <c r="I17">
        <f>MONTH(Table3[[#This Row],[Order Date]])</f>
        <v>4</v>
      </c>
      <c r="J17">
        <f>DAY(Table3[[#This Row],[Order Date]])</f>
        <v>2</v>
      </c>
      <c r="K17" s="26">
        <f>DATE(Table3[[#This Row],[Year]]-1,Table3[[#This Row],[Month]],0)</f>
        <v>42460</v>
      </c>
      <c r="L17" s="26">
        <f>EOMONTH(Table3[[#This Row],[Order Date]],-1)</f>
        <v>42825</v>
      </c>
      <c r="M17">
        <f>WEEKDAY(Table3[[#This Row],[Order Date]],1)</f>
        <v>1</v>
      </c>
      <c r="N17">
        <f>WEEKNUM(Table3[[#This Row],[Order Date]],1)</f>
        <v>14</v>
      </c>
      <c r="O17" s="26">
        <f t="shared" ca="1" si="1"/>
        <v>43514</v>
      </c>
      <c r="P17" s="27">
        <f t="shared" ca="1" si="2"/>
        <v>43514.648574074075</v>
      </c>
      <c r="Q17" t="str">
        <f>TEXT(Table3[[#This Row],[Order Date]],"mmm")</f>
        <v>Apr</v>
      </c>
      <c r="R17" t="str">
        <f>TEXT(Table3[[#This Row],[Order Date]],"mmmm")</f>
        <v>April</v>
      </c>
      <c r="S17" t="str">
        <f>TEXT(Table3[[#This Row],[Order Date]],"ddd")</f>
        <v>Sun</v>
      </c>
      <c r="T17" t="str">
        <f>TEXT(Table3[[#This Row],[Order Date]],"dddd")</f>
        <v>Sunday</v>
      </c>
    </row>
    <row r="18" spans="1:20" x14ac:dyDescent="0.25">
      <c r="A18" s="1">
        <v>42834</v>
      </c>
      <c r="B18" t="s">
        <v>149</v>
      </c>
      <c r="C18" t="s">
        <v>147</v>
      </c>
      <c r="D18" s="19">
        <v>40</v>
      </c>
      <c r="E18" s="20">
        <v>250</v>
      </c>
      <c r="F18" s="25">
        <f t="shared" si="3"/>
        <v>10000</v>
      </c>
      <c r="G18" s="21">
        <v>96</v>
      </c>
      <c r="H18">
        <f t="shared" si="0"/>
        <v>2017</v>
      </c>
      <c r="I18">
        <f>MONTH(Table3[[#This Row],[Order Date]])</f>
        <v>4</v>
      </c>
      <c r="J18">
        <f>DAY(Table3[[#This Row],[Order Date]])</f>
        <v>9</v>
      </c>
      <c r="K18" s="26">
        <f>DATE(Table3[[#This Row],[Year]]-1,Table3[[#This Row],[Month]],0)</f>
        <v>42460</v>
      </c>
      <c r="L18" s="26">
        <f>EOMONTH(Table3[[#This Row],[Order Date]],-1)</f>
        <v>42825</v>
      </c>
      <c r="M18">
        <f>WEEKDAY(Table3[[#This Row],[Order Date]],1)</f>
        <v>1</v>
      </c>
      <c r="N18">
        <f>WEEKNUM(Table3[[#This Row],[Order Date]],1)</f>
        <v>15</v>
      </c>
      <c r="O18" s="26">
        <f t="shared" ca="1" si="1"/>
        <v>43514</v>
      </c>
      <c r="P18" s="27">
        <f t="shared" ca="1" si="2"/>
        <v>43514.648574074075</v>
      </c>
      <c r="Q18" t="str">
        <f>TEXT(Table3[[#This Row],[Order Date]],"mmm")</f>
        <v>Apr</v>
      </c>
      <c r="R18" t="str">
        <f>TEXT(Table3[[#This Row],[Order Date]],"mmmm")</f>
        <v>April</v>
      </c>
      <c r="S18" t="str">
        <f>TEXT(Table3[[#This Row],[Order Date]],"ddd")</f>
        <v>Sun</v>
      </c>
      <c r="T18" t="str">
        <f>TEXT(Table3[[#This Row],[Order Date]],"dddd")</f>
        <v>Sunday</v>
      </c>
    </row>
    <row r="19" spans="1:20" x14ac:dyDescent="0.25">
      <c r="A19" s="1">
        <v>42841</v>
      </c>
      <c r="B19" t="s">
        <v>137</v>
      </c>
      <c r="C19" t="s">
        <v>147</v>
      </c>
      <c r="D19" s="19">
        <v>40</v>
      </c>
      <c r="E19" s="20">
        <v>820</v>
      </c>
      <c r="F19" s="25">
        <f t="shared" si="3"/>
        <v>32800</v>
      </c>
      <c r="G19" s="21">
        <v>318.15999999999997</v>
      </c>
      <c r="H19">
        <f t="shared" si="0"/>
        <v>2017</v>
      </c>
      <c r="I19">
        <f>MONTH(Table3[[#This Row],[Order Date]])</f>
        <v>4</v>
      </c>
      <c r="J19">
        <f>DAY(Table3[[#This Row],[Order Date]])</f>
        <v>16</v>
      </c>
      <c r="K19" s="26">
        <f>DATE(Table3[[#This Row],[Year]]-1,Table3[[#This Row],[Month]],0)</f>
        <v>42460</v>
      </c>
      <c r="L19" s="26">
        <f>EOMONTH(Table3[[#This Row],[Order Date]],-1)</f>
        <v>42825</v>
      </c>
      <c r="M19">
        <f>WEEKDAY(Table3[[#This Row],[Order Date]],1)</f>
        <v>1</v>
      </c>
      <c r="N19">
        <f>WEEKNUM(Table3[[#This Row],[Order Date]],1)</f>
        <v>16</v>
      </c>
      <c r="O19" s="26">
        <f t="shared" ca="1" si="1"/>
        <v>43514</v>
      </c>
      <c r="P19" s="27">
        <f t="shared" ca="1" si="2"/>
        <v>43514.648574074075</v>
      </c>
      <c r="Q19" t="str">
        <f>TEXT(Table3[[#This Row],[Order Date]],"mmm")</f>
        <v>Apr</v>
      </c>
      <c r="R19" t="str">
        <f>TEXT(Table3[[#This Row],[Order Date]],"mmmm")</f>
        <v>April</v>
      </c>
      <c r="S19" t="str">
        <f>TEXT(Table3[[#This Row],[Order Date]],"ddd")</f>
        <v>Sun</v>
      </c>
      <c r="T19" t="str">
        <f>TEXT(Table3[[#This Row],[Order Date]],"dddd")</f>
        <v>Sunday</v>
      </c>
    </row>
    <row r="20" spans="1:20" x14ac:dyDescent="0.25">
      <c r="A20" s="1">
        <v>42848</v>
      </c>
      <c r="B20" t="s">
        <v>149</v>
      </c>
      <c r="C20" t="s">
        <v>150</v>
      </c>
      <c r="D20" s="19">
        <v>12.75</v>
      </c>
      <c r="E20" s="20">
        <v>1000</v>
      </c>
      <c r="F20" s="25">
        <f t="shared" si="3"/>
        <v>12750</v>
      </c>
      <c r="G20" s="21">
        <v>122.39999999999999</v>
      </c>
      <c r="H20">
        <f t="shared" si="0"/>
        <v>2017</v>
      </c>
      <c r="I20">
        <f>MONTH(Table3[[#This Row],[Order Date]])</f>
        <v>4</v>
      </c>
      <c r="J20">
        <f>DAY(Table3[[#This Row],[Order Date]])</f>
        <v>23</v>
      </c>
      <c r="K20" s="26">
        <f>DATE(Table3[[#This Row],[Year]]-1,Table3[[#This Row],[Month]],0)</f>
        <v>42460</v>
      </c>
      <c r="L20" s="26">
        <f>EOMONTH(Table3[[#This Row],[Order Date]],-1)</f>
        <v>42825</v>
      </c>
      <c r="M20">
        <f>WEEKDAY(Table3[[#This Row],[Order Date]],1)</f>
        <v>1</v>
      </c>
      <c r="N20">
        <f>WEEKNUM(Table3[[#This Row],[Order Date]],1)</f>
        <v>17</v>
      </c>
      <c r="O20" s="26">
        <f t="shared" ca="1" si="1"/>
        <v>43514</v>
      </c>
      <c r="P20" s="27">
        <f t="shared" ca="1" si="2"/>
        <v>43514.648574074075</v>
      </c>
      <c r="Q20" t="str">
        <f>TEXT(Table3[[#This Row],[Order Date]],"mmm")</f>
        <v>Apr</v>
      </c>
      <c r="R20" t="str">
        <f>TEXT(Table3[[#This Row],[Order Date]],"mmmm")</f>
        <v>April</v>
      </c>
      <c r="S20" t="str">
        <f>TEXT(Table3[[#This Row],[Order Date]],"ddd")</f>
        <v>Sun</v>
      </c>
      <c r="T20" t="str">
        <f>TEXT(Table3[[#This Row],[Order Date]],"dddd")</f>
        <v>Sunday</v>
      </c>
    </row>
    <row r="21" spans="1:20" x14ac:dyDescent="0.25">
      <c r="A21" s="1">
        <v>42855</v>
      </c>
      <c r="B21" t="s">
        <v>149</v>
      </c>
      <c r="C21" t="s">
        <v>147</v>
      </c>
      <c r="D21" s="22">
        <v>40</v>
      </c>
      <c r="E21" s="20">
        <v>320</v>
      </c>
      <c r="F21" s="25">
        <f t="shared" si="3"/>
        <v>12800</v>
      </c>
      <c r="G21" s="21">
        <v>133.12</v>
      </c>
      <c r="H21">
        <f t="shared" si="0"/>
        <v>2017</v>
      </c>
      <c r="I21">
        <f>MONTH(Table3[[#This Row],[Order Date]])</f>
        <v>4</v>
      </c>
      <c r="J21">
        <f>DAY(Table3[[#This Row],[Order Date]])</f>
        <v>30</v>
      </c>
      <c r="K21" s="26">
        <f>DATE(Table3[[#This Row],[Year]]-1,Table3[[#This Row],[Month]],0)</f>
        <v>42460</v>
      </c>
      <c r="L21" s="26">
        <f>EOMONTH(Table3[[#This Row],[Order Date]],-1)</f>
        <v>42825</v>
      </c>
      <c r="M21">
        <f>WEEKDAY(Table3[[#This Row],[Order Date]],1)</f>
        <v>1</v>
      </c>
      <c r="N21">
        <f>WEEKNUM(Table3[[#This Row],[Order Date]],1)</f>
        <v>18</v>
      </c>
      <c r="O21" s="26">
        <f t="shared" ca="1" si="1"/>
        <v>43514</v>
      </c>
      <c r="P21" s="27">
        <f t="shared" ca="1" si="2"/>
        <v>43514.648574074075</v>
      </c>
      <c r="Q21" t="str">
        <f>TEXT(Table3[[#This Row],[Order Date]],"mmm")</f>
        <v>Apr</v>
      </c>
      <c r="R21" t="str">
        <f>TEXT(Table3[[#This Row],[Order Date]],"mmmm")</f>
        <v>April</v>
      </c>
      <c r="S21" t="str">
        <f>TEXT(Table3[[#This Row],[Order Date]],"ddd")</f>
        <v>Sun</v>
      </c>
      <c r="T21" t="str">
        <f>TEXT(Table3[[#This Row],[Order Date]],"dddd")</f>
        <v>Sunday</v>
      </c>
    </row>
    <row r="22" spans="1:20" x14ac:dyDescent="0.25">
      <c r="A22" s="1">
        <v>42862</v>
      </c>
      <c r="B22" t="s">
        <v>151</v>
      </c>
      <c r="C22" t="s">
        <v>152</v>
      </c>
      <c r="D22" s="19">
        <v>18</v>
      </c>
      <c r="E22" s="20">
        <v>640</v>
      </c>
      <c r="F22" s="25">
        <f t="shared" si="3"/>
        <v>11520</v>
      </c>
      <c r="G22" s="21">
        <v>118.65600000000001</v>
      </c>
      <c r="H22">
        <f t="shared" si="0"/>
        <v>2017</v>
      </c>
      <c r="I22">
        <f>MONTH(Table3[[#This Row],[Order Date]])</f>
        <v>5</v>
      </c>
      <c r="J22">
        <f>DAY(Table3[[#This Row],[Order Date]])</f>
        <v>7</v>
      </c>
      <c r="K22" s="26">
        <f>DATE(Table3[[#This Row],[Year]]-1,Table3[[#This Row],[Month]],0)</f>
        <v>42490</v>
      </c>
      <c r="L22" s="26">
        <f>EOMONTH(Table3[[#This Row],[Order Date]],-1)</f>
        <v>42855</v>
      </c>
      <c r="M22">
        <f>WEEKDAY(Table3[[#This Row],[Order Date]],1)</f>
        <v>1</v>
      </c>
      <c r="N22">
        <f>WEEKNUM(Table3[[#This Row],[Order Date]],1)</f>
        <v>19</v>
      </c>
      <c r="O22" s="26">
        <f t="shared" ca="1" si="1"/>
        <v>43514</v>
      </c>
      <c r="P22" s="27">
        <f t="shared" ca="1" si="2"/>
        <v>43514.648574074075</v>
      </c>
      <c r="Q22" t="str">
        <f>TEXT(Table3[[#This Row],[Order Date]],"mmm")</f>
        <v>May</v>
      </c>
      <c r="R22" t="str">
        <f>TEXT(Table3[[#This Row],[Order Date]],"mmmm")</f>
        <v>May</v>
      </c>
      <c r="S22" t="str">
        <f>TEXT(Table3[[#This Row],[Order Date]],"ddd")</f>
        <v>Sun</v>
      </c>
      <c r="T22" t="str">
        <f>TEXT(Table3[[#This Row],[Order Date]],"dddd")</f>
        <v>Sunday</v>
      </c>
    </row>
    <row r="23" spans="1:20" x14ac:dyDescent="0.25">
      <c r="A23" s="1">
        <v>42869</v>
      </c>
      <c r="B23" t="s">
        <v>134</v>
      </c>
      <c r="C23" t="s">
        <v>153</v>
      </c>
      <c r="D23" s="19">
        <v>30</v>
      </c>
      <c r="E23" s="20">
        <v>810</v>
      </c>
      <c r="F23" s="25">
        <f t="shared" si="3"/>
        <v>24300</v>
      </c>
      <c r="G23" s="21">
        <v>255.15</v>
      </c>
      <c r="H23">
        <f t="shared" si="0"/>
        <v>2017</v>
      </c>
      <c r="I23">
        <f>MONTH(Table3[[#This Row],[Order Date]])</f>
        <v>5</v>
      </c>
      <c r="J23">
        <f>DAY(Table3[[#This Row],[Order Date]])</f>
        <v>14</v>
      </c>
      <c r="K23" s="26">
        <f>DATE(Table3[[#This Row],[Year]]-1,Table3[[#This Row],[Month]],0)</f>
        <v>42490</v>
      </c>
      <c r="L23" s="26">
        <f>EOMONTH(Table3[[#This Row],[Order Date]],-1)</f>
        <v>42855</v>
      </c>
      <c r="M23">
        <f>WEEKDAY(Table3[[#This Row],[Order Date]],1)</f>
        <v>1</v>
      </c>
      <c r="N23">
        <f>WEEKNUM(Table3[[#This Row],[Order Date]],1)</f>
        <v>20</v>
      </c>
      <c r="O23" s="26">
        <f t="shared" ca="1" si="1"/>
        <v>43514</v>
      </c>
      <c r="P23" s="27">
        <f t="shared" ca="1" si="2"/>
        <v>43514.648574074075</v>
      </c>
      <c r="Q23" t="str">
        <f>TEXT(Table3[[#This Row],[Order Date]],"mmm")</f>
        <v>May</v>
      </c>
      <c r="R23" t="str">
        <f>TEXT(Table3[[#This Row],[Order Date]],"mmmm")</f>
        <v>May</v>
      </c>
      <c r="S23" t="str">
        <f>TEXT(Table3[[#This Row],[Order Date]],"ddd")</f>
        <v>Sun</v>
      </c>
      <c r="T23" t="str">
        <f>TEXT(Table3[[#This Row],[Order Date]],"dddd")</f>
        <v>Sunday</v>
      </c>
    </row>
    <row r="24" spans="1:20" x14ac:dyDescent="0.25">
      <c r="A24" s="1">
        <v>42876</v>
      </c>
      <c r="B24" t="s">
        <v>137</v>
      </c>
      <c r="C24" t="s">
        <v>150</v>
      </c>
      <c r="D24" s="19">
        <v>12.75</v>
      </c>
      <c r="E24" s="20">
        <v>360</v>
      </c>
      <c r="F24" s="25">
        <f t="shared" si="3"/>
        <v>4590</v>
      </c>
      <c r="G24" s="21">
        <v>45.441000000000003</v>
      </c>
      <c r="H24">
        <f t="shared" si="0"/>
        <v>2017</v>
      </c>
      <c r="I24">
        <f>MONTH(Table3[[#This Row],[Order Date]])</f>
        <v>5</v>
      </c>
      <c r="J24">
        <f>DAY(Table3[[#This Row],[Order Date]])</f>
        <v>21</v>
      </c>
      <c r="K24" s="26">
        <f>DATE(Table3[[#This Row],[Year]]-1,Table3[[#This Row],[Month]],0)</f>
        <v>42490</v>
      </c>
      <c r="L24" s="26">
        <f>EOMONTH(Table3[[#This Row],[Order Date]],-1)</f>
        <v>42855</v>
      </c>
      <c r="M24">
        <f>WEEKDAY(Table3[[#This Row],[Order Date]],1)</f>
        <v>1</v>
      </c>
      <c r="N24">
        <f>WEEKNUM(Table3[[#This Row],[Order Date]],1)</f>
        <v>21</v>
      </c>
      <c r="O24" s="26">
        <f t="shared" ca="1" si="1"/>
        <v>43514</v>
      </c>
      <c r="P24" s="27">
        <f t="shared" ca="1" si="2"/>
        <v>43514.648574074075</v>
      </c>
      <c r="Q24" t="str">
        <f>TEXT(Table3[[#This Row],[Order Date]],"mmm")</f>
        <v>May</v>
      </c>
      <c r="R24" t="str">
        <f>TEXT(Table3[[#This Row],[Order Date]],"mmmm")</f>
        <v>May</v>
      </c>
      <c r="S24" t="str">
        <f>TEXT(Table3[[#This Row],[Order Date]],"ddd")</f>
        <v>Sun</v>
      </c>
      <c r="T24" t="str">
        <f>TEXT(Table3[[#This Row],[Order Date]],"dddd")</f>
        <v>Sunday</v>
      </c>
    </row>
    <row r="25" spans="1:20" x14ac:dyDescent="0.25">
      <c r="A25" s="1">
        <v>42883</v>
      </c>
      <c r="B25" t="s">
        <v>137</v>
      </c>
      <c r="D25" s="19">
        <v>0</v>
      </c>
      <c r="E25" s="20">
        <v>0</v>
      </c>
      <c r="F25" s="25">
        <f t="shared" si="3"/>
        <v>0</v>
      </c>
      <c r="G25" s="21">
        <v>34</v>
      </c>
      <c r="H25">
        <f t="shared" si="0"/>
        <v>2017</v>
      </c>
      <c r="I25">
        <f>MONTH(Table3[[#This Row],[Order Date]])</f>
        <v>5</v>
      </c>
      <c r="J25">
        <f>DAY(Table3[[#This Row],[Order Date]])</f>
        <v>28</v>
      </c>
      <c r="K25" s="26">
        <f>DATE(Table3[[#This Row],[Year]]-1,Table3[[#This Row],[Month]],0)</f>
        <v>42490</v>
      </c>
      <c r="L25" s="26">
        <f>EOMONTH(Table3[[#This Row],[Order Date]],-1)</f>
        <v>42855</v>
      </c>
      <c r="M25">
        <f>WEEKDAY(Table3[[#This Row],[Order Date]],1)</f>
        <v>1</v>
      </c>
      <c r="N25">
        <f>WEEKNUM(Table3[[#This Row],[Order Date]],1)</f>
        <v>22</v>
      </c>
      <c r="O25" s="26">
        <f t="shared" ca="1" si="1"/>
        <v>43514</v>
      </c>
      <c r="P25" s="27">
        <f t="shared" ca="1" si="2"/>
        <v>43514.648574074075</v>
      </c>
      <c r="Q25" t="str">
        <f>TEXT(Table3[[#This Row],[Order Date]],"mmm")</f>
        <v>May</v>
      </c>
      <c r="R25" t="str">
        <f>TEXT(Table3[[#This Row],[Order Date]],"mmmm")</f>
        <v>May</v>
      </c>
      <c r="S25" t="str">
        <f>TEXT(Table3[[#This Row],[Order Date]],"ddd")</f>
        <v>Sun</v>
      </c>
      <c r="T25" t="str">
        <f>TEXT(Table3[[#This Row],[Order Date]],"dddd")</f>
        <v>Sunday</v>
      </c>
    </row>
    <row r="26" spans="1:20" x14ac:dyDescent="0.25">
      <c r="A26" s="1">
        <v>42890</v>
      </c>
      <c r="B26" t="s">
        <v>154</v>
      </c>
      <c r="D26" s="19">
        <v>0</v>
      </c>
      <c r="E26" s="20">
        <v>0</v>
      </c>
      <c r="F26" s="25">
        <f t="shared" si="3"/>
        <v>0</v>
      </c>
      <c r="G26" s="21">
        <v>33</v>
      </c>
      <c r="H26">
        <f t="shared" si="0"/>
        <v>2017</v>
      </c>
      <c r="I26">
        <f>MONTH(Table3[[#This Row],[Order Date]])</f>
        <v>6</v>
      </c>
      <c r="J26">
        <f>DAY(Table3[[#This Row],[Order Date]])</f>
        <v>4</v>
      </c>
      <c r="K26" s="26">
        <f>DATE(Table3[[#This Row],[Year]]-1,Table3[[#This Row],[Month]],0)</f>
        <v>42521</v>
      </c>
      <c r="L26" s="26">
        <f>EOMONTH(Table3[[#This Row],[Order Date]],-1)</f>
        <v>42886</v>
      </c>
      <c r="M26">
        <f>WEEKDAY(Table3[[#This Row],[Order Date]],1)</f>
        <v>1</v>
      </c>
      <c r="N26">
        <f>WEEKNUM(Table3[[#This Row],[Order Date]],1)</f>
        <v>23</v>
      </c>
      <c r="O26" s="26">
        <f t="shared" ca="1" si="1"/>
        <v>43514</v>
      </c>
      <c r="P26" s="27">
        <f t="shared" ca="1" si="2"/>
        <v>43514.648574074075</v>
      </c>
      <c r="Q26" t="str">
        <f>TEXT(Table3[[#This Row],[Order Date]],"mmm")</f>
        <v>Jun</v>
      </c>
      <c r="R26" t="str">
        <f>TEXT(Table3[[#This Row],[Order Date]],"mmmm")</f>
        <v>June</v>
      </c>
      <c r="S26" t="str">
        <f>TEXT(Table3[[#This Row],[Order Date]],"ddd")</f>
        <v>Sun</v>
      </c>
      <c r="T26" t="str">
        <f>TEXT(Table3[[#This Row],[Order Date]],"dddd")</f>
        <v>Sunday</v>
      </c>
    </row>
    <row r="27" spans="1:20" x14ac:dyDescent="0.25">
      <c r="A27" s="1">
        <v>42897</v>
      </c>
      <c r="B27" t="s">
        <v>140</v>
      </c>
      <c r="C27" t="s">
        <v>155</v>
      </c>
      <c r="D27" s="19">
        <v>39</v>
      </c>
      <c r="E27" s="20">
        <v>410</v>
      </c>
      <c r="F27" s="25">
        <f t="shared" si="3"/>
        <v>15990</v>
      </c>
      <c r="G27" s="21">
        <v>193.01100000000002</v>
      </c>
      <c r="H27">
        <f t="shared" si="0"/>
        <v>2017</v>
      </c>
      <c r="I27">
        <f>MONTH(Table3[[#This Row],[Order Date]])</f>
        <v>6</v>
      </c>
      <c r="J27">
        <f>DAY(Table3[[#This Row],[Order Date]])</f>
        <v>11</v>
      </c>
      <c r="K27" s="26">
        <f>DATE(Table3[[#This Row],[Year]]-1,Table3[[#This Row],[Month]],0)</f>
        <v>42521</v>
      </c>
      <c r="L27" s="26">
        <f>EOMONTH(Table3[[#This Row],[Order Date]],-1)</f>
        <v>42886</v>
      </c>
      <c r="M27">
        <f>WEEKDAY(Table3[[#This Row],[Order Date]],1)</f>
        <v>1</v>
      </c>
      <c r="N27">
        <f>WEEKNUM(Table3[[#This Row],[Order Date]],1)</f>
        <v>24</v>
      </c>
      <c r="O27" s="26">
        <f t="shared" ca="1" si="1"/>
        <v>43514</v>
      </c>
      <c r="P27" s="27">
        <f t="shared" ca="1" si="2"/>
        <v>43514.648574074075</v>
      </c>
      <c r="Q27" t="str">
        <f>TEXT(Table3[[#This Row],[Order Date]],"mmm")</f>
        <v>Jun</v>
      </c>
      <c r="R27" t="str">
        <f>TEXT(Table3[[#This Row],[Order Date]],"mmmm")</f>
        <v>June</v>
      </c>
      <c r="S27" t="str">
        <f>TEXT(Table3[[#This Row],[Order Date]],"ddd")</f>
        <v>Sun</v>
      </c>
      <c r="T27" t="str">
        <f>TEXT(Table3[[#This Row],[Order Date]],"dddd")</f>
        <v>Sunday</v>
      </c>
    </row>
    <row r="28" spans="1:20" x14ac:dyDescent="0.25">
      <c r="A28" s="1">
        <v>42904</v>
      </c>
      <c r="B28" t="s">
        <v>138</v>
      </c>
      <c r="C28" t="s">
        <v>172</v>
      </c>
      <c r="D28" s="19">
        <v>9.1999999999999993</v>
      </c>
      <c r="E28" s="20">
        <v>600</v>
      </c>
      <c r="F28" s="25">
        <f t="shared" si="3"/>
        <v>5520</v>
      </c>
      <c r="G28" s="21">
        <v>56.856000000000002</v>
      </c>
      <c r="H28">
        <f t="shared" si="0"/>
        <v>2017</v>
      </c>
      <c r="I28">
        <f>MONTH(Table3[[#This Row],[Order Date]])</f>
        <v>6</v>
      </c>
      <c r="J28">
        <f>DAY(Table3[[#This Row],[Order Date]])</f>
        <v>18</v>
      </c>
      <c r="K28" s="26">
        <f>DATE(Table3[[#This Row],[Year]]-1,Table3[[#This Row],[Month]],0)</f>
        <v>42521</v>
      </c>
      <c r="L28" s="26">
        <f>EOMONTH(Table3[[#This Row],[Order Date]],-1)</f>
        <v>42886</v>
      </c>
      <c r="M28">
        <f>WEEKDAY(Table3[[#This Row],[Order Date]],1)</f>
        <v>1</v>
      </c>
      <c r="N28">
        <f>WEEKNUM(Table3[[#This Row],[Order Date]],1)</f>
        <v>25</v>
      </c>
      <c r="O28" s="26">
        <f t="shared" ca="1" si="1"/>
        <v>43514</v>
      </c>
      <c r="P28" s="27">
        <f t="shared" ca="1" si="2"/>
        <v>43514.648574074075</v>
      </c>
      <c r="Q28" t="str">
        <f>TEXT(Table3[[#This Row],[Order Date]],"mmm")</f>
        <v>Jun</v>
      </c>
      <c r="R28" t="str">
        <f>TEXT(Table3[[#This Row],[Order Date]],"mmmm")</f>
        <v>June</v>
      </c>
      <c r="S28" t="str">
        <f>TEXT(Table3[[#This Row],[Order Date]],"ddd")</f>
        <v>Sun</v>
      </c>
      <c r="T28" t="str">
        <f>TEXT(Table3[[#This Row],[Order Date]],"dddd")</f>
        <v>Sunday</v>
      </c>
    </row>
    <row r="29" spans="1:20" x14ac:dyDescent="0.25">
      <c r="A29" s="1">
        <v>42911</v>
      </c>
      <c r="B29" t="s">
        <v>156</v>
      </c>
      <c r="C29" t="s">
        <v>152</v>
      </c>
      <c r="D29" s="22">
        <v>18</v>
      </c>
      <c r="E29" s="20">
        <v>810</v>
      </c>
      <c r="F29" s="25">
        <f t="shared" si="3"/>
        <v>14580</v>
      </c>
      <c r="G29" s="21">
        <v>141.42600000000002</v>
      </c>
      <c r="H29">
        <f t="shared" si="0"/>
        <v>2017</v>
      </c>
      <c r="I29">
        <f>MONTH(Table3[[#This Row],[Order Date]])</f>
        <v>6</v>
      </c>
      <c r="J29">
        <f>DAY(Table3[[#This Row],[Order Date]])</f>
        <v>25</v>
      </c>
      <c r="K29" s="26">
        <f>DATE(Table3[[#This Row],[Year]]-1,Table3[[#This Row],[Month]],0)</f>
        <v>42521</v>
      </c>
      <c r="L29" s="26">
        <f>EOMONTH(Table3[[#This Row],[Order Date]],-1)</f>
        <v>42886</v>
      </c>
      <c r="M29">
        <f>WEEKDAY(Table3[[#This Row],[Order Date]],1)</f>
        <v>1</v>
      </c>
      <c r="N29">
        <f>WEEKNUM(Table3[[#This Row],[Order Date]],1)</f>
        <v>26</v>
      </c>
      <c r="O29" s="26">
        <f t="shared" ca="1" si="1"/>
        <v>43514</v>
      </c>
      <c r="P29" s="27">
        <f t="shared" ca="1" si="2"/>
        <v>43514.648574074075</v>
      </c>
      <c r="Q29" t="str">
        <f>TEXT(Table3[[#This Row],[Order Date]],"mmm")</f>
        <v>Jun</v>
      </c>
      <c r="R29" t="str">
        <f>TEXT(Table3[[#This Row],[Order Date]],"mmmm")</f>
        <v>June</v>
      </c>
      <c r="S29" t="str">
        <f>TEXT(Table3[[#This Row],[Order Date]],"ddd")</f>
        <v>Sun</v>
      </c>
      <c r="T29" t="str">
        <f>TEXT(Table3[[#This Row],[Order Date]],"dddd")</f>
        <v>Sunday</v>
      </c>
    </row>
    <row r="30" spans="1:20" x14ac:dyDescent="0.25">
      <c r="A30" s="1">
        <v>42918</v>
      </c>
      <c r="B30" t="s">
        <v>149</v>
      </c>
      <c r="C30" t="s">
        <v>141</v>
      </c>
      <c r="D30" s="19">
        <v>14</v>
      </c>
      <c r="E30" s="20">
        <v>850</v>
      </c>
      <c r="F30" s="25">
        <f t="shared" si="3"/>
        <v>11900</v>
      </c>
      <c r="G30" s="21">
        <v>115.42999999999999</v>
      </c>
      <c r="H30">
        <f t="shared" si="0"/>
        <v>2017</v>
      </c>
      <c r="I30">
        <f>MONTH(Table3[[#This Row],[Order Date]])</f>
        <v>7</v>
      </c>
      <c r="J30">
        <f>DAY(Table3[[#This Row],[Order Date]])</f>
        <v>2</v>
      </c>
      <c r="K30" s="26">
        <f>DATE(Table3[[#This Row],[Year]]-1,Table3[[#This Row],[Month]],0)</f>
        <v>42551</v>
      </c>
      <c r="L30" s="26">
        <f>EOMONTH(Table3[[#This Row],[Order Date]],-1)</f>
        <v>42916</v>
      </c>
      <c r="M30">
        <f>WEEKDAY(Table3[[#This Row],[Order Date]],1)</f>
        <v>1</v>
      </c>
      <c r="N30">
        <f>WEEKNUM(Table3[[#This Row],[Order Date]],1)</f>
        <v>27</v>
      </c>
      <c r="O30" s="26">
        <f t="shared" ca="1" si="1"/>
        <v>43514</v>
      </c>
      <c r="P30" s="27">
        <f t="shared" ca="1" si="2"/>
        <v>43514.648574074075</v>
      </c>
      <c r="Q30" t="str">
        <f>TEXT(Table3[[#This Row],[Order Date]],"mmm")</f>
        <v>Jul</v>
      </c>
      <c r="R30" t="str">
        <f>TEXT(Table3[[#This Row],[Order Date]],"mmmm")</f>
        <v>July</v>
      </c>
      <c r="S30" t="str">
        <f>TEXT(Table3[[#This Row],[Order Date]],"ddd")</f>
        <v>Sun</v>
      </c>
      <c r="T30" t="str">
        <f>TEXT(Table3[[#This Row],[Order Date]],"dddd")</f>
        <v>Sunday</v>
      </c>
    </row>
    <row r="31" spans="1:20" x14ac:dyDescent="0.25">
      <c r="A31" s="1">
        <v>42925</v>
      </c>
      <c r="B31" t="s">
        <v>138</v>
      </c>
      <c r="C31" t="s">
        <v>157</v>
      </c>
      <c r="D31" s="19">
        <v>25</v>
      </c>
      <c r="E31" s="20">
        <v>840</v>
      </c>
      <c r="F31" s="25">
        <f t="shared" si="3"/>
        <v>21000</v>
      </c>
      <c r="G31" s="21">
        <v>220.5</v>
      </c>
      <c r="H31">
        <f t="shared" si="0"/>
        <v>2017</v>
      </c>
      <c r="I31">
        <f>MONTH(Table3[[#This Row],[Order Date]])</f>
        <v>7</v>
      </c>
      <c r="J31">
        <f>DAY(Table3[[#This Row],[Order Date]])</f>
        <v>9</v>
      </c>
      <c r="K31" s="26">
        <f>DATE(Table3[[#This Row],[Year]]-1,Table3[[#This Row],[Month]],0)</f>
        <v>42551</v>
      </c>
      <c r="L31" s="26">
        <f>EOMONTH(Table3[[#This Row],[Order Date]],-1)</f>
        <v>42916</v>
      </c>
      <c r="M31">
        <f>WEEKDAY(Table3[[#This Row],[Order Date]],1)</f>
        <v>1</v>
      </c>
      <c r="N31">
        <f>WEEKNUM(Table3[[#This Row],[Order Date]],1)</f>
        <v>28</v>
      </c>
      <c r="O31" s="26">
        <f t="shared" ca="1" si="1"/>
        <v>43514</v>
      </c>
      <c r="P31" s="27">
        <f t="shared" ca="1" si="2"/>
        <v>43514.648574074075</v>
      </c>
      <c r="Q31" t="str">
        <f>TEXT(Table3[[#This Row],[Order Date]],"mmm")</f>
        <v>Jul</v>
      </c>
      <c r="R31" t="str">
        <f>TEXT(Table3[[#This Row],[Order Date]],"mmmm")</f>
        <v>July</v>
      </c>
      <c r="S31" t="str">
        <f>TEXT(Table3[[#This Row],[Order Date]],"ddd")</f>
        <v>Sun</v>
      </c>
      <c r="T31" t="str">
        <f>TEXT(Table3[[#This Row],[Order Date]],"dddd")</f>
        <v>Sunday</v>
      </c>
    </row>
    <row r="32" spans="1:20" x14ac:dyDescent="0.25">
      <c r="A32" s="1">
        <v>42932</v>
      </c>
      <c r="B32" t="s">
        <v>158</v>
      </c>
      <c r="C32" t="s">
        <v>159</v>
      </c>
      <c r="D32" s="19">
        <v>10</v>
      </c>
      <c r="E32" s="20">
        <v>990</v>
      </c>
      <c r="F32" s="25">
        <f t="shared" si="3"/>
        <v>9900</v>
      </c>
      <c r="G32" s="21">
        <v>99</v>
      </c>
      <c r="H32">
        <f t="shared" si="0"/>
        <v>2017</v>
      </c>
      <c r="I32">
        <f>MONTH(Table3[[#This Row],[Order Date]])</f>
        <v>7</v>
      </c>
      <c r="J32">
        <f>DAY(Table3[[#This Row],[Order Date]])</f>
        <v>16</v>
      </c>
      <c r="K32" s="26">
        <f>DATE(Table3[[#This Row],[Year]]-1,Table3[[#This Row],[Month]],0)</f>
        <v>42551</v>
      </c>
      <c r="L32" s="26">
        <f>EOMONTH(Table3[[#This Row],[Order Date]],-1)</f>
        <v>42916</v>
      </c>
      <c r="M32">
        <f>WEEKDAY(Table3[[#This Row],[Order Date]],1)</f>
        <v>1</v>
      </c>
      <c r="N32">
        <f>WEEKNUM(Table3[[#This Row],[Order Date]],1)</f>
        <v>29</v>
      </c>
      <c r="O32" s="26">
        <f t="shared" ca="1" si="1"/>
        <v>43514</v>
      </c>
      <c r="P32" s="27">
        <f t="shared" ca="1" si="2"/>
        <v>43514.648574074075</v>
      </c>
      <c r="Q32" t="str">
        <f>TEXT(Table3[[#This Row],[Order Date]],"mmm")</f>
        <v>Jul</v>
      </c>
      <c r="R32" t="str">
        <f>TEXT(Table3[[#This Row],[Order Date]],"mmmm")</f>
        <v>July</v>
      </c>
      <c r="S32" t="str">
        <f>TEXT(Table3[[#This Row],[Order Date]],"ddd")</f>
        <v>Sun</v>
      </c>
      <c r="T32" t="str">
        <f>TEXT(Table3[[#This Row],[Order Date]],"dddd")</f>
        <v>Sunday</v>
      </c>
    </row>
    <row r="33" spans="1:20" x14ac:dyDescent="0.25">
      <c r="A33" s="1">
        <v>42939</v>
      </c>
      <c r="B33" t="s">
        <v>149</v>
      </c>
      <c r="C33" t="s">
        <v>150</v>
      </c>
      <c r="D33" s="19">
        <v>12.75</v>
      </c>
      <c r="E33" s="20">
        <v>410</v>
      </c>
      <c r="F33" s="25">
        <f t="shared" si="3"/>
        <v>5227.5</v>
      </c>
      <c r="G33" s="21">
        <v>43.783500000000004</v>
      </c>
      <c r="H33">
        <f t="shared" si="0"/>
        <v>2017</v>
      </c>
      <c r="I33">
        <f>MONTH(Table3[[#This Row],[Order Date]])</f>
        <v>7</v>
      </c>
      <c r="J33">
        <f>DAY(Table3[[#This Row],[Order Date]])</f>
        <v>23</v>
      </c>
      <c r="K33" s="26">
        <f>DATE(Table3[[#This Row],[Year]]-1,Table3[[#This Row],[Month]],0)</f>
        <v>42551</v>
      </c>
      <c r="L33" s="26">
        <f>EOMONTH(Table3[[#This Row],[Order Date]],-1)</f>
        <v>42916</v>
      </c>
      <c r="M33">
        <f>WEEKDAY(Table3[[#This Row],[Order Date]],1)</f>
        <v>1</v>
      </c>
      <c r="N33">
        <f>WEEKNUM(Table3[[#This Row],[Order Date]],1)</f>
        <v>30</v>
      </c>
      <c r="O33" s="26">
        <f t="shared" ca="1" si="1"/>
        <v>43514</v>
      </c>
      <c r="P33" s="27">
        <f t="shared" ca="1" si="2"/>
        <v>43514.648574074075</v>
      </c>
      <c r="Q33" t="str">
        <f>TEXT(Table3[[#This Row],[Order Date]],"mmm")</f>
        <v>Jul</v>
      </c>
      <c r="R33" t="str">
        <f>TEXT(Table3[[#This Row],[Order Date]],"mmmm")</f>
        <v>July</v>
      </c>
      <c r="S33" t="str">
        <f>TEXT(Table3[[#This Row],[Order Date]],"ddd")</f>
        <v>Sun</v>
      </c>
      <c r="T33" t="str">
        <f>TEXT(Table3[[#This Row],[Order Date]],"dddd")</f>
        <v>Sunday</v>
      </c>
    </row>
    <row r="34" spans="1:20" x14ac:dyDescent="0.25">
      <c r="A34" s="1">
        <v>42946</v>
      </c>
      <c r="B34" t="s">
        <v>160</v>
      </c>
      <c r="C34" t="s">
        <v>157</v>
      </c>
      <c r="D34" s="19">
        <v>25</v>
      </c>
      <c r="E34" s="20">
        <v>240</v>
      </c>
      <c r="F34" s="25">
        <f t="shared" si="3"/>
        <v>6000</v>
      </c>
      <c r="G34" s="21">
        <v>164.15</v>
      </c>
      <c r="H34">
        <f t="shared" si="0"/>
        <v>2017</v>
      </c>
      <c r="I34">
        <f>MONTH(Table3[[#This Row],[Order Date]])</f>
        <v>7</v>
      </c>
      <c r="J34">
        <f>DAY(Table3[[#This Row],[Order Date]])</f>
        <v>30</v>
      </c>
      <c r="K34" s="26">
        <f>DATE(Table3[[#This Row],[Year]]-1,Table3[[#This Row],[Month]],0)</f>
        <v>42551</v>
      </c>
      <c r="L34" s="26">
        <f>EOMONTH(Table3[[#This Row],[Order Date]],-1)</f>
        <v>42916</v>
      </c>
      <c r="M34">
        <f>WEEKDAY(Table3[[#This Row],[Order Date]],1)</f>
        <v>1</v>
      </c>
      <c r="N34">
        <f>WEEKNUM(Table3[[#This Row],[Order Date]],1)</f>
        <v>31</v>
      </c>
      <c r="O34" s="26">
        <f t="shared" ca="1" si="1"/>
        <v>43514</v>
      </c>
      <c r="P34" s="27">
        <f t="shared" ca="1" si="2"/>
        <v>43514.648574074075</v>
      </c>
      <c r="Q34" t="str">
        <f>TEXT(Table3[[#This Row],[Order Date]],"mmm")</f>
        <v>Jul</v>
      </c>
      <c r="R34" t="str">
        <f>TEXT(Table3[[#This Row],[Order Date]],"mmmm")</f>
        <v>July</v>
      </c>
      <c r="S34" t="str">
        <f>TEXT(Table3[[#This Row],[Order Date]],"ddd")</f>
        <v>Sun</v>
      </c>
      <c r="T34" t="str">
        <f>TEXT(Table3[[#This Row],[Order Date]],"dddd")</f>
        <v>Sunday</v>
      </c>
    </row>
    <row r="35" spans="1:20" x14ac:dyDescent="0.25">
      <c r="A35" s="1">
        <v>42953</v>
      </c>
      <c r="B35" t="s">
        <v>161</v>
      </c>
      <c r="C35" t="s">
        <v>147</v>
      </c>
      <c r="D35" s="19">
        <v>40</v>
      </c>
      <c r="E35" s="20">
        <v>290</v>
      </c>
      <c r="F35" s="25">
        <f t="shared" si="3"/>
        <v>11600</v>
      </c>
      <c r="G35" s="21">
        <v>239.12</v>
      </c>
      <c r="H35">
        <f t="shared" si="0"/>
        <v>2017</v>
      </c>
      <c r="I35">
        <f>MONTH(Table3[[#This Row],[Order Date]])</f>
        <v>8</v>
      </c>
      <c r="J35">
        <f>DAY(Table3[[#This Row],[Order Date]])</f>
        <v>6</v>
      </c>
      <c r="K35" s="26">
        <f>DATE(Table3[[#This Row],[Year]]-1,Table3[[#This Row],[Month]],0)</f>
        <v>42582</v>
      </c>
      <c r="L35" s="26">
        <f>EOMONTH(Table3[[#This Row],[Order Date]],-1)</f>
        <v>42947</v>
      </c>
      <c r="M35">
        <f>WEEKDAY(Table3[[#This Row],[Order Date]],1)</f>
        <v>1</v>
      </c>
      <c r="N35">
        <f>WEEKNUM(Table3[[#This Row],[Order Date]],1)</f>
        <v>32</v>
      </c>
      <c r="O35" s="26">
        <f t="shared" ca="1" si="1"/>
        <v>43514</v>
      </c>
      <c r="P35" s="27">
        <f t="shared" ca="1" si="2"/>
        <v>43514.648574074075</v>
      </c>
      <c r="Q35" t="str">
        <f>TEXT(Table3[[#This Row],[Order Date]],"mmm")</f>
        <v>Aug</v>
      </c>
      <c r="R35" t="str">
        <f>TEXT(Table3[[#This Row],[Order Date]],"mmmm")</f>
        <v>August</v>
      </c>
      <c r="S35" t="str">
        <f>TEXT(Table3[[#This Row],[Order Date]],"ddd")</f>
        <v>Sun</v>
      </c>
      <c r="T35" t="str">
        <f>TEXT(Table3[[#This Row],[Order Date]],"dddd")</f>
        <v>Sunday</v>
      </c>
    </row>
    <row r="36" spans="1:20" x14ac:dyDescent="0.25">
      <c r="A36" s="1">
        <v>42960</v>
      </c>
      <c r="B36" t="s">
        <v>151</v>
      </c>
      <c r="C36" t="s">
        <v>139</v>
      </c>
      <c r="D36" s="19">
        <v>2.99</v>
      </c>
      <c r="E36" s="20">
        <v>170</v>
      </c>
      <c r="F36" s="25">
        <f t="shared" si="3"/>
        <v>508.3</v>
      </c>
      <c r="G36" s="21">
        <v>5.1338300000000014</v>
      </c>
      <c r="H36">
        <f t="shared" ref="H36:H67" si="4">YEAR(A36)</f>
        <v>2017</v>
      </c>
      <c r="I36">
        <f>MONTH(Table3[[#This Row],[Order Date]])</f>
        <v>8</v>
      </c>
      <c r="J36">
        <f>DAY(Table3[[#This Row],[Order Date]])</f>
        <v>13</v>
      </c>
      <c r="K36" s="26">
        <f>DATE(Table3[[#This Row],[Year]]-1,Table3[[#This Row],[Month]],0)</f>
        <v>42582</v>
      </c>
      <c r="L36" s="26">
        <f>EOMONTH(Table3[[#This Row],[Order Date]],-1)</f>
        <v>42947</v>
      </c>
      <c r="M36">
        <f>WEEKDAY(Table3[[#This Row],[Order Date]],1)</f>
        <v>1</v>
      </c>
      <c r="N36">
        <f>WEEKNUM(Table3[[#This Row],[Order Date]],1)</f>
        <v>33</v>
      </c>
      <c r="O36" s="26">
        <f t="shared" ref="O36:O67" ca="1" si="5">TODAY()</f>
        <v>43514</v>
      </c>
      <c r="P36" s="27">
        <f t="shared" ref="P36:P67" ca="1" si="6">NOW()</f>
        <v>43514.648574074075</v>
      </c>
      <c r="Q36" t="str">
        <f>TEXT(Table3[[#This Row],[Order Date]],"mmm")</f>
        <v>Aug</v>
      </c>
      <c r="R36" t="str">
        <f>TEXT(Table3[[#This Row],[Order Date]],"mmmm")</f>
        <v>August</v>
      </c>
      <c r="S36" t="str">
        <f>TEXT(Table3[[#This Row],[Order Date]],"ddd")</f>
        <v>Sun</v>
      </c>
      <c r="T36" t="str">
        <f>TEXT(Table3[[#This Row],[Order Date]],"dddd")</f>
        <v>Sunday</v>
      </c>
    </row>
    <row r="37" spans="1:20" x14ac:dyDescent="0.25">
      <c r="A37" s="1">
        <v>42967</v>
      </c>
      <c r="B37" t="s">
        <v>149</v>
      </c>
      <c r="D37" s="19">
        <v>0</v>
      </c>
      <c r="E37" s="20">
        <v>0</v>
      </c>
      <c r="F37" s="25">
        <f t="shared" si="3"/>
        <v>0</v>
      </c>
      <c r="G37" s="21">
        <v>31</v>
      </c>
      <c r="H37">
        <f t="shared" si="4"/>
        <v>2017</v>
      </c>
      <c r="I37">
        <f>MONTH(Table3[[#This Row],[Order Date]])</f>
        <v>8</v>
      </c>
      <c r="J37">
        <f>DAY(Table3[[#This Row],[Order Date]])</f>
        <v>20</v>
      </c>
      <c r="K37" s="26">
        <f>DATE(Table3[[#This Row],[Year]]-1,Table3[[#This Row],[Month]],0)</f>
        <v>42582</v>
      </c>
      <c r="L37" s="26">
        <f>EOMONTH(Table3[[#This Row],[Order Date]],-1)</f>
        <v>42947</v>
      </c>
      <c r="M37">
        <f>WEEKDAY(Table3[[#This Row],[Order Date]],1)</f>
        <v>1</v>
      </c>
      <c r="N37">
        <f>WEEKNUM(Table3[[#This Row],[Order Date]],1)</f>
        <v>34</v>
      </c>
      <c r="O37" s="26">
        <f t="shared" ca="1" si="5"/>
        <v>43514</v>
      </c>
      <c r="P37" s="27">
        <f t="shared" ca="1" si="6"/>
        <v>43514.648574074075</v>
      </c>
      <c r="Q37" t="str">
        <f>TEXT(Table3[[#This Row],[Order Date]],"mmm")</f>
        <v>Aug</v>
      </c>
      <c r="R37" t="str">
        <f>TEXT(Table3[[#This Row],[Order Date]],"mmmm")</f>
        <v>August</v>
      </c>
      <c r="S37" t="str">
        <f>TEXT(Table3[[#This Row],[Order Date]],"ddd")</f>
        <v>Sun</v>
      </c>
      <c r="T37" t="str">
        <f>TEXT(Table3[[#This Row],[Order Date]],"dddd")</f>
        <v>Sunday</v>
      </c>
    </row>
    <row r="38" spans="1:20" x14ac:dyDescent="0.25">
      <c r="A38" s="1">
        <v>42974</v>
      </c>
      <c r="B38" t="s">
        <v>162</v>
      </c>
      <c r="C38" t="s">
        <v>143</v>
      </c>
      <c r="D38" s="22">
        <v>3.5</v>
      </c>
      <c r="E38" s="20">
        <v>470</v>
      </c>
      <c r="F38" s="25">
        <f t="shared" si="3"/>
        <v>1645</v>
      </c>
      <c r="G38" s="21">
        <v>16.6145</v>
      </c>
      <c r="H38">
        <f t="shared" si="4"/>
        <v>2017</v>
      </c>
      <c r="I38">
        <f>MONTH(Table3[[#This Row],[Order Date]])</f>
        <v>8</v>
      </c>
      <c r="J38">
        <f>DAY(Table3[[#This Row],[Order Date]])</f>
        <v>27</v>
      </c>
      <c r="K38" s="26">
        <f>DATE(Table3[[#This Row],[Year]]-1,Table3[[#This Row],[Month]],0)</f>
        <v>42582</v>
      </c>
      <c r="L38" s="26">
        <f>EOMONTH(Table3[[#This Row],[Order Date]],-1)</f>
        <v>42947</v>
      </c>
      <c r="M38">
        <f>WEEKDAY(Table3[[#This Row],[Order Date]],1)</f>
        <v>1</v>
      </c>
      <c r="N38">
        <f>WEEKNUM(Table3[[#This Row],[Order Date]],1)</f>
        <v>35</v>
      </c>
      <c r="O38" s="26">
        <f t="shared" ca="1" si="5"/>
        <v>43514</v>
      </c>
      <c r="P38" s="27">
        <f t="shared" ca="1" si="6"/>
        <v>43514.648574074075</v>
      </c>
      <c r="Q38" t="str">
        <f>TEXT(Table3[[#This Row],[Order Date]],"mmm")</f>
        <v>Aug</v>
      </c>
      <c r="R38" t="str">
        <f>TEXT(Table3[[#This Row],[Order Date]],"mmmm")</f>
        <v>August</v>
      </c>
      <c r="S38" t="str">
        <f>TEXT(Table3[[#This Row],[Order Date]],"ddd")</f>
        <v>Sun</v>
      </c>
      <c r="T38" t="str">
        <f>TEXT(Table3[[#This Row],[Order Date]],"dddd")</f>
        <v>Sunday</v>
      </c>
    </row>
    <row r="39" spans="1:20" x14ac:dyDescent="0.25">
      <c r="A39" s="1">
        <v>42981</v>
      </c>
      <c r="B39" t="s">
        <v>140</v>
      </c>
      <c r="C39" t="s">
        <v>150</v>
      </c>
      <c r="D39" s="19">
        <v>12.75</v>
      </c>
      <c r="E39" s="20">
        <v>230</v>
      </c>
      <c r="F39" s="25">
        <f t="shared" si="3"/>
        <v>2932.5</v>
      </c>
      <c r="G39" s="21">
        <v>29.325000000000003</v>
      </c>
      <c r="H39">
        <f t="shared" si="4"/>
        <v>2017</v>
      </c>
      <c r="I39">
        <f>MONTH(Table3[[#This Row],[Order Date]])</f>
        <v>9</v>
      </c>
      <c r="J39">
        <f>DAY(Table3[[#This Row],[Order Date]])</f>
        <v>3</v>
      </c>
      <c r="K39" s="26">
        <f>DATE(Table3[[#This Row],[Year]]-1,Table3[[#This Row],[Month]],0)</f>
        <v>42613</v>
      </c>
      <c r="L39" s="26">
        <f>EOMONTH(Table3[[#This Row],[Order Date]],-1)</f>
        <v>42978</v>
      </c>
      <c r="M39">
        <f>WEEKDAY(Table3[[#This Row],[Order Date]],1)</f>
        <v>1</v>
      </c>
      <c r="N39">
        <f>WEEKNUM(Table3[[#This Row],[Order Date]],1)</f>
        <v>36</v>
      </c>
      <c r="O39" s="26">
        <f t="shared" ca="1" si="5"/>
        <v>43514</v>
      </c>
      <c r="P39" s="27">
        <f t="shared" ca="1" si="6"/>
        <v>43514.648574074075</v>
      </c>
      <c r="Q39" t="str">
        <f>TEXT(Table3[[#This Row],[Order Date]],"mmm")</f>
        <v>Sep</v>
      </c>
      <c r="R39" t="str">
        <f>TEXT(Table3[[#This Row],[Order Date]],"mmmm")</f>
        <v>September</v>
      </c>
      <c r="S39" t="str">
        <f>TEXT(Table3[[#This Row],[Order Date]],"ddd")</f>
        <v>Sun</v>
      </c>
      <c r="T39" t="str">
        <f>TEXT(Table3[[#This Row],[Order Date]],"dddd")</f>
        <v>Sunday</v>
      </c>
    </row>
    <row r="40" spans="1:20" x14ac:dyDescent="0.25">
      <c r="A40" s="1">
        <v>42988</v>
      </c>
      <c r="B40" t="s">
        <v>137</v>
      </c>
      <c r="C40" t="s">
        <v>150</v>
      </c>
      <c r="D40" s="19">
        <v>12.75</v>
      </c>
      <c r="E40" s="20">
        <v>670</v>
      </c>
      <c r="F40" s="25">
        <f t="shared" si="3"/>
        <v>8542.5</v>
      </c>
      <c r="G40" s="21">
        <v>82.875</v>
      </c>
      <c r="H40">
        <f t="shared" si="4"/>
        <v>2017</v>
      </c>
      <c r="I40">
        <f>MONTH(Table3[[#This Row],[Order Date]])</f>
        <v>9</v>
      </c>
      <c r="J40">
        <f>DAY(Table3[[#This Row],[Order Date]])</f>
        <v>10</v>
      </c>
      <c r="K40" s="26">
        <f>DATE(Table3[[#This Row],[Year]]-1,Table3[[#This Row],[Month]],0)</f>
        <v>42613</v>
      </c>
      <c r="L40" s="26">
        <f>EOMONTH(Table3[[#This Row],[Order Date]],-1)</f>
        <v>42978</v>
      </c>
      <c r="M40">
        <f>WEEKDAY(Table3[[#This Row],[Order Date]],1)</f>
        <v>1</v>
      </c>
      <c r="N40">
        <f>WEEKNUM(Table3[[#This Row],[Order Date]],1)</f>
        <v>37</v>
      </c>
      <c r="O40" s="26">
        <f t="shared" ca="1" si="5"/>
        <v>43514</v>
      </c>
      <c r="P40" s="27">
        <f t="shared" ca="1" si="6"/>
        <v>43514.648574074075</v>
      </c>
      <c r="Q40" t="str">
        <f>TEXT(Table3[[#This Row],[Order Date]],"mmm")</f>
        <v>Sep</v>
      </c>
      <c r="R40" t="str">
        <f>TEXT(Table3[[#This Row],[Order Date]],"mmmm")</f>
        <v>September</v>
      </c>
      <c r="S40" t="str">
        <f>TEXT(Table3[[#This Row],[Order Date]],"ddd")</f>
        <v>Sun</v>
      </c>
      <c r="T40" t="str">
        <f>TEXT(Table3[[#This Row],[Order Date]],"dddd")</f>
        <v>Sunday</v>
      </c>
    </row>
    <row r="41" spans="1:20" x14ac:dyDescent="0.25">
      <c r="A41" s="1">
        <v>42995</v>
      </c>
      <c r="B41" t="s">
        <v>156</v>
      </c>
      <c r="C41" t="s">
        <v>136</v>
      </c>
      <c r="D41" s="22">
        <v>46</v>
      </c>
      <c r="E41" s="20">
        <v>440</v>
      </c>
      <c r="F41" s="25">
        <f t="shared" si="3"/>
        <v>20240</v>
      </c>
      <c r="G41" s="21">
        <v>198.352</v>
      </c>
      <c r="H41">
        <f t="shared" si="4"/>
        <v>2017</v>
      </c>
      <c r="I41">
        <f>MONTH(Table3[[#This Row],[Order Date]])</f>
        <v>9</v>
      </c>
      <c r="J41">
        <f>DAY(Table3[[#This Row],[Order Date]])</f>
        <v>17</v>
      </c>
      <c r="K41" s="26">
        <f>DATE(Table3[[#This Row],[Year]]-1,Table3[[#This Row],[Month]],0)</f>
        <v>42613</v>
      </c>
      <c r="L41" s="26">
        <f>EOMONTH(Table3[[#This Row],[Order Date]],-1)</f>
        <v>42978</v>
      </c>
      <c r="M41">
        <f>WEEKDAY(Table3[[#This Row],[Order Date]],1)</f>
        <v>1</v>
      </c>
      <c r="N41">
        <f>WEEKNUM(Table3[[#This Row],[Order Date]],1)</f>
        <v>38</v>
      </c>
      <c r="O41" s="26">
        <f t="shared" ca="1" si="5"/>
        <v>43514</v>
      </c>
      <c r="P41" s="27">
        <f t="shared" ca="1" si="6"/>
        <v>43514.648574074075</v>
      </c>
      <c r="Q41" t="str">
        <f>TEXT(Table3[[#This Row],[Order Date]],"mmm")</f>
        <v>Sep</v>
      </c>
      <c r="R41" t="str">
        <f>TEXT(Table3[[#This Row],[Order Date]],"mmmm")</f>
        <v>September</v>
      </c>
      <c r="S41" t="str">
        <f>TEXT(Table3[[#This Row],[Order Date]],"ddd")</f>
        <v>Sun</v>
      </c>
      <c r="T41" t="str">
        <f>TEXT(Table3[[#This Row],[Order Date]],"dddd")</f>
        <v>Sunday</v>
      </c>
    </row>
    <row r="42" spans="1:20" x14ac:dyDescent="0.25">
      <c r="A42" s="1">
        <v>43002</v>
      </c>
      <c r="B42" t="s">
        <v>162</v>
      </c>
      <c r="C42" t="s">
        <v>143</v>
      </c>
      <c r="D42" s="19">
        <v>3.5</v>
      </c>
      <c r="E42" s="20">
        <v>600</v>
      </c>
      <c r="F42" s="25">
        <f t="shared" si="3"/>
        <v>2100</v>
      </c>
      <c r="G42" s="21">
        <v>20.16</v>
      </c>
      <c r="H42">
        <f t="shared" si="4"/>
        <v>2017</v>
      </c>
      <c r="I42">
        <f>MONTH(Table3[[#This Row],[Order Date]])</f>
        <v>9</v>
      </c>
      <c r="J42">
        <f>DAY(Table3[[#This Row],[Order Date]])</f>
        <v>24</v>
      </c>
      <c r="K42" s="26">
        <f>DATE(Table3[[#This Row],[Year]]-1,Table3[[#This Row],[Month]],0)</f>
        <v>42613</v>
      </c>
      <c r="L42" s="26">
        <f>EOMONTH(Table3[[#This Row],[Order Date]],-1)</f>
        <v>42978</v>
      </c>
      <c r="M42">
        <f>WEEKDAY(Table3[[#This Row],[Order Date]],1)</f>
        <v>1</v>
      </c>
      <c r="N42">
        <f>WEEKNUM(Table3[[#This Row],[Order Date]],1)</f>
        <v>39</v>
      </c>
      <c r="O42" s="26">
        <f t="shared" ca="1" si="5"/>
        <v>43514</v>
      </c>
      <c r="P42" s="27">
        <f t="shared" ca="1" si="6"/>
        <v>43514.648574074075</v>
      </c>
      <c r="Q42" t="str">
        <f>TEXT(Table3[[#This Row],[Order Date]],"mmm")</f>
        <v>Sep</v>
      </c>
      <c r="R42" t="str">
        <f>TEXT(Table3[[#This Row],[Order Date]],"mmmm")</f>
        <v>September</v>
      </c>
      <c r="S42" t="str">
        <f>TEXT(Table3[[#This Row],[Order Date]],"ddd")</f>
        <v>Sun</v>
      </c>
      <c r="T42" t="str">
        <f>TEXT(Table3[[#This Row],[Order Date]],"dddd")</f>
        <v>Sunday</v>
      </c>
    </row>
    <row r="43" spans="1:20" x14ac:dyDescent="0.25">
      <c r="A43" s="1">
        <v>43009</v>
      </c>
      <c r="B43" t="s">
        <v>161</v>
      </c>
      <c r="C43" t="s">
        <v>163</v>
      </c>
      <c r="D43" s="19">
        <v>10</v>
      </c>
      <c r="E43" s="20">
        <v>490</v>
      </c>
      <c r="F43" s="25">
        <f t="shared" si="3"/>
        <v>4900</v>
      </c>
      <c r="G43" s="21">
        <v>90.25</v>
      </c>
      <c r="H43">
        <f t="shared" si="4"/>
        <v>2017</v>
      </c>
      <c r="I43">
        <f>MONTH(Table3[[#This Row],[Order Date]])</f>
        <v>10</v>
      </c>
      <c r="J43">
        <f>DAY(Table3[[#This Row],[Order Date]])</f>
        <v>1</v>
      </c>
      <c r="K43" s="26">
        <f>DATE(Table3[[#This Row],[Year]]-1,Table3[[#This Row],[Month]],0)</f>
        <v>42643</v>
      </c>
      <c r="L43" s="26">
        <f>EOMONTH(Table3[[#This Row],[Order Date]],-1)</f>
        <v>43008</v>
      </c>
      <c r="M43">
        <f>WEEKDAY(Table3[[#This Row],[Order Date]],1)</f>
        <v>1</v>
      </c>
      <c r="N43">
        <f>WEEKNUM(Table3[[#This Row],[Order Date]],1)</f>
        <v>40</v>
      </c>
      <c r="O43" s="26">
        <f t="shared" ca="1" si="5"/>
        <v>43514</v>
      </c>
      <c r="P43" s="27">
        <f t="shared" ca="1" si="6"/>
        <v>43514.648574074075</v>
      </c>
      <c r="Q43" t="str">
        <f>TEXT(Table3[[#This Row],[Order Date]],"mmm")</f>
        <v>Oct</v>
      </c>
      <c r="R43" t="str">
        <f>TEXT(Table3[[#This Row],[Order Date]],"mmmm")</f>
        <v>October</v>
      </c>
      <c r="S43" t="str">
        <f>TEXT(Table3[[#This Row],[Order Date]],"ddd")</f>
        <v>Sun</v>
      </c>
      <c r="T43" t="str">
        <f>TEXT(Table3[[#This Row],[Order Date]],"dddd")</f>
        <v>Sunday</v>
      </c>
    </row>
    <row r="44" spans="1:20" x14ac:dyDescent="0.25">
      <c r="A44" s="1">
        <v>43016</v>
      </c>
      <c r="B44" t="s">
        <v>134</v>
      </c>
      <c r="C44" t="s">
        <v>164</v>
      </c>
      <c r="D44" s="19">
        <v>38</v>
      </c>
      <c r="E44" s="20">
        <v>330</v>
      </c>
      <c r="F44" s="25">
        <f t="shared" si="3"/>
        <v>12540</v>
      </c>
      <c r="G44" s="21">
        <v>175.02800000000002</v>
      </c>
      <c r="H44">
        <f t="shared" si="4"/>
        <v>2017</v>
      </c>
      <c r="I44">
        <f>MONTH(Table3[[#This Row],[Order Date]])</f>
        <v>10</v>
      </c>
      <c r="J44">
        <f>DAY(Table3[[#This Row],[Order Date]])</f>
        <v>8</v>
      </c>
      <c r="K44" s="26">
        <f>DATE(Table3[[#This Row],[Year]]-1,Table3[[#This Row],[Month]],0)</f>
        <v>42643</v>
      </c>
      <c r="L44" s="26">
        <f>EOMONTH(Table3[[#This Row],[Order Date]],-1)</f>
        <v>43008</v>
      </c>
      <c r="M44">
        <f>WEEKDAY(Table3[[#This Row],[Order Date]],1)</f>
        <v>1</v>
      </c>
      <c r="N44">
        <f>WEEKNUM(Table3[[#This Row],[Order Date]],1)</f>
        <v>41</v>
      </c>
      <c r="O44" s="26">
        <f t="shared" ca="1" si="5"/>
        <v>43514</v>
      </c>
      <c r="P44" s="27">
        <f t="shared" ca="1" si="6"/>
        <v>43514.648574074075</v>
      </c>
      <c r="Q44" t="str">
        <f>TEXT(Table3[[#This Row],[Order Date]],"mmm")</f>
        <v>Oct</v>
      </c>
      <c r="R44" t="str">
        <f>TEXT(Table3[[#This Row],[Order Date]],"mmmm")</f>
        <v>October</v>
      </c>
      <c r="S44" t="str">
        <f>TEXT(Table3[[#This Row],[Order Date]],"ddd")</f>
        <v>Sun</v>
      </c>
      <c r="T44" t="str">
        <f>TEXT(Table3[[#This Row],[Order Date]],"dddd")</f>
        <v>Sunday</v>
      </c>
    </row>
    <row r="45" spans="1:20" x14ac:dyDescent="0.25">
      <c r="A45" s="1">
        <v>43023</v>
      </c>
      <c r="B45" t="s">
        <v>149</v>
      </c>
      <c r="C45" t="s">
        <v>165</v>
      </c>
      <c r="D45" s="19">
        <v>53</v>
      </c>
      <c r="E45" s="20">
        <v>680</v>
      </c>
      <c r="F45" s="25">
        <f t="shared" si="3"/>
        <v>36040</v>
      </c>
      <c r="G45" s="21">
        <v>225.62100000000001</v>
      </c>
      <c r="H45">
        <f t="shared" si="4"/>
        <v>2017</v>
      </c>
      <c r="I45">
        <f>MONTH(Table3[[#This Row],[Order Date]])</f>
        <v>10</v>
      </c>
      <c r="J45">
        <f>DAY(Table3[[#This Row],[Order Date]])</f>
        <v>15</v>
      </c>
      <c r="K45" s="26">
        <f>DATE(Table3[[#This Row],[Year]]-1,Table3[[#This Row],[Month]],0)</f>
        <v>42643</v>
      </c>
      <c r="L45" s="26">
        <f>EOMONTH(Table3[[#This Row],[Order Date]],-1)</f>
        <v>43008</v>
      </c>
      <c r="M45">
        <f>WEEKDAY(Table3[[#This Row],[Order Date]],1)</f>
        <v>1</v>
      </c>
      <c r="N45">
        <f>WEEKNUM(Table3[[#This Row],[Order Date]],1)</f>
        <v>42</v>
      </c>
      <c r="O45" s="26">
        <f t="shared" ca="1" si="5"/>
        <v>43514</v>
      </c>
      <c r="P45" s="27">
        <f t="shared" ca="1" si="6"/>
        <v>43514.648574074075</v>
      </c>
      <c r="Q45" t="str">
        <f>TEXT(Table3[[#This Row],[Order Date]],"mmm")</f>
        <v>Oct</v>
      </c>
      <c r="R45" t="str">
        <f>TEXT(Table3[[#This Row],[Order Date]],"mmmm")</f>
        <v>October</v>
      </c>
      <c r="S45" t="str">
        <f>TEXT(Table3[[#This Row],[Order Date]],"ddd")</f>
        <v>Sun</v>
      </c>
      <c r="T45" t="str">
        <f>TEXT(Table3[[#This Row],[Order Date]],"dddd")</f>
        <v>Sunday</v>
      </c>
    </row>
    <row r="46" spans="1:20" x14ac:dyDescent="0.25">
      <c r="A46" s="1">
        <v>43030</v>
      </c>
      <c r="B46" t="s">
        <v>140</v>
      </c>
      <c r="C46" t="s">
        <v>150</v>
      </c>
      <c r="D46" s="22">
        <v>12.75</v>
      </c>
      <c r="E46" s="20">
        <v>940</v>
      </c>
      <c r="F46" s="25">
        <f t="shared" si="3"/>
        <v>11985</v>
      </c>
      <c r="G46" s="21">
        <v>122.24700000000001</v>
      </c>
      <c r="H46">
        <f t="shared" si="4"/>
        <v>2017</v>
      </c>
      <c r="I46">
        <f>MONTH(Table3[[#This Row],[Order Date]])</f>
        <v>10</v>
      </c>
      <c r="J46">
        <f>DAY(Table3[[#This Row],[Order Date]])</f>
        <v>22</v>
      </c>
      <c r="K46" s="26">
        <f>DATE(Table3[[#This Row],[Year]]-1,Table3[[#This Row],[Month]],0)</f>
        <v>42643</v>
      </c>
      <c r="L46" s="26">
        <f>EOMONTH(Table3[[#This Row],[Order Date]],-1)</f>
        <v>43008</v>
      </c>
      <c r="M46">
        <f>WEEKDAY(Table3[[#This Row],[Order Date]],1)</f>
        <v>1</v>
      </c>
      <c r="N46">
        <f>WEEKNUM(Table3[[#This Row],[Order Date]],1)</f>
        <v>43</v>
      </c>
      <c r="O46" s="26">
        <f t="shared" ca="1" si="5"/>
        <v>43514</v>
      </c>
      <c r="P46" s="27">
        <f t="shared" ca="1" si="6"/>
        <v>43514.648574074075</v>
      </c>
      <c r="Q46" t="str">
        <f>TEXT(Table3[[#This Row],[Order Date]],"mmm")</f>
        <v>Oct</v>
      </c>
      <c r="R46" t="str">
        <f>TEXT(Table3[[#This Row],[Order Date]],"mmmm")</f>
        <v>October</v>
      </c>
      <c r="S46" t="str">
        <f>TEXT(Table3[[#This Row],[Order Date]],"ddd")</f>
        <v>Sun</v>
      </c>
      <c r="T46" t="str">
        <f>TEXT(Table3[[#This Row],[Order Date]],"dddd")</f>
        <v>Sunday</v>
      </c>
    </row>
    <row r="47" spans="1:20" x14ac:dyDescent="0.25">
      <c r="A47" s="1">
        <v>43037</v>
      </c>
      <c r="B47" t="s">
        <v>154</v>
      </c>
      <c r="C47" t="s">
        <v>136</v>
      </c>
      <c r="D47" s="19">
        <v>46</v>
      </c>
      <c r="E47" s="20">
        <v>640</v>
      </c>
      <c r="F47" s="25">
        <f t="shared" si="3"/>
        <v>29440</v>
      </c>
      <c r="G47" s="21">
        <v>279.68</v>
      </c>
      <c r="H47">
        <f t="shared" si="4"/>
        <v>2017</v>
      </c>
      <c r="I47">
        <f>MONTH(Table3[[#This Row],[Order Date]])</f>
        <v>10</v>
      </c>
      <c r="J47">
        <f>DAY(Table3[[#This Row],[Order Date]])</f>
        <v>29</v>
      </c>
      <c r="K47" s="26">
        <f>DATE(Table3[[#This Row],[Year]]-1,Table3[[#This Row],[Month]],0)</f>
        <v>42643</v>
      </c>
      <c r="L47" s="26">
        <f>EOMONTH(Table3[[#This Row],[Order Date]],-1)</f>
        <v>43008</v>
      </c>
      <c r="M47">
        <f>WEEKDAY(Table3[[#This Row],[Order Date]],1)</f>
        <v>1</v>
      </c>
      <c r="N47">
        <f>WEEKNUM(Table3[[#This Row],[Order Date]],1)</f>
        <v>44</v>
      </c>
      <c r="O47" s="26">
        <f t="shared" ca="1" si="5"/>
        <v>43514</v>
      </c>
      <c r="P47" s="27">
        <f t="shared" ca="1" si="6"/>
        <v>43514.648574074075</v>
      </c>
      <c r="Q47" t="str">
        <f>TEXT(Table3[[#This Row],[Order Date]],"mmm")</f>
        <v>Oct</v>
      </c>
      <c r="R47" t="str">
        <f>TEXT(Table3[[#This Row],[Order Date]],"mmmm")</f>
        <v>October</v>
      </c>
      <c r="S47" t="str">
        <f>TEXT(Table3[[#This Row],[Order Date]],"ddd")</f>
        <v>Sun</v>
      </c>
      <c r="T47" t="str">
        <f>TEXT(Table3[[#This Row],[Order Date]],"dddd")</f>
        <v>Sunday</v>
      </c>
    </row>
    <row r="48" spans="1:20" x14ac:dyDescent="0.25">
      <c r="A48" s="1">
        <v>43044</v>
      </c>
      <c r="B48" t="s">
        <v>146</v>
      </c>
      <c r="C48" t="s">
        <v>143</v>
      </c>
      <c r="D48" s="19">
        <v>3.5</v>
      </c>
      <c r="E48" s="20">
        <v>670</v>
      </c>
      <c r="F48" s="25">
        <f t="shared" si="3"/>
        <v>2345</v>
      </c>
      <c r="G48" s="21">
        <v>22.746500000000001</v>
      </c>
      <c r="H48">
        <f t="shared" si="4"/>
        <v>2017</v>
      </c>
      <c r="I48">
        <f>MONTH(Table3[[#This Row],[Order Date]])</f>
        <v>11</v>
      </c>
      <c r="J48">
        <f>DAY(Table3[[#This Row],[Order Date]])</f>
        <v>5</v>
      </c>
      <c r="K48" s="26">
        <f>DATE(Table3[[#This Row],[Year]]-1,Table3[[#This Row],[Month]],0)</f>
        <v>42674</v>
      </c>
      <c r="L48" s="26">
        <f>EOMONTH(Table3[[#This Row],[Order Date]],-1)</f>
        <v>43039</v>
      </c>
      <c r="M48">
        <f>WEEKDAY(Table3[[#This Row],[Order Date]],1)</f>
        <v>1</v>
      </c>
      <c r="N48">
        <f>WEEKNUM(Table3[[#This Row],[Order Date]],1)</f>
        <v>45</v>
      </c>
      <c r="O48" s="26">
        <f t="shared" ca="1" si="5"/>
        <v>43514</v>
      </c>
      <c r="P48" s="27">
        <f t="shared" ca="1" si="6"/>
        <v>43514.648574074075</v>
      </c>
      <c r="Q48" t="str">
        <f>TEXT(Table3[[#This Row],[Order Date]],"mmm")</f>
        <v>Nov</v>
      </c>
      <c r="R48" t="str">
        <f>TEXT(Table3[[#This Row],[Order Date]],"mmmm")</f>
        <v>November</v>
      </c>
      <c r="S48" t="str">
        <f>TEXT(Table3[[#This Row],[Order Date]],"ddd")</f>
        <v>Sun</v>
      </c>
      <c r="T48" t="str">
        <f>TEXT(Table3[[#This Row],[Order Date]],"dddd")</f>
        <v>Sunday</v>
      </c>
    </row>
    <row r="49" spans="1:20" x14ac:dyDescent="0.25">
      <c r="A49" s="1">
        <v>43051</v>
      </c>
      <c r="B49" t="s">
        <v>135</v>
      </c>
      <c r="C49" t="s">
        <v>166</v>
      </c>
      <c r="D49" s="19">
        <v>9.65</v>
      </c>
      <c r="E49" s="20">
        <v>380</v>
      </c>
      <c r="F49" s="25">
        <f t="shared" si="3"/>
        <v>3667</v>
      </c>
      <c r="G49" s="21">
        <v>36.67</v>
      </c>
      <c r="H49">
        <f t="shared" si="4"/>
        <v>2017</v>
      </c>
      <c r="I49">
        <f>MONTH(Table3[[#This Row],[Order Date]])</f>
        <v>11</v>
      </c>
      <c r="J49">
        <f>DAY(Table3[[#This Row],[Order Date]])</f>
        <v>12</v>
      </c>
      <c r="K49" s="26">
        <f>DATE(Table3[[#This Row],[Year]]-1,Table3[[#This Row],[Month]],0)</f>
        <v>42674</v>
      </c>
      <c r="L49" s="26">
        <f>EOMONTH(Table3[[#This Row],[Order Date]],-1)</f>
        <v>43039</v>
      </c>
      <c r="M49">
        <f>WEEKDAY(Table3[[#This Row],[Order Date]],1)</f>
        <v>1</v>
      </c>
      <c r="N49">
        <f>WEEKNUM(Table3[[#This Row],[Order Date]],1)</f>
        <v>46</v>
      </c>
      <c r="O49" s="26">
        <f t="shared" ca="1" si="5"/>
        <v>43514</v>
      </c>
      <c r="P49" s="27">
        <f t="shared" ca="1" si="6"/>
        <v>43514.648574074075</v>
      </c>
      <c r="Q49" t="str">
        <f>TEXT(Table3[[#This Row],[Order Date]],"mmm")</f>
        <v>Nov</v>
      </c>
      <c r="R49" t="str">
        <f>TEXT(Table3[[#This Row],[Order Date]],"mmmm")</f>
        <v>November</v>
      </c>
      <c r="S49" t="str">
        <f>TEXT(Table3[[#This Row],[Order Date]],"ddd")</f>
        <v>Sun</v>
      </c>
      <c r="T49" t="str">
        <f>TEXT(Table3[[#This Row],[Order Date]],"dddd")</f>
        <v>Sunday</v>
      </c>
    </row>
    <row r="50" spans="1:20" x14ac:dyDescent="0.25">
      <c r="A50" s="1">
        <v>43058</v>
      </c>
      <c r="B50" t="s">
        <v>160</v>
      </c>
      <c r="C50" t="s">
        <v>167</v>
      </c>
      <c r="D50" s="19">
        <v>21.35</v>
      </c>
      <c r="E50" s="20">
        <v>490</v>
      </c>
      <c r="F50" s="25">
        <f t="shared" si="3"/>
        <v>10461.5</v>
      </c>
      <c r="G50" s="21">
        <v>106.70730000000002</v>
      </c>
      <c r="H50">
        <f t="shared" si="4"/>
        <v>2017</v>
      </c>
      <c r="I50">
        <f>MONTH(Table3[[#This Row],[Order Date]])</f>
        <v>11</v>
      </c>
      <c r="J50">
        <f>DAY(Table3[[#This Row],[Order Date]])</f>
        <v>19</v>
      </c>
      <c r="K50" s="26">
        <f>DATE(Table3[[#This Row],[Year]]-1,Table3[[#This Row],[Month]],0)</f>
        <v>42674</v>
      </c>
      <c r="L50" s="26">
        <f>EOMONTH(Table3[[#This Row],[Order Date]],-1)</f>
        <v>43039</v>
      </c>
      <c r="M50">
        <f>WEEKDAY(Table3[[#This Row],[Order Date]],1)</f>
        <v>1</v>
      </c>
      <c r="N50">
        <f>WEEKNUM(Table3[[#This Row],[Order Date]],1)</f>
        <v>47</v>
      </c>
      <c r="O50" s="26">
        <f t="shared" ca="1" si="5"/>
        <v>43514</v>
      </c>
      <c r="P50" s="27">
        <f t="shared" ca="1" si="6"/>
        <v>43514.648574074075</v>
      </c>
      <c r="Q50" t="str">
        <f>TEXT(Table3[[#This Row],[Order Date]],"mmm")</f>
        <v>Nov</v>
      </c>
      <c r="R50" t="str">
        <f>TEXT(Table3[[#This Row],[Order Date]],"mmmm")</f>
        <v>November</v>
      </c>
      <c r="S50" t="str">
        <f>TEXT(Table3[[#This Row],[Order Date]],"ddd")</f>
        <v>Sun</v>
      </c>
      <c r="T50" t="str">
        <f>TEXT(Table3[[#This Row],[Order Date]],"dddd")</f>
        <v>Sunday</v>
      </c>
    </row>
    <row r="51" spans="1:20" x14ac:dyDescent="0.25">
      <c r="A51" s="1">
        <v>43065</v>
      </c>
      <c r="B51" t="s">
        <v>156</v>
      </c>
      <c r="D51" s="19">
        <v>0</v>
      </c>
      <c r="E51" s="20">
        <v>0</v>
      </c>
      <c r="F51" s="25">
        <f t="shared" si="3"/>
        <v>0</v>
      </c>
      <c r="G51" s="21">
        <v>8</v>
      </c>
      <c r="H51">
        <f t="shared" si="4"/>
        <v>2017</v>
      </c>
      <c r="I51">
        <f>MONTH(Table3[[#This Row],[Order Date]])</f>
        <v>11</v>
      </c>
      <c r="J51">
        <f>DAY(Table3[[#This Row],[Order Date]])</f>
        <v>26</v>
      </c>
      <c r="K51" s="26">
        <f>DATE(Table3[[#This Row],[Year]]-1,Table3[[#This Row],[Month]],0)</f>
        <v>42674</v>
      </c>
      <c r="L51" s="26">
        <f>EOMONTH(Table3[[#This Row],[Order Date]],-1)</f>
        <v>43039</v>
      </c>
      <c r="M51">
        <f>WEEKDAY(Table3[[#This Row],[Order Date]],1)</f>
        <v>1</v>
      </c>
      <c r="N51">
        <f>WEEKNUM(Table3[[#This Row],[Order Date]],1)</f>
        <v>48</v>
      </c>
      <c r="O51" s="26">
        <f t="shared" ca="1" si="5"/>
        <v>43514</v>
      </c>
      <c r="P51" s="27">
        <f t="shared" ca="1" si="6"/>
        <v>43514.648574074075</v>
      </c>
      <c r="Q51" t="str">
        <f>TEXT(Table3[[#This Row],[Order Date]],"mmm")</f>
        <v>Nov</v>
      </c>
      <c r="R51" t="str">
        <f>TEXT(Table3[[#This Row],[Order Date]],"mmmm")</f>
        <v>November</v>
      </c>
      <c r="S51" t="str">
        <f>TEXT(Table3[[#This Row],[Order Date]],"ddd")</f>
        <v>Sun</v>
      </c>
      <c r="T51" t="str">
        <f>TEXT(Table3[[#This Row],[Order Date]],"dddd")</f>
        <v>Sunday</v>
      </c>
    </row>
    <row r="52" spans="1:20" x14ac:dyDescent="0.25">
      <c r="A52" s="1">
        <v>43072</v>
      </c>
      <c r="B52" t="s">
        <v>161</v>
      </c>
      <c r="C52" t="s">
        <v>139</v>
      </c>
      <c r="D52" s="19">
        <v>2.99</v>
      </c>
      <c r="E52" s="20">
        <v>120</v>
      </c>
      <c r="F52" s="25">
        <f t="shared" si="3"/>
        <v>358.8</v>
      </c>
      <c r="G52" s="21">
        <v>17.042999999999999</v>
      </c>
      <c r="H52">
        <f t="shared" si="4"/>
        <v>2017</v>
      </c>
      <c r="I52">
        <f>MONTH(Table3[[#This Row],[Order Date]])</f>
        <v>12</v>
      </c>
      <c r="J52">
        <f>DAY(Table3[[#This Row],[Order Date]])</f>
        <v>3</v>
      </c>
      <c r="K52" s="26">
        <f>DATE(Table3[[#This Row],[Year]]-1,Table3[[#This Row],[Month]],0)</f>
        <v>42704</v>
      </c>
      <c r="L52" s="26">
        <f>EOMONTH(Table3[[#This Row],[Order Date]],-1)</f>
        <v>43069</v>
      </c>
      <c r="M52">
        <f>WEEKDAY(Table3[[#This Row],[Order Date]],1)</f>
        <v>1</v>
      </c>
      <c r="N52">
        <f>WEEKNUM(Table3[[#This Row],[Order Date]],1)</f>
        <v>49</v>
      </c>
      <c r="O52" s="26">
        <f t="shared" ca="1" si="5"/>
        <v>43514</v>
      </c>
      <c r="P52" s="27">
        <f t="shared" ca="1" si="6"/>
        <v>43514.648574074075</v>
      </c>
      <c r="Q52" t="str">
        <f>TEXT(Table3[[#This Row],[Order Date]],"mmm")</f>
        <v>Dec</v>
      </c>
      <c r="R52" t="str">
        <f>TEXT(Table3[[#This Row],[Order Date]],"mmmm")</f>
        <v>December</v>
      </c>
      <c r="S52" t="str">
        <f>TEXT(Table3[[#This Row],[Order Date]],"ddd")</f>
        <v>Sun</v>
      </c>
      <c r="T52" t="str">
        <f>TEXT(Table3[[#This Row],[Order Date]],"dddd")</f>
        <v>Sunday</v>
      </c>
    </row>
    <row r="53" spans="1:20" x14ac:dyDescent="0.25">
      <c r="A53" s="1">
        <v>43079</v>
      </c>
      <c r="B53" t="s">
        <v>161</v>
      </c>
      <c r="C53" t="s">
        <v>166</v>
      </c>
      <c r="D53" s="22">
        <v>9.65</v>
      </c>
      <c r="E53" s="20">
        <v>910</v>
      </c>
      <c r="F53" s="25">
        <f t="shared" si="3"/>
        <v>8781.5</v>
      </c>
      <c r="G53" s="21">
        <v>92.205749999999995</v>
      </c>
      <c r="H53">
        <f t="shared" si="4"/>
        <v>2017</v>
      </c>
      <c r="I53">
        <f>MONTH(Table3[[#This Row],[Order Date]])</f>
        <v>12</v>
      </c>
      <c r="J53">
        <f>DAY(Table3[[#This Row],[Order Date]])</f>
        <v>10</v>
      </c>
      <c r="K53" s="26">
        <f>DATE(Table3[[#This Row],[Year]]-1,Table3[[#This Row],[Month]],0)</f>
        <v>42704</v>
      </c>
      <c r="L53" s="26">
        <f>EOMONTH(Table3[[#This Row],[Order Date]],-1)</f>
        <v>43069</v>
      </c>
      <c r="M53">
        <f>WEEKDAY(Table3[[#This Row],[Order Date]],1)</f>
        <v>1</v>
      </c>
      <c r="N53">
        <f>WEEKNUM(Table3[[#This Row],[Order Date]],1)</f>
        <v>50</v>
      </c>
      <c r="O53" s="26">
        <f t="shared" ca="1" si="5"/>
        <v>43514</v>
      </c>
      <c r="P53" s="27">
        <f t="shared" ca="1" si="6"/>
        <v>43514.648574074075</v>
      </c>
      <c r="Q53" t="str">
        <f>TEXT(Table3[[#This Row],[Order Date]],"mmm")</f>
        <v>Dec</v>
      </c>
      <c r="R53" t="str">
        <f>TEXT(Table3[[#This Row],[Order Date]],"mmmm")</f>
        <v>December</v>
      </c>
      <c r="S53" t="str">
        <f>TEXT(Table3[[#This Row],[Order Date]],"ddd")</f>
        <v>Sun</v>
      </c>
      <c r="T53" t="str">
        <f>TEXT(Table3[[#This Row],[Order Date]],"dddd")</f>
        <v>Sunday</v>
      </c>
    </row>
    <row r="54" spans="1:20" x14ac:dyDescent="0.25">
      <c r="A54" s="1">
        <v>43086</v>
      </c>
      <c r="B54" t="s">
        <v>137</v>
      </c>
      <c r="C54" t="s">
        <v>145</v>
      </c>
      <c r="D54" s="19">
        <v>34.799999999999997</v>
      </c>
      <c r="E54" s="20">
        <v>290</v>
      </c>
      <c r="F54" s="25">
        <f t="shared" si="3"/>
        <v>10092</v>
      </c>
      <c r="G54" s="21">
        <v>300.846</v>
      </c>
      <c r="H54">
        <f t="shared" si="4"/>
        <v>2017</v>
      </c>
      <c r="I54">
        <f>MONTH(Table3[[#This Row],[Order Date]])</f>
        <v>12</v>
      </c>
      <c r="J54">
        <f>DAY(Table3[[#This Row],[Order Date]])</f>
        <v>17</v>
      </c>
      <c r="K54" s="26">
        <f>DATE(Table3[[#This Row],[Year]]-1,Table3[[#This Row],[Month]],0)</f>
        <v>42704</v>
      </c>
      <c r="L54" s="26">
        <f>EOMONTH(Table3[[#This Row],[Order Date]],-1)</f>
        <v>43069</v>
      </c>
      <c r="M54">
        <f>WEEKDAY(Table3[[#This Row],[Order Date]],1)</f>
        <v>1</v>
      </c>
      <c r="N54">
        <f>WEEKNUM(Table3[[#This Row],[Order Date]],1)</f>
        <v>51</v>
      </c>
      <c r="O54" s="26">
        <f t="shared" ca="1" si="5"/>
        <v>43514</v>
      </c>
      <c r="P54" s="27">
        <f t="shared" ca="1" si="6"/>
        <v>43514.648574074075</v>
      </c>
      <c r="Q54" t="str">
        <f>TEXT(Table3[[#This Row],[Order Date]],"mmm")</f>
        <v>Dec</v>
      </c>
      <c r="R54" t="str">
        <f>TEXT(Table3[[#This Row],[Order Date]],"mmmm")</f>
        <v>December</v>
      </c>
      <c r="S54" t="str">
        <f>TEXT(Table3[[#This Row],[Order Date]],"ddd")</f>
        <v>Sun</v>
      </c>
      <c r="T54" t="str">
        <f>TEXT(Table3[[#This Row],[Order Date]],"dddd")</f>
        <v>Sunday</v>
      </c>
    </row>
    <row r="55" spans="1:20" x14ac:dyDescent="0.25">
      <c r="A55" s="1">
        <v>43093</v>
      </c>
      <c r="B55" t="s">
        <v>135</v>
      </c>
      <c r="C55" t="s">
        <v>136</v>
      </c>
      <c r="D55" s="22">
        <v>46</v>
      </c>
      <c r="E55" s="20">
        <v>550</v>
      </c>
      <c r="F55" s="25">
        <f t="shared" si="3"/>
        <v>25300</v>
      </c>
      <c r="G55" s="21">
        <v>253</v>
      </c>
      <c r="H55">
        <f t="shared" si="4"/>
        <v>2017</v>
      </c>
      <c r="I55">
        <f>MONTH(Table3[[#This Row],[Order Date]])</f>
        <v>12</v>
      </c>
      <c r="J55">
        <f>DAY(Table3[[#This Row],[Order Date]])</f>
        <v>24</v>
      </c>
      <c r="K55" s="26">
        <f>DATE(Table3[[#This Row],[Year]]-1,Table3[[#This Row],[Month]],0)</f>
        <v>42704</v>
      </c>
      <c r="L55" s="26">
        <f>EOMONTH(Table3[[#This Row],[Order Date]],-1)</f>
        <v>43069</v>
      </c>
      <c r="M55">
        <f>WEEKDAY(Table3[[#This Row],[Order Date]],1)</f>
        <v>1</v>
      </c>
      <c r="N55">
        <f>WEEKNUM(Table3[[#This Row],[Order Date]],1)</f>
        <v>52</v>
      </c>
      <c r="O55" s="26">
        <f t="shared" ca="1" si="5"/>
        <v>43514</v>
      </c>
      <c r="P55" s="27">
        <f t="shared" ca="1" si="6"/>
        <v>43514.648574074075</v>
      </c>
      <c r="Q55" t="str">
        <f>TEXT(Table3[[#This Row],[Order Date]],"mmm")</f>
        <v>Dec</v>
      </c>
      <c r="R55" t="str">
        <f>TEXT(Table3[[#This Row],[Order Date]],"mmmm")</f>
        <v>December</v>
      </c>
      <c r="S55" t="str">
        <f>TEXT(Table3[[#This Row],[Order Date]],"ddd")</f>
        <v>Sun</v>
      </c>
      <c r="T55" t="str">
        <f>TEXT(Table3[[#This Row],[Order Date]],"dddd")</f>
        <v>Sunday</v>
      </c>
    </row>
    <row r="56" spans="1:20" x14ac:dyDescent="0.25">
      <c r="A56" s="1">
        <v>43100</v>
      </c>
      <c r="B56" t="s">
        <v>137</v>
      </c>
      <c r="C56" t="s">
        <v>172</v>
      </c>
      <c r="D56" s="19">
        <v>9.1999999999999993</v>
      </c>
      <c r="E56" s="20">
        <v>280</v>
      </c>
      <c r="F56" s="25">
        <f t="shared" si="3"/>
        <v>2576</v>
      </c>
      <c r="G56" s="21">
        <v>24.471999999999998</v>
      </c>
      <c r="H56">
        <f t="shared" si="4"/>
        <v>2017</v>
      </c>
      <c r="I56">
        <f>MONTH(Table3[[#This Row],[Order Date]])</f>
        <v>12</v>
      </c>
      <c r="J56">
        <f>DAY(Table3[[#This Row],[Order Date]])</f>
        <v>31</v>
      </c>
      <c r="K56" s="26">
        <f>DATE(Table3[[#This Row],[Year]]-1,Table3[[#This Row],[Month]],0)</f>
        <v>42704</v>
      </c>
      <c r="L56" s="26">
        <f>EOMONTH(Table3[[#This Row],[Order Date]],-1)</f>
        <v>43069</v>
      </c>
      <c r="M56">
        <f>WEEKDAY(Table3[[#This Row],[Order Date]],1)</f>
        <v>1</v>
      </c>
      <c r="N56">
        <f>WEEKNUM(Table3[[#This Row],[Order Date]],1)</f>
        <v>53</v>
      </c>
      <c r="O56" s="26">
        <f t="shared" ca="1" si="5"/>
        <v>43514</v>
      </c>
      <c r="P56" s="27">
        <f t="shared" ca="1" si="6"/>
        <v>43514.648574074075</v>
      </c>
      <c r="Q56" t="str">
        <f>TEXT(Table3[[#This Row],[Order Date]],"mmm")</f>
        <v>Dec</v>
      </c>
      <c r="R56" t="str">
        <f>TEXT(Table3[[#This Row],[Order Date]],"mmmm")</f>
        <v>December</v>
      </c>
      <c r="S56" t="str">
        <f>TEXT(Table3[[#This Row],[Order Date]],"ddd")</f>
        <v>Sun</v>
      </c>
      <c r="T56" t="str">
        <f>TEXT(Table3[[#This Row],[Order Date]],"dddd")</f>
        <v>Sunday</v>
      </c>
    </row>
    <row r="57" spans="1:20" x14ac:dyDescent="0.25">
      <c r="A57" s="1">
        <v>43107</v>
      </c>
      <c r="B57" t="s">
        <v>144</v>
      </c>
      <c r="C57" t="s">
        <v>168</v>
      </c>
      <c r="D57" s="19">
        <v>19.5</v>
      </c>
      <c r="E57" s="20">
        <v>850</v>
      </c>
      <c r="F57" s="25">
        <f t="shared" si="3"/>
        <v>16575</v>
      </c>
      <c r="G57" s="21">
        <v>165.75</v>
      </c>
      <c r="H57">
        <f t="shared" si="4"/>
        <v>2018</v>
      </c>
      <c r="I57">
        <f>MONTH(Table3[[#This Row],[Order Date]])</f>
        <v>1</v>
      </c>
      <c r="J57">
        <f>DAY(Table3[[#This Row],[Order Date]])</f>
        <v>7</v>
      </c>
      <c r="K57" s="26">
        <f>DATE(Table3[[#This Row],[Year]]-1,Table3[[#This Row],[Month]],0)</f>
        <v>42735</v>
      </c>
      <c r="L57" s="26">
        <f>EOMONTH(Table3[[#This Row],[Order Date]],-1)</f>
        <v>43100</v>
      </c>
      <c r="M57">
        <f>WEEKDAY(Table3[[#This Row],[Order Date]],1)</f>
        <v>1</v>
      </c>
      <c r="N57">
        <f>WEEKNUM(Table3[[#This Row],[Order Date]],1)</f>
        <v>2</v>
      </c>
      <c r="O57" s="26">
        <f t="shared" ca="1" si="5"/>
        <v>43514</v>
      </c>
      <c r="P57" s="27">
        <f t="shared" ca="1" si="6"/>
        <v>43514.648574074075</v>
      </c>
      <c r="Q57" t="str">
        <f>TEXT(Table3[[#This Row],[Order Date]],"mmm")</f>
        <v>Jan</v>
      </c>
      <c r="R57" t="str">
        <f>TEXT(Table3[[#This Row],[Order Date]],"mmmm")</f>
        <v>January</v>
      </c>
      <c r="S57" t="str">
        <f>TEXT(Table3[[#This Row],[Order Date]],"ddd")</f>
        <v>Sun</v>
      </c>
      <c r="T57" t="str">
        <f>TEXT(Table3[[#This Row],[Order Date]],"dddd")</f>
        <v>Sunday</v>
      </c>
    </row>
    <row r="58" spans="1:20" x14ac:dyDescent="0.25">
      <c r="A58" s="1">
        <v>43114</v>
      </c>
      <c r="B58" t="s">
        <v>134</v>
      </c>
      <c r="C58" t="s">
        <v>153</v>
      </c>
      <c r="D58" s="22">
        <v>30</v>
      </c>
      <c r="E58" s="20">
        <v>690</v>
      </c>
      <c r="F58" s="25">
        <f t="shared" si="3"/>
        <v>20700</v>
      </c>
      <c r="G58" s="21">
        <v>198.72</v>
      </c>
      <c r="H58">
        <f t="shared" si="4"/>
        <v>2018</v>
      </c>
      <c r="I58">
        <f>MONTH(Table3[[#This Row],[Order Date]])</f>
        <v>1</v>
      </c>
      <c r="J58">
        <f>DAY(Table3[[#This Row],[Order Date]])</f>
        <v>14</v>
      </c>
      <c r="K58" s="26">
        <f>DATE(Table3[[#This Row],[Year]]-1,Table3[[#This Row],[Month]],0)</f>
        <v>42735</v>
      </c>
      <c r="L58" s="26">
        <f>EOMONTH(Table3[[#This Row],[Order Date]],-1)</f>
        <v>43100</v>
      </c>
      <c r="M58">
        <f>WEEKDAY(Table3[[#This Row],[Order Date]],1)</f>
        <v>1</v>
      </c>
      <c r="N58">
        <f>WEEKNUM(Table3[[#This Row],[Order Date]],1)</f>
        <v>3</v>
      </c>
      <c r="O58" s="26">
        <f t="shared" ca="1" si="5"/>
        <v>43514</v>
      </c>
      <c r="P58" s="27">
        <f t="shared" ca="1" si="6"/>
        <v>43514.648574074075</v>
      </c>
      <c r="Q58" t="str">
        <f>TEXT(Table3[[#This Row],[Order Date]],"mmm")</f>
        <v>Jan</v>
      </c>
      <c r="R58" t="str">
        <f>TEXT(Table3[[#This Row],[Order Date]],"mmmm")</f>
        <v>January</v>
      </c>
      <c r="S58" t="str">
        <f>TEXT(Table3[[#This Row],[Order Date]],"ddd")</f>
        <v>Sun</v>
      </c>
      <c r="T58" t="str">
        <f>TEXT(Table3[[#This Row],[Order Date]],"dddd")</f>
        <v>Sunday</v>
      </c>
    </row>
    <row r="59" spans="1:20" x14ac:dyDescent="0.25">
      <c r="A59" s="1">
        <v>43121</v>
      </c>
      <c r="B59" t="s">
        <v>151</v>
      </c>
      <c r="C59" t="s">
        <v>136</v>
      </c>
      <c r="D59" s="19">
        <v>46</v>
      </c>
      <c r="E59" s="20">
        <v>820</v>
      </c>
      <c r="F59" s="25">
        <f t="shared" si="3"/>
        <v>37720</v>
      </c>
      <c r="G59" s="21">
        <v>392.28800000000007</v>
      </c>
      <c r="H59">
        <f t="shared" si="4"/>
        <v>2018</v>
      </c>
      <c r="I59">
        <f>MONTH(Table3[[#This Row],[Order Date]])</f>
        <v>1</v>
      </c>
      <c r="J59">
        <f>DAY(Table3[[#This Row],[Order Date]])</f>
        <v>21</v>
      </c>
      <c r="K59" s="26">
        <f>DATE(Table3[[#This Row],[Year]]-1,Table3[[#This Row],[Month]],0)</f>
        <v>42735</v>
      </c>
      <c r="L59" s="26">
        <f>EOMONTH(Table3[[#This Row],[Order Date]],-1)</f>
        <v>43100</v>
      </c>
      <c r="M59">
        <f>WEEKDAY(Table3[[#This Row],[Order Date]],1)</f>
        <v>1</v>
      </c>
      <c r="N59">
        <f>WEEKNUM(Table3[[#This Row],[Order Date]],1)</f>
        <v>4</v>
      </c>
      <c r="O59" s="26">
        <f t="shared" ca="1" si="5"/>
        <v>43514</v>
      </c>
      <c r="P59" s="27">
        <f t="shared" ca="1" si="6"/>
        <v>43514.648574074075</v>
      </c>
      <c r="Q59" t="str">
        <f>TEXT(Table3[[#This Row],[Order Date]],"mmm")</f>
        <v>Jan</v>
      </c>
      <c r="R59" t="str">
        <f>TEXT(Table3[[#This Row],[Order Date]],"mmmm")</f>
        <v>January</v>
      </c>
      <c r="S59" t="str">
        <f>TEXT(Table3[[#This Row],[Order Date]],"ddd")</f>
        <v>Sun</v>
      </c>
      <c r="T59" t="str">
        <f>TEXT(Table3[[#This Row],[Order Date]],"dddd")</f>
        <v>Sunday</v>
      </c>
    </row>
    <row r="60" spans="1:20" x14ac:dyDescent="0.25">
      <c r="A60" s="1">
        <v>43128</v>
      </c>
      <c r="B60" t="s">
        <v>134</v>
      </c>
      <c r="C60" t="s">
        <v>169</v>
      </c>
      <c r="D60" s="19">
        <v>81</v>
      </c>
      <c r="E60" s="20">
        <v>620</v>
      </c>
      <c r="F60" s="25">
        <f t="shared" si="3"/>
        <v>50220</v>
      </c>
      <c r="G60" s="21">
        <v>117.93600000000001</v>
      </c>
      <c r="H60">
        <f t="shared" si="4"/>
        <v>2018</v>
      </c>
      <c r="I60">
        <f>MONTH(Table3[[#This Row],[Order Date]])</f>
        <v>1</v>
      </c>
      <c r="J60">
        <f>DAY(Table3[[#This Row],[Order Date]])</f>
        <v>28</v>
      </c>
      <c r="K60" s="26">
        <f>DATE(Table3[[#This Row],[Year]]-1,Table3[[#This Row],[Month]],0)</f>
        <v>42735</v>
      </c>
      <c r="L60" s="26">
        <f>EOMONTH(Table3[[#This Row],[Order Date]],-1)</f>
        <v>43100</v>
      </c>
      <c r="M60">
        <f>WEEKDAY(Table3[[#This Row],[Order Date]],1)</f>
        <v>1</v>
      </c>
      <c r="N60">
        <f>WEEKNUM(Table3[[#This Row],[Order Date]],1)</f>
        <v>5</v>
      </c>
      <c r="O60" s="26">
        <f t="shared" ca="1" si="5"/>
        <v>43514</v>
      </c>
      <c r="P60" s="27">
        <f t="shared" ca="1" si="6"/>
        <v>43514.648574074075</v>
      </c>
      <c r="Q60" t="str">
        <f>TEXT(Table3[[#This Row],[Order Date]],"mmm")</f>
        <v>Jan</v>
      </c>
      <c r="R60" t="str">
        <f>TEXT(Table3[[#This Row],[Order Date]],"mmmm")</f>
        <v>January</v>
      </c>
      <c r="S60" t="str">
        <f>TEXT(Table3[[#This Row],[Order Date]],"ddd")</f>
        <v>Sun</v>
      </c>
      <c r="T60" t="str">
        <f>TEXT(Table3[[#This Row],[Order Date]],"dddd")</f>
        <v>Sunday</v>
      </c>
    </row>
    <row r="61" spans="1:20" x14ac:dyDescent="0.25">
      <c r="A61" s="1">
        <v>43135</v>
      </c>
      <c r="B61" t="s">
        <v>140</v>
      </c>
      <c r="D61" s="19">
        <v>0</v>
      </c>
      <c r="E61" s="20">
        <v>0</v>
      </c>
      <c r="F61" s="25">
        <f t="shared" si="3"/>
        <v>0</v>
      </c>
      <c r="G61" s="21">
        <v>23</v>
      </c>
      <c r="H61">
        <f t="shared" si="4"/>
        <v>2018</v>
      </c>
      <c r="I61">
        <f>MONTH(Table3[[#This Row],[Order Date]])</f>
        <v>2</v>
      </c>
      <c r="J61">
        <f>DAY(Table3[[#This Row],[Order Date]])</f>
        <v>4</v>
      </c>
      <c r="K61" s="26">
        <f>DATE(Table3[[#This Row],[Year]]-1,Table3[[#This Row],[Month]],0)</f>
        <v>42766</v>
      </c>
      <c r="L61" s="26">
        <f>EOMONTH(Table3[[#This Row],[Order Date]],-1)</f>
        <v>43131</v>
      </c>
      <c r="M61">
        <f>WEEKDAY(Table3[[#This Row],[Order Date]],1)</f>
        <v>1</v>
      </c>
      <c r="N61">
        <f>WEEKNUM(Table3[[#This Row],[Order Date]],1)</f>
        <v>6</v>
      </c>
      <c r="O61" s="26">
        <f t="shared" ca="1" si="5"/>
        <v>43514</v>
      </c>
      <c r="P61" s="27">
        <f t="shared" ca="1" si="6"/>
        <v>43514.648574074075</v>
      </c>
      <c r="Q61" t="str">
        <f>TEXT(Table3[[#This Row],[Order Date]],"mmm")</f>
        <v>Feb</v>
      </c>
      <c r="R61" t="str">
        <f>TEXT(Table3[[#This Row],[Order Date]],"mmmm")</f>
        <v>February</v>
      </c>
      <c r="S61" t="str">
        <f>TEXT(Table3[[#This Row],[Order Date]],"ddd")</f>
        <v>Sun</v>
      </c>
      <c r="T61" t="str">
        <f>TEXT(Table3[[#This Row],[Order Date]],"dddd")</f>
        <v>Sunday</v>
      </c>
    </row>
    <row r="62" spans="1:20" x14ac:dyDescent="0.25">
      <c r="A62" s="1">
        <v>43142</v>
      </c>
      <c r="B62" t="s">
        <v>162</v>
      </c>
      <c r="C62" t="s">
        <v>141</v>
      </c>
      <c r="D62" s="22">
        <v>14</v>
      </c>
      <c r="E62" s="20">
        <v>490</v>
      </c>
      <c r="F62" s="25">
        <f t="shared" si="3"/>
        <v>6860</v>
      </c>
      <c r="G62" s="21">
        <v>66.542000000000002</v>
      </c>
      <c r="H62">
        <f t="shared" si="4"/>
        <v>2018</v>
      </c>
      <c r="I62">
        <f>MONTH(Table3[[#This Row],[Order Date]])</f>
        <v>2</v>
      </c>
      <c r="J62">
        <f>DAY(Table3[[#This Row],[Order Date]])</f>
        <v>11</v>
      </c>
      <c r="K62" s="26">
        <f>DATE(Table3[[#This Row],[Year]]-1,Table3[[#This Row],[Month]],0)</f>
        <v>42766</v>
      </c>
      <c r="L62" s="26">
        <f>EOMONTH(Table3[[#This Row],[Order Date]],-1)</f>
        <v>43131</v>
      </c>
      <c r="M62">
        <f>WEEKDAY(Table3[[#This Row],[Order Date]],1)</f>
        <v>1</v>
      </c>
      <c r="N62">
        <f>WEEKNUM(Table3[[#This Row],[Order Date]],1)</f>
        <v>7</v>
      </c>
      <c r="O62" s="26">
        <f t="shared" ca="1" si="5"/>
        <v>43514</v>
      </c>
      <c r="P62" s="27">
        <f t="shared" ca="1" si="6"/>
        <v>43514.648574074075</v>
      </c>
      <c r="Q62" t="str">
        <f>TEXT(Table3[[#This Row],[Order Date]],"mmm")</f>
        <v>Feb</v>
      </c>
      <c r="R62" t="str">
        <f>TEXT(Table3[[#This Row],[Order Date]],"mmmm")</f>
        <v>February</v>
      </c>
      <c r="S62" t="str">
        <f>TEXT(Table3[[#This Row],[Order Date]],"ddd")</f>
        <v>Sun</v>
      </c>
      <c r="T62" t="str">
        <f>TEXT(Table3[[#This Row],[Order Date]],"dddd")</f>
        <v>Sunday</v>
      </c>
    </row>
    <row r="63" spans="1:20" x14ac:dyDescent="0.25">
      <c r="A63" s="1">
        <v>43149</v>
      </c>
      <c r="B63" t="s">
        <v>138</v>
      </c>
      <c r="C63" t="s">
        <v>143</v>
      </c>
      <c r="D63" s="19">
        <v>3.5</v>
      </c>
      <c r="E63" s="20">
        <v>960</v>
      </c>
      <c r="F63" s="25">
        <f t="shared" si="3"/>
        <v>3360</v>
      </c>
      <c r="G63" s="21">
        <v>21.315000000000001</v>
      </c>
      <c r="H63">
        <f t="shared" si="4"/>
        <v>2018</v>
      </c>
      <c r="I63">
        <f>MONTH(Table3[[#This Row],[Order Date]])</f>
        <v>2</v>
      </c>
      <c r="J63">
        <f>DAY(Table3[[#This Row],[Order Date]])</f>
        <v>18</v>
      </c>
      <c r="K63" s="26">
        <f>DATE(Table3[[#This Row],[Year]]-1,Table3[[#This Row],[Month]],0)</f>
        <v>42766</v>
      </c>
      <c r="L63" s="26">
        <f>EOMONTH(Table3[[#This Row],[Order Date]],-1)</f>
        <v>43131</v>
      </c>
      <c r="M63">
        <f>WEEKDAY(Table3[[#This Row],[Order Date]],1)</f>
        <v>1</v>
      </c>
      <c r="N63">
        <f>WEEKNUM(Table3[[#This Row],[Order Date]],1)</f>
        <v>8</v>
      </c>
      <c r="O63" s="26">
        <f t="shared" ca="1" si="5"/>
        <v>43514</v>
      </c>
      <c r="P63" s="27">
        <f t="shared" ca="1" si="6"/>
        <v>43514.648574074075</v>
      </c>
      <c r="Q63" t="str">
        <f>TEXT(Table3[[#This Row],[Order Date]],"mmm")</f>
        <v>Feb</v>
      </c>
      <c r="R63" t="str">
        <f>TEXT(Table3[[#This Row],[Order Date]],"mmmm")</f>
        <v>February</v>
      </c>
      <c r="S63" t="str">
        <f>TEXT(Table3[[#This Row],[Order Date]],"ddd")</f>
        <v>Sun</v>
      </c>
      <c r="T63" t="str">
        <f>TEXT(Table3[[#This Row],[Order Date]],"dddd")</f>
        <v>Sunday</v>
      </c>
    </row>
    <row r="64" spans="1:20" x14ac:dyDescent="0.25">
      <c r="A64" s="1">
        <v>43156</v>
      </c>
      <c r="B64" t="s">
        <v>137</v>
      </c>
      <c r="C64" t="s">
        <v>150</v>
      </c>
      <c r="D64" s="22">
        <v>12.75</v>
      </c>
      <c r="E64" s="20">
        <v>470</v>
      </c>
      <c r="F64" s="25">
        <f t="shared" si="3"/>
        <v>5992.5</v>
      </c>
      <c r="G64" s="21">
        <v>61.722750000000005</v>
      </c>
      <c r="H64">
        <f t="shared" si="4"/>
        <v>2018</v>
      </c>
      <c r="I64">
        <f>MONTH(Table3[[#This Row],[Order Date]])</f>
        <v>2</v>
      </c>
      <c r="J64">
        <f>DAY(Table3[[#This Row],[Order Date]])</f>
        <v>25</v>
      </c>
      <c r="K64" s="26">
        <f>DATE(Table3[[#This Row],[Year]]-1,Table3[[#This Row],[Month]],0)</f>
        <v>42766</v>
      </c>
      <c r="L64" s="26">
        <f>EOMONTH(Table3[[#This Row],[Order Date]],-1)</f>
        <v>43131</v>
      </c>
      <c r="M64">
        <f>WEEKDAY(Table3[[#This Row],[Order Date]],1)</f>
        <v>1</v>
      </c>
      <c r="N64">
        <f>WEEKNUM(Table3[[#This Row],[Order Date]],1)</f>
        <v>9</v>
      </c>
      <c r="O64" s="26">
        <f t="shared" ca="1" si="5"/>
        <v>43514</v>
      </c>
      <c r="P64" s="27">
        <f t="shared" ca="1" si="6"/>
        <v>43514.648574074075</v>
      </c>
      <c r="Q64" t="str">
        <f>TEXT(Table3[[#This Row],[Order Date]],"mmm")</f>
        <v>Feb</v>
      </c>
      <c r="R64" t="str">
        <f>TEXT(Table3[[#This Row],[Order Date]],"mmmm")</f>
        <v>February</v>
      </c>
      <c r="S64" t="str">
        <f>TEXT(Table3[[#This Row],[Order Date]],"ddd")</f>
        <v>Sun</v>
      </c>
      <c r="T64" t="str">
        <f>TEXT(Table3[[#This Row],[Order Date]],"dddd")</f>
        <v>Sunday</v>
      </c>
    </row>
    <row r="65" spans="1:20" x14ac:dyDescent="0.25">
      <c r="A65" s="1">
        <v>43163</v>
      </c>
      <c r="B65" t="s">
        <v>134</v>
      </c>
      <c r="C65" t="s">
        <v>165</v>
      </c>
      <c r="D65" s="19">
        <v>53</v>
      </c>
      <c r="E65" s="20">
        <v>830</v>
      </c>
      <c r="F65" s="25">
        <f t="shared" si="3"/>
        <v>43990</v>
      </c>
      <c r="G65" s="21">
        <v>461.89500000000004</v>
      </c>
      <c r="H65">
        <f t="shared" si="4"/>
        <v>2018</v>
      </c>
      <c r="I65">
        <f>MONTH(Table3[[#This Row],[Order Date]])</f>
        <v>3</v>
      </c>
      <c r="J65">
        <f>DAY(Table3[[#This Row],[Order Date]])</f>
        <v>4</v>
      </c>
      <c r="K65" s="26">
        <f>DATE(Table3[[#This Row],[Year]]-1,Table3[[#This Row],[Month]],0)</f>
        <v>42794</v>
      </c>
      <c r="L65" s="26">
        <f>EOMONTH(Table3[[#This Row],[Order Date]],-1)</f>
        <v>43159</v>
      </c>
      <c r="M65">
        <f>WEEKDAY(Table3[[#This Row],[Order Date]],1)</f>
        <v>1</v>
      </c>
      <c r="N65">
        <f>WEEKNUM(Table3[[#This Row],[Order Date]],1)</f>
        <v>10</v>
      </c>
      <c r="O65" s="26">
        <f t="shared" ca="1" si="5"/>
        <v>43514</v>
      </c>
      <c r="P65" s="27">
        <f t="shared" ca="1" si="6"/>
        <v>43514.648574074075</v>
      </c>
      <c r="Q65" t="str">
        <f>TEXT(Table3[[#This Row],[Order Date]],"mmm")</f>
        <v>Mar</v>
      </c>
      <c r="R65" t="str">
        <f>TEXT(Table3[[#This Row],[Order Date]],"mmmm")</f>
        <v>March</v>
      </c>
      <c r="S65" t="str">
        <f>TEXT(Table3[[#This Row],[Order Date]],"ddd")</f>
        <v>Sun</v>
      </c>
      <c r="T65" t="str">
        <f>TEXT(Table3[[#This Row],[Order Date]],"dddd")</f>
        <v>Sunday</v>
      </c>
    </row>
    <row r="66" spans="1:20" x14ac:dyDescent="0.25">
      <c r="A66" s="1">
        <v>43170</v>
      </c>
      <c r="B66" t="s">
        <v>151</v>
      </c>
      <c r="C66" t="s">
        <v>170</v>
      </c>
      <c r="D66" s="19">
        <v>18.399999999999999</v>
      </c>
      <c r="E66" s="20">
        <v>880</v>
      </c>
      <c r="F66" s="25">
        <f t="shared" si="3"/>
        <v>16191.999999999998</v>
      </c>
      <c r="G66" s="21">
        <v>148.13839999999999</v>
      </c>
      <c r="H66">
        <f t="shared" si="4"/>
        <v>2018</v>
      </c>
      <c r="I66">
        <f>MONTH(Table3[[#This Row],[Order Date]])</f>
        <v>3</v>
      </c>
      <c r="J66">
        <f>DAY(Table3[[#This Row],[Order Date]])</f>
        <v>11</v>
      </c>
      <c r="K66" s="26">
        <f>DATE(Table3[[#This Row],[Year]]-1,Table3[[#This Row],[Month]],0)</f>
        <v>42794</v>
      </c>
      <c r="L66" s="26">
        <f>EOMONTH(Table3[[#This Row],[Order Date]],-1)</f>
        <v>43159</v>
      </c>
      <c r="M66">
        <f>WEEKDAY(Table3[[#This Row],[Order Date]],1)</f>
        <v>1</v>
      </c>
      <c r="N66">
        <f>WEEKNUM(Table3[[#This Row],[Order Date]],1)</f>
        <v>11</v>
      </c>
      <c r="O66" s="26">
        <f t="shared" ca="1" si="5"/>
        <v>43514</v>
      </c>
      <c r="P66" s="27">
        <f t="shared" ca="1" si="6"/>
        <v>43514.648574074075</v>
      </c>
      <c r="Q66" t="str">
        <f>TEXT(Table3[[#This Row],[Order Date]],"mmm")</f>
        <v>Mar</v>
      </c>
      <c r="R66" t="str">
        <f>TEXT(Table3[[#This Row],[Order Date]],"mmmm")</f>
        <v>March</v>
      </c>
      <c r="S66" t="str">
        <f>TEXT(Table3[[#This Row],[Order Date]],"ddd")</f>
        <v>Sun</v>
      </c>
      <c r="T66" t="str">
        <f>TEXT(Table3[[#This Row],[Order Date]],"dddd")</f>
        <v>Sunday</v>
      </c>
    </row>
    <row r="67" spans="1:20" x14ac:dyDescent="0.25">
      <c r="A67" s="1">
        <v>43177</v>
      </c>
      <c r="B67" t="s">
        <v>158</v>
      </c>
      <c r="C67" t="s">
        <v>173</v>
      </c>
      <c r="D67" s="19">
        <v>22</v>
      </c>
      <c r="E67" s="20">
        <v>740</v>
      </c>
      <c r="F67" s="25">
        <f t="shared" si="3"/>
        <v>16280</v>
      </c>
      <c r="G67" s="21">
        <v>84.47999999999999</v>
      </c>
      <c r="H67">
        <f t="shared" si="4"/>
        <v>2018</v>
      </c>
      <c r="I67">
        <f>MONTH(Table3[[#This Row],[Order Date]])</f>
        <v>3</v>
      </c>
      <c r="J67">
        <f>DAY(Table3[[#This Row],[Order Date]])</f>
        <v>18</v>
      </c>
      <c r="K67" s="26">
        <f>DATE(Table3[[#This Row],[Year]]-1,Table3[[#This Row],[Month]],0)</f>
        <v>42794</v>
      </c>
      <c r="L67" s="26">
        <f>EOMONTH(Table3[[#This Row],[Order Date]],-1)</f>
        <v>43159</v>
      </c>
      <c r="M67">
        <f>WEEKDAY(Table3[[#This Row],[Order Date]],1)</f>
        <v>1</v>
      </c>
      <c r="N67">
        <f>WEEKNUM(Table3[[#This Row],[Order Date]],1)</f>
        <v>12</v>
      </c>
      <c r="O67" s="26">
        <f t="shared" ca="1" si="5"/>
        <v>43514</v>
      </c>
      <c r="P67" s="27">
        <f t="shared" ca="1" si="6"/>
        <v>43514.648574074075</v>
      </c>
      <c r="Q67" t="str">
        <f>TEXT(Table3[[#This Row],[Order Date]],"mmm")</f>
        <v>Mar</v>
      </c>
      <c r="R67" t="str">
        <f>TEXT(Table3[[#This Row],[Order Date]],"mmmm")</f>
        <v>March</v>
      </c>
      <c r="S67" t="str">
        <f>TEXT(Table3[[#This Row],[Order Date]],"ddd")</f>
        <v>Sun</v>
      </c>
      <c r="T67" t="str">
        <f>TEXT(Table3[[#This Row],[Order Date]],"dddd")</f>
        <v>Sunday</v>
      </c>
    </row>
    <row r="68" spans="1:20" x14ac:dyDescent="0.25">
      <c r="A68" s="1">
        <v>43184</v>
      </c>
      <c r="B68" t="s">
        <v>156</v>
      </c>
      <c r="C68" t="s">
        <v>152</v>
      </c>
      <c r="D68" s="19">
        <v>18</v>
      </c>
      <c r="E68" s="20">
        <v>970</v>
      </c>
      <c r="F68" s="25">
        <f t="shared" si="3"/>
        <v>17460</v>
      </c>
      <c r="G68" s="21">
        <v>183.33000000000004</v>
      </c>
      <c r="H68">
        <f t="shared" ref="H68:H83" si="7">YEAR(A68)</f>
        <v>2018</v>
      </c>
      <c r="I68">
        <f>MONTH(Table3[[#This Row],[Order Date]])</f>
        <v>3</v>
      </c>
      <c r="J68">
        <f>DAY(Table3[[#This Row],[Order Date]])</f>
        <v>25</v>
      </c>
      <c r="K68" s="26">
        <f>DATE(Table3[[#This Row],[Year]]-1,Table3[[#This Row],[Month]],0)</f>
        <v>42794</v>
      </c>
      <c r="L68" s="26">
        <f>EOMONTH(Table3[[#This Row],[Order Date]],-1)</f>
        <v>43159</v>
      </c>
      <c r="M68">
        <f>WEEKDAY(Table3[[#This Row],[Order Date]],1)</f>
        <v>1</v>
      </c>
      <c r="N68">
        <f>WEEKNUM(Table3[[#This Row],[Order Date]],1)</f>
        <v>13</v>
      </c>
      <c r="O68" s="26">
        <f t="shared" ref="O68:O83" ca="1" si="8">TODAY()</f>
        <v>43514</v>
      </c>
      <c r="P68" s="27">
        <f t="shared" ref="P68:P83" ca="1" si="9">NOW()</f>
        <v>43514.648574074075</v>
      </c>
      <c r="Q68" t="str">
        <f>TEXT(Table3[[#This Row],[Order Date]],"mmm")</f>
        <v>Mar</v>
      </c>
      <c r="R68" t="str">
        <f>TEXT(Table3[[#This Row],[Order Date]],"mmmm")</f>
        <v>March</v>
      </c>
      <c r="S68" t="str">
        <f>TEXT(Table3[[#This Row],[Order Date]],"ddd")</f>
        <v>Sun</v>
      </c>
      <c r="T68" t="str">
        <f>TEXT(Table3[[#This Row],[Order Date]],"dddd")</f>
        <v>Sunday</v>
      </c>
    </row>
    <row r="69" spans="1:20" x14ac:dyDescent="0.25">
      <c r="A69" s="1">
        <v>43191</v>
      </c>
      <c r="B69" t="s">
        <v>160</v>
      </c>
      <c r="C69" t="s">
        <v>170</v>
      </c>
      <c r="D69" s="19">
        <v>18.399999999999999</v>
      </c>
      <c r="E69" s="20">
        <v>990</v>
      </c>
      <c r="F69" s="25">
        <f t="shared" ref="F69:F83" si="10">D69*E69</f>
        <v>18216</v>
      </c>
      <c r="G69" s="21">
        <v>191.268</v>
      </c>
      <c r="H69">
        <f t="shared" si="7"/>
        <v>2018</v>
      </c>
      <c r="I69">
        <f>MONTH(Table3[[#This Row],[Order Date]])</f>
        <v>4</v>
      </c>
      <c r="J69">
        <f>DAY(Table3[[#This Row],[Order Date]])</f>
        <v>1</v>
      </c>
      <c r="K69" s="26">
        <f>DATE(Table3[[#This Row],[Year]]-1,Table3[[#This Row],[Month]],0)</f>
        <v>42825</v>
      </c>
      <c r="L69" s="26">
        <f>EOMONTH(Table3[[#This Row],[Order Date]],-1)</f>
        <v>43190</v>
      </c>
      <c r="M69">
        <f>WEEKDAY(Table3[[#This Row],[Order Date]],1)</f>
        <v>1</v>
      </c>
      <c r="N69">
        <f>WEEKNUM(Table3[[#This Row],[Order Date]],1)</f>
        <v>14</v>
      </c>
      <c r="O69" s="26">
        <f t="shared" ca="1" si="8"/>
        <v>43514</v>
      </c>
      <c r="P69" s="27">
        <f t="shared" ca="1" si="9"/>
        <v>43514.648574074075</v>
      </c>
      <c r="Q69" t="str">
        <f>TEXT(Table3[[#This Row],[Order Date]],"mmm")</f>
        <v>Apr</v>
      </c>
      <c r="R69" t="str">
        <f>TEXT(Table3[[#This Row],[Order Date]],"mmmm")</f>
        <v>April</v>
      </c>
      <c r="S69" t="str">
        <f>TEXT(Table3[[#This Row],[Order Date]],"ddd")</f>
        <v>Sun</v>
      </c>
      <c r="T69" t="str">
        <f>TEXT(Table3[[#This Row],[Order Date]],"dddd")</f>
        <v>Sunday</v>
      </c>
    </row>
    <row r="70" spans="1:20" x14ac:dyDescent="0.25">
      <c r="A70" s="1">
        <v>43198</v>
      </c>
      <c r="B70" t="s">
        <v>134</v>
      </c>
      <c r="D70" s="19">
        <v>0</v>
      </c>
      <c r="E70" s="20">
        <v>0</v>
      </c>
      <c r="F70" s="25">
        <f t="shared" si="10"/>
        <v>0</v>
      </c>
      <c r="G70" s="21">
        <v>9</v>
      </c>
      <c r="H70">
        <f t="shared" si="7"/>
        <v>2018</v>
      </c>
      <c r="I70">
        <f>MONTH(Table3[[#This Row],[Order Date]])</f>
        <v>4</v>
      </c>
      <c r="J70">
        <f>DAY(Table3[[#This Row],[Order Date]])</f>
        <v>8</v>
      </c>
      <c r="K70" s="26">
        <f>DATE(Table3[[#This Row],[Year]]-1,Table3[[#This Row],[Month]],0)</f>
        <v>42825</v>
      </c>
      <c r="L70" s="26">
        <f>EOMONTH(Table3[[#This Row],[Order Date]],-1)</f>
        <v>43190</v>
      </c>
      <c r="M70">
        <f>WEEKDAY(Table3[[#This Row],[Order Date]],1)</f>
        <v>1</v>
      </c>
      <c r="N70">
        <f>WEEKNUM(Table3[[#This Row],[Order Date]],1)</f>
        <v>15</v>
      </c>
      <c r="O70" s="26">
        <f t="shared" ca="1" si="8"/>
        <v>43514</v>
      </c>
      <c r="P70" s="27">
        <f t="shared" ca="1" si="9"/>
        <v>43514.648574074075</v>
      </c>
      <c r="Q70" t="str">
        <f>TEXT(Table3[[#This Row],[Order Date]],"mmm")</f>
        <v>Apr</v>
      </c>
      <c r="R70" t="str">
        <f>TEXT(Table3[[#This Row],[Order Date]],"mmmm")</f>
        <v>April</v>
      </c>
      <c r="S70" t="str">
        <f>TEXT(Table3[[#This Row],[Order Date]],"ddd")</f>
        <v>Sun</v>
      </c>
      <c r="T70" t="str">
        <f>TEXT(Table3[[#This Row],[Order Date]],"dddd")</f>
        <v>Sunday</v>
      </c>
    </row>
    <row r="71" spans="1:20" x14ac:dyDescent="0.25">
      <c r="A71" s="1">
        <v>43205</v>
      </c>
      <c r="B71" t="s">
        <v>162</v>
      </c>
      <c r="C71" t="s">
        <v>136</v>
      </c>
      <c r="D71" s="19">
        <v>14</v>
      </c>
      <c r="E71" s="20">
        <v>190</v>
      </c>
      <c r="F71" s="25">
        <f t="shared" si="10"/>
        <v>2660</v>
      </c>
      <c r="G71" s="21">
        <v>25.802</v>
      </c>
      <c r="H71">
        <f t="shared" si="7"/>
        <v>2018</v>
      </c>
      <c r="I71">
        <f>MONTH(Table3[[#This Row],[Order Date]])</f>
        <v>4</v>
      </c>
      <c r="J71">
        <f>DAY(Table3[[#This Row],[Order Date]])</f>
        <v>15</v>
      </c>
      <c r="K71" s="26">
        <f>DATE(Table3[[#This Row],[Year]]-1,Table3[[#This Row],[Month]],0)</f>
        <v>42825</v>
      </c>
      <c r="L71" s="26">
        <f>EOMONTH(Table3[[#This Row],[Order Date]],-1)</f>
        <v>43190</v>
      </c>
      <c r="M71">
        <f>WEEKDAY(Table3[[#This Row],[Order Date]],1)</f>
        <v>1</v>
      </c>
      <c r="N71">
        <f>WEEKNUM(Table3[[#This Row],[Order Date]],1)</f>
        <v>16</v>
      </c>
      <c r="O71" s="26">
        <f t="shared" ca="1" si="8"/>
        <v>43514</v>
      </c>
      <c r="P71" s="27">
        <f t="shared" ca="1" si="9"/>
        <v>43514.648574074075</v>
      </c>
      <c r="Q71" t="str">
        <f>TEXT(Table3[[#This Row],[Order Date]],"mmm")</f>
        <v>Apr</v>
      </c>
      <c r="R71" t="str">
        <f>TEXT(Table3[[#This Row],[Order Date]],"mmmm")</f>
        <v>April</v>
      </c>
      <c r="S71" t="str">
        <f>TEXT(Table3[[#This Row],[Order Date]],"ddd")</f>
        <v>Sun</v>
      </c>
      <c r="T71" t="str">
        <f>TEXT(Table3[[#This Row],[Order Date]],"dddd")</f>
        <v>Sunday</v>
      </c>
    </row>
    <row r="72" spans="1:20" x14ac:dyDescent="0.25">
      <c r="A72" s="1">
        <v>43212</v>
      </c>
      <c r="B72" t="s">
        <v>135</v>
      </c>
      <c r="C72" t="s">
        <v>170</v>
      </c>
      <c r="D72" s="19">
        <v>18.399999999999999</v>
      </c>
      <c r="E72" s="20">
        <v>250</v>
      </c>
      <c r="F72" s="25">
        <f t="shared" si="10"/>
        <v>4600</v>
      </c>
      <c r="G72" s="21">
        <v>45.54</v>
      </c>
      <c r="H72">
        <f t="shared" si="7"/>
        <v>2018</v>
      </c>
      <c r="I72">
        <f>MONTH(Table3[[#This Row],[Order Date]])</f>
        <v>4</v>
      </c>
      <c r="J72">
        <f>DAY(Table3[[#This Row],[Order Date]])</f>
        <v>22</v>
      </c>
      <c r="K72" s="26">
        <f>DATE(Table3[[#This Row],[Year]]-1,Table3[[#This Row],[Month]],0)</f>
        <v>42825</v>
      </c>
      <c r="L72" s="26">
        <f>EOMONTH(Table3[[#This Row],[Order Date]],-1)</f>
        <v>43190</v>
      </c>
      <c r="M72">
        <f>WEEKDAY(Table3[[#This Row],[Order Date]],1)</f>
        <v>1</v>
      </c>
      <c r="N72">
        <f>WEEKNUM(Table3[[#This Row],[Order Date]],1)</f>
        <v>17</v>
      </c>
      <c r="O72" s="26">
        <f t="shared" ca="1" si="8"/>
        <v>43514</v>
      </c>
      <c r="P72" s="27">
        <f t="shared" ca="1" si="9"/>
        <v>43514.648574074075</v>
      </c>
      <c r="Q72" t="str">
        <f>TEXT(Table3[[#This Row],[Order Date]],"mmm")</f>
        <v>Apr</v>
      </c>
      <c r="R72" t="str">
        <f>TEXT(Table3[[#This Row],[Order Date]],"mmmm")</f>
        <v>April</v>
      </c>
      <c r="S72" t="str">
        <f>TEXT(Table3[[#This Row],[Order Date]],"ddd")</f>
        <v>Sun</v>
      </c>
      <c r="T72" t="str">
        <f>TEXT(Table3[[#This Row],[Order Date]],"dddd")</f>
        <v>Sunday</v>
      </c>
    </row>
    <row r="73" spans="1:20" x14ac:dyDescent="0.25">
      <c r="A73" s="1">
        <v>43219</v>
      </c>
      <c r="B73" t="s">
        <v>156</v>
      </c>
      <c r="C73" t="s">
        <v>136</v>
      </c>
      <c r="D73" s="19">
        <v>46</v>
      </c>
      <c r="E73" s="20">
        <v>610</v>
      </c>
      <c r="F73" s="25">
        <f t="shared" si="10"/>
        <v>28060</v>
      </c>
      <c r="G73" s="21">
        <v>291.82400000000001</v>
      </c>
      <c r="H73">
        <f t="shared" si="7"/>
        <v>2018</v>
      </c>
      <c r="I73">
        <f>MONTH(Table3[[#This Row],[Order Date]])</f>
        <v>4</v>
      </c>
      <c r="J73">
        <f>DAY(Table3[[#This Row],[Order Date]])</f>
        <v>29</v>
      </c>
      <c r="K73" s="26">
        <f>DATE(Table3[[#This Row],[Year]]-1,Table3[[#This Row],[Month]],0)</f>
        <v>42825</v>
      </c>
      <c r="L73" s="26">
        <f>EOMONTH(Table3[[#This Row],[Order Date]],-1)</f>
        <v>43190</v>
      </c>
      <c r="M73">
        <f>WEEKDAY(Table3[[#This Row],[Order Date]],1)</f>
        <v>1</v>
      </c>
      <c r="N73">
        <f>WEEKNUM(Table3[[#This Row],[Order Date]],1)</f>
        <v>18</v>
      </c>
      <c r="O73" s="26">
        <f t="shared" ca="1" si="8"/>
        <v>43514</v>
      </c>
      <c r="P73" s="27">
        <f t="shared" ca="1" si="9"/>
        <v>43514.648574074075</v>
      </c>
      <c r="Q73" t="str">
        <f>TEXT(Table3[[#This Row],[Order Date]],"mmm")</f>
        <v>Apr</v>
      </c>
      <c r="R73" t="str">
        <f>TEXT(Table3[[#This Row],[Order Date]],"mmmm")</f>
        <v>April</v>
      </c>
      <c r="S73" t="str">
        <f>TEXT(Table3[[#This Row],[Order Date]],"ddd")</f>
        <v>Sun</v>
      </c>
      <c r="T73" t="str">
        <f>TEXT(Table3[[#This Row],[Order Date]],"dddd")</f>
        <v>Sunday</v>
      </c>
    </row>
    <row r="74" spans="1:20" x14ac:dyDescent="0.25">
      <c r="A74" s="1">
        <v>43226</v>
      </c>
      <c r="B74" t="s">
        <v>138</v>
      </c>
      <c r="C74" t="s">
        <v>139</v>
      </c>
      <c r="D74" s="19">
        <v>2.99</v>
      </c>
      <c r="E74" s="20">
        <v>930</v>
      </c>
      <c r="F74" s="25">
        <f t="shared" si="10"/>
        <v>2780.7000000000003</v>
      </c>
      <c r="G74" s="21">
        <v>26.416650000000001</v>
      </c>
      <c r="H74">
        <f t="shared" si="7"/>
        <v>2018</v>
      </c>
      <c r="I74">
        <f>MONTH(Table3[[#This Row],[Order Date]])</f>
        <v>5</v>
      </c>
      <c r="J74">
        <f>DAY(Table3[[#This Row],[Order Date]])</f>
        <v>6</v>
      </c>
      <c r="K74" s="26">
        <f>DATE(Table3[[#This Row],[Year]]-1,Table3[[#This Row],[Month]],0)</f>
        <v>42855</v>
      </c>
      <c r="L74" s="26">
        <f>EOMONTH(Table3[[#This Row],[Order Date]],-1)</f>
        <v>43220</v>
      </c>
      <c r="M74">
        <f>WEEKDAY(Table3[[#This Row],[Order Date]],1)</f>
        <v>1</v>
      </c>
      <c r="N74">
        <f>WEEKNUM(Table3[[#This Row],[Order Date]],1)</f>
        <v>19</v>
      </c>
      <c r="O74" s="26">
        <f t="shared" ca="1" si="8"/>
        <v>43514</v>
      </c>
      <c r="P74" s="27">
        <f t="shared" ca="1" si="9"/>
        <v>43514.648574074075</v>
      </c>
      <c r="Q74" t="str">
        <f>TEXT(Table3[[#This Row],[Order Date]],"mmm")</f>
        <v>May</v>
      </c>
      <c r="R74" t="str">
        <f>TEXT(Table3[[#This Row],[Order Date]],"mmmm")</f>
        <v>May</v>
      </c>
      <c r="S74" t="str">
        <f>TEXT(Table3[[#This Row],[Order Date]],"ddd")</f>
        <v>Sun</v>
      </c>
      <c r="T74" t="str">
        <f>TEXT(Table3[[#This Row],[Order Date]],"dddd")</f>
        <v>Sunday</v>
      </c>
    </row>
    <row r="75" spans="1:20" x14ac:dyDescent="0.25">
      <c r="A75" s="1">
        <v>43233</v>
      </c>
      <c r="B75" t="s">
        <v>149</v>
      </c>
      <c r="C75" t="s">
        <v>153</v>
      </c>
      <c r="D75" s="19">
        <v>30</v>
      </c>
      <c r="E75" s="20">
        <v>120</v>
      </c>
      <c r="F75" s="25">
        <f t="shared" si="10"/>
        <v>3600</v>
      </c>
      <c r="G75" s="21">
        <v>200.85</v>
      </c>
      <c r="H75">
        <f t="shared" si="7"/>
        <v>2018</v>
      </c>
      <c r="I75">
        <f>MONTH(Table3[[#This Row],[Order Date]])</f>
        <v>5</v>
      </c>
      <c r="J75">
        <f>DAY(Table3[[#This Row],[Order Date]])</f>
        <v>13</v>
      </c>
      <c r="K75" s="26">
        <f>DATE(Table3[[#This Row],[Year]]-1,Table3[[#This Row],[Month]],0)</f>
        <v>42855</v>
      </c>
      <c r="L75" s="26">
        <f>EOMONTH(Table3[[#This Row],[Order Date]],-1)</f>
        <v>43220</v>
      </c>
      <c r="M75">
        <f>WEEKDAY(Table3[[#This Row],[Order Date]],1)</f>
        <v>1</v>
      </c>
      <c r="N75">
        <f>WEEKNUM(Table3[[#This Row],[Order Date]],1)</f>
        <v>20</v>
      </c>
      <c r="O75" s="26">
        <f t="shared" ca="1" si="8"/>
        <v>43514</v>
      </c>
      <c r="P75" s="27">
        <f t="shared" ca="1" si="9"/>
        <v>43514.648574074075</v>
      </c>
      <c r="Q75" t="str">
        <f>TEXT(Table3[[#This Row],[Order Date]],"mmm")</f>
        <v>May</v>
      </c>
      <c r="R75" t="str">
        <f>TEXT(Table3[[#This Row],[Order Date]],"mmmm")</f>
        <v>May</v>
      </c>
      <c r="S75" t="str">
        <f>TEXT(Table3[[#This Row],[Order Date]],"ddd")</f>
        <v>Sun</v>
      </c>
      <c r="T75" t="str">
        <f>TEXT(Table3[[#This Row],[Order Date]],"dddd")</f>
        <v>Sunday</v>
      </c>
    </row>
    <row r="76" spans="1:20" x14ac:dyDescent="0.25">
      <c r="A76" s="1">
        <v>43240</v>
      </c>
      <c r="B76" t="s">
        <v>134</v>
      </c>
      <c r="C76" t="s">
        <v>173</v>
      </c>
      <c r="D76" s="22">
        <v>3.5</v>
      </c>
      <c r="E76" s="20">
        <v>110</v>
      </c>
      <c r="F76" s="25">
        <f t="shared" si="10"/>
        <v>385</v>
      </c>
      <c r="G76" s="21">
        <v>3.7345000000000002</v>
      </c>
      <c r="H76">
        <f t="shared" si="7"/>
        <v>2018</v>
      </c>
      <c r="I76">
        <f>MONTH(Table3[[#This Row],[Order Date]])</f>
        <v>5</v>
      </c>
      <c r="J76">
        <f>DAY(Table3[[#This Row],[Order Date]])</f>
        <v>20</v>
      </c>
      <c r="K76" s="26">
        <f>DATE(Table3[[#This Row],[Year]]-1,Table3[[#This Row],[Month]],0)</f>
        <v>42855</v>
      </c>
      <c r="L76" s="26">
        <f>EOMONTH(Table3[[#This Row],[Order Date]],-1)</f>
        <v>43220</v>
      </c>
      <c r="M76">
        <f>WEEKDAY(Table3[[#This Row],[Order Date]],1)</f>
        <v>1</v>
      </c>
      <c r="N76">
        <f>WEEKNUM(Table3[[#This Row],[Order Date]],1)</f>
        <v>21</v>
      </c>
      <c r="O76" s="26">
        <f t="shared" ca="1" si="8"/>
        <v>43514</v>
      </c>
      <c r="P76" s="27">
        <f t="shared" ca="1" si="9"/>
        <v>43514.648574074075</v>
      </c>
      <c r="Q76" t="str">
        <f>TEXT(Table3[[#This Row],[Order Date]],"mmm")</f>
        <v>May</v>
      </c>
      <c r="R76" t="str">
        <f>TEXT(Table3[[#This Row],[Order Date]],"mmmm")</f>
        <v>May</v>
      </c>
      <c r="S76" t="str">
        <f>TEXT(Table3[[#This Row],[Order Date]],"ddd")</f>
        <v>Sun</v>
      </c>
      <c r="T76" t="str">
        <f>TEXT(Table3[[#This Row],[Order Date]],"dddd")</f>
        <v>Sunday</v>
      </c>
    </row>
    <row r="77" spans="1:20" x14ac:dyDescent="0.25">
      <c r="A77" s="1">
        <v>43247</v>
      </c>
      <c r="B77" t="s">
        <v>161</v>
      </c>
      <c r="C77" t="s">
        <v>166</v>
      </c>
      <c r="D77" s="19">
        <v>9.65</v>
      </c>
      <c r="E77" s="20">
        <v>890</v>
      </c>
      <c r="F77" s="25">
        <f t="shared" si="10"/>
        <v>8588.5</v>
      </c>
      <c r="G77" s="21">
        <v>81.59075</v>
      </c>
      <c r="H77">
        <f t="shared" si="7"/>
        <v>2018</v>
      </c>
      <c r="I77">
        <f>MONTH(Table3[[#This Row],[Order Date]])</f>
        <v>5</v>
      </c>
      <c r="J77">
        <f>DAY(Table3[[#This Row],[Order Date]])</f>
        <v>27</v>
      </c>
      <c r="K77" s="26">
        <f>DATE(Table3[[#This Row],[Year]]-1,Table3[[#This Row],[Month]],0)</f>
        <v>42855</v>
      </c>
      <c r="L77" s="26">
        <f>EOMONTH(Table3[[#This Row],[Order Date]],-1)</f>
        <v>43220</v>
      </c>
      <c r="M77">
        <f>WEEKDAY(Table3[[#This Row],[Order Date]],1)</f>
        <v>1</v>
      </c>
      <c r="N77">
        <f>WEEKNUM(Table3[[#This Row],[Order Date]],1)</f>
        <v>22</v>
      </c>
      <c r="O77" s="26">
        <f t="shared" ca="1" si="8"/>
        <v>43514</v>
      </c>
      <c r="P77" s="27">
        <f t="shared" ca="1" si="9"/>
        <v>43514.648574074075</v>
      </c>
      <c r="Q77" t="str">
        <f>TEXT(Table3[[#This Row],[Order Date]],"mmm")</f>
        <v>May</v>
      </c>
      <c r="R77" t="str">
        <f>TEXT(Table3[[#This Row],[Order Date]],"mmmm")</f>
        <v>May</v>
      </c>
      <c r="S77" t="str">
        <f>TEXT(Table3[[#This Row],[Order Date]],"ddd")</f>
        <v>Sun</v>
      </c>
      <c r="T77" t="str">
        <f>TEXT(Table3[[#This Row],[Order Date]],"dddd")</f>
        <v>Sunday</v>
      </c>
    </row>
    <row r="78" spans="1:20" x14ac:dyDescent="0.25">
      <c r="A78" s="1">
        <v>43254</v>
      </c>
      <c r="B78" t="s">
        <v>146</v>
      </c>
      <c r="C78" t="s">
        <v>139</v>
      </c>
      <c r="D78" s="19">
        <v>2.99</v>
      </c>
      <c r="E78" s="20">
        <v>480</v>
      </c>
      <c r="F78" s="25">
        <f t="shared" si="10"/>
        <v>1435.2</v>
      </c>
      <c r="G78" s="21">
        <v>13.634400000000001</v>
      </c>
      <c r="H78">
        <f t="shared" si="7"/>
        <v>2018</v>
      </c>
      <c r="I78">
        <f>MONTH(Table3[[#This Row],[Order Date]])</f>
        <v>6</v>
      </c>
      <c r="J78">
        <f>DAY(Table3[[#This Row],[Order Date]])</f>
        <v>3</v>
      </c>
      <c r="K78" s="26">
        <f>DATE(Table3[[#This Row],[Year]]-1,Table3[[#This Row],[Month]],0)</f>
        <v>42886</v>
      </c>
      <c r="L78" s="26">
        <f>EOMONTH(Table3[[#This Row],[Order Date]],-1)</f>
        <v>43251</v>
      </c>
      <c r="M78">
        <f>WEEKDAY(Table3[[#This Row],[Order Date]],1)</f>
        <v>1</v>
      </c>
      <c r="N78">
        <f>WEEKNUM(Table3[[#This Row],[Order Date]],1)</f>
        <v>23</v>
      </c>
      <c r="O78" s="26">
        <f t="shared" ca="1" si="8"/>
        <v>43514</v>
      </c>
      <c r="P78" s="27">
        <f t="shared" ca="1" si="9"/>
        <v>43514.648574074075</v>
      </c>
      <c r="Q78" t="str">
        <f>TEXT(Table3[[#This Row],[Order Date]],"mmm")</f>
        <v>Jun</v>
      </c>
      <c r="R78" t="str">
        <f>TEXT(Table3[[#This Row],[Order Date]],"mmmm")</f>
        <v>June</v>
      </c>
      <c r="S78" t="str">
        <f>TEXT(Table3[[#This Row],[Order Date]],"ddd")</f>
        <v>Sun</v>
      </c>
      <c r="T78" t="str">
        <f>TEXT(Table3[[#This Row],[Order Date]],"dddd")</f>
        <v>Sunday</v>
      </c>
    </row>
    <row r="79" spans="1:20" x14ac:dyDescent="0.25">
      <c r="A79" s="1">
        <v>43261</v>
      </c>
      <c r="B79" t="s">
        <v>160</v>
      </c>
      <c r="C79" t="s">
        <v>166</v>
      </c>
      <c r="D79" s="19">
        <v>9.65</v>
      </c>
      <c r="E79" s="20">
        <v>720</v>
      </c>
      <c r="F79" s="25">
        <f t="shared" si="10"/>
        <v>6948</v>
      </c>
      <c r="G79" s="21">
        <v>72.954000000000008</v>
      </c>
      <c r="H79">
        <f t="shared" si="7"/>
        <v>2018</v>
      </c>
      <c r="I79">
        <f>MONTH(Table3[[#This Row],[Order Date]])</f>
        <v>6</v>
      </c>
      <c r="J79">
        <f>DAY(Table3[[#This Row],[Order Date]])</f>
        <v>10</v>
      </c>
      <c r="K79" s="26">
        <f>DATE(Table3[[#This Row],[Year]]-1,Table3[[#This Row],[Month]],0)</f>
        <v>42886</v>
      </c>
      <c r="L79" s="26">
        <f>EOMONTH(Table3[[#This Row],[Order Date]],-1)</f>
        <v>43251</v>
      </c>
      <c r="M79">
        <f>WEEKDAY(Table3[[#This Row],[Order Date]],1)</f>
        <v>1</v>
      </c>
      <c r="N79">
        <f>WEEKNUM(Table3[[#This Row],[Order Date]],1)</f>
        <v>24</v>
      </c>
      <c r="O79" s="26">
        <f t="shared" ca="1" si="8"/>
        <v>43514</v>
      </c>
      <c r="P79" s="27">
        <f t="shared" ca="1" si="9"/>
        <v>43514.648574074075</v>
      </c>
      <c r="Q79" t="str">
        <f>TEXT(Table3[[#This Row],[Order Date]],"mmm")</f>
        <v>Jun</v>
      </c>
      <c r="R79" t="str">
        <f>TEXT(Table3[[#This Row],[Order Date]],"mmmm")</f>
        <v>June</v>
      </c>
      <c r="S79" t="str">
        <f>TEXT(Table3[[#This Row],[Order Date]],"ddd")</f>
        <v>Sun</v>
      </c>
      <c r="T79" t="str">
        <f>TEXT(Table3[[#This Row],[Order Date]],"dddd")</f>
        <v>Sunday</v>
      </c>
    </row>
    <row r="80" spans="1:20" x14ac:dyDescent="0.25">
      <c r="A80" s="1">
        <v>43268</v>
      </c>
      <c r="B80" t="s">
        <v>162</v>
      </c>
      <c r="D80" s="19">
        <v>0</v>
      </c>
      <c r="E80" s="20">
        <v>0</v>
      </c>
      <c r="F80" s="25">
        <f t="shared" si="10"/>
        <v>0</v>
      </c>
      <c r="G80" s="21">
        <v>27</v>
      </c>
      <c r="H80">
        <f t="shared" si="7"/>
        <v>2018</v>
      </c>
      <c r="I80">
        <f>MONTH(Table3[[#This Row],[Order Date]])</f>
        <v>6</v>
      </c>
      <c r="J80">
        <f>DAY(Table3[[#This Row],[Order Date]])</f>
        <v>17</v>
      </c>
      <c r="K80" s="26">
        <f>DATE(Table3[[#This Row],[Year]]-1,Table3[[#This Row],[Month]],0)</f>
        <v>42886</v>
      </c>
      <c r="L80" s="26">
        <f>EOMONTH(Table3[[#This Row],[Order Date]],-1)</f>
        <v>43251</v>
      </c>
      <c r="M80">
        <f>WEEKDAY(Table3[[#This Row],[Order Date]],1)</f>
        <v>1</v>
      </c>
      <c r="N80">
        <f>WEEKNUM(Table3[[#This Row],[Order Date]],1)</f>
        <v>25</v>
      </c>
      <c r="O80" s="26">
        <f t="shared" ca="1" si="8"/>
        <v>43514</v>
      </c>
      <c r="P80" s="27">
        <f t="shared" ca="1" si="9"/>
        <v>43514.648574074075</v>
      </c>
      <c r="Q80" t="str">
        <f>TEXT(Table3[[#This Row],[Order Date]],"mmm")</f>
        <v>Jun</v>
      </c>
      <c r="R80" t="str">
        <f>TEXT(Table3[[#This Row],[Order Date]],"mmmm")</f>
        <v>June</v>
      </c>
      <c r="S80" t="str">
        <f>TEXT(Table3[[#This Row],[Order Date]],"ddd")</f>
        <v>Sun</v>
      </c>
      <c r="T80" t="str">
        <f>TEXT(Table3[[#This Row],[Order Date]],"dddd")</f>
        <v>Sunday</v>
      </c>
    </row>
    <row r="81" spans="1:20" x14ac:dyDescent="0.25">
      <c r="A81" s="1">
        <v>43275</v>
      </c>
      <c r="B81" t="s">
        <v>134</v>
      </c>
      <c r="C81" t="s">
        <v>171</v>
      </c>
      <c r="D81" s="19">
        <v>7</v>
      </c>
      <c r="E81" s="20">
        <v>910</v>
      </c>
      <c r="F81" s="25">
        <f t="shared" si="10"/>
        <v>6370</v>
      </c>
      <c r="G81" s="21">
        <v>13.719999999999999</v>
      </c>
      <c r="H81">
        <f t="shared" si="7"/>
        <v>2018</v>
      </c>
      <c r="I81">
        <f>MONTH(Table3[[#This Row],[Order Date]])</f>
        <v>6</v>
      </c>
      <c r="J81">
        <f>DAY(Table3[[#This Row],[Order Date]])</f>
        <v>24</v>
      </c>
      <c r="K81" s="26">
        <f>DATE(Table3[[#This Row],[Year]]-1,Table3[[#This Row],[Month]],0)</f>
        <v>42886</v>
      </c>
      <c r="L81" s="26">
        <f>EOMONTH(Table3[[#This Row],[Order Date]],-1)</f>
        <v>43251</v>
      </c>
      <c r="M81">
        <f>WEEKDAY(Table3[[#This Row],[Order Date]],1)</f>
        <v>1</v>
      </c>
      <c r="N81">
        <f>WEEKNUM(Table3[[#This Row],[Order Date]],1)</f>
        <v>26</v>
      </c>
      <c r="O81" s="26">
        <f t="shared" ca="1" si="8"/>
        <v>43514</v>
      </c>
      <c r="P81" s="27">
        <f t="shared" ca="1" si="9"/>
        <v>43514.648574074075</v>
      </c>
      <c r="Q81" t="str">
        <f>TEXT(Table3[[#This Row],[Order Date]],"mmm")</f>
        <v>Jun</v>
      </c>
      <c r="R81" t="str">
        <f>TEXT(Table3[[#This Row],[Order Date]],"mmmm")</f>
        <v>June</v>
      </c>
      <c r="S81" t="str">
        <f>TEXT(Table3[[#This Row],[Order Date]],"ddd")</f>
        <v>Sun</v>
      </c>
      <c r="T81" t="str">
        <f>TEXT(Table3[[#This Row],[Order Date]],"dddd")</f>
        <v>Sunday</v>
      </c>
    </row>
    <row r="82" spans="1:20" x14ac:dyDescent="0.25">
      <c r="A82" s="1">
        <v>43282</v>
      </c>
      <c r="B82" t="s">
        <v>144</v>
      </c>
      <c r="C82" t="s">
        <v>166</v>
      </c>
      <c r="D82" s="19">
        <v>9.65</v>
      </c>
      <c r="E82" s="20">
        <v>340</v>
      </c>
      <c r="F82" s="25">
        <f t="shared" si="10"/>
        <v>3281</v>
      </c>
      <c r="G82" s="21">
        <v>68.582550000000012</v>
      </c>
      <c r="H82">
        <f t="shared" si="7"/>
        <v>2018</v>
      </c>
      <c r="I82">
        <f>MONTH(Table3[[#This Row],[Order Date]])</f>
        <v>7</v>
      </c>
      <c r="J82">
        <f>DAY(Table3[[#This Row],[Order Date]])</f>
        <v>1</v>
      </c>
      <c r="K82" s="26">
        <f>DATE(Table3[[#This Row],[Year]]-1,Table3[[#This Row],[Month]],0)</f>
        <v>42916</v>
      </c>
      <c r="L82" s="26">
        <f>EOMONTH(Table3[[#This Row],[Order Date]],-1)</f>
        <v>43281</v>
      </c>
      <c r="M82">
        <f>WEEKDAY(Table3[[#This Row],[Order Date]],1)</f>
        <v>1</v>
      </c>
      <c r="N82">
        <f>WEEKNUM(Table3[[#This Row],[Order Date]],1)</f>
        <v>27</v>
      </c>
      <c r="O82" s="26">
        <f t="shared" ca="1" si="8"/>
        <v>43514</v>
      </c>
      <c r="P82" s="27">
        <f t="shared" ca="1" si="9"/>
        <v>43514.648574074075</v>
      </c>
      <c r="Q82" t="str">
        <f>TEXT(Table3[[#This Row],[Order Date]],"mmm")</f>
        <v>Jul</v>
      </c>
      <c r="R82" t="str">
        <f>TEXT(Table3[[#This Row],[Order Date]],"mmmm")</f>
        <v>July</v>
      </c>
      <c r="S82" t="str">
        <f>TEXT(Table3[[#This Row],[Order Date]],"ddd")</f>
        <v>Sun</v>
      </c>
      <c r="T82" t="str">
        <f>TEXT(Table3[[#This Row],[Order Date]],"dddd")</f>
        <v>Sunday</v>
      </c>
    </row>
    <row r="83" spans="1:20" x14ac:dyDescent="0.25">
      <c r="A83" s="1">
        <v>43289</v>
      </c>
      <c r="B83" t="s">
        <v>134</v>
      </c>
      <c r="C83" t="s">
        <v>165</v>
      </c>
      <c r="D83" s="22">
        <v>53</v>
      </c>
      <c r="E83" s="20">
        <v>890</v>
      </c>
      <c r="F83" s="25">
        <f t="shared" si="10"/>
        <v>47170</v>
      </c>
      <c r="G83" s="21">
        <v>448.11500000000001</v>
      </c>
      <c r="H83">
        <f t="shared" si="7"/>
        <v>2018</v>
      </c>
      <c r="I83">
        <f>MONTH(Table3[[#This Row],[Order Date]])</f>
        <v>7</v>
      </c>
      <c r="J83">
        <f>DAY(Table3[[#This Row],[Order Date]])</f>
        <v>8</v>
      </c>
      <c r="K83" s="26">
        <f>DATE(Table3[[#This Row],[Year]]-1,Table3[[#This Row],[Month]],0)</f>
        <v>42916</v>
      </c>
      <c r="L83" s="26">
        <f>EOMONTH(Table3[[#This Row],[Order Date]],-1)</f>
        <v>43281</v>
      </c>
      <c r="M83">
        <f>WEEKDAY(Table3[[#This Row],[Order Date]],1)</f>
        <v>1</v>
      </c>
      <c r="N83">
        <f>WEEKNUM(Table3[[#This Row],[Order Date]],1)</f>
        <v>28</v>
      </c>
      <c r="O83" s="26">
        <f t="shared" ca="1" si="8"/>
        <v>43514</v>
      </c>
      <c r="P83" s="27">
        <f t="shared" ca="1" si="9"/>
        <v>43514.648574074075</v>
      </c>
      <c r="Q83" t="str">
        <f>TEXT(Table3[[#This Row],[Order Date]],"mmm")</f>
        <v>Jul</v>
      </c>
      <c r="R83" t="str">
        <f>TEXT(Table3[[#This Row],[Order Date]],"mmmm")</f>
        <v>July</v>
      </c>
      <c r="S83" t="str">
        <f>TEXT(Table3[[#This Row],[Order Date]],"ddd")</f>
        <v>Sun</v>
      </c>
      <c r="T83" t="str">
        <f>TEXT(Table3[[#This Row],[Order Date]],"dddd")</f>
        <v>Sunday</v>
      </c>
    </row>
    <row r="84" spans="1:20" x14ac:dyDescent="0.25">
      <c r="B84" s="23"/>
      <c r="G84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C79F-7BC0-4651-B9B1-8D504A49226C}">
  <sheetPr codeName="Sheet9"/>
  <dimension ref="A1:F14"/>
  <sheetViews>
    <sheetView workbookViewId="0">
      <selection activeCell="F3" sqref="F3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15.140625" customWidth="1"/>
    <col min="4" max="4" width="11.85546875" customWidth="1"/>
    <col min="5" max="5" width="12" bestFit="1" customWidth="1"/>
    <col min="6" max="6" width="20.28515625" bestFit="1" customWidth="1"/>
  </cols>
  <sheetData>
    <row r="1" spans="1:6" ht="18.75" x14ac:dyDescent="0.3">
      <c r="A1" s="17" t="s">
        <v>209</v>
      </c>
    </row>
    <row r="2" spans="1:6" x14ac:dyDescent="0.25">
      <c r="F2" t="s">
        <v>211</v>
      </c>
    </row>
    <row r="3" spans="1:6" x14ac:dyDescent="0.25">
      <c r="F3" t="str">
        <f>"Max % of Total: "&amp;TEXT(E6,"0.0%")</f>
        <v>Max % of Total: 24.4%</v>
      </c>
    </row>
    <row r="5" spans="1:6" x14ac:dyDescent="0.25">
      <c r="A5" t="s">
        <v>205</v>
      </c>
      <c r="B5" t="s">
        <v>206</v>
      </c>
      <c r="C5" t="s">
        <v>210</v>
      </c>
      <c r="D5" t="s">
        <v>207</v>
      </c>
      <c r="E5" t="s">
        <v>208</v>
      </c>
    </row>
    <row r="6" spans="1:6" x14ac:dyDescent="0.25">
      <c r="A6" t="s">
        <v>201</v>
      </c>
      <c r="B6" t="s">
        <v>202</v>
      </c>
      <c r="C6" t="str">
        <f>tblSalesReps[[#This Row],[First Name]]&amp;" "&amp;tblSalesReps[[#This Row],[Last Name]]</f>
        <v>Nancy Freehafer</v>
      </c>
      <c r="D6" s="21">
        <v>17137.579999999998</v>
      </c>
      <c r="E6" s="28">
        <f>tblSalesReps[[#This Row],[Sales]]/tblSalesReps[[#Totals],[Sales]]</f>
        <v>0.24397187634886813</v>
      </c>
    </row>
    <row r="7" spans="1:6" x14ac:dyDescent="0.25">
      <c r="A7" t="s">
        <v>190</v>
      </c>
      <c r="B7" t="s">
        <v>191</v>
      </c>
      <c r="C7" t="str">
        <f>tblSalesReps[[#This Row],[First Name]]&amp;" "&amp;tblSalesReps[[#This Row],[Last Name]]</f>
        <v>Andrew Cencini</v>
      </c>
      <c r="D7" s="21">
        <v>12368.9</v>
      </c>
      <c r="E7" s="28">
        <f>tblSalesReps[[#This Row],[Sales]]/tblSalesReps[[#Totals],[Sales]]</f>
        <v>0.1760845896195096</v>
      </c>
    </row>
    <row r="8" spans="1:6" x14ac:dyDescent="0.25">
      <c r="A8" t="s">
        <v>192</v>
      </c>
      <c r="B8" t="s">
        <v>193</v>
      </c>
      <c r="C8" t="str">
        <f>tblSalesReps[[#This Row],[First Name]]&amp;" "&amp;tblSalesReps[[#This Row],[Last Name]]</f>
        <v>Anne Larsen</v>
      </c>
      <c r="D8" s="21">
        <v>12065.27</v>
      </c>
      <c r="E8" s="28">
        <f>tblSalesReps[[#This Row],[Sales]]/tblSalesReps[[#Totals],[Sales]]</f>
        <v>0.1717620901291611</v>
      </c>
    </row>
    <row r="9" spans="1:6" x14ac:dyDescent="0.25">
      <c r="A9" t="s">
        <v>199</v>
      </c>
      <c r="B9" t="s">
        <v>200</v>
      </c>
      <c r="C9" t="str">
        <f>tblSalesReps[[#This Row],[First Name]]&amp;" "&amp;tblSalesReps[[#This Row],[Last Name]]</f>
        <v>Michael Neipper</v>
      </c>
      <c r="D9" s="21">
        <v>10514.5</v>
      </c>
      <c r="E9" s="28">
        <f>tblSalesReps[[#This Row],[Sales]]/tblSalesReps[[#Totals],[Sales]]</f>
        <v>0.14968521190682549</v>
      </c>
    </row>
    <row r="10" spans="1:6" x14ac:dyDescent="0.25">
      <c r="A10" t="s">
        <v>195</v>
      </c>
      <c r="B10" t="s">
        <v>196</v>
      </c>
      <c r="C10" t="str">
        <f>tblSalesReps[[#This Row],[First Name]]&amp;" "&amp;tblSalesReps[[#This Row],[Last Name]]</f>
        <v>Laura Giussani</v>
      </c>
      <c r="D10" s="21">
        <v>7421.07</v>
      </c>
      <c r="E10" s="28">
        <f>tblSalesReps[[#This Row],[Sales]]/tblSalesReps[[#Totals],[Sales]]</f>
        <v>0.10564691003142188</v>
      </c>
    </row>
    <row r="11" spans="1:6" x14ac:dyDescent="0.25">
      <c r="A11" t="s">
        <v>197</v>
      </c>
      <c r="B11" t="s">
        <v>198</v>
      </c>
      <c r="C11" t="str">
        <f>tblSalesReps[[#This Row],[First Name]]&amp;" "&amp;tblSalesReps[[#This Row],[Last Name]]</f>
        <v>Mariya Sergienko</v>
      </c>
      <c r="D11" s="21">
        <v>6942.8600000000006</v>
      </c>
      <c r="E11" s="28">
        <f>tblSalesReps[[#This Row],[Sales]]/tblSalesReps[[#Totals],[Sales]]</f>
        <v>9.8839076545667648E-2</v>
      </c>
    </row>
    <row r="12" spans="1:6" x14ac:dyDescent="0.25">
      <c r="A12" t="s">
        <v>203</v>
      </c>
      <c r="B12" t="s">
        <v>204</v>
      </c>
      <c r="C12" t="str">
        <f>tblSalesReps[[#This Row],[First Name]]&amp;" "&amp;tblSalesReps[[#This Row],[Last Name]]</f>
        <v>Robert Zare</v>
      </c>
      <c r="D12" s="21">
        <v>2814.65</v>
      </c>
      <c r="E12" s="28">
        <f>tblSalesReps[[#This Row],[Sales]]/tblSalesReps[[#Totals],[Sales]]</f>
        <v>4.0069568851923192E-2</v>
      </c>
    </row>
    <row r="13" spans="1:6" x14ac:dyDescent="0.25">
      <c r="A13" t="s">
        <v>116</v>
      </c>
      <c r="B13" t="s">
        <v>194</v>
      </c>
      <c r="C13" t="str">
        <f>tblSalesReps[[#This Row],[First Name]]&amp;" "&amp;tblSalesReps[[#This Row],[Last Name]]</f>
        <v>Jan Kotas</v>
      </c>
      <c r="D13" s="21">
        <v>979.25</v>
      </c>
      <c r="E13" s="28">
        <f>tblSalesReps[[#This Row],[Sales]]/tblSalesReps[[#Totals],[Sales]]</f>
        <v>1.3940676566623126E-2</v>
      </c>
    </row>
    <row r="14" spans="1:6" x14ac:dyDescent="0.25">
      <c r="A14" t="s">
        <v>178</v>
      </c>
      <c r="D14" s="24">
        <f>SUBTOTAL(109,tblSalesReps[Sales])</f>
        <v>70244.079999999987</v>
      </c>
      <c r="E14" s="29">
        <f>SUBTOTAL(109,tblSalesReps[% of Total])</f>
        <v>1.0000000000000002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6CBA-9492-4B90-B182-B5A87D779BCE}">
  <sheetPr codeName="Sheet2"/>
  <dimension ref="A1:J75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3.85546875" bestFit="1" customWidth="1"/>
    <col min="3" max="3" width="5" bestFit="1" customWidth="1"/>
    <col min="4" max="4" width="5" customWidth="1"/>
    <col min="5" max="5" width="11" bestFit="1" customWidth="1"/>
    <col min="6" max="6" width="5.85546875" customWidth="1"/>
    <col min="7" max="7" width="12.5703125" customWidth="1"/>
    <col min="8" max="8" width="10.28515625" bestFit="1" customWidth="1"/>
    <col min="9" max="9" width="8.7109375" bestFit="1" customWidth="1"/>
    <col min="10" max="10" width="8.85546875" bestFit="1" customWidth="1"/>
  </cols>
  <sheetData>
    <row r="1" spans="1:10" ht="15.75" x14ac:dyDescent="0.25">
      <c r="A1" s="4" t="s">
        <v>110</v>
      </c>
    </row>
    <row r="3" spans="1:10" ht="15" customHeight="1" x14ac:dyDescent="0.25">
      <c r="G3" s="30" t="s">
        <v>53</v>
      </c>
    </row>
    <row r="4" spans="1:10" x14ac:dyDescent="0.25">
      <c r="A4" s="3" t="s">
        <v>0</v>
      </c>
      <c r="B4" s="3" t="s">
        <v>1</v>
      </c>
      <c r="C4" s="3" t="s">
        <v>2</v>
      </c>
      <c r="D4" s="3"/>
      <c r="E4" s="3" t="s">
        <v>3</v>
      </c>
      <c r="F4" s="3"/>
      <c r="G4" s="30"/>
      <c r="H4" s="3" t="s">
        <v>5</v>
      </c>
      <c r="I4" s="3" t="s">
        <v>6</v>
      </c>
      <c r="J4" s="3" t="s">
        <v>7</v>
      </c>
    </row>
    <row r="5" spans="1:10" x14ac:dyDescent="0.25">
      <c r="A5" s="1" t="s">
        <v>54</v>
      </c>
      <c r="B5" t="s">
        <v>8</v>
      </c>
      <c r="C5">
        <v>2015</v>
      </c>
      <c r="E5" t="s">
        <v>9</v>
      </c>
      <c r="G5" t="s">
        <v>10</v>
      </c>
      <c r="H5" t="s">
        <v>11</v>
      </c>
      <c r="I5" t="s">
        <v>34</v>
      </c>
      <c r="J5" s="2">
        <v>270</v>
      </c>
    </row>
    <row r="6" spans="1:10" x14ac:dyDescent="0.25">
      <c r="A6" s="1" t="s">
        <v>55</v>
      </c>
      <c r="B6" t="s">
        <v>8</v>
      </c>
      <c r="C6">
        <v>2015</v>
      </c>
      <c r="E6" t="s">
        <v>12</v>
      </c>
      <c r="G6" t="s">
        <v>13</v>
      </c>
      <c r="H6" t="s">
        <v>14</v>
      </c>
      <c r="I6" t="s">
        <v>35</v>
      </c>
      <c r="J6" s="2">
        <v>200</v>
      </c>
    </row>
    <row r="7" spans="1:10" x14ac:dyDescent="0.25">
      <c r="A7" s="1" t="s">
        <v>74</v>
      </c>
      <c r="B7" t="s">
        <v>8</v>
      </c>
      <c r="C7">
        <v>2015</v>
      </c>
      <c r="E7" t="s">
        <v>15</v>
      </c>
      <c r="G7" t="s">
        <v>10</v>
      </c>
      <c r="H7" t="s">
        <v>16</v>
      </c>
      <c r="I7" t="s">
        <v>36</v>
      </c>
      <c r="J7" s="2">
        <v>1150</v>
      </c>
    </row>
    <row r="8" spans="1:10" x14ac:dyDescent="0.25">
      <c r="A8" s="1" t="s">
        <v>56</v>
      </c>
      <c r="B8" t="s">
        <v>8</v>
      </c>
      <c r="C8">
        <v>2015</v>
      </c>
      <c r="E8" t="s">
        <v>17</v>
      </c>
      <c r="G8" t="s">
        <v>10</v>
      </c>
      <c r="H8" t="s">
        <v>18</v>
      </c>
      <c r="I8" t="s">
        <v>37</v>
      </c>
      <c r="J8" s="2">
        <v>100</v>
      </c>
    </row>
    <row r="9" spans="1:10" x14ac:dyDescent="0.25">
      <c r="A9" s="1"/>
      <c r="J9" s="2"/>
    </row>
    <row r="10" spans="1:10" x14ac:dyDescent="0.25">
      <c r="A10" s="1" t="s">
        <v>57</v>
      </c>
      <c r="B10" t="s">
        <v>19</v>
      </c>
      <c r="C10">
        <v>2015</v>
      </c>
      <c r="E10" t="s">
        <v>15</v>
      </c>
      <c r="G10" t="s">
        <v>20</v>
      </c>
      <c r="H10" t="s">
        <v>21</v>
      </c>
      <c r="I10" t="s">
        <v>38</v>
      </c>
      <c r="J10" s="2">
        <v>400</v>
      </c>
    </row>
    <row r="11" spans="1:10" x14ac:dyDescent="0.25">
      <c r="A11" s="1" t="s">
        <v>57</v>
      </c>
      <c r="B11" t="s">
        <v>19</v>
      </c>
      <c r="C11">
        <v>2015</v>
      </c>
      <c r="E11" t="s">
        <v>22</v>
      </c>
      <c r="G11" t="s">
        <v>13</v>
      </c>
      <c r="H11" t="s">
        <v>23</v>
      </c>
      <c r="I11" t="s">
        <v>39</v>
      </c>
      <c r="J11" s="2">
        <v>510</v>
      </c>
    </row>
    <row r="12" spans="1:10" x14ac:dyDescent="0.25">
      <c r="A12" s="1" t="s">
        <v>58</v>
      </c>
      <c r="B12" t="s">
        <v>19</v>
      </c>
      <c r="C12">
        <v>2015</v>
      </c>
      <c r="E12" t="s">
        <v>15</v>
      </c>
      <c r="G12" t="s">
        <v>24</v>
      </c>
      <c r="H12" t="s">
        <v>14</v>
      </c>
      <c r="I12" t="s">
        <v>35</v>
      </c>
      <c r="J12" s="2">
        <v>70</v>
      </c>
    </row>
    <row r="13" spans="1:10" x14ac:dyDescent="0.25">
      <c r="A13" s="1" t="s">
        <v>59</v>
      </c>
      <c r="B13" t="s">
        <v>19</v>
      </c>
      <c r="C13">
        <v>2015</v>
      </c>
      <c r="E13" t="s">
        <v>15</v>
      </c>
      <c r="G13" t="s">
        <v>13</v>
      </c>
      <c r="H13" t="s">
        <v>25</v>
      </c>
      <c r="I13" t="s">
        <v>40</v>
      </c>
      <c r="J13" s="2">
        <v>92</v>
      </c>
    </row>
    <row r="14" spans="1:10" x14ac:dyDescent="0.25">
      <c r="A14" s="1" t="s">
        <v>60</v>
      </c>
      <c r="B14" t="s">
        <v>26</v>
      </c>
      <c r="C14">
        <v>2015</v>
      </c>
      <c r="E14" t="s">
        <v>27</v>
      </c>
      <c r="G14" t="s">
        <v>10</v>
      </c>
      <c r="H14" t="s">
        <v>21</v>
      </c>
      <c r="I14" t="s">
        <v>41</v>
      </c>
      <c r="J14" s="2">
        <v>350</v>
      </c>
    </row>
    <row r="15" spans="1:10" x14ac:dyDescent="0.25">
      <c r="A15" s="1" t="s">
        <v>61</v>
      </c>
      <c r="B15" t="s">
        <v>26</v>
      </c>
      <c r="C15">
        <v>2015</v>
      </c>
      <c r="E15" t="s">
        <v>15</v>
      </c>
      <c r="G15" t="s">
        <v>13</v>
      </c>
      <c r="H15" t="s">
        <v>21</v>
      </c>
      <c r="I15" t="s">
        <v>40</v>
      </c>
      <c r="J15" s="2">
        <v>127.5</v>
      </c>
    </row>
    <row r="16" spans="1:10" x14ac:dyDescent="0.25">
      <c r="A16" s="1" t="s">
        <v>61</v>
      </c>
      <c r="B16" t="s">
        <v>26</v>
      </c>
      <c r="C16">
        <v>2015</v>
      </c>
      <c r="E16" t="s">
        <v>12</v>
      </c>
      <c r="G16" t="s">
        <v>13</v>
      </c>
      <c r="H16" t="s">
        <v>21</v>
      </c>
      <c r="I16" t="s">
        <v>42</v>
      </c>
      <c r="J16" s="2">
        <v>660</v>
      </c>
    </row>
    <row r="17" spans="1:10" x14ac:dyDescent="0.25">
      <c r="A17" s="1" t="s">
        <v>62</v>
      </c>
      <c r="B17" t="s">
        <v>26</v>
      </c>
      <c r="C17">
        <v>2015</v>
      </c>
      <c r="E17" t="s">
        <v>17</v>
      </c>
      <c r="G17" t="s">
        <v>10</v>
      </c>
      <c r="H17" t="s">
        <v>21</v>
      </c>
      <c r="I17" t="s">
        <v>42</v>
      </c>
      <c r="J17" s="2">
        <v>276</v>
      </c>
    </row>
    <row r="18" spans="1:10" x14ac:dyDescent="0.25">
      <c r="A18" s="1" t="s">
        <v>63</v>
      </c>
      <c r="B18" t="s">
        <v>26</v>
      </c>
      <c r="C18">
        <v>2015</v>
      </c>
      <c r="E18" t="s">
        <v>12</v>
      </c>
      <c r="G18" t="s">
        <v>20</v>
      </c>
      <c r="H18" t="s">
        <v>11</v>
      </c>
      <c r="I18" t="s">
        <v>40</v>
      </c>
      <c r="J18" s="2">
        <v>530</v>
      </c>
    </row>
    <row r="19" spans="1:10" x14ac:dyDescent="0.25">
      <c r="A19" s="1" t="s">
        <v>64</v>
      </c>
      <c r="B19" t="s">
        <v>26</v>
      </c>
      <c r="C19">
        <v>2015</v>
      </c>
      <c r="E19" t="s">
        <v>15</v>
      </c>
      <c r="G19" t="s">
        <v>10</v>
      </c>
      <c r="H19" t="s">
        <v>18</v>
      </c>
      <c r="I19" t="s">
        <v>43</v>
      </c>
      <c r="J19" s="2">
        <v>500</v>
      </c>
    </row>
    <row r="20" spans="1:10" x14ac:dyDescent="0.25">
      <c r="A20" s="1" t="s">
        <v>65</v>
      </c>
      <c r="B20" t="s">
        <v>26</v>
      </c>
      <c r="C20">
        <v>2015</v>
      </c>
      <c r="E20" t="s">
        <v>12</v>
      </c>
      <c r="G20" t="s">
        <v>24</v>
      </c>
      <c r="H20" t="s">
        <v>28</v>
      </c>
      <c r="I20" t="s">
        <v>44</v>
      </c>
      <c r="J20" s="2">
        <v>2250</v>
      </c>
    </row>
    <row r="21" spans="1:10" x14ac:dyDescent="0.25">
      <c r="A21" s="1" t="s">
        <v>75</v>
      </c>
      <c r="B21" t="s">
        <v>26</v>
      </c>
      <c r="C21">
        <v>2015</v>
      </c>
      <c r="E21" t="s">
        <v>17</v>
      </c>
      <c r="G21" t="s">
        <v>24</v>
      </c>
      <c r="H21" t="s">
        <v>25</v>
      </c>
      <c r="I21" t="s">
        <v>43</v>
      </c>
      <c r="J21" s="2">
        <v>149.5</v>
      </c>
    </row>
    <row r="22" spans="1:10" x14ac:dyDescent="0.25">
      <c r="A22" s="1" t="s">
        <v>66</v>
      </c>
      <c r="B22" t="s">
        <v>26</v>
      </c>
      <c r="C22">
        <v>2015</v>
      </c>
      <c r="E22" t="s">
        <v>9</v>
      </c>
      <c r="G22" t="s">
        <v>10</v>
      </c>
      <c r="H22" t="s">
        <v>18</v>
      </c>
      <c r="I22" t="s">
        <v>36</v>
      </c>
      <c r="J22" s="2">
        <v>1000</v>
      </c>
    </row>
    <row r="23" spans="1:10" x14ac:dyDescent="0.25">
      <c r="A23" s="1"/>
      <c r="J23" s="2"/>
    </row>
    <row r="24" spans="1:10" x14ac:dyDescent="0.25">
      <c r="A24" s="1" t="s">
        <v>67</v>
      </c>
      <c r="B24" t="s">
        <v>26</v>
      </c>
      <c r="C24">
        <v>2015</v>
      </c>
      <c r="E24" t="s">
        <v>15</v>
      </c>
      <c r="G24" t="s">
        <v>10</v>
      </c>
      <c r="H24" t="s">
        <v>28</v>
      </c>
      <c r="I24" t="s">
        <v>36</v>
      </c>
      <c r="J24" s="2">
        <v>74.75</v>
      </c>
    </row>
    <row r="25" spans="1:10" x14ac:dyDescent="0.25">
      <c r="A25" s="1" t="s">
        <v>68</v>
      </c>
      <c r="B25" t="s">
        <v>29</v>
      </c>
      <c r="C25">
        <v>2015</v>
      </c>
      <c r="E25" t="s">
        <v>17</v>
      </c>
      <c r="G25" t="s">
        <v>13</v>
      </c>
      <c r="H25" t="s">
        <v>25</v>
      </c>
      <c r="I25" t="s">
        <v>34</v>
      </c>
      <c r="J25" s="2">
        <v>52.5</v>
      </c>
    </row>
    <row r="26" spans="1:10" x14ac:dyDescent="0.25">
      <c r="A26" s="1" t="s">
        <v>69</v>
      </c>
      <c r="B26" t="s">
        <v>29</v>
      </c>
      <c r="C26">
        <v>2015</v>
      </c>
      <c r="E26" t="s">
        <v>12</v>
      </c>
      <c r="G26" t="s">
        <v>10</v>
      </c>
      <c r="H26" t="s">
        <v>14</v>
      </c>
      <c r="I26" t="s">
        <v>40</v>
      </c>
      <c r="J26" s="2">
        <v>96.5</v>
      </c>
    </row>
    <row r="27" spans="1:10" x14ac:dyDescent="0.25">
      <c r="A27" s="1" t="s">
        <v>70</v>
      </c>
      <c r="B27" t="s">
        <v>29</v>
      </c>
      <c r="C27">
        <v>2015</v>
      </c>
      <c r="E27" t="s">
        <v>17</v>
      </c>
      <c r="G27" t="s">
        <v>20</v>
      </c>
      <c r="H27" t="s">
        <v>14</v>
      </c>
      <c r="I27" t="s">
        <v>40</v>
      </c>
      <c r="J27" s="2">
        <v>300</v>
      </c>
    </row>
    <row r="28" spans="1:10" x14ac:dyDescent="0.25">
      <c r="A28" s="1"/>
      <c r="J28" s="2"/>
    </row>
    <row r="29" spans="1:10" x14ac:dyDescent="0.25">
      <c r="A29" s="1"/>
      <c r="B29" t="s">
        <v>29</v>
      </c>
      <c r="C29">
        <v>2015</v>
      </c>
      <c r="E29" t="s">
        <v>15</v>
      </c>
      <c r="G29" t="s">
        <v>10</v>
      </c>
      <c r="H29" t="s">
        <v>30</v>
      </c>
      <c r="I29" t="s">
        <v>39</v>
      </c>
      <c r="J29" s="2">
        <v>510</v>
      </c>
    </row>
    <row r="30" spans="1:10" x14ac:dyDescent="0.25">
      <c r="A30" s="1" t="s">
        <v>71</v>
      </c>
      <c r="B30" t="s">
        <v>29</v>
      </c>
      <c r="C30">
        <v>2015</v>
      </c>
      <c r="E30" t="s">
        <v>22</v>
      </c>
      <c r="G30" t="s">
        <v>10</v>
      </c>
      <c r="H30" t="s">
        <v>11</v>
      </c>
      <c r="I30" t="s">
        <v>45</v>
      </c>
      <c r="J30" s="2">
        <v>1400</v>
      </c>
    </row>
    <row r="31" spans="1:10" x14ac:dyDescent="0.25">
      <c r="A31" s="1" t="s">
        <v>71</v>
      </c>
      <c r="B31" t="s">
        <v>29</v>
      </c>
      <c r="C31">
        <v>2015</v>
      </c>
      <c r="E31" t="s">
        <v>22</v>
      </c>
      <c r="G31" t="s">
        <v>20</v>
      </c>
      <c r="H31" t="s">
        <v>23</v>
      </c>
      <c r="I31" t="s">
        <v>39</v>
      </c>
      <c r="J31" s="2">
        <v>3240</v>
      </c>
    </row>
    <row r="32" spans="1:10" x14ac:dyDescent="0.25">
      <c r="A32" s="1" t="s">
        <v>72</v>
      </c>
      <c r="B32" t="s">
        <v>29</v>
      </c>
      <c r="C32">
        <v>2015</v>
      </c>
      <c r="E32" t="s">
        <v>31</v>
      </c>
      <c r="G32" t="s">
        <v>10</v>
      </c>
      <c r="H32" t="s">
        <v>25</v>
      </c>
      <c r="I32" t="s">
        <v>42</v>
      </c>
      <c r="J32" s="2">
        <v>105</v>
      </c>
    </row>
    <row r="33" spans="1:10" x14ac:dyDescent="0.25">
      <c r="A33" s="1" t="s">
        <v>73</v>
      </c>
      <c r="B33" t="s">
        <v>29</v>
      </c>
      <c r="C33">
        <v>2015</v>
      </c>
      <c r="E33" t="s">
        <v>27</v>
      </c>
      <c r="G33" t="s">
        <v>10</v>
      </c>
      <c r="H33" t="s">
        <v>18</v>
      </c>
      <c r="I33" t="s">
        <v>46</v>
      </c>
      <c r="J33" s="2">
        <v>1930</v>
      </c>
    </row>
    <row r="34" spans="1:10" x14ac:dyDescent="0.25">
      <c r="A34" s="1" t="s">
        <v>76</v>
      </c>
      <c r="B34" t="s">
        <v>8</v>
      </c>
      <c r="C34">
        <v>2016</v>
      </c>
      <c r="E34" t="s">
        <v>22</v>
      </c>
      <c r="G34" t="s">
        <v>10</v>
      </c>
      <c r="H34" t="s">
        <v>32</v>
      </c>
      <c r="I34" t="s">
        <v>39</v>
      </c>
      <c r="J34" s="2">
        <v>250</v>
      </c>
    </row>
    <row r="35" spans="1:10" x14ac:dyDescent="0.25">
      <c r="A35" s="1"/>
      <c r="J35" s="2"/>
    </row>
    <row r="36" spans="1:10" x14ac:dyDescent="0.25">
      <c r="A36" s="1" t="s">
        <v>77</v>
      </c>
      <c r="B36" t="s">
        <v>8</v>
      </c>
      <c r="C36">
        <v>2016</v>
      </c>
      <c r="E36" t="s">
        <v>17</v>
      </c>
      <c r="G36" t="s">
        <v>24</v>
      </c>
      <c r="H36" t="s">
        <v>11</v>
      </c>
      <c r="I36" t="s">
        <v>43</v>
      </c>
      <c r="J36" s="2">
        <v>482.5</v>
      </c>
    </row>
    <row r="37" spans="1:10" x14ac:dyDescent="0.25">
      <c r="A37" s="1" t="s">
        <v>78</v>
      </c>
      <c r="B37" t="s">
        <v>8</v>
      </c>
      <c r="C37">
        <v>2016</v>
      </c>
      <c r="E37" t="s">
        <v>31</v>
      </c>
      <c r="G37" t="s">
        <v>10</v>
      </c>
      <c r="H37" t="s">
        <v>32</v>
      </c>
      <c r="I37" t="s">
        <v>45</v>
      </c>
      <c r="J37" s="2">
        <v>1275</v>
      </c>
    </row>
    <row r="38" spans="1:10" x14ac:dyDescent="0.25">
      <c r="A38" s="1" t="s">
        <v>79</v>
      </c>
      <c r="B38" t="s">
        <v>8</v>
      </c>
      <c r="C38">
        <v>2016</v>
      </c>
      <c r="E38" t="s">
        <v>27</v>
      </c>
      <c r="G38" t="s">
        <v>10</v>
      </c>
      <c r="H38" t="s">
        <v>21</v>
      </c>
      <c r="I38" t="s">
        <v>45</v>
      </c>
      <c r="J38" s="2">
        <v>1950</v>
      </c>
    </row>
    <row r="39" spans="1:10" x14ac:dyDescent="0.25">
      <c r="A39" s="1" t="s">
        <v>80</v>
      </c>
      <c r="B39" t="s">
        <v>8</v>
      </c>
      <c r="C39">
        <v>2016</v>
      </c>
      <c r="E39" t="s">
        <v>27</v>
      </c>
      <c r="G39" t="s">
        <v>10</v>
      </c>
      <c r="H39" t="s">
        <v>28</v>
      </c>
      <c r="I39" t="s">
        <v>47</v>
      </c>
      <c r="J39" s="2">
        <v>13800</v>
      </c>
    </row>
    <row r="40" spans="1:10" x14ac:dyDescent="0.25">
      <c r="A40" s="1" t="s">
        <v>81</v>
      </c>
      <c r="B40" t="s">
        <v>8</v>
      </c>
      <c r="C40">
        <v>2016</v>
      </c>
      <c r="E40" t="s">
        <v>15</v>
      </c>
      <c r="G40" t="s">
        <v>20</v>
      </c>
      <c r="H40" t="s">
        <v>11</v>
      </c>
      <c r="I40" t="s">
        <v>40</v>
      </c>
      <c r="J40" s="2">
        <v>35</v>
      </c>
    </row>
    <row r="41" spans="1:10" x14ac:dyDescent="0.25">
      <c r="A41" s="1" t="s">
        <v>82</v>
      </c>
      <c r="B41" t="s">
        <v>8</v>
      </c>
      <c r="C41">
        <v>2016</v>
      </c>
      <c r="E41" t="s">
        <v>22</v>
      </c>
      <c r="G41" t="s">
        <v>10</v>
      </c>
      <c r="H41" t="s">
        <v>28</v>
      </c>
      <c r="I41" t="s">
        <v>36</v>
      </c>
      <c r="J41" s="2">
        <v>300</v>
      </c>
    </row>
    <row r="42" spans="1:10" x14ac:dyDescent="0.25">
      <c r="A42" s="1" t="s">
        <v>83</v>
      </c>
      <c r="B42" t="s">
        <v>8</v>
      </c>
      <c r="C42">
        <v>2016</v>
      </c>
      <c r="E42" t="s">
        <v>9</v>
      </c>
      <c r="G42" t="s">
        <v>10</v>
      </c>
      <c r="H42" t="s">
        <v>23</v>
      </c>
      <c r="I42" t="s">
        <v>40</v>
      </c>
      <c r="J42" s="2">
        <v>127.5</v>
      </c>
    </row>
    <row r="43" spans="1:10" x14ac:dyDescent="0.25">
      <c r="A43" s="1" t="s">
        <v>83</v>
      </c>
      <c r="B43" t="s">
        <v>8</v>
      </c>
      <c r="C43">
        <v>2016</v>
      </c>
      <c r="E43" t="s">
        <v>12</v>
      </c>
      <c r="G43" t="s">
        <v>10</v>
      </c>
      <c r="H43" t="s">
        <v>25</v>
      </c>
      <c r="I43" t="s">
        <v>39</v>
      </c>
      <c r="J43" s="2">
        <v>1560</v>
      </c>
    </row>
    <row r="44" spans="1:10" x14ac:dyDescent="0.25">
      <c r="A44" s="1" t="s">
        <v>84</v>
      </c>
      <c r="B44" t="s">
        <v>19</v>
      </c>
      <c r="C44">
        <v>2016</v>
      </c>
      <c r="E44" t="s">
        <v>31</v>
      </c>
      <c r="G44" t="s">
        <v>20</v>
      </c>
      <c r="H44" t="s">
        <v>23</v>
      </c>
      <c r="I44" t="s">
        <v>35</v>
      </c>
      <c r="J44" s="2">
        <v>184</v>
      </c>
    </row>
    <row r="45" spans="1:10" x14ac:dyDescent="0.25">
      <c r="A45" s="1" t="s">
        <v>85</v>
      </c>
      <c r="B45" t="s">
        <v>19</v>
      </c>
      <c r="C45">
        <v>2016</v>
      </c>
      <c r="E45" t="s">
        <v>22</v>
      </c>
      <c r="G45" t="s">
        <v>24</v>
      </c>
      <c r="H45" t="s">
        <v>11</v>
      </c>
      <c r="I45" t="s">
        <v>43</v>
      </c>
      <c r="J45" s="2">
        <v>919.99999999999989</v>
      </c>
    </row>
    <row r="46" spans="1:10" x14ac:dyDescent="0.25">
      <c r="A46" s="1" t="s">
        <v>86</v>
      </c>
      <c r="B46" t="s">
        <v>19</v>
      </c>
      <c r="C46">
        <v>2016</v>
      </c>
      <c r="E46" t="s">
        <v>17</v>
      </c>
      <c r="G46" t="s">
        <v>10</v>
      </c>
      <c r="H46" t="s">
        <v>28</v>
      </c>
      <c r="I46" t="s">
        <v>36</v>
      </c>
      <c r="J46" s="2">
        <v>450</v>
      </c>
    </row>
    <row r="47" spans="1:10" x14ac:dyDescent="0.25">
      <c r="A47" s="1"/>
      <c r="B47" t="s">
        <v>19</v>
      </c>
      <c r="C47">
        <v>2016</v>
      </c>
      <c r="E47" t="s">
        <v>9</v>
      </c>
      <c r="G47" t="s">
        <v>10</v>
      </c>
      <c r="H47" t="s">
        <v>21</v>
      </c>
      <c r="I47" t="s">
        <v>35</v>
      </c>
      <c r="J47" s="2">
        <v>920</v>
      </c>
    </row>
    <row r="48" spans="1:10" x14ac:dyDescent="0.25">
      <c r="A48" s="1" t="s">
        <v>87</v>
      </c>
      <c r="B48" t="s">
        <v>19</v>
      </c>
      <c r="C48">
        <v>2016</v>
      </c>
      <c r="E48" t="s">
        <v>33</v>
      </c>
      <c r="G48" t="s">
        <v>24</v>
      </c>
      <c r="H48" t="s">
        <v>28</v>
      </c>
      <c r="I48" t="s">
        <v>42</v>
      </c>
      <c r="J48" s="2">
        <v>552</v>
      </c>
    </row>
    <row r="49" spans="1:10" x14ac:dyDescent="0.25">
      <c r="A49" s="1" t="s">
        <v>88</v>
      </c>
      <c r="B49" t="s">
        <v>19</v>
      </c>
      <c r="C49">
        <v>2016</v>
      </c>
      <c r="E49" t="s">
        <v>27</v>
      </c>
      <c r="G49" t="s">
        <v>13</v>
      </c>
      <c r="H49" t="s">
        <v>32</v>
      </c>
      <c r="I49" t="s">
        <v>42</v>
      </c>
      <c r="J49" s="2">
        <v>1590</v>
      </c>
    </row>
    <row r="50" spans="1:10" x14ac:dyDescent="0.25">
      <c r="A50" s="1" t="s">
        <v>89</v>
      </c>
      <c r="B50" t="s">
        <v>19</v>
      </c>
      <c r="C50">
        <v>2016</v>
      </c>
      <c r="E50" t="s">
        <v>33</v>
      </c>
      <c r="G50" t="s">
        <v>10</v>
      </c>
      <c r="H50" t="s">
        <v>14</v>
      </c>
      <c r="I50" t="s">
        <v>36</v>
      </c>
      <c r="J50" s="2">
        <v>229.99999999999997</v>
      </c>
    </row>
    <row r="51" spans="1:10" x14ac:dyDescent="0.25">
      <c r="A51" s="1" t="s">
        <v>90</v>
      </c>
      <c r="B51" t="s">
        <v>19</v>
      </c>
      <c r="C51">
        <v>2016</v>
      </c>
      <c r="E51" t="s">
        <v>22</v>
      </c>
      <c r="G51" t="s">
        <v>10</v>
      </c>
      <c r="H51" t="s">
        <v>14</v>
      </c>
      <c r="I51" t="s">
        <v>43</v>
      </c>
      <c r="J51" s="2">
        <v>300</v>
      </c>
    </row>
    <row r="52" spans="1:10" x14ac:dyDescent="0.25">
      <c r="A52" s="1" t="s">
        <v>91</v>
      </c>
      <c r="B52" t="s">
        <v>19</v>
      </c>
      <c r="C52">
        <v>2016</v>
      </c>
      <c r="E52" t="s">
        <v>9</v>
      </c>
      <c r="G52" t="s">
        <v>24</v>
      </c>
      <c r="H52" t="s">
        <v>25</v>
      </c>
      <c r="I52" t="s">
        <v>48</v>
      </c>
      <c r="J52" s="2">
        <v>230</v>
      </c>
    </row>
    <row r="53" spans="1:10" x14ac:dyDescent="0.25">
      <c r="A53" s="1"/>
      <c r="J53" s="2"/>
    </row>
    <row r="54" spans="1:10" x14ac:dyDescent="0.25">
      <c r="A54" s="1" t="s">
        <v>92</v>
      </c>
      <c r="B54" t="s">
        <v>19</v>
      </c>
      <c r="C54">
        <v>2016</v>
      </c>
      <c r="E54" t="s">
        <v>31</v>
      </c>
      <c r="G54" t="s">
        <v>10</v>
      </c>
      <c r="H54" t="s">
        <v>25</v>
      </c>
      <c r="I54" t="s">
        <v>39</v>
      </c>
      <c r="J54" s="2">
        <v>1392</v>
      </c>
    </row>
    <row r="55" spans="1:10" x14ac:dyDescent="0.25">
      <c r="A55" s="1" t="s">
        <v>93</v>
      </c>
      <c r="B55" t="s">
        <v>26</v>
      </c>
      <c r="C55">
        <v>2016</v>
      </c>
      <c r="E55" t="s">
        <v>27</v>
      </c>
      <c r="G55" t="s">
        <v>13</v>
      </c>
      <c r="H55" t="s">
        <v>32</v>
      </c>
      <c r="I55" t="s">
        <v>49</v>
      </c>
      <c r="J55" s="2">
        <v>680</v>
      </c>
    </row>
    <row r="56" spans="1:10" x14ac:dyDescent="0.25">
      <c r="A56" s="1" t="s">
        <v>94</v>
      </c>
      <c r="B56" t="s">
        <v>26</v>
      </c>
      <c r="C56">
        <v>2016</v>
      </c>
      <c r="E56" t="s">
        <v>17</v>
      </c>
      <c r="G56" t="s">
        <v>13</v>
      </c>
      <c r="H56" t="s">
        <v>32</v>
      </c>
      <c r="I56" t="s">
        <v>35</v>
      </c>
      <c r="J56" s="2">
        <v>200</v>
      </c>
    </row>
    <row r="57" spans="1:10" x14ac:dyDescent="0.25">
      <c r="A57" s="1" t="s">
        <v>94</v>
      </c>
      <c r="B57" t="s">
        <v>26</v>
      </c>
      <c r="C57">
        <v>2016</v>
      </c>
      <c r="E57" t="s">
        <v>27</v>
      </c>
      <c r="G57" t="s">
        <v>24</v>
      </c>
      <c r="H57" t="s">
        <v>32</v>
      </c>
      <c r="I57" t="s">
        <v>35</v>
      </c>
      <c r="J57" s="2">
        <v>800</v>
      </c>
    </row>
    <row r="58" spans="1:10" x14ac:dyDescent="0.25">
      <c r="A58" s="1" t="s">
        <v>95</v>
      </c>
      <c r="B58" t="s">
        <v>26</v>
      </c>
      <c r="C58">
        <v>2016</v>
      </c>
      <c r="E58" t="s">
        <v>27</v>
      </c>
      <c r="G58" t="s">
        <v>10</v>
      </c>
      <c r="H58" t="s">
        <v>18</v>
      </c>
      <c r="I58" t="s">
        <v>50</v>
      </c>
      <c r="J58" s="2">
        <v>120</v>
      </c>
    </row>
    <row r="59" spans="1:10" x14ac:dyDescent="0.25">
      <c r="A59" s="1" t="s">
        <v>96</v>
      </c>
      <c r="B59" t="s">
        <v>26</v>
      </c>
      <c r="C59">
        <v>2016</v>
      </c>
      <c r="E59" t="s">
        <v>22</v>
      </c>
      <c r="G59" t="s">
        <v>13</v>
      </c>
      <c r="H59" t="s">
        <v>11</v>
      </c>
      <c r="I59" t="s">
        <v>40</v>
      </c>
      <c r="J59" s="2">
        <v>220</v>
      </c>
    </row>
    <row r="60" spans="1:10" x14ac:dyDescent="0.25">
      <c r="A60" s="1" t="s">
        <v>97</v>
      </c>
      <c r="B60" t="s">
        <v>26</v>
      </c>
      <c r="C60">
        <v>2016</v>
      </c>
      <c r="E60" t="s">
        <v>27</v>
      </c>
      <c r="G60" t="s">
        <v>24</v>
      </c>
      <c r="H60" t="s">
        <v>30</v>
      </c>
      <c r="I60" t="s">
        <v>36</v>
      </c>
      <c r="J60" s="2">
        <v>533.75</v>
      </c>
    </row>
    <row r="61" spans="1:10" x14ac:dyDescent="0.25">
      <c r="A61" s="1" t="s">
        <v>98</v>
      </c>
      <c r="B61" t="s">
        <v>26</v>
      </c>
      <c r="C61">
        <v>2016</v>
      </c>
      <c r="E61" t="s">
        <v>12</v>
      </c>
      <c r="G61" t="s">
        <v>10</v>
      </c>
      <c r="H61" t="s">
        <v>25</v>
      </c>
      <c r="I61" t="s">
        <v>51</v>
      </c>
      <c r="J61" s="2">
        <v>1218</v>
      </c>
    </row>
    <row r="62" spans="1:10" x14ac:dyDescent="0.25">
      <c r="A62" s="1"/>
      <c r="B62" t="s">
        <v>26</v>
      </c>
      <c r="C62">
        <v>2016</v>
      </c>
      <c r="E62" t="s">
        <v>33</v>
      </c>
      <c r="G62" t="s">
        <v>20</v>
      </c>
      <c r="H62" t="s">
        <v>18</v>
      </c>
      <c r="I62" t="s">
        <v>39</v>
      </c>
      <c r="J62" s="2">
        <v>280</v>
      </c>
    </row>
    <row r="63" spans="1:10" x14ac:dyDescent="0.25">
      <c r="A63" s="1" t="s">
        <v>99</v>
      </c>
      <c r="B63" t="s">
        <v>26</v>
      </c>
      <c r="C63">
        <v>2016</v>
      </c>
      <c r="E63" t="s">
        <v>27</v>
      </c>
      <c r="G63" t="s">
        <v>24</v>
      </c>
      <c r="H63" t="s">
        <v>14</v>
      </c>
      <c r="I63" t="s">
        <v>40</v>
      </c>
      <c r="J63" s="2">
        <v>456</v>
      </c>
    </row>
    <row r="64" spans="1:10" x14ac:dyDescent="0.25">
      <c r="A64" s="1" t="s">
        <v>100</v>
      </c>
      <c r="B64" t="s">
        <v>26</v>
      </c>
      <c r="C64">
        <v>2016</v>
      </c>
      <c r="E64" t="s">
        <v>15</v>
      </c>
      <c r="G64" t="s">
        <v>24</v>
      </c>
      <c r="H64" t="s">
        <v>16</v>
      </c>
      <c r="I64" t="s">
        <v>42</v>
      </c>
      <c r="J64" s="2">
        <v>289.5</v>
      </c>
    </row>
    <row r="65" spans="1:10" x14ac:dyDescent="0.25">
      <c r="A65" s="1" t="s">
        <v>101</v>
      </c>
      <c r="B65" t="s">
        <v>26</v>
      </c>
      <c r="C65">
        <v>2016</v>
      </c>
      <c r="E65" t="s">
        <v>31</v>
      </c>
      <c r="G65" t="s">
        <v>10</v>
      </c>
      <c r="H65" t="s">
        <v>11</v>
      </c>
      <c r="I65" t="s">
        <v>39</v>
      </c>
      <c r="J65" s="2">
        <v>736</v>
      </c>
    </row>
    <row r="66" spans="1:10" x14ac:dyDescent="0.25">
      <c r="A66" s="1" t="s">
        <v>102</v>
      </c>
      <c r="B66" t="s">
        <v>26</v>
      </c>
      <c r="C66">
        <v>2016</v>
      </c>
      <c r="E66" t="s">
        <v>12</v>
      </c>
      <c r="G66" t="s">
        <v>24</v>
      </c>
      <c r="H66" t="s">
        <v>28</v>
      </c>
      <c r="I66" t="s">
        <v>47</v>
      </c>
      <c r="J66" s="2">
        <v>13800</v>
      </c>
    </row>
    <row r="67" spans="1:10" x14ac:dyDescent="0.25">
      <c r="A67" s="1" t="s">
        <v>102</v>
      </c>
      <c r="B67" t="s">
        <v>26</v>
      </c>
      <c r="C67">
        <v>2016</v>
      </c>
      <c r="E67" t="s">
        <v>17</v>
      </c>
      <c r="G67" t="s">
        <v>13</v>
      </c>
      <c r="H67" t="s">
        <v>28</v>
      </c>
      <c r="I67" t="s">
        <v>42</v>
      </c>
      <c r="J67" s="2">
        <v>900</v>
      </c>
    </row>
    <row r="68" spans="1:10" x14ac:dyDescent="0.25">
      <c r="A68" s="1" t="s">
        <v>103</v>
      </c>
      <c r="B68" t="s">
        <v>26</v>
      </c>
      <c r="C68">
        <v>2016</v>
      </c>
      <c r="E68" t="s">
        <v>17</v>
      </c>
      <c r="G68" t="s">
        <v>10</v>
      </c>
      <c r="H68" t="s">
        <v>18</v>
      </c>
      <c r="I68" t="s">
        <v>36</v>
      </c>
      <c r="J68" s="2">
        <v>138</v>
      </c>
    </row>
    <row r="69" spans="1:10" x14ac:dyDescent="0.25">
      <c r="A69" s="1"/>
      <c r="J69" s="2"/>
    </row>
    <row r="70" spans="1:10" x14ac:dyDescent="0.25">
      <c r="A70" s="1" t="s">
        <v>104</v>
      </c>
      <c r="B70" t="s">
        <v>26</v>
      </c>
      <c r="C70">
        <v>2016</v>
      </c>
      <c r="E70" t="s">
        <v>22</v>
      </c>
      <c r="G70" t="s">
        <v>20</v>
      </c>
      <c r="H70" t="s">
        <v>16</v>
      </c>
      <c r="I70" t="s">
        <v>40</v>
      </c>
      <c r="J70" s="2">
        <v>380</v>
      </c>
    </row>
    <row r="71" spans="1:10" x14ac:dyDescent="0.25">
      <c r="A71" s="1" t="s">
        <v>105</v>
      </c>
      <c r="B71" t="s">
        <v>29</v>
      </c>
      <c r="C71">
        <v>2016</v>
      </c>
      <c r="E71" t="s">
        <v>9</v>
      </c>
      <c r="G71" t="s">
        <v>13</v>
      </c>
      <c r="H71" t="s">
        <v>11</v>
      </c>
      <c r="I71" t="s">
        <v>52</v>
      </c>
      <c r="J71" s="2">
        <v>122</v>
      </c>
    </row>
    <row r="72" spans="1:10" x14ac:dyDescent="0.25">
      <c r="A72" s="1" t="s">
        <v>106</v>
      </c>
      <c r="B72" t="s">
        <v>29</v>
      </c>
      <c r="C72">
        <v>2016</v>
      </c>
      <c r="E72" t="s">
        <v>12</v>
      </c>
      <c r="G72" t="s">
        <v>13</v>
      </c>
      <c r="H72" t="s">
        <v>21</v>
      </c>
      <c r="I72" t="s">
        <v>40</v>
      </c>
      <c r="J72" s="2">
        <v>250</v>
      </c>
    </row>
    <row r="73" spans="1:10" x14ac:dyDescent="0.25">
      <c r="A73" s="1" t="s">
        <v>107</v>
      </c>
      <c r="B73" t="s">
        <v>29</v>
      </c>
      <c r="C73">
        <v>2016</v>
      </c>
      <c r="E73" t="s">
        <v>9</v>
      </c>
      <c r="G73" t="s">
        <v>13</v>
      </c>
      <c r="H73" t="s">
        <v>16</v>
      </c>
      <c r="I73" t="s">
        <v>46</v>
      </c>
      <c r="J73" s="2">
        <v>598</v>
      </c>
    </row>
    <row r="74" spans="1:10" x14ac:dyDescent="0.25">
      <c r="A74" s="1" t="s">
        <v>108</v>
      </c>
      <c r="B74" t="s">
        <v>29</v>
      </c>
      <c r="C74">
        <v>2016</v>
      </c>
      <c r="E74" t="s">
        <v>27</v>
      </c>
      <c r="G74" t="s">
        <v>13</v>
      </c>
      <c r="H74" t="s">
        <v>25</v>
      </c>
      <c r="I74" t="s">
        <v>47</v>
      </c>
      <c r="J74" s="2">
        <v>4200</v>
      </c>
    </row>
    <row r="75" spans="1:10" x14ac:dyDescent="0.25">
      <c r="A75" s="1" t="s">
        <v>109</v>
      </c>
      <c r="B75" t="s">
        <v>29</v>
      </c>
      <c r="C75">
        <v>2016</v>
      </c>
      <c r="E75" t="s">
        <v>33</v>
      </c>
      <c r="G75" t="s">
        <v>10</v>
      </c>
      <c r="H75" t="s">
        <v>28</v>
      </c>
      <c r="I75" t="s">
        <v>43</v>
      </c>
      <c r="J75" s="2">
        <v>1739.9999999999998</v>
      </c>
    </row>
  </sheetData>
  <mergeCells count="1">
    <mergeCell ref="G3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9"/>
  <sheetViews>
    <sheetView topLeftCell="A2" workbookViewId="0">
      <selection activeCell="A2" sqref="A2"/>
    </sheetView>
  </sheetViews>
  <sheetFormatPr defaultRowHeight="15" x14ac:dyDescent="0.25"/>
  <cols>
    <col min="1" max="1" width="11" bestFit="1" customWidth="1"/>
    <col min="2" max="2" width="6.140625" bestFit="1" customWidth="1"/>
    <col min="3" max="3" width="7.28515625" bestFit="1" customWidth="1"/>
    <col min="4" max="4" width="11.85546875" bestFit="1" customWidth="1"/>
    <col min="5" max="5" width="9.85546875" bestFit="1" customWidth="1"/>
    <col min="6" max="6" width="10.28515625" bestFit="1" customWidth="1"/>
    <col min="7" max="7" width="11" bestFit="1" customWidth="1"/>
    <col min="8" max="8" width="11.140625" bestFit="1" customWidth="1"/>
  </cols>
  <sheetData>
    <row r="1" spans="1:8" ht="36" hidden="1" x14ac:dyDescent="0.55000000000000004">
      <c r="A1" s="16" t="s">
        <v>110</v>
      </c>
    </row>
    <row r="3" spans="1:8" ht="15" customHeight="1" x14ac:dyDescent="0.25">
      <c r="E3" s="15"/>
    </row>
    <row r="4" spans="1:8" x14ac:dyDescent="0.25">
      <c r="A4" s="3" t="s">
        <v>0</v>
      </c>
      <c r="B4" s="3" t="s">
        <v>1</v>
      </c>
      <c r="C4" s="3" t="s">
        <v>2</v>
      </c>
      <c r="D4" s="3" t="s">
        <v>3</v>
      </c>
      <c r="E4" s="15" t="s">
        <v>4</v>
      </c>
      <c r="F4" s="3" t="s">
        <v>5</v>
      </c>
      <c r="G4" s="3" t="s">
        <v>6</v>
      </c>
      <c r="H4" s="3" t="s">
        <v>7</v>
      </c>
    </row>
    <row r="5" spans="1:8" x14ac:dyDescent="0.25">
      <c r="A5" s="1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>
        <v>15</v>
      </c>
      <c r="H5" s="2">
        <v>270</v>
      </c>
    </row>
    <row r="6" spans="1:8" x14ac:dyDescent="0.25">
      <c r="A6" s="1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>
        <v>20</v>
      </c>
      <c r="H6" s="2">
        <v>200</v>
      </c>
    </row>
    <row r="7" spans="1:8" x14ac:dyDescent="0.25">
      <c r="A7" s="1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>
        <v>25</v>
      </c>
      <c r="H7" s="2">
        <v>1150</v>
      </c>
    </row>
    <row r="8" spans="1:8" x14ac:dyDescent="0.25">
      <c r="A8" s="1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>
        <v>14</v>
      </c>
      <c r="H8" s="2">
        <v>100</v>
      </c>
    </row>
    <row r="9" spans="1:8" x14ac:dyDescent="0.25">
      <c r="A9" s="1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>
        <v>16</v>
      </c>
      <c r="H9" s="2">
        <v>400</v>
      </c>
    </row>
    <row r="10" spans="1:8" x14ac:dyDescent="0.25">
      <c r="A10" s="1">
        <v>42110</v>
      </c>
      <c r="B10" t="s">
        <v>19</v>
      </c>
      <c r="C10">
        <v>2015</v>
      </c>
      <c r="D10" t="s">
        <v>22</v>
      </c>
      <c r="E10" t="s">
        <v>13</v>
      </c>
      <c r="F10" t="s">
        <v>23</v>
      </c>
      <c r="G10">
        <v>40</v>
      </c>
      <c r="H10" s="2">
        <v>510</v>
      </c>
    </row>
    <row r="11" spans="1:8" x14ac:dyDescent="0.25">
      <c r="A11" s="1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>
        <v>20</v>
      </c>
      <c r="H11" s="2">
        <v>70</v>
      </c>
    </row>
    <row r="12" spans="1:8" x14ac:dyDescent="0.25">
      <c r="A12" s="1">
        <v>42122</v>
      </c>
      <c r="B12" t="s">
        <v>19</v>
      </c>
      <c r="C12">
        <v>2015</v>
      </c>
      <c r="D12" t="s">
        <v>15</v>
      </c>
      <c r="E12" t="s">
        <v>13</v>
      </c>
      <c r="F12" t="s">
        <v>25</v>
      </c>
      <c r="G12">
        <v>10</v>
      </c>
      <c r="H12" s="2">
        <v>92</v>
      </c>
    </row>
    <row r="13" spans="1:8" x14ac:dyDescent="0.25">
      <c r="A13" s="1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>
        <v>29</v>
      </c>
      <c r="H13" s="2">
        <v>350</v>
      </c>
    </row>
    <row r="14" spans="1:8" x14ac:dyDescent="0.25">
      <c r="A14" s="1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>
        <v>10</v>
      </c>
      <c r="H14" s="2">
        <v>127.5</v>
      </c>
    </row>
    <row r="15" spans="1:8" x14ac:dyDescent="0.25">
      <c r="A15" s="1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>
        <v>30</v>
      </c>
      <c r="H15" s="2">
        <v>660</v>
      </c>
    </row>
    <row r="16" spans="1:8" x14ac:dyDescent="0.25">
      <c r="A16" s="1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>
        <v>30</v>
      </c>
      <c r="H16" s="2">
        <v>276</v>
      </c>
    </row>
    <row r="17" spans="1:8" x14ac:dyDescent="0.25">
      <c r="A17" s="1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>
        <v>10</v>
      </c>
      <c r="H17" s="2">
        <v>530</v>
      </c>
    </row>
    <row r="18" spans="1:8" x14ac:dyDescent="0.25">
      <c r="A18" s="1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>
        <v>50</v>
      </c>
      <c r="H18" s="2">
        <v>500</v>
      </c>
    </row>
    <row r="19" spans="1:8" x14ac:dyDescent="0.25">
      <c r="A19" s="1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>
        <v>90</v>
      </c>
      <c r="H19" s="2">
        <v>2250</v>
      </c>
    </row>
    <row r="20" spans="1:8" x14ac:dyDescent="0.25">
      <c r="A20" s="1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>
        <v>50</v>
      </c>
      <c r="H20" s="2">
        <v>149.5</v>
      </c>
    </row>
    <row r="21" spans="1:8" x14ac:dyDescent="0.25">
      <c r="A21" s="1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>
        <v>25</v>
      </c>
      <c r="H21" s="2">
        <v>1000</v>
      </c>
    </row>
    <row r="22" spans="1:8" x14ac:dyDescent="0.25">
      <c r="A22" s="1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>
        <v>25</v>
      </c>
      <c r="H22" s="2">
        <v>74.75</v>
      </c>
    </row>
    <row r="23" spans="1:8" x14ac:dyDescent="0.25">
      <c r="A23" s="1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>
        <v>15</v>
      </c>
      <c r="H23" s="2">
        <v>52.5</v>
      </c>
    </row>
    <row r="24" spans="1:8" x14ac:dyDescent="0.25">
      <c r="A24" s="1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>
        <v>10</v>
      </c>
      <c r="H24" s="2">
        <v>96.5</v>
      </c>
    </row>
    <row r="25" spans="1:8" x14ac:dyDescent="0.25">
      <c r="A25" s="1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>
        <v>10</v>
      </c>
      <c r="H25" s="2">
        <v>300</v>
      </c>
    </row>
    <row r="26" spans="1:8" x14ac:dyDescent="0.25">
      <c r="A26" s="1">
        <v>42326</v>
      </c>
      <c r="B26" t="s">
        <v>29</v>
      </c>
      <c r="C26">
        <v>2015</v>
      </c>
      <c r="D26" t="s">
        <v>15</v>
      </c>
      <c r="E26" t="s">
        <v>10</v>
      </c>
      <c r="F26" t="s">
        <v>30</v>
      </c>
      <c r="G26">
        <v>40</v>
      </c>
      <c r="H26" s="2">
        <v>510</v>
      </c>
    </row>
    <row r="27" spans="1:8" x14ac:dyDescent="0.25">
      <c r="A27" s="1">
        <v>42353</v>
      </c>
      <c r="B27" t="s">
        <v>29</v>
      </c>
      <c r="C27">
        <v>2015</v>
      </c>
      <c r="D27" t="s">
        <v>22</v>
      </c>
      <c r="E27" t="s">
        <v>10</v>
      </c>
      <c r="F27" t="s">
        <v>11</v>
      </c>
      <c r="G27">
        <v>100</v>
      </c>
      <c r="H27" s="2">
        <v>1400</v>
      </c>
    </row>
    <row r="28" spans="1:8" x14ac:dyDescent="0.25">
      <c r="A28" s="1">
        <v>42353</v>
      </c>
      <c r="B28" t="s">
        <v>29</v>
      </c>
      <c r="C28">
        <v>2015</v>
      </c>
      <c r="D28" t="s">
        <v>22</v>
      </c>
      <c r="E28" t="s">
        <v>20</v>
      </c>
      <c r="F28" t="s">
        <v>23</v>
      </c>
      <c r="G28">
        <v>40</v>
      </c>
      <c r="H28" s="2">
        <v>3240</v>
      </c>
    </row>
    <row r="29" spans="1:8" x14ac:dyDescent="0.25">
      <c r="A29" s="1">
        <v>42363</v>
      </c>
      <c r="B29" t="s">
        <v>29</v>
      </c>
      <c r="C29">
        <v>2015</v>
      </c>
      <c r="D29" t="s">
        <v>31</v>
      </c>
      <c r="E29" t="s">
        <v>10</v>
      </c>
      <c r="F29" t="s">
        <v>25</v>
      </c>
      <c r="G29">
        <v>30</v>
      </c>
      <c r="H29" s="2">
        <v>105</v>
      </c>
    </row>
    <row r="30" spans="1:8" x14ac:dyDescent="0.25">
      <c r="A30" s="1">
        <v>42365</v>
      </c>
      <c r="B30" t="s">
        <v>29</v>
      </c>
      <c r="C30">
        <v>2015</v>
      </c>
      <c r="D30" t="s">
        <v>27</v>
      </c>
      <c r="E30" t="s">
        <v>10</v>
      </c>
      <c r="F30" t="s">
        <v>18</v>
      </c>
      <c r="G30">
        <v>200</v>
      </c>
      <c r="H30" s="2">
        <v>1930</v>
      </c>
    </row>
    <row r="31" spans="1:8" x14ac:dyDescent="0.25">
      <c r="A31" s="1">
        <v>42384</v>
      </c>
      <c r="B31" t="s">
        <v>8</v>
      </c>
      <c r="C31">
        <v>2016</v>
      </c>
      <c r="D31" t="s">
        <v>22</v>
      </c>
      <c r="E31" t="s">
        <v>10</v>
      </c>
      <c r="F31" t="s">
        <v>32</v>
      </c>
      <c r="G31">
        <v>40</v>
      </c>
      <c r="H31" s="2">
        <v>250</v>
      </c>
    </row>
    <row r="32" spans="1:8" x14ac:dyDescent="0.25">
      <c r="A32" s="1">
        <v>42398</v>
      </c>
      <c r="B32" t="s">
        <v>8</v>
      </c>
      <c r="C32">
        <v>2016</v>
      </c>
      <c r="D32" t="s">
        <v>17</v>
      </c>
      <c r="E32" t="s">
        <v>24</v>
      </c>
      <c r="F32" t="s">
        <v>11</v>
      </c>
      <c r="G32">
        <v>50</v>
      </c>
      <c r="H32" s="2">
        <v>482.5</v>
      </c>
    </row>
    <row r="33" spans="1:8" x14ac:dyDescent="0.25">
      <c r="A33" s="1">
        <v>42400</v>
      </c>
      <c r="B33" t="s">
        <v>8</v>
      </c>
      <c r="C33">
        <v>2016</v>
      </c>
      <c r="D33" t="s">
        <v>31</v>
      </c>
      <c r="E33" t="s">
        <v>10</v>
      </c>
      <c r="F33" t="s">
        <v>32</v>
      </c>
      <c r="G33">
        <v>100</v>
      </c>
      <c r="H33" s="2">
        <v>1275</v>
      </c>
    </row>
    <row r="34" spans="1:8" x14ac:dyDescent="0.25">
      <c r="A34" s="1">
        <v>42407</v>
      </c>
      <c r="B34" t="s">
        <v>8</v>
      </c>
      <c r="C34">
        <v>2016</v>
      </c>
      <c r="D34" t="s">
        <v>27</v>
      </c>
      <c r="E34" t="s">
        <v>10</v>
      </c>
      <c r="F34" t="s">
        <v>21</v>
      </c>
      <c r="G34">
        <v>100</v>
      </c>
      <c r="H34" s="2">
        <v>1950</v>
      </c>
    </row>
    <row r="35" spans="1:8" x14ac:dyDescent="0.25">
      <c r="A35" s="1">
        <v>42426</v>
      </c>
      <c r="B35" t="s">
        <v>8</v>
      </c>
      <c r="C35">
        <v>2016</v>
      </c>
      <c r="D35" t="s">
        <v>27</v>
      </c>
      <c r="E35" t="s">
        <v>10</v>
      </c>
      <c r="F35" t="s">
        <v>28</v>
      </c>
      <c r="G35">
        <v>300</v>
      </c>
      <c r="H35" s="2">
        <v>13800</v>
      </c>
    </row>
    <row r="36" spans="1:8" x14ac:dyDescent="0.25">
      <c r="A36" s="1">
        <v>42435</v>
      </c>
      <c r="B36" t="s">
        <v>8</v>
      </c>
      <c r="C36">
        <v>2016</v>
      </c>
      <c r="D36" t="s">
        <v>15</v>
      </c>
      <c r="E36" t="s">
        <v>20</v>
      </c>
      <c r="F36" t="s">
        <v>11</v>
      </c>
      <c r="G36">
        <v>10</v>
      </c>
      <c r="H36" s="2">
        <v>35</v>
      </c>
    </row>
    <row r="37" spans="1:8" x14ac:dyDescent="0.25">
      <c r="A37" s="1">
        <v>42444</v>
      </c>
      <c r="B37" t="s">
        <v>8</v>
      </c>
      <c r="C37">
        <v>2016</v>
      </c>
      <c r="D37" t="s">
        <v>22</v>
      </c>
      <c r="E37" t="s">
        <v>10</v>
      </c>
      <c r="F37" t="s">
        <v>28</v>
      </c>
      <c r="G37">
        <v>25</v>
      </c>
      <c r="H37" s="2">
        <v>300</v>
      </c>
    </row>
    <row r="38" spans="1:8" x14ac:dyDescent="0.25">
      <c r="A38" s="1">
        <v>42456</v>
      </c>
      <c r="B38" t="s">
        <v>8</v>
      </c>
      <c r="C38">
        <v>2016</v>
      </c>
      <c r="D38" t="s">
        <v>9</v>
      </c>
      <c r="E38" t="s">
        <v>10</v>
      </c>
      <c r="F38" t="s">
        <v>23</v>
      </c>
      <c r="G38">
        <v>10</v>
      </c>
      <c r="H38" s="2">
        <v>127.5</v>
      </c>
    </row>
    <row r="39" spans="1:8" x14ac:dyDescent="0.25">
      <c r="A39" s="1">
        <v>42456</v>
      </c>
      <c r="B39" t="s">
        <v>8</v>
      </c>
      <c r="C39">
        <v>2016</v>
      </c>
      <c r="D39" t="s">
        <v>12</v>
      </c>
      <c r="E39" t="s">
        <v>10</v>
      </c>
      <c r="F39" t="s">
        <v>25</v>
      </c>
      <c r="G39">
        <v>40</v>
      </c>
      <c r="H39" s="2">
        <v>1560</v>
      </c>
    </row>
    <row r="40" spans="1:8" x14ac:dyDescent="0.25">
      <c r="A40" s="1">
        <v>42475</v>
      </c>
      <c r="B40" t="s">
        <v>19</v>
      </c>
      <c r="C40">
        <v>2016</v>
      </c>
      <c r="D40" t="s">
        <v>31</v>
      </c>
      <c r="E40" t="s">
        <v>20</v>
      </c>
      <c r="F40" t="s">
        <v>23</v>
      </c>
      <c r="G40">
        <v>20</v>
      </c>
      <c r="H40" s="2">
        <v>184</v>
      </c>
    </row>
    <row r="41" spans="1:8" x14ac:dyDescent="0.25">
      <c r="A41" s="1">
        <v>42487</v>
      </c>
      <c r="B41" t="s">
        <v>19</v>
      </c>
      <c r="C41">
        <v>2016</v>
      </c>
      <c r="D41" t="s">
        <v>22</v>
      </c>
      <c r="E41" t="s">
        <v>24</v>
      </c>
      <c r="F41" t="s">
        <v>11</v>
      </c>
      <c r="G41">
        <v>50</v>
      </c>
      <c r="H41" s="2">
        <v>919.99999999999989</v>
      </c>
    </row>
    <row r="42" spans="1:8" x14ac:dyDescent="0.25">
      <c r="A42" s="1">
        <v>42491</v>
      </c>
      <c r="B42" t="s">
        <v>19</v>
      </c>
      <c r="C42">
        <v>2016</v>
      </c>
      <c r="D42" t="s">
        <v>17</v>
      </c>
      <c r="E42" t="s">
        <v>10</v>
      </c>
      <c r="F42" t="s">
        <v>28</v>
      </c>
      <c r="G42">
        <v>25</v>
      </c>
      <c r="H42" s="2">
        <v>450</v>
      </c>
    </row>
    <row r="43" spans="1:8" x14ac:dyDescent="0.25">
      <c r="A43" s="1">
        <v>42491</v>
      </c>
      <c r="B43" t="s">
        <v>19</v>
      </c>
      <c r="C43">
        <v>2016</v>
      </c>
      <c r="D43" t="s">
        <v>9</v>
      </c>
      <c r="E43" t="s">
        <v>10</v>
      </c>
      <c r="F43" t="s">
        <v>21</v>
      </c>
      <c r="G43">
        <v>20</v>
      </c>
      <c r="H43" s="2">
        <v>920</v>
      </c>
    </row>
    <row r="44" spans="1:8" x14ac:dyDescent="0.25">
      <c r="A44" s="1">
        <v>42502</v>
      </c>
      <c r="B44" t="s">
        <v>19</v>
      </c>
      <c r="C44">
        <v>2016</v>
      </c>
      <c r="D44" t="s">
        <v>33</v>
      </c>
      <c r="E44" t="s">
        <v>24</v>
      </c>
      <c r="F44" t="s">
        <v>28</v>
      </c>
      <c r="G44">
        <v>30</v>
      </c>
      <c r="H44" s="2">
        <v>552</v>
      </c>
    </row>
    <row r="45" spans="1:8" x14ac:dyDescent="0.25">
      <c r="A45" s="1">
        <v>42522</v>
      </c>
      <c r="B45" t="s">
        <v>19</v>
      </c>
      <c r="C45">
        <v>2016</v>
      </c>
      <c r="D45" t="s">
        <v>27</v>
      </c>
      <c r="E45" t="s">
        <v>13</v>
      </c>
      <c r="F45" t="s">
        <v>32</v>
      </c>
      <c r="G45">
        <v>30</v>
      </c>
      <c r="H45" s="2">
        <v>1590</v>
      </c>
    </row>
    <row r="46" spans="1:8" x14ac:dyDescent="0.25">
      <c r="A46" s="1">
        <v>42528</v>
      </c>
      <c r="B46" t="s">
        <v>19</v>
      </c>
      <c r="C46">
        <v>2016</v>
      </c>
      <c r="D46" t="s">
        <v>33</v>
      </c>
      <c r="E46" t="s">
        <v>10</v>
      </c>
      <c r="F46" t="s">
        <v>14</v>
      </c>
      <c r="G46">
        <v>25</v>
      </c>
      <c r="H46" s="2">
        <v>229.99999999999997</v>
      </c>
    </row>
    <row r="47" spans="1:8" x14ac:dyDescent="0.25">
      <c r="A47" s="1">
        <v>42529</v>
      </c>
      <c r="B47" t="s">
        <v>19</v>
      </c>
      <c r="C47">
        <v>2016</v>
      </c>
      <c r="D47" t="s">
        <v>22</v>
      </c>
      <c r="E47" t="s">
        <v>10</v>
      </c>
      <c r="F47" t="s">
        <v>14</v>
      </c>
      <c r="G47">
        <v>50</v>
      </c>
      <c r="H47" s="2">
        <v>300</v>
      </c>
    </row>
    <row r="48" spans="1:8" x14ac:dyDescent="0.25">
      <c r="A48" s="1">
        <v>42541</v>
      </c>
      <c r="B48" t="s">
        <v>19</v>
      </c>
      <c r="C48">
        <v>2016</v>
      </c>
      <c r="D48" t="s">
        <v>9</v>
      </c>
      <c r="E48" t="s">
        <v>24</v>
      </c>
      <c r="F48" t="s">
        <v>25</v>
      </c>
      <c r="G48">
        <v>5</v>
      </c>
      <c r="H48" s="2">
        <v>230</v>
      </c>
    </row>
    <row r="49" spans="1:8" x14ac:dyDescent="0.25">
      <c r="A49" s="1">
        <v>42544</v>
      </c>
      <c r="B49" t="s">
        <v>19</v>
      </c>
      <c r="C49">
        <v>2016</v>
      </c>
      <c r="D49" t="s">
        <v>31</v>
      </c>
      <c r="E49" t="s">
        <v>10</v>
      </c>
      <c r="F49" t="s">
        <v>25</v>
      </c>
      <c r="G49">
        <v>40</v>
      </c>
      <c r="H49" s="2">
        <v>1392</v>
      </c>
    </row>
    <row r="50" spans="1:8" x14ac:dyDescent="0.25">
      <c r="A50" s="1">
        <v>42556</v>
      </c>
      <c r="B50" t="s">
        <v>26</v>
      </c>
      <c r="C50">
        <v>2016</v>
      </c>
      <c r="D50" t="s">
        <v>27</v>
      </c>
      <c r="E50" t="s">
        <v>13</v>
      </c>
      <c r="F50" t="s">
        <v>32</v>
      </c>
      <c r="G50">
        <v>17</v>
      </c>
      <c r="H50" s="2">
        <v>680</v>
      </c>
    </row>
    <row r="51" spans="1:8" x14ac:dyDescent="0.25">
      <c r="A51" s="1">
        <v>42566</v>
      </c>
      <c r="B51" t="s">
        <v>26</v>
      </c>
      <c r="C51">
        <v>2016</v>
      </c>
      <c r="D51" t="s">
        <v>17</v>
      </c>
      <c r="E51" t="s">
        <v>13</v>
      </c>
      <c r="F51" t="s">
        <v>32</v>
      </c>
      <c r="G51">
        <v>20</v>
      </c>
      <c r="H51" s="2">
        <v>200</v>
      </c>
    </row>
    <row r="52" spans="1:8" x14ac:dyDescent="0.25">
      <c r="A52" s="1">
        <v>42566</v>
      </c>
      <c r="B52" t="s">
        <v>26</v>
      </c>
      <c r="C52">
        <v>2016</v>
      </c>
      <c r="D52" t="s">
        <v>27</v>
      </c>
      <c r="E52" t="s">
        <v>24</v>
      </c>
      <c r="F52" t="s">
        <v>32</v>
      </c>
      <c r="G52">
        <v>20</v>
      </c>
      <c r="H52" s="2">
        <v>800</v>
      </c>
    </row>
    <row r="53" spans="1:8" x14ac:dyDescent="0.25">
      <c r="A53" s="1">
        <v>42571</v>
      </c>
      <c r="B53" t="s">
        <v>26</v>
      </c>
      <c r="C53">
        <v>2016</v>
      </c>
      <c r="D53" t="s">
        <v>27</v>
      </c>
      <c r="E53" t="s">
        <v>10</v>
      </c>
      <c r="F53" t="s">
        <v>18</v>
      </c>
      <c r="G53">
        <v>3</v>
      </c>
      <c r="H53" s="2">
        <v>120</v>
      </c>
    </row>
    <row r="54" spans="1:8" x14ac:dyDescent="0.25">
      <c r="A54" s="1">
        <v>42586</v>
      </c>
      <c r="B54" t="s">
        <v>26</v>
      </c>
      <c r="C54">
        <v>2016</v>
      </c>
      <c r="D54" t="s">
        <v>22</v>
      </c>
      <c r="E54" t="s">
        <v>13</v>
      </c>
      <c r="F54" t="s">
        <v>11</v>
      </c>
      <c r="G54">
        <v>10</v>
      </c>
      <c r="H54" s="2">
        <v>220</v>
      </c>
    </row>
    <row r="55" spans="1:8" x14ac:dyDescent="0.25">
      <c r="A55" s="1">
        <v>42597</v>
      </c>
      <c r="B55" t="s">
        <v>26</v>
      </c>
      <c r="C55">
        <v>2016</v>
      </c>
      <c r="D55" t="s">
        <v>27</v>
      </c>
      <c r="E55" t="s">
        <v>24</v>
      </c>
      <c r="F55" t="s">
        <v>30</v>
      </c>
      <c r="G55">
        <v>25</v>
      </c>
      <c r="H55" s="2">
        <v>533.75</v>
      </c>
    </row>
    <row r="56" spans="1:8" x14ac:dyDescent="0.25">
      <c r="A56" s="1">
        <v>42599</v>
      </c>
      <c r="B56" t="s">
        <v>26</v>
      </c>
      <c r="C56">
        <v>2016</v>
      </c>
      <c r="D56" t="s">
        <v>12</v>
      </c>
      <c r="E56" t="s">
        <v>10</v>
      </c>
      <c r="F56" t="s">
        <v>25</v>
      </c>
      <c r="G56">
        <v>87</v>
      </c>
      <c r="H56" s="2">
        <v>1218</v>
      </c>
    </row>
    <row r="57" spans="1:8" x14ac:dyDescent="0.25">
      <c r="A57" s="1">
        <v>42599</v>
      </c>
      <c r="B57" t="s">
        <v>26</v>
      </c>
      <c r="C57">
        <v>2016</v>
      </c>
      <c r="D57" t="s">
        <v>33</v>
      </c>
      <c r="E57" t="s">
        <v>20</v>
      </c>
      <c r="F57" t="s">
        <v>18</v>
      </c>
      <c r="G57">
        <v>40</v>
      </c>
      <c r="H57" s="2">
        <v>280</v>
      </c>
    </row>
    <row r="58" spans="1:8" x14ac:dyDescent="0.25">
      <c r="A58" s="1">
        <v>42609</v>
      </c>
      <c r="B58" t="s">
        <v>26</v>
      </c>
      <c r="C58">
        <v>2016</v>
      </c>
      <c r="D58" t="s">
        <v>27</v>
      </c>
      <c r="E58" t="s">
        <v>24</v>
      </c>
      <c r="F58" t="s">
        <v>14</v>
      </c>
      <c r="G58">
        <v>10</v>
      </c>
      <c r="H58" s="2">
        <v>456</v>
      </c>
    </row>
    <row r="59" spans="1:8" x14ac:dyDescent="0.25">
      <c r="A59" s="1">
        <v>42617</v>
      </c>
      <c r="B59" t="s">
        <v>26</v>
      </c>
      <c r="C59">
        <v>2016</v>
      </c>
      <c r="D59" t="s">
        <v>15</v>
      </c>
      <c r="E59" t="s">
        <v>24</v>
      </c>
      <c r="F59" t="s">
        <v>16</v>
      </c>
      <c r="G59">
        <v>30</v>
      </c>
      <c r="H59" s="2">
        <v>289.5</v>
      </c>
    </row>
    <row r="60" spans="1:8" x14ac:dyDescent="0.25">
      <c r="A60" s="1">
        <v>42618</v>
      </c>
      <c r="B60" t="s">
        <v>26</v>
      </c>
      <c r="C60">
        <v>2016</v>
      </c>
      <c r="D60" t="s">
        <v>31</v>
      </c>
      <c r="E60" t="s">
        <v>10</v>
      </c>
      <c r="F60" t="s">
        <v>11</v>
      </c>
      <c r="G60">
        <v>40</v>
      </c>
      <c r="H60" s="2">
        <v>736</v>
      </c>
    </row>
    <row r="61" spans="1:8" x14ac:dyDescent="0.25">
      <c r="A61" s="1">
        <v>42620</v>
      </c>
      <c r="B61" t="s">
        <v>26</v>
      </c>
      <c r="C61">
        <v>2016</v>
      </c>
      <c r="D61" t="s">
        <v>12</v>
      </c>
      <c r="E61" t="s">
        <v>24</v>
      </c>
      <c r="F61" t="s">
        <v>28</v>
      </c>
      <c r="G61">
        <v>300</v>
      </c>
      <c r="H61" s="2">
        <v>13800</v>
      </c>
    </row>
    <row r="62" spans="1:8" x14ac:dyDescent="0.25">
      <c r="A62" s="1">
        <v>42620</v>
      </c>
      <c r="B62" t="s">
        <v>26</v>
      </c>
      <c r="C62">
        <v>2016</v>
      </c>
      <c r="D62" t="s">
        <v>17</v>
      </c>
      <c r="E62" t="s">
        <v>13</v>
      </c>
      <c r="F62" t="s">
        <v>28</v>
      </c>
      <c r="G62">
        <v>30</v>
      </c>
      <c r="H62" s="2">
        <v>900</v>
      </c>
    </row>
    <row r="63" spans="1:8" x14ac:dyDescent="0.25">
      <c r="A63" s="1">
        <v>42637</v>
      </c>
      <c r="B63" t="s">
        <v>26</v>
      </c>
      <c r="C63">
        <v>2016</v>
      </c>
      <c r="D63" t="s">
        <v>17</v>
      </c>
      <c r="E63" t="s">
        <v>10</v>
      </c>
      <c r="F63" t="s">
        <v>18</v>
      </c>
      <c r="G63">
        <v>25</v>
      </c>
      <c r="H63" s="2">
        <v>138</v>
      </c>
    </row>
    <row r="64" spans="1:8" x14ac:dyDescent="0.25">
      <c r="A64" s="1">
        <v>42643</v>
      </c>
      <c r="B64" t="s">
        <v>26</v>
      </c>
      <c r="C64">
        <v>2016</v>
      </c>
      <c r="D64" t="s">
        <v>22</v>
      </c>
      <c r="E64" t="s">
        <v>20</v>
      </c>
      <c r="F64" t="s">
        <v>16</v>
      </c>
      <c r="G64">
        <v>10</v>
      </c>
      <c r="H64" s="2">
        <v>380</v>
      </c>
    </row>
    <row r="65" spans="1:8" x14ac:dyDescent="0.25">
      <c r="A65" s="1">
        <v>42661</v>
      </c>
      <c r="B65" t="s">
        <v>29</v>
      </c>
      <c r="C65">
        <v>2016</v>
      </c>
      <c r="D65" t="s">
        <v>9</v>
      </c>
      <c r="E65" t="s">
        <v>13</v>
      </c>
      <c r="F65" t="s">
        <v>11</v>
      </c>
      <c r="G65">
        <v>80</v>
      </c>
      <c r="H65" s="2">
        <v>122</v>
      </c>
    </row>
    <row r="66" spans="1:8" x14ac:dyDescent="0.25">
      <c r="A66" s="1">
        <v>42692</v>
      </c>
      <c r="B66" t="s">
        <v>29</v>
      </c>
      <c r="C66">
        <v>2016</v>
      </c>
      <c r="D66" t="s">
        <v>12</v>
      </c>
      <c r="E66" t="s">
        <v>13</v>
      </c>
      <c r="F66" t="s">
        <v>21</v>
      </c>
      <c r="G66">
        <v>10</v>
      </c>
      <c r="H66" s="2">
        <v>250</v>
      </c>
    </row>
    <row r="67" spans="1:8" x14ac:dyDescent="0.25">
      <c r="A67" s="1">
        <v>42713</v>
      </c>
      <c r="B67" t="s">
        <v>29</v>
      </c>
      <c r="C67">
        <v>2016</v>
      </c>
      <c r="D67" t="s">
        <v>9</v>
      </c>
      <c r="E67" t="s">
        <v>13</v>
      </c>
      <c r="F67" t="s">
        <v>16</v>
      </c>
      <c r="G67">
        <v>200</v>
      </c>
      <c r="H67" s="2">
        <v>598</v>
      </c>
    </row>
    <row r="68" spans="1:8" x14ac:dyDescent="0.25">
      <c r="A68" s="1">
        <v>42720</v>
      </c>
      <c r="B68" t="s">
        <v>29</v>
      </c>
      <c r="C68">
        <v>2016</v>
      </c>
      <c r="D68" t="s">
        <v>27</v>
      </c>
      <c r="E68" t="s">
        <v>13</v>
      </c>
      <c r="F68" t="s">
        <v>25</v>
      </c>
      <c r="G68">
        <v>300</v>
      </c>
      <c r="H68" s="2">
        <v>4200</v>
      </c>
    </row>
    <row r="69" spans="1:8" x14ac:dyDescent="0.25">
      <c r="A69" s="1">
        <v>42731</v>
      </c>
      <c r="B69" t="s">
        <v>29</v>
      </c>
      <c r="C69">
        <v>2016</v>
      </c>
      <c r="D69" t="s">
        <v>33</v>
      </c>
      <c r="E69" t="s">
        <v>10</v>
      </c>
      <c r="F69" t="s">
        <v>28</v>
      </c>
      <c r="G69">
        <v>50</v>
      </c>
      <c r="H69" s="2">
        <v>1739.9999999999998</v>
      </c>
    </row>
  </sheetData>
  <autoFilter ref="A4:H69" xr:uid="{CC6068E6-9625-4009-85D7-7819812FB629}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BE7F-2948-4A73-93A1-87AA01F04E3E}">
  <sheetPr codeName="Sheet4"/>
  <dimension ref="A1:H69"/>
  <sheetViews>
    <sheetView workbookViewId="0">
      <selection activeCell="E10" sqref="E10"/>
    </sheetView>
  </sheetViews>
  <sheetFormatPr defaultRowHeight="15" x14ac:dyDescent="0.25"/>
  <cols>
    <col min="1" max="1" width="11" bestFit="1" customWidth="1"/>
    <col min="2" max="2" width="6.140625" bestFit="1" customWidth="1"/>
    <col min="3" max="3" width="7.28515625" bestFit="1" customWidth="1"/>
    <col min="4" max="4" width="11.85546875" bestFit="1" customWidth="1"/>
    <col min="5" max="5" width="9.85546875" bestFit="1" customWidth="1"/>
    <col min="6" max="6" width="10.28515625" bestFit="1" customWidth="1"/>
    <col min="7" max="7" width="11" bestFit="1" customWidth="1"/>
    <col min="8" max="8" width="11.140625" bestFit="1" customWidth="1"/>
  </cols>
  <sheetData>
    <row r="1" spans="1:8" ht="15.75" x14ac:dyDescent="0.25">
      <c r="A1" s="4" t="s">
        <v>127</v>
      </c>
    </row>
    <row r="3" spans="1:8" ht="15" customHeight="1" x14ac:dyDescent="0.25">
      <c r="E3" s="15"/>
    </row>
    <row r="4" spans="1:8" x14ac:dyDescent="0.25">
      <c r="A4" s="3" t="s">
        <v>0</v>
      </c>
      <c r="B4" s="3" t="s">
        <v>1</v>
      </c>
      <c r="C4" s="3" t="s">
        <v>2</v>
      </c>
      <c r="D4" s="3" t="s">
        <v>3</v>
      </c>
      <c r="E4" s="15" t="s">
        <v>4</v>
      </c>
      <c r="F4" s="3" t="s">
        <v>5</v>
      </c>
      <c r="G4" s="3" t="s">
        <v>6</v>
      </c>
      <c r="H4" s="3" t="s">
        <v>7</v>
      </c>
    </row>
    <row r="5" spans="1:8" x14ac:dyDescent="0.25">
      <c r="A5" s="1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>
        <v>15</v>
      </c>
      <c r="H5" s="2">
        <v>270</v>
      </c>
    </row>
    <row r="6" spans="1:8" x14ac:dyDescent="0.25">
      <c r="A6" s="1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>
        <v>20</v>
      </c>
      <c r="H6" s="2">
        <v>200</v>
      </c>
    </row>
    <row r="7" spans="1:8" x14ac:dyDescent="0.25">
      <c r="A7" s="1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>
        <v>25</v>
      </c>
      <c r="H7" s="2">
        <v>1150</v>
      </c>
    </row>
    <row r="8" spans="1:8" x14ac:dyDescent="0.25">
      <c r="A8" s="1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>
        <v>14</v>
      </c>
      <c r="H8" s="2">
        <v>100</v>
      </c>
    </row>
    <row r="9" spans="1:8" x14ac:dyDescent="0.25">
      <c r="A9" s="1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>
        <v>16</v>
      </c>
      <c r="H9" s="2">
        <v>400</v>
      </c>
    </row>
    <row r="10" spans="1:8" x14ac:dyDescent="0.25">
      <c r="A10" s="1">
        <v>42110</v>
      </c>
      <c r="B10" t="s">
        <v>19</v>
      </c>
      <c r="C10">
        <v>2015</v>
      </c>
      <c r="D10" t="s">
        <v>22</v>
      </c>
      <c r="E10" t="s">
        <v>125</v>
      </c>
      <c r="F10" t="s">
        <v>23</v>
      </c>
      <c r="G10">
        <v>40</v>
      </c>
      <c r="H10" s="2">
        <v>510</v>
      </c>
    </row>
    <row r="11" spans="1:8" x14ac:dyDescent="0.25">
      <c r="A11" s="1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>
        <v>20</v>
      </c>
      <c r="H11" s="2">
        <v>70</v>
      </c>
    </row>
    <row r="12" spans="1:8" x14ac:dyDescent="0.25">
      <c r="A12" s="1">
        <v>42122</v>
      </c>
      <c r="B12" t="s">
        <v>19</v>
      </c>
      <c r="C12">
        <v>2015</v>
      </c>
      <c r="D12" t="s">
        <v>15</v>
      </c>
      <c r="E12" t="s">
        <v>126</v>
      </c>
      <c r="F12" t="s">
        <v>25</v>
      </c>
      <c r="G12">
        <v>10</v>
      </c>
      <c r="H12" s="2">
        <v>92</v>
      </c>
    </row>
    <row r="13" spans="1:8" x14ac:dyDescent="0.25">
      <c r="A13" s="1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>
        <v>29</v>
      </c>
      <c r="H13" s="2">
        <v>350</v>
      </c>
    </row>
    <row r="14" spans="1:8" x14ac:dyDescent="0.25">
      <c r="A14" s="1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>
        <v>10</v>
      </c>
      <c r="H14" s="2">
        <v>127.5</v>
      </c>
    </row>
    <row r="15" spans="1:8" x14ac:dyDescent="0.25">
      <c r="A15" s="1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>
        <v>30</v>
      </c>
      <c r="H15" s="2">
        <v>660</v>
      </c>
    </row>
    <row r="16" spans="1:8" x14ac:dyDescent="0.25">
      <c r="A16" s="1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>
        <v>30</v>
      </c>
      <c r="H16" s="2">
        <v>276</v>
      </c>
    </row>
    <row r="17" spans="1:8" x14ac:dyDescent="0.25">
      <c r="A17" s="1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>
        <v>10</v>
      </c>
      <c r="H17" s="2">
        <v>530</v>
      </c>
    </row>
    <row r="18" spans="1:8" x14ac:dyDescent="0.25">
      <c r="A18" s="1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>
        <v>50</v>
      </c>
      <c r="H18" s="2">
        <v>500</v>
      </c>
    </row>
    <row r="19" spans="1:8" x14ac:dyDescent="0.25">
      <c r="A19" s="1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>
        <v>90</v>
      </c>
      <c r="H19" s="2">
        <v>2250</v>
      </c>
    </row>
    <row r="20" spans="1:8" x14ac:dyDescent="0.25">
      <c r="A20" s="1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>
        <v>50</v>
      </c>
      <c r="H20" s="2">
        <v>149.5</v>
      </c>
    </row>
    <row r="21" spans="1:8" x14ac:dyDescent="0.25">
      <c r="A21" s="1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>
        <v>25</v>
      </c>
      <c r="H21" s="2">
        <v>1000</v>
      </c>
    </row>
    <row r="22" spans="1:8" x14ac:dyDescent="0.25">
      <c r="A22" s="1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>
        <v>25</v>
      </c>
      <c r="H22" s="2">
        <v>74.75</v>
      </c>
    </row>
    <row r="23" spans="1:8" x14ac:dyDescent="0.25">
      <c r="A23" s="1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>
        <v>15</v>
      </c>
      <c r="H23" s="2">
        <v>52.5</v>
      </c>
    </row>
    <row r="24" spans="1:8" x14ac:dyDescent="0.25">
      <c r="A24" s="1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>
        <v>10</v>
      </c>
      <c r="H24" s="2">
        <v>96.5</v>
      </c>
    </row>
    <row r="25" spans="1:8" x14ac:dyDescent="0.25">
      <c r="A25" s="1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>
        <v>10</v>
      </c>
      <c r="H25" s="2">
        <v>300</v>
      </c>
    </row>
    <row r="26" spans="1:8" x14ac:dyDescent="0.25">
      <c r="A26" s="1">
        <v>42326</v>
      </c>
      <c r="B26" t="s">
        <v>29</v>
      </c>
      <c r="C26">
        <v>2015</v>
      </c>
      <c r="D26" t="s">
        <v>15</v>
      </c>
      <c r="E26" t="s">
        <v>10</v>
      </c>
      <c r="F26" t="s">
        <v>30</v>
      </c>
      <c r="G26">
        <v>40</v>
      </c>
      <c r="H26" s="2">
        <v>510</v>
      </c>
    </row>
    <row r="27" spans="1:8" x14ac:dyDescent="0.25">
      <c r="A27" s="1">
        <v>42353</v>
      </c>
      <c r="B27" t="s">
        <v>29</v>
      </c>
      <c r="C27">
        <v>2015</v>
      </c>
      <c r="D27" t="s">
        <v>22</v>
      </c>
      <c r="E27" t="s">
        <v>10</v>
      </c>
      <c r="F27" t="s">
        <v>11</v>
      </c>
      <c r="G27">
        <v>100</v>
      </c>
      <c r="H27" s="2">
        <v>1400</v>
      </c>
    </row>
    <row r="28" spans="1:8" x14ac:dyDescent="0.25">
      <c r="A28" s="1">
        <v>42353</v>
      </c>
      <c r="B28" t="s">
        <v>29</v>
      </c>
      <c r="C28">
        <v>2015</v>
      </c>
      <c r="D28" t="s">
        <v>22</v>
      </c>
      <c r="E28" t="s">
        <v>20</v>
      </c>
      <c r="F28" t="s">
        <v>23</v>
      </c>
      <c r="G28">
        <v>40</v>
      </c>
      <c r="H28" s="2">
        <v>3240</v>
      </c>
    </row>
    <row r="29" spans="1:8" x14ac:dyDescent="0.25">
      <c r="A29" s="1">
        <v>42363</v>
      </c>
      <c r="B29" t="s">
        <v>29</v>
      </c>
      <c r="C29">
        <v>2015</v>
      </c>
      <c r="D29" t="s">
        <v>31</v>
      </c>
      <c r="E29" t="s">
        <v>10</v>
      </c>
      <c r="F29" t="s">
        <v>25</v>
      </c>
      <c r="G29">
        <v>30</v>
      </c>
      <c r="H29" s="2">
        <v>105</v>
      </c>
    </row>
    <row r="30" spans="1:8" x14ac:dyDescent="0.25">
      <c r="A30" s="1">
        <v>42365</v>
      </c>
      <c r="B30" t="s">
        <v>29</v>
      </c>
      <c r="C30">
        <v>2015</v>
      </c>
      <c r="D30" t="s">
        <v>27</v>
      </c>
      <c r="E30" t="s">
        <v>10</v>
      </c>
      <c r="F30" t="s">
        <v>18</v>
      </c>
      <c r="G30">
        <v>200</v>
      </c>
      <c r="H30" s="2">
        <v>1930</v>
      </c>
    </row>
    <row r="31" spans="1:8" x14ac:dyDescent="0.25">
      <c r="A31" s="1">
        <v>42384</v>
      </c>
      <c r="B31" t="s">
        <v>8</v>
      </c>
      <c r="C31">
        <v>2016</v>
      </c>
      <c r="D31" t="s">
        <v>22</v>
      </c>
      <c r="E31" t="s">
        <v>10</v>
      </c>
      <c r="F31" t="s">
        <v>32</v>
      </c>
      <c r="G31">
        <v>40</v>
      </c>
      <c r="H31" s="2">
        <v>250</v>
      </c>
    </row>
    <row r="32" spans="1:8" x14ac:dyDescent="0.25">
      <c r="A32" s="1">
        <v>42398</v>
      </c>
      <c r="B32" t="s">
        <v>8</v>
      </c>
      <c r="C32">
        <v>2016</v>
      </c>
      <c r="D32" t="s">
        <v>17</v>
      </c>
      <c r="E32" t="s">
        <v>24</v>
      </c>
      <c r="F32" t="s">
        <v>11</v>
      </c>
      <c r="G32">
        <v>50</v>
      </c>
      <c r="H32" s="2">
        <v>482.5</v>
      </c>
    </row>
    <row r="33" spans="1:8" x14ac:dyDescent="0.25">
      <c r="A33" s="1">
        <v>42400</v>
      </c>
      <c r="B33" t="s">
        <v>8</v>
      </c>
      <c r="C33">
        <v>2016</v>
      </c>
      <c r="D33" t="s">
        <v>31</v>
      </c>
      <c r="E33" t="s">
        <v>10</v>
      </c>
      <c r="F33" t="s">
        <v>32</v>
      </c>
      <c r="G33">
        <v>100</v>
      </c>
      <c r="H33" s="2">
        <v>1275</v>
      </c>
    </row>
    <row r="34" spans="1:8" x14ac:dyDescent="0.25">
      <c r="A34" s="1">
        <v>42407</v>
      </c>
      <c r="B34" t="s">
        <v>8</v>
      </c>
      <c r="C34">
        <v>2016</v>
      </c>
      <c r="D34" t="s">
        <v>27</v>
      </c>
      <c r="E34" t="s">
        <v>10</v>
      </c>
      <c r="F34" t="s">
        <v>21</v>
      </c>
      <c r="G34">
        <v>100</v>
      </c>
      <c r="H34" s="2">
        <v>1950</v>
      </c>
    </row>
    <row r="35" spans="1:8" x14ac:dyDescent="0.25">
      <c r="A35" s="1">
        <v>42426</v>
      </c>
      <c r="B35" t="s">
        <v>8</v>
      </c>
      <c r="C35">
        <v>2016</v>
      </c>
      <c r="D35" t="s">
        <v>27</v>
      </c>
      <c r="E35" t="s">
        <v>10</v>
      </c>
      <c r="F35" t="s">
        <v>28</v>
      </c>
      <c r="G35">
        <v>300</v>
      </c>
      <c r="H35" s="2">
        <v>13800</v>
      </c>
    </row>
    <row r="36" spans="1:8" x14ac:dyDescent="0.25">
      <c r="A36" s="1">
        <v>42435</v>
      </c>
      <c r="B36" t="s">
        <v>8</v>
      </c>
      <c r="C36">
        <v>2016</v>
      </c>
      <c r="D36" t="s">
        <v>15</v>
      </c>
      <c r="E36" t="s">
        <v>20</v>
      </c>
      <c r="F36" t="s">
        <v>11</v>
      </c>
      <c r="G36">
        <v>10</v>
      </c>
      <c r="H36" s="2">
        <v>35</v>
      </c>
    </row>
    <row r="37" spans="1:8" x14ac:dyDescent="0.25">
      <c r="A37" s="1">
        <v>42444</v>
      </c>
      <c r="B37" t="s">
        <v>8</v>
      </c>
      <c r="C37">
        <v>2016</v>
      </c>
      <c r="D37" t="s">
        <v>22</v>
      </c>
      <c r="E37" t="s">
        <v>10</v>
      </c>
      <c r="F37" t="s">
        <v>28</v>
      </c>
      <c r="G37">
        <v>25</v>
      </c>
      <c r="H37" s="2">
        <v>300</v>
      </c>
    </row>
    <row r="38" spans="1:8" x14ac:dyDescent="0.25">
      <c r="A38" s="1">
        <v>42456</v>
      </c>
      <c r="B38" t="s">
        <v>8</v>
      </c>
      <c r="C38">
        <v>2016</v>
      </c>
      <c r="D38" t="s">
        <v>9</v>
      </c>
      <c r="E38" t="s">
        <v>10</v>
      </c>
      <c r="F38" t="s">
        <v>23</v>
      </c>
      <c r="G38">
        <v>10</v>
      </c>
      <c r="H38" s="2">
        <v>127.5</v>
      </c>
    </row>
    <row r="39" spans="1:8" x14ac:dyDescent="0.25">
      <c r="A39" s="1">
        <v>42456</v>
      </c>
      <c r="B39" t="s">
        <v>8</v>
      </c>
      <c r="C39">
        <v>2016</v>
      </c>
      <c r="D39" t="s">
        <v>12</v>
      </c>
      <c r="E39" t="s">
        <v>10</v>
      </c>
      <c r="F39" t="s">
        <v>25</v>
      </c>
      <c r="G39">
        <v>40</v>
      </c>
      <c r="H39" s="2">
        <v>1560</v>
      </c>
    </row>
    <row r="40" spans="1:8" x14ac:dyDescent="0.25">
      <c r="A40" s="1">
        <v>42475</v>
      </c>
      <c r="B40" t="s">
        <v>19</v>
      </c>
      <c r="C40">
        <v>2016</v>
      </c>
      <c r="D40" t="s">
        <v>31</v>
      </c>
      <c r="E40" t="s">
        <v>20</v>
      </c>
      <c r="F40" t="s">
        <v>23</v>
      </c>
      <c r="G40">
        <v>20</v>
      </c>
      <c r="H40" s="2">
        <v>184</v>
      </c>
    </row>
    <row r="41" spans="1:8" x14ac:dyDescent="0.25">
      <c r="A41" s="1">
        <v>42487</v>
      </c>
      <c r="B41" t="s">
        <v>19</v>
      </c>
      <c r="C41">
        <v>2016</v>
      </c>
      <c r="D41" t="s">
        <v>22</v>
      </c>
      <c r="E41" t="s">
        <v>24</v>
      </c>
      <c r="F41" t="s">
        <v>11</v>
      </c>
      <c r="G41">
        <v>50</v>
      </c>
      <c r="H41" s="2">
        <v>919.99999999999989</v>
      </c>
    </row>
    <row r="42" spans="1:8" x14ac:dyDescent="0.25">
      <c r="A42" s="1">
        <v>42491</v>
      </c>
      <c r="B42" t="s">
        <v>19</v>
      </c>
      <c r="C42">
        <v>2016</v>
      </c>
      <c r="D42" t="s">
        <v>17</v>
      </c>
      <c r="E42" t="s">
        <v>10</v>
      </c>
      <c r="F42" t="s">
        <v>28</v>
      </c>
      <c r="G42">
        <v>25</v>
      </c>
      <c r="H42" s="2">
        <v>450</v>
      </c>
    </row>
    <row r="43" spans="1:8" x14ac:dyDescent="0.25">
      <c r="A43" s="1">
        <v>42491</v>
      </c>
      <c r="B43" t="s">
        <v>19</v>
      </c>
      <c r="C43">
        <v>2016</v>
      </c>
      <c r="D43" t="s">
        <v>9</v>
      </c>
      <c r="E43" t="s">
        <v>10</v>
      </c>
      <c r="F43" t="s">
        <v>21</v>
      </c>
      <c r="G43">
        <v>20</v>
      </c>
      <c r="H43" s="2">
        <v>920</v>
      </c>
    </row>
    <row r="44" spans="1:8" x14ac:dyDescent="0.25">
      <c r="A44" s="1">
        <v>42502</v>
      </c>
      <c r="B44" t="s">
        <v>19</v>
      </c>
      <c r="C44">
        <v>2016</v>
      </c>
      <c r="D44" t="s">
        <v>33</v>
      </c>
      <c r="E44" t="s">
        <v>24</v>
      </c>
      <c r="F44" t="s">
        <v>28</v>
      </c>
      <c r="G44">
        <v>30</v>
      </c>
      <c r="H44" s="2">
        <v>552</v>
      </c>
    </row>
    <row r="45" spans="1:8" x14ac:dyDescent="0.25">
      <c r="A45" s="1">
        <v>42522</v>
      </c>
      <c r="B45" t="s">
        <v>19</v>
      </c>
      <c r="C45">
        <v>2016</v>
      </c>
      <c r="D45" t="s">
        <v>27</v>
      </c>
      <c r="E45" t="s">
        <v>13</v>
      </c>
      <c r="F45" t="s">
        <v>32</v>
      </c>
      <c r="G45">
        <v>30</v>
      </c>
      <c r="H45" s="2">
        <v>1590</v>
      </c>
    </row>
    <row r="46" spans="1:8" x14ac:dyDescent="0.25">
      <c r="A46" s="1">
        <v>42528</v>
      </c>
      <c r="B46" t="s">
        <v>19</v>
      </c>
      <c r="C46">
        <v>2016</v>
      </c>
      <c r="D46" t="s">
        <v>33</v>
      </c>
      <c r="E46" t="s">
        <v>10</v>
      </c>
      <c r="F46" t="s">
        <v>14</v>
      </c>
      <c r="G46">
        <v>25</v>
      </c>
      <c r="H46" s="2">
        <v>229.99999999999997</v>
      </c>
    </row>
    <row r="47" spans="1:8" x14ac:dyDescent="0.25">
      <c r="A47" s="1">
        <v>42529</v>
      </c>
      <c r="B47" t="s">
        <v>19</v>
      </c>
      <c r="C47">
        <v>2016</v>
      </c>
      <c r="D47" t="s">
        <v>22</v>
      </c>
      <c r="E47" t="s">
        <v>10</v>
      </c>
      <c r="F47" t="s">
        <v>14</v>
      </c>
      <c r="G47">
        <v>50</v>
      </c>
      <c r="H47" s="2">
        <v>300</v>
      </c>
    </row>
    <row r="48" spans="1:8" x14ac:dyDescent="0.25">
      <c r="A48" s="1">
        <v>42541</v>
      </c>
      <c r="B48" t="s">
        <v>19</v>
      </c>
      <c r="C48">
        <v>2016</v>
      </c>
      <c r="D48" t="s">
        <v>9</v>
      </c>
      <c r="E48" t="s">
        <v>24</v>
      </c>
      <c r="F48" t="s">
        <v>25</v>
      </c>
      <c r="G48">
        <v>5</v>
      </c>
      <c r="H48" s="2">
        <v>230</v>
      </c>
    </row>
    <row r="49" spans="1:8" x14ac:dyDescent="0.25">
      <c r="A49" s="1">
        <v>42544</v>
      </c>
      <c r="B49" t="s">
        <v>19</v>
      </c>
      <c r="C49">
        <v>2016</v>
      </c>
      <c r="D49" t="s">
        <v>31</v>
      </c>
      <c r="E49" t="s">
        <v>10</v>
      </c>
      <c r="F49" t="s">
        <v>25</v>
      </c>
      <c r="G49">
        <v>40</v>
      </c>
      <c r="H49" s="2">
        <v>1392</v>
      </c>
    </row>
    <row r="50" spans="1:8" x14ac:dyDescent="0.25">
      <c r="A50" s="1">
        <v>42556</v>
      </c>
      <c r="B50" t="s">
        <v>26</v>
      </c>
      <c r="C50">
        <v>2016</v>
      </c>
      <c r="D50" t="s">
        <v>27</v>
      </c>
      <c r="E50" t="s">
        <v>13</v>
      </c>
      <c r="F50" t="s">
        <v>32</v>
      </c>
      <c r="G50">
        <v>17</v>
      </c>
      <c r="H50" s="2">
        <v>680</v>
      </c>
    </row>
    <row r="51" spans="1:8" x14ac:dyDescent="0.25">
      <c r="A51" s="1">
        <v>42566</v>
      </c>
      <c r="B51" t="s">
        <v>26</v>
      </c>
      <c r="C51">
        <v>2016</v>
      </c>
      <c r="D51" t="s">
        <v>17</v>
      </c>
      <c r="E51" t="s">
        <v>13</v>
      </c>
      <c r="F51" t="s">
        <v>32</v>
      </c>
      <c r="G51">
        <v>20</v>
      </c>
      <c r="H51" s="2">
        <v>200</v>
      </c>
    </row>
    <row r="52" spans="1:8" x14ac:dyDescent="0.25">
      <c r="A52" s="1">
        <v>42566</v>
      </c>
      <c r="B52" t="s">
        <v>26</v>
      </c>
      <c r="C52">
        <v>2016</v>
      </c>
      <c r="D52" t="s">
        <v>27</v>
      </c>
      <c r="E52" t="s">
        <v>24</v>
      </c>
      <c r="F52" t="s">
        <v>32</v>
      </c>
      <c r="G52">
        <v>20</v>
      </c>
      <c r="H52" s="2">
        <v>800</v>
      </c>
    </row>
    <row r="53" spans="1:8" x14ac:dyDescent="0.25">
      <c r="A53" s="1">
        <v>42571</v>
      </c>
      <c r="B53" t="s">
        <v>26</v>
      </c>
      <c r="C53">
        <v>2016</v>
      </c>
      <c r="D53" t="s">
        <v>27</v>
      </c>
      <c r="E53" t="s">
        <v>10</v>
      </c>
      <c r="F53" t="s">
        <v>18</v>
      </c>
      <c r="G53">
        <v>3</v>
      </c>
      <c r="H53" s="2">
        <v>120</v>
      </c>
    </row>
    <row r="54" spans="1:8" x14ac:dyDescent="0.25">
      <c r="A54" s="1">
        <v>42586</v>
      </c>
      <c r="B54" t="s">
        <v>26</v>
      </c>
      <c r="C54">
        <v>2016</v>
      </c>
      <c r="D54" t="s">
        <v>22</v>
      </c>
      <c r="E54" t="s">
        <v>13</v>
      </c>
      <c r="F54" t="s">
        <v>11</v>
      </c>
      <c r="G54">
        <v>10</v>
      </c>
      <c r="H54" s="2">
        <v>220</v>
      </c>
    </row>
    <row r="55" spans="1:8" x14ac:dyDescent="0.25">
      <c r="A55" s="1">
        <v>42597</v>
      </c>
      <c r="B55" t="s">
        <v>26</v>
      </c>
      <c r="C55">
        <v>2016</v>
      </c>
      <c r="D55" t="s">
        <v>27</v>
      </c>
      <c r="E55" t="s">
        <v>24</v>
      </c>
      <c r="F55" t="s">
        <v>30</v>
      </c>
      <c r="G55">
        <v>25</v>
      </c>
      <c r="H55" s="2">
        <v>533.75</v>
      </c>
    </row>
    <row r="56" spans="1:8" x14ac:dyDescent="0.25">
      <c r="A56" s="1">
        <v>42599</v>
      </c>
      <c r="B56" t="s">
        <v>26</v>
      </c>
      <c r="C56">
        <v>2016</v>
      </c>
      <c r="D56" t="s">
        <v>12</v>
      </c>
      <c r="E56" t="s">
        <v>10</v>
      </c>
      <c r="F56" t="s">
        <v>25</v>
      </c>
      <c r="G56">
        <v>87</v>
      </c>
      <c r="H56" s="2">
        <v>1218</v>
      </c>
    </row>
    <row r="57" spans="1:8" x14ac:dyDescent="0.25">
      <c r="A57" s="1">
        <v>42599</v>
      </c>
      <c r="B57" t="s">
        <v>26</v>
      </c>
      <c r="C57">
        <v>2016</v>
      </c>
      <c r="D57" t="s">
        <v>33</v>
      </c>
      <c r="E57" t="s">
        <v>20</v>
      </c>
      <c r="F57" t="s">
        <v>18</v>
      </c>
      <c r="G57">
        <v>40</v>
      </c>
      <c r="H57" s="2">
        <v>280</v>
      </c>
    </row>
    <row r="58" spans="1:8" x14ac:dyDescent="0.25">
      <c r="A58" s="1">
        <v>42609</v>
      </c>
      <c r="B58" t="s">
        <v>26</v>
      </c>
      <c r="C58">
        <v>2016</v>
      </c>
      <c r="D58" t="s">
        <v>27</v>
      </c>
      <c r="E58" t="s">
        <v>24</v>
      </c>
      <c r="F58" t="s">
        <v>14</v>
      </c>
      <c r="G58">
        <v>10</v>
      </c>
      <c r="H58" s="2">
        <v>456</v>
      </c>
    </row>
    <row r="59" spans="1:8" x14ac:dyDescent="0.25">
      <c r="A59" s="1">
        <v>42617</v>
      </c>
      <c r="B59" t="s">
        <v>26</v>
      </c>
      <c r="C59">
        <v>2016</v>
      </c>
      <c r="D59" t="s">
        <v>15</v>
      </c>
      <c r="E59" t="s">
        <v>24</v>
      </c>
      <c r="F59" t="s">
        <v>16</v>
      </c>
      <c r="G59">
        <v>30</v>
      </c>
      <c r="H59" s="2">
        <v>289.5</v>
      </c>
    </row>
    <row r="60" spans="1:8" x14ac:dyDescent="0.25">
      <c r="A60" s="1">
        <v>42618</v>
      </c>
      <c r="B60" t="s">
        <v>26</v>
      </c>
      <c r="C60">
        <v>2016</v>
      </c>
      <c r="D60" t="s">
        <v>31</v>
      </c>
      <c r="E60" t="s">
        <v>10</v>
      </c>
      <c r="F60" t="s">
        <v>11</v>
      </c>
      <c r="G60">
        <v>40</v>
      </c>
      <c r="H60" s="2">
        <v>736</v>
      </c>
    </row>
    <row r="61" spans="1:8" x14ac:dyDescent="0.25">
      <c r="A61" s="1">
        <v>42620</v>
      </c>
      <c r="B61" t="s">
        <v>26</v>
      </c>
      <c r="C61">
        <v>2016</v>
      </c>
      <c r="D61" t="s">
        <v>12</v>
      </c>
      <c r="E61" t="s">
        <v>24</v>
      </c>
      <c r="F61" t="s">
        <v>28</v>
      </c>
      <c r="G61">
        <v>300</v>
      </c>
      <c r="H61" s="2">
        <v>13800</v>
      </c>
    </row>
    <row r="62" spans="1:8" x14ac:dyDescent="0.25">
      <c r="A62" s="1">
        <v>42620</v>
      </c>
      <c r="B62" t="s">
        <v>26</v>
      </c>
      <c r="C62">
        <v>2016</v>
      </c>
      <c r="D62" t="s">
        <v>17</v>
      </c>
      <c r="E62" t="s">
        <v>13</v>
      </c>
      <c r="F62" t="s">
        <v>28</v>
      </c>
      <c r="G62">
        <v>30</v>
      </c>
      <c r="H62" s="2">
        <v>900</v>
      </c>
    </row>
    <row r="63" spans="1:8" x14ac:dyDescent="0.25">
      <c r="A63" s="1">
        <v>42637</v>
      </c>
      <c r="B63" t="s">
        <v>26</v>
      </c>
      <c r="C63">
        <v>2016</v>
      </c>
      <c r="D63" t="s">
        <v>17</v>
      </c>
      <c r="E63" t="s">
        <v>10</v>
      </c>
      <c r="F63" t="s">
        <v>18</v>
      </c>
      <c r="G63">
        <v>25</v>
      </c>
      <c r="H63" s="2">
        <v>138</v>
      </c>
    </row>
    <row r="64" spans="1:8" x14ac:dyDescent="0.25">
      <c r="A64" s="1">
        <v>42643</v>
      </c>
      <c r="B64" t="s">
        <v>26</v>
      </c>
      <c r="C64">
        <v>2016</v>
      </c>
      <c r="D64" t="s">
        <v>22</v>
      </c>
      <c r="E64" t="s">
        <v>20</v>
      </c>
      <c r="F64" t="s">
        <v>16</v>
      </c>
      <c r="G64">
        <v>10</v>
      </c>
      <c r="H64" s="2">
        <v>380</v>
      </c>
    </row>
    <row r="65" spans="1:8" x14ac:dyDescent="0.25">
      <c r="A65" s="1">
        <v>42661</v>
      </c>
      <c r="B65" t="s">
        <v>29</v>
      </c>
      <c r="C65">
        <v>2016</v>
      </c>
      <c r="D65" t="s">
        <v>9</v>
      </c>
      <c r="E65" t="s">
        <v>13</v>
      </c>
      <c r="F65" t="s">
        <v>11</v>
      </c>
      <c r="G65">
        <v>80</v>
      </c>
      <c r="H65" s="2">
        <v>122</v>
      </c>
    </row>
    <row r="66" spans="1:8" x14ac:dyDescent="0.25">
      <c r="A66" s="1">
        <v>42692</v>
      </c>
      <c r="B66" t="s">
        <v>29</v>
      </c>
      <c r="C66">
        <v>2016</v>
      </c>
      <c r="D66" t="s">
        <v>12</v>
      </c>
      <c r="E66" t="s">
        <v>13</v>
      </c>
      <c r="F66" t="s">
        <v>21</v>
      </c>
      <c r="G66">
        <v>10</v>
      </c>
      <c r="H66" s="2">
        <v>250</v>
      </c>
    </row>
    <row r="67" spans="1:8" x14ac:dyDescent="0.25">
      <c r="A67" s="1">
        <v>42713</v>
      </c>
      <c r="B67" t="s">
        <v>29</v>
      </c>
      <c r="C67">
        <v>2016</v>
      </c>
      <c r="D67" t="s">
        <v>9</v>
      </c>
      <c r="E67" t="s">
        <v>13</v>
      </c>
      <c r="F67" t="s">
        <v>16</v>
      </c>
      <c r="G67">
        <v>200</v>
      </c>
      <c r="H67" s="2">
        <v>598</v>
      </c>
    </row>
    <row r="68" spans="1:8" x14ac:dyDescent="0.25">
      <c r="A68" s="1">
        <v>42720</v>
      </c>
      <c r="B68" t="s">
        <v>29</v>
      </c>
      <c r="C68">
        <v>2016</v>
      </c>
      <c r="D68" t="s">
        <v>27</v>
      </c>
      <c r="E68" t="s">
        <v>13</v>
      </c>
      <c r="F68" t="s">
        <v>25</v>
      </c>
      <c r="G68">
        <v>300</v>
      </c>
      <c r="H68" s="2">
        <v>4200</v>
      </c>
    </row>
    <row r="69" spans="1:8" x14ac:dyDescent="0.25">
      <c r="A69" s="1">
        <v>42731</v>
      </c>
      <c r="B69" t="s">
        <v>29</v>
      </c>
      <c r="C69">
        <v>2016</v>
      </c>
      <c r="D69" t="s">
        <v>33</v>
      </c>
      <c r="E69" t="s">
        <v>10</v>
      </c>
      <c r="F69" t="s">
        <v>28</v>
      </c>
      <c r="G69">
        <v>50</v>
      </c>
      <c r="H69" s="2">
        <v>1739.9999999999998</v>
      </c>
    </row>
  </sheetData>
  <autoFilter ref="A4:H69" xr:uid="{CC6068E6-9625-4009-85D7-7819812FB629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E7:J32"/>
  <sheetViews>
    <sheetView showGridLines="0" workbookViewId="0">
      <selection activeCell="E10" sqref="E10"/>
    </sheetView>
  </sheetViews>
  <sheetFormatPr defaultRowHeight="15" x14ac:dyDescent="0.25"/>
  <cols>
    <col min="1" max="1" width="3.7109375" customWidth="1"/>
    <col min="5" max="5" width="9.28515625" customWidth="1"/>
    <col min="6" max="6" width="7.140625" customWidth="1"/>
    <col min="7" max="7" width="9.28515625" customWidth="1"/>
    <col min="8" max="9" width="7" customWidth="1"/>
  </cols>
  <sheetData>
    <row r="7" spans="5:10" x14ac:dyDescent="0.25">
      <c r="E7" s="3" t="s">
        <v>119</v>
      </c>
      <c r="F7" s="3" t="s">
        <v>4</v>
      </c>
      <c r="G7" s="3" t="s">
        <v>5</v>
      </c>
      <c r="H7" s="3" t="s">
        <v>118</v>
      </c>
      <c r="I7" s="3" t="s">
        <v>117</v>
      </c>
    </row>
    <row r="8" spans="5:10" x14ac:dyDescent="0.25">
      <c r="E8" t="s">
        <v>113</v>
      </c>
      <c r="F8" t="s">
        <v>112</v>
      </c>
      <c r="G8" t="s">
        <v>18</v>
      </c>
      <c r="H8" t="s">
        <v>116</v>
      </c>
      <c r="I8" s="5">
        <v>1000</v>
      </c>
      <c r="J8" s="6"/>
    </row>
    <row r="9" spans="5:10" x14ac:dyDescent="0.25">
      <c r="E9" t="s">
        <v>113</v>
      </c>
      <c r="F9" t="s">
        <v>112</v>
      </c>
      <c r="G9" t="s">
        <v>28</v>
      </c>
      <c r="H9" t="s">
        <v>116</v>
      </c>
      <c r="I9" s="5">
        <v>1010</v>
      </c>
      <c r="J9" s="6"/>
    </row>
    <row r="10" spans="5:10" x14ac:dyDescent="0.25">
      <c r="E10" t="s">
        <v>113</v>
      </c>
      <c r="F10" t="s">
        <v>112</v>
      </c>
      <c r="G10" t="s">
        <v>14</v>
      </c>
      <c r="H10" t="s">
        <v>116</v>
      </c>
      <c r="I10" s="5">
        <v>1020</v>
      </c>
      <c r="J10" s="6"/>
    </row>
    <row r="11" spans="5:10" x14ac:dyDescent="0.25">
      <c r="E11" t="s">
        <v>113</v>
      </c>
      <c r="F11" t="s">
        <v>112</v>
      </c>
      <c r="G11" t="s">
        <v>30</v>
      </c>
      <c r="H11" t="s">
        <v>116</v>
      </c>
      <c r="I11" s="5">
        <v>1030</v>
      </c>
      <c r="J11" s="6"/>
    </row>
    <row r="12" spans="5:10" x14ac:dyDescent="0.25">
      <c r="E12" s="7" t="s">
        <v>113</v>
      </c>
      <c r="F12" s="7" t="s">
        <v>112</v>
      </c>
      <c r="G12" s="7" t="s">
        <v>18</v>
      </c>
      <c r="H12" s="7" t="s">
        <v>115</v>
      </c>
      <c r="I12" s="8">
        <v>2000</v>
      </c>
      <c r="J12" s="6"/>
    </row>
    <row r="13" spans="5:10" x14ac:dyDescent="0.25">
      <c r="E13" s="7" t="s">
        <v>113</v>
      </c>
      <c r="F13" s="7" t="s">
        <v>112</v>
      </c>
      <c r="G13" s="7" t="s">
        <v>28</v>
      </c>
      <c r="H13" s="7" t="s">
        <v>115</v>
      </c>
      <c r="I13" s="8">
        <v>2010</v>
      </c>
      <c r="J13" s="6"/>
    </row>
    <row r="14" spans="5:10" x14ac:dyDescent="0.25">
      <c r="E14" s="7" t="s">
        <v>113</v>
      </c>
      <c r="F14" s="7" t="s">
        <v>112</v>
      </c>
      <c r="G14" s="7" t="s">
        <v>14</v>
      </c>
      <c r="H14" s="7" t="s">
        <v>115</v>
      </c>
      <c r="I14" s="8">
        <v>2020</v>
      </c>
      <c r="J14" s="6"/>
    </row>
    <row r="15" spans="5:10" x14ac:dyDescent="0.25">
      <c r="E15" s="7" t="s">
        <v>113</v>
      </c>
      <c r="F15" s="7" t="s">
        <v>112</v>
      </c>
      <c r="G15" s="7" t="s">
        <v>30</v>
      </c>
      <c r="H15" s="7" t="s">
        <v>115</v>
      </c>
      <c r="I15" s="8">
        <v>2030</v>
      </c>
      <c r="J15" s="6"/>
    </row>
    <row r="16" spans="5:10" x14ac:dyDescent="0.25">
      <c r="E16" s="7" t="s">
        <v>113</v>
      </c>
      <c r="F16" s="7" t="s">
        <v>112</v>
      </c>
      <c r="G16" s="7" t="s">
        <v>23</v>
      </c>
      <c r="H16" s="7" t="s">
        <v>115</v>
      </c>
      <c r="I16" s="8">
        <v>2040</v>
      </c>
      <c r="J16" s="6"/>
    </row>
    <row r="17" spans="5:10" x14ac:dyDescent="0.25">
      <c r="E17" s="7" t="s">
        <v>113</v>
      </c>
      <c r="F17" s="7" t="s">
        <v>112</v>
      </c>
      <c r="G17" s="7" t="s">
        <v>25</v>
      </c>
      <c r="H17" s="7" t="s">
        <v>115</v>
      </c>
      <c r="I17" s="8">
        <v>2050</v>
      </c>
      <c r="J17" s="6"/>
    </row>
    <row r="18" spans="5:10" x14ac:dyDescent="0.25">
      <c r="E18" s="7" t="s">
        <v>113</v>
      </c>
      <c r="F18" s="7" t="s">
        <v>112</v>
      </c>
      <c r="G18" s="7" t="s">
        <v>21</v>
      </c>
      <c r="H18" s="7" t="s">
        <v>115</v>
      </c>
      <c r="I18" s="8">
        <v>2060</v>
      </c>
      <c r="J18" s="6"/>
    </row>
    <row r="19" spans="5:10" x14ac:dyDescent="0.25">
      <c r="E19" s="7" t="s">
        <v>113</v>
      </c>
      <c r="F19" s="7" t="s">
        <v>112</v>
      </c>
      <c r="G19" s="7" t="s">
        <v>18</v>
      </c>
      <c r="H19" s="7" t="s">
        <v>114</v>
      </c>
      <c r="I19" s="8">
        <v>3000</v>
      </c>
      <c r="J19" s="6"/>
    </row>
    <row r="20" spans="5:10" x14ac:dyDescent="0.25">
      <c r="E20" s="7" t="s">
        <v>113</v>
      </c>
      <c r="F20" s="7" t="s">
        <v>112</v>
      </c>
      <c r="G20" s="7" t="s">
        <v>28</v>
      </c>
      <c r="H20" s="7" t="s">
        <v>114</v>
      </c>
      <c r="I20" s="8">
        <v>3010</v>
      </c>
      <c r="J20" s="6"/>
    </row>
    <row r="21" spans="5:10" x14ac:dyDescent="0.25">
      <c r="E21" s="7" t="s">
        <v>113</v>
      </c>
      <c r="F21" s="7" t="s">
        <v>112</v>
      </c>
      <c r="G21" s="7" t="s">
        <v>14</v>
      </c>
      <c r="H21" s="7" t="s">
        <v>114</v>
      </c>
      <c r="I21" s="8">
        <v>3020</v>
      </c>
      <c r="J21" s="6"/>
    </row>
    <row r="22" spans="5:10" x14ac:dyDescent="0.25">
      <c r="E22" s="7" t="s">
        <v>113</v>
      </c>
      <c r="F22" s="7" t="s">
        <v>112</v>
      </c>
      <c r="G22" s="7" t="s">
        <v>30</v>
      </c>
      <c r="H22" s="7" t="s">
        <v>114</v>
      </c>
      <c r="I22" s="8">
        <v>3030</v>
      </c>
      <c r="J22" s="6"/>
    </row>
    <row r="23" spans="5:10" x14ac:dyDescent="0.25">
      <c r="E23" s="7" t="s">
        <v>113</v>
      </c>
      <c r="F23" s="7" t="s">
        <v>112</v>
      </c>
      <c r="G23" s="7" t="s">
        <v>23</v>
      </c>
      <c r="H23" s="7" t="s">
        <v>114</v>
      </c>
      <c r="I23" s="8">
        <v>3040</v>
      </c>
      <c r="J23" s="6"/>
    </row>
    <row r="24" spans="5:10" x14ac:dyDescent="0.25">
      <c r="E24" s="7" t="s">
        <v>113</v>
      </c>
      <c r="F24" s="7" t="s">
        <v>112</v>
      </c>
      <c r="G24" s="7" t="s">
        <v>25</v>
      </c>
      <c r="H24" s="7" t="s">
        <v>114</v>
      </c>
      <c r="I24" s="8">
        <v>3050</v>
      </c>
      <c r="J24" s="6"/>
    </row>
    <row r="25" spans="5:10" x14ac:dyDescent="0.25">
      <c r="E25" s="7" t="s">
        <v>113</v>
      </c>
      <c r="F25" s="7" t="s">
        <v>112</v>
      </c>
      <c r="G25" s="7" t="s">
        <v>21</v>
      </c>
      <c r="H25" s="7" t="s">
        <v>114</v>
      </c>
      <c r="I25" s="8">
        <v>3060</v>
      </c>
      <c r="J25" s="6"/>
    </row>
    <row r="26" spans="5:10" x14ac:dyDescent="0.25">
      <c r="E26" s="7" t="s">
        <v>113</v>
      </c>
      <c r="F26" s="7" t="s">
        <v>112</v>
      </c>
      <c r="G26" s="7" t="s">
        <v>18</v>
      </c>
      <c r="H26" s="7" t="s">
        <v>111</v>
      </c>
      <c r="I26" s="8">
        <v>4000</v>
      </c>
      <c r="J26" s="6"/>
    </row>
    <row r="27" spans="5:10" x14ac:dyDescent="0.25">
      <c r="E27" s="7" t="s">
        <v>113</v>
      </c>
      <c r="F27" s="7" t="s">
        <v>112</v>
      </c>
      <c r="G27" s="7" t="s">
        <v>28</v>
      </c>
      <c r="H27" s="7" t="s">
        <v>111</v>
      </c>
      <c r="I27" s="8">
        <v>4010</v>
      </c>
      <c r="J27" s="6"/>
    </row>
    <row r="28" spans="5:10" x14ac:dyDescent="0.25">
      <c r="E28" s="7" t="s">
        <v>113</v>
      </c>
      <c r="F28" s="7" t="s">
        <v>112</v>
      </c>
      <c r="G28" s="7" t="s">
        <v>14</v>
      </c>
      <c r="H28" s="7" t="s">
        <v>111</v>
      </c>
      <c r="I28" s="8">
        <v>4020</v>
      </c>
      <c r="J28" s="6"/>
    </row>
    <row r="29" spans="5:10" x14ac:dyDescent="0.25">
      <c r="E29" s="7" t="s">
        <v>113</v>
      </c>
      <c r="F29" s="7" t="s">
        <v>112</v>
      </c>
      <c r="G29" s="7" t="s">
        <v>30</v>
      </c>
      <c r="H29" s="7" t="s">
        <v>111</v>
      </c>
      <c r="I29" s="8">
        <v>4030</v>
      </c>
      <c r="J29" s="6"/>
    </row>
    <row r="30" spans="5:10" x14ac:dyDescent="0.25">
      <c r="E30" s="7" t="s">
        <v>113</v>
      </c>
      <c r="F30" s="7" t="s">
        <v>112</v>
      </c>
      <c r="G30" s="7" t="s">
        <v>23</v>
      </c>
      <c r="H30" s="7" t="s">
        <v>111</v>
      </c>
      <c r="I30" s="8">
        <v>4040</v>
      </c>
      <c r="J30" s="6"/>
    </row>
    <row r="31" spans="5:10" x14ac:dyDescent="0.25">
      <c r="E31" s="7" t="s">
        <v>113</v>
      </c>
      <c r="F31" s="7" t="s">
        <v>112</v>
      </c>
      <c r="G31" s="7" t="s">
        <v>25</v>
      </c>
      <c r="H31" s="7" t="s">
        <v>111</v>
      </c>
      <c r="I31" s="8">
        <v>4050</v>
      </c>
      <c r="J31" s="6"/>
    </row>
    <row r="32" spans="5:10" x14ac:dyDescent="0.25">
      <c r="E32" s="7" t="s">
        <v>113</v>
      </c>
      <c r="F32" s="7" t="s">
        <v>112</v>
      </c>
      <c r="G32" s="7" t="s">
        <v>21</v>
      </c>
      <c r="H32" s="7" t="s">
        <v>111</v>
      </c>
      <c r="I32" s="8">
        <v>4060</v>
      </c>
      <c r="J32" s="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Transactions</vt:lpstr>
      <vt:lpstr>Inventory</vt:lpstr>
      <vt:lpstr>Date Functions</vt:lpstr>
      <vt:lpstr>Sales by Rep</vt:lpstr>
      <vt:lpstr>Data - BEFORE</vt:lpstr>
      <vt:lpstr>Data - AFTER</vt:lpstr>
      <vt:lpstr>Challenge</vt:lpstr>
      <vt:lpstr>Source Data Terms</vt:lpstr>
      <vt:lpstr>Text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2016-12-29T16:52:42Z</dcterms:created>
  <dcterms:modified xsi:type="dcterms:W3CDTF">2019-02-18T23:35:11Z</dcterms:modified>
</cp:coreProperties>
</file>