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15"/>
  <workbookPr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Published\Level 2\"/>
    </mc:Choice>
  </mc:AlternateContent>
  <xr:revisionPtr revIDLastSave="0" documentId="13_ncr:1_{69918545-C612-4698-9AAF-10F279E51E8B}" xr6:coauthVersionLast="45" xr6:coauthVersionMax="45" xr10:uidLastSave="{00000000-0000-0000-0000-000000000000}"/>
  <bookViews>
    <workbookView xWindow="5160" yWindow="1980" windowWidth="19185" windowHeight="10800" firstSheet="5" activeTab="8" xr2:uid="{00000000-000D-0000-FFFF-FFFF00000000}"/>
  </bookViews>
  <sheets>
    <sheet name="TOC" sheetId="11" r:id="rId1"/>
    <sheet name="Logical Tests" sheetId="1" r:id="rId2"/>
    <sheet name="Comparison Operators" sheetId="6" r:id="rId3"/>
    <sheet name="IF Function" sheetId="2" r:id="rId4"/>
    <sheet name="IF Return Types" sheetId="3" r:id="rId5"/>
    <sheet name="Grouping with IF" sheetId="7" r:id="rId6"/>
    <sheet name="AND OR Functions" sheetId="8" r:id="rId7"/>
    <sheet name="Nested IFs" sheetId="4" r:id="rId8"/>
    <sheet name="Alt Nested IF - VLOOKUP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9" i="12" l="1"/>
  <c r="E109" i="12"/>
  <c r="F108" i="12"/>
  <c r="E108" i="12"/>
  <c r="F107" i="12"/>
  <c r="E107" i="12"/>
  <c r="F106" i="12"/>
  <c r="E106" i="12"/>
  <c r="F105" i="12"/>
  <c r="E105" i="12"/>
  <c r="F104" i="12"/>
  <c r="E104" i="12"/>
  <c r="F103" i="12"/>
  <c r="E103" i="12"/>
  <c r="F102" i="12"/>
  <c r="E102" i="12"/>
  <c r="F101" i="12"/>
  <c r="E101" i="12"/>
  <c r="F100" i="12"/>
  <c r="E100" i="12"/>
  <c r="F99" i="12"/>
  <c r="E99" i="12"/>
  <c r="F98" i="12"/>
  <c r="E98" i="12"/>
  <c r="F97" i="12"/>
  <c r="E97" i="12"/>
  <c r="F96" i="12"/>
  <c r="E96" i="12"/>
  <c r="F95" i="12"/>
  <c r="E95" i="12"/>
  <c r="F94" i="12"/>
  <c r="E94" i="12"/>
  <c r="F93" i="12"/>
  <c r="E93" i="12"/>
  <c r="F92" i="12"/>
  <c r="E92" i="12"/>
  <c r="F91" i="12"/>
  <c r="E91" i="12"/>
  <c r="F90" i="12"/>
  <c r="E90" i="12"/>
  <c r="F89" i="12"/>
  <c r="E89" i="12"/>
  <c r="F88" i="12"/>
  <c r="E88" i="12"/>
  <c r="F87" i="12"/>
  <c r="E87" i="12"/>
  <c r="F86" i="12"/>
  <c r="E86" i="12"/>
  <c r="F85" i="12"/>
  <c r="E85" i="12"/>
  <c r="F84" i="12"/>
  <c r="E84" i="12"/>
  <c r="F83" i="12"/>
  <c r="E83" i="12"/>
  <c r="F82" i="12"/>
  <c r="E82" i="12"/>
  <c r="F81" i="12"/>
  <c r="E81" i="12"/>
  <c r="F80" i="12"/>
  <c r="E80" i="12"/>
  <c r="F79" i="12"/>
  <c r="E79" i="12"/>
  <c r="F78" i="12"/>
  <c r="E78" i="12"/>
  <c r="F77" i="12"/>
  <c r="E77" i="12"/>
  <c r="F76" i="12"/>
  <c r="E76" i="12"/>
  <c r="F75" i="12"/>
  <c r="E75" i="12"/>
  <c r="F74" i="12"/>
  <c r="E74" i="12"/>
  <c r="F73" i="12"/>
  <c r="E73" i="12"/>
  <c r="F72" i="12"/>
  <c r="E72" i="12"/>
  <c r="F71" i="12"/>
  <c r="E71" i="12"/>
  <c r="F70" i="12"/>
  <c r="E70" i="12"/>
  <c r="F69" i="12"/>
  <c r="E69" i="12"/>
  <c r="F68" i="12"/>
  <c r="E68" i="12"/>
  <c r="F67" i="12"/>
  <c r="E67" i="12"/>
  <c r="F66" i="12"/>
  <c r="E66" i="12"/>
  <c r="F65" i="12"/>
  <c r="E65" i="12"/>
  <c r="F64" i="12"/>
  <c r="E64" i="12"/>
  <c r="F63" i="12"/>
  <c r="E63" i="12"/>
  <c r="F62" i="12"/>
  <c r="E62" i="12"/>
  <c r="F61" i="12"/>
  <c r="E61" i="12"/>
  <c r="F60" i="12"/>
  <c r="E60" i="12"/>
  <c r="F59" i="12"/>
  <c r="E59" i="12"/>
  <c r="F58" i="12"/>
  <c r="E58" i="12"/>
  <c r="F57" i="12"/>
  <c r="E57" i="12"/>
  <c r="F56" i="12"/>
  <c r="E56" i="12"/>
  <c r="F55" i="12"/>
  <c r="E55" i="12"/>
  <c r="F54" i="12"/>
  <c r="E54" i="12"/>
  <c r="F53" i="12"/>
  <c r="E53" i="12"/>
  <c r="F52" i="12"/>
  <c r="E52" i="12"/>
  <c r="F51" i="12"/>
  <c r="E51" i="12"/>
  <c r="F50" i="12"/>
  <c r="E50" i="12"/>
  <c r="F49" i="12"/>
  <c r="E49" i="12"/>
  <c r="F48" i="12"/>
  <c r="E48" i="12"/>
  <c r="F47" i="12"/>
  <c r="E47" i="12"/>
  <c r="F46" i="12"/>
  <c r="E46" i="12"/>
  <c r="F45" i="12"/>
  <c r="E45" i="12"/>
  <c r="F44" i="12"/>
  <c r="E44" i="12"/>
  <c r="F43" i="12"/>
  <c r="E43" i="12"/>
  <c r="F42" i="12"/>
  <c r="E42" i="12"/>
  <c r="F41" i="12"/>
  <c r="E41" i="12"/>
  <c r="F40" i="12"/>
  <c r="E40" i="12"/>
  <c r="F39" i="12"/>
  <c r="E39" i="12"/>
  <c r="F38" i="12"/>
  <c r="E38" i="12"/>
  <c r="F37" i="12"/>
  <c r="E37" i="12"/>
  <c r="F36" i="12"/>
  <c r="E36" i="12"/>
  <c r="F35" i="12"/>
  <c r="E35" i="12"/>
  <c r="F34" i="12"/>
  <c r="E34" i="12"/>
  <c r="F33" i="12"/>
  <c r="E33" i="12"/>
  <c r="F32" i="12"/>
  <c r="E32" i="12"/>
  <c r="F31" i="12"/>
  <c r="E31" i="12"/>
  <c r="F30" i="12"/>
  <c r="E30" i="12"/>
  <c r="F29" i="12"/>
  <c r="E29" i="12"/>
  <c r="F28" i="12"/>
  <c r="E28" i="12"/>
  <c r="F27" i="12"/>
  <c r="E27" i="12"/>
  <c r="F26" i="12"/>
  <c r="E26" i="12"/>
  <c r="F25" i="12"/>
  <c r="E25" i="12"/>
  <c r="F24" i="12"/>
  <c r="E24" i="12"/>
  <c r="F23" i="12"/>
  <c r="E23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E6" i="8" l="1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C8" i="3"/>
  <c r="C6" i="3"/>
  <c r="C7" i="3"/>
  <c r="C9" i="3"/>
  <c r="C4" i="2"/>
  <c r="C3" i="1"/>
  <c r="C4" i="1"/>
  <c r="C30" i="4"/>
  <c r="G101" i="8" l="1"/>
  <c r="G93" i="8"/>
  <c r="G85" i="8"/>
  <c r="G77" i="8"/>
  <c r="G69" i="8"/>
  <c r="G61" i="8"/>
  <c r="G53" i="8"/>
  <c r="G45" i="8"/>
  <c r="G37" i="8"/>
  <c r="G33" i="8"/>
  <c r="G25" i="8"/>
  <c r="G21" i="8"/>
  <c r="G17" i="8"/>
  <c r="G13" i="8"/>
  <c r="G104" i="8"/>
  <c r="G100" i="8"/>
  <c r="G96" i="8"/>
  <c r="G92" i="8"/>
  <c r="G88" i="8"/>
  <c r="G84" i="8"/>
  <c r="G80" i="8"/>
  <c r="G76" i="8"/>
  <c r="G72" i="8"/>
  <c r="G68" i="8"/>
  <c r="G64" i="8"/>
  <c r="G60" i="8"/>
  <c r="G56" i="8"/>
  <c r="G52" i="8"/>
  <c r="G48" i="8"/>
  <c r="G44" i="8"/>
  <c r="G40" i="8"/>
  <c r="G36" i="8"/>
  <c r="G32" i="8"/>
  <c r="G28" i="8"/>
  <c r="G24" i="8"/>
  <c r="G20" i="8"/>
  <c r="G16" i="8"/>
  <c r="G12" i="8"/>
  <c r="G8" i="8"/>
  <c r="G103" i="8"/>
  <c r="G99" i="8"/>
  <c r="G95" i="8"/>
  <c r="G91" i="8"/>
  <c r="G87" i="8"/>
  <c r="G83" i="8"/>
  <c r="G79" i="8"/>
  <c r="G75" i="8"/>
  <c r="G71" i="8"/>
  <c r="G67" i="8"/>
  <c r="G63" i="8"/>
  <c r="G59" i="8"/>
  <c r="G55" i="8"/>
  <c r="G51" i="8"/>
  <c r="G47" i="8"/>
  <c r="G43" i="8"/>
  <c r="G39" i="8"/>
  <c r="G35" i="8"/>
  <c r="G31" i="8"/>
  <c r="G27" i="8"/>
  <c r="G23" i="8"/>
  <c r="G19" i="8"/>
  <c r="G15" i="8"/>
  <c r="G11" i="8"/>
  <c r="G7" i="8"/>
  <c r="G105" i="8"/>
  <c r="G97" i="8"/>
  <c r="G89" i="8"/>
  <c r="G81" i="8"/>
  <c r="G73" i="8"/>
  <c r="G65" i="8"/>
  <c r="G57" i="8"/>
  <c r="G49" i="8"/>
  <c r="G41" i="8"/>
  <c r="G29" i="8"/>
  <c r="G9" i="8"/>
  <c r="G102" i="8"/>
  <c r="G98" i="8"/>
  <c r="G94" i="8"/>
  <c r="G90" i="8"/>
  <c r="G86" i="8"/>
  <c r="G82" i="8"/>
  <c r="G78" i="8"/>
  <c r="G74" i="8"/>
  <c r="G70" i="8"/>
  <c r="G66" i="8"/>
  <c r="G62" i="8"/>
  <c r="G58" i="8"/>
  <c r="G54" i="8"/>
  <c r="G50" i="8"/>
  <c r="G46" i="8"/>
  <c r="G42" i="8"/>
  <c r="G38" i="8"/>
  <c r="G34" i="8"/>
  <c r="G30" i="8"/>
  <c r="G26" i="8"/>
  <c r="G22" i="8"/>
  <c r="G18" i="8"/>
  <c r="G14" i="8"/>
  <c r="G10" i="8"/>
  <c r="G6" i="8"/>
  <c r="C10" i="3"/>
  <c r="C5" i="3"/>
</calcChain>
</file>

<file path=xl/sharedStrings.xml><?xml version="1.0" encoding="utf-8"?>
<sst xmlns="http://schemas.openxmlformats.org/spreadsheetml/2006/main" count="1016" uniqueCount="284">
  <si>
    <t>First Name</t>
  </si>
  <si>
    <t>Last Name</t>
  </si>
  <si>
    <t>List A</t>
  </si>
  <si>
    <t>List B</t>
  </si>
  <si>
    <t>Jan</t>
  </si>
  <si>
    <t>Jeff</t>
  </si>
  <si>
    <t>Fred</t>
  </si>
  <si>
    <t>Alison</t>
  </si>
  <si>
    <t>Tim</t>
  </si>
  <si>
    <t>IF Formulas</t>
  </si>
  <si>
    <t>Number</t>
  </si>
  <si>
    <t>Text</t>
  </si>
  <si>
    <t>Cell Reference</t>
  </si>
  <si>
    <t>Nested IF</t>
  </si>
  <si>
    <t>Formula</t>
  </si>
  <si>
    <t>Tina</t>
  </si>
  <si>
    <t>Cristina</t>
  </si>
  <si>
    <t>Boolean - TRUE/FALSE</t>
  </si>
  <si>
    <t>Match</t>
  </si>
  <si>
    <t>No Match</t>
  </si>
  <si>
    <t>Light Color:</t>
  </si>
  <si>
    <t>Yellow</t>
  </si>
  <si>
    <t>Distance (ft):</t>
  </si>
  <si>
    <t>Cops:</t>
  </si>
  <si>
    <t>New Text Msg:</t>
  </si>
  <si>
    <t>Criteria</t>
  </si>
  <si>
    <t>Value</t>
  </si>
  <si>
    <t>Decision:</t>
  </si>
  <si>
    <t>Return Value Types</t>
  </si>
  <si>
    <t>Date</t>
  </si>
  <si>
    <t>Company</t>
  </si>
  <si>
    <t>Product</t>
  </si>
  <si>
    <t>Amount</t>
  </si>
  <si>
    <t>01/17/2017</t>
  </si>
  <si>
    <t>In Felis Nulla Incorporated</t>
  </si>
  <si>
    <t>04/04/2017</t>
  </si>
  <si>
    <t>Enim Corporation</t>
  </si>
  <si>
    <t>12/25/2017</t>
  </si>
  <si>
    <t>Nulla Tempor Augue Company</t>
  </si>
  <si>
    <t>06/08/2017</t>
  </si>
  <si>
    <t>Penatibus Et Magnis LLP</t>
  </si>
  <si>
    <t>01/09/2017</t>
  </si>
  <si>
    <t>Ut Quam LLC</t>
  </si>
  <si>
    <t>12/16/2017</t>
  </si>
  <si>
    <t>Sed Dui Fusce Ltd</t>
  </si>
  <si>
    <t>03/16/2017</t>
  </si>
  <si>
    <t>Ullamcorper Inc.</t>
  </si>
  <si>
    <t>03/24/2017</t>
  </si>
  <si>
    <t>Ac Fermentum Corp.</t>
  </si>
  <si>
    <t>04/08/2017</t>
  </si>
  <si>
    <t>Lacus Quisque Limited</t>
  </si>
  <si>
    <t>09/30/2017</t>
  </si>
  <si>
    <t>Gravida Non Sollicitudin Company</t>
  </si>
  <si>
    <t>08/03/2017</t>
  </si>
  <si>
    <t>Mus Aenean Eget Foundation</t>
  </si>
  <si>
    <t>07/24/2017</t>
  </si>
  <si>
    <t>Magna Ut Consulting</t>
  </si>
  <si>
    <t>11/10/2017</t>
  </si>
  <si>
    <t>Lorem Inc.</t>
  </si>
  <si>
    <t>11/03/2017</t>
  </si>
  <si>
    <t>Orci Consectetuer Euismod Corp.</t>
  </si>
  <si>
    <t>04/24/2017</t>
  </si>
  <si>
    <t>Curae; Donec LLP</t>
  </si>
  <si>
    <t>07/09/2017</t>
  </si>
  <si>
    <t>Fames Inc.</t>
  </si>
  <si>
    <t>11/12/2017</t>
  </si>
  <si>
    <t>Nullam LLC</t>
  </si>
  <si>
    <t>09/10/2017</t>
  </si>
  <si>
    <t>In Corp.</t>
  </si>
  <si>
    <t>01/26/2017</t>
  </si>
  <si>
    <t>Quisque Porttitor Corporation</t>
  </si>
  <si>
    <t>01/27/2017</t>
  </si>
  <si>
    <t>Aliquet Associates</t>
  </si>
  <si>
    <t>05/27/2017</t>
  </si>
  <si>
    <t>In Corporation</t>
  </si>
  <si>
    <t>02/18/2017</t>
  </si>
  <si>
    <t>Nulla At Associates</t>
  </si>
  <si>
    <t>04/15/2017</t>
  </si>
  <si>
    <t>Viverra Consulting</t>
  </si>
  <si>
    <t>12/19/2017</t>
  </si>
  <si>
    <t>Odio Foundation</t>
  </si>
  <si>
    <t>12/09/2017</t>
  </si>
  <si>
    <t>Fusce Foundation</t>
  </si>
  <si>
    <t>03/02/2017</t>
  </si>
  <si>
    <t>Ut Nisi Consulting</t>
  </si>
  <si>
    <t>09/07/2017</t>
  </si>
  <si>
    <t>Sagittis Semper Nam Associates</t>
  </si>
  <si>
    <t>02/26/2017</t>
  </si>
  <si>
    <t>Dictum Placerat Consulting</t>
  </si>
  <si>
    <t>01/02/2017</t>
  </si>
  <si>
    <t>Pretium Et LLC</t>
  </si>
  <si>
    <t>12/31/2017</t>
  </si>
  <si>
    <t>Pharetra Nibh Ltd</t>
  </si>
  <si>
    <t>07/22/2017</t>
  </si>
  <si>
    <t>Nisi A Corporation</t>
  </si>
  <si>
    <t>02/05/2017</t>
  </si>
  <si>
    <t>Vestibulum Industries</t>
  </si>
  <si>
    <t>08/04/2017</t>
  </si>
  <si>
    <t>Risus Nulla Eget Corporation</t>
  </si>
  <si>
    <t>05/14/2017</t>
  </si>
  <si>
    <t>Nec Metus LLP</t>
  </si>
  <si>
    <t>09/06/2017</t>
  </si>
  <si>
    <t>Sed Consequat Industries</t>
  </si>
  <si>
    <t>12/17/2017</t>
  </si>
  <si>
    <t>Ipsum Curabitur Consequat Ltd</t>
  </si>
  <si>
    <t>01/22/2017</t>
  </si>
  <si>
    <t>Fringilla Mi Lacinia Limited</t>
  </si>
  <si>
    <t>Id Libero Limited</t>
  </si>
  <si>
    <t>05/09/2017</t>
  </si>
  <si>
    <t>Sem Eget Incorporated</t>
  </si>
  <si>
    <t>10/07/2017</t>
  </si>
  <si>
    <t>Faucibus Leo Corp.</t>
  </si>
  <si>
    <t>05/12/2017</t>
  </si>
  <si>
    <t>Mus Limited</t>
  </si>
  <si>
    <t>Dis Company</t>
  </si>
  <si>
    <t>07/23/2017</t>
  </si>
  <si>
    <t>Diam Company</t>
  </si>
  <si>
    <t>05/06/2017</t>
  </si>
  <si>
    <t>Purus Maecenas Libero Foundation</t>
  </si>
  <si>
    <t>10/12/2017</t>
  </si>
  <si>
    <t>Praesent Eu Corporation</t>
  </si>
  <si>
    <t>02/06/2017</t>
  </si>
  <si>
    <t>Etiam Vestibulum Massa Institute</t>
  </si>
  <si>
    <t>08/05/2017</t>
  </si>
  <si>
    <t>Magna Institute</t>
  </si>
  <si>
    <t>Malesuada Id Erat Company</t>
  </si>
  <si>
    <t>11/26/2017</t>
  </si>
  <si>
    <t>Massa Corporation</t>
  </si>
  <si>
    <t>08/02/2017</t>
  </si>
  <si>
    <t>Imperdiet Erat Corporation</t>
  </si>
  <si>
    <t>12/24/2017</t>
  </si>
  <si>
    <t>Elit Foundation</t>
  </si>
  <si>
    <t>10/08/2017</t>
  </si>
  <si>
    <t>Volutpat Ornare Facilisis Corporation</t>
  </si>
  <si>
    <t>06/09/2017</t>
  </si>
  <si>
    <t>Nec Diam Company</t>
  </si>
  <si>
    <t>Mauris Industries</t>
  </si>
  <si>
    <t>04/19/2017</t>
  </si>
  <si>
    <t>Enim Institute</t>
  </si>
  <si>
    <t>10/06/2017</t>
  </si>
  <si>
    <t>Aliquet PC</t>
  </si>
  <si>
    <t>12/06/2017</t>
  </si>
  <si>
    <t>Justo Proin PC</t>
  </si>
  <si>
    <t>Arcu Iaculis Enim Associates</t>
  </si>
  <si>
    <t>09/18/2017</t>
  </si>
  <si>
    <t>Dolor PC</t>
  </si>
  <si>
    <t>Suspendisse Associates</t>
  </si>
  <si>
    <t>Erat Incorporated</t>
  </si>
  <si>
    <t>11/21/2017</t>
  </si>
  <si>
    <t>Tincidunt Congue Turpis PC</t>
  </si>
  <si>
    <t>03/07/2017</t>
  </si>
  <si>
    <t>Duis Cursus Diam LLC</t>
  </si>
  <si>
    <t>04/17/2017</t>
  </si>
  <si>
    <t>Proin Non Corp.</t>
  </si>
  <si>
    <t>09/02/2017</t>
  </si>
  <si>
    <t>Aliquam PC</t>
  </si>
  <si>
    <t>11/08/2017</t>
  </si>
  <si>
    <t>Molestie In Tempus Inc.</t>
  </si>
  <si>
    <t>06/30/2017</t>
  </si>
  <si>
    <t>Eu Dolor Egestas LLC</t>
  </si>
  <si>
    <t>01/20/2017</t>
  </si>
  <si>
    <t>Mus Aenean Eget Associates</t>
  </si>
  <si>
    <t>08/11/2017</t>
  </si>
  <si>
    <t>Eu Institute</t>
  </si>
  <si>
    <t>11/27/2017</t>
  </si>
  <si>
    <t>Quis Turpis Vitae Institute</t>
  </si>
  <si>
    <t>05/17/2017</t>
  </si>
  <si>
    <t>Tortor LLC</t>
  </si>
  <si>
    <t>07/04/2017</t>
  </si>
  <si>
    <t>Mus PC</t>
  </si>
  <si>
    <t>08/29/2017</t>
  </si>
  <si>
    <t>Ac Facilisis Facilisis Foundation</t>
  </si>
  <si>
    <t>09/22/2017</t>
  </si>
  <si>
    <t>At PC</t>
  </si>
  <si>
    <t>04/07/2017</t>
  </si>
  <si>
    <t>Fermentum Fermentum Corporation</t>
  </si>
  <si>
    <t>05/07/2017</t>
  </si>
  <si>
    <t>Sem Corporation</t>
  </si>
  <si>
    <t>10/16/2017</t>
  </si>
  <si>
    <t>Dui Nec PC</t>
  </si>
  <si>
    <t>11/15/2017</t>
  </si>
  <si>
    <t>Et Malesuada Fames Consulting</t>
  </si>
  <si>
    <t>11/24/2017</t>
  </si>
  <si>
    <t>Ac Limited</t>
  </si>
  <si>
    <t>Nec Associates</t>
  </si>
  <si>
    <t>05/24/2017</t>
  </si>
  <si>
    <t>Magna Sed Dui Limited</t>
  </si>
  <si>
    <t>05/22/2017</t>
  </si>
  <si>
    <t>Sagittis Corporation</t>
  </si>
  <si>
    <t>06/29/2017</t>
  </si>
  <si>
    <t>Cursus Diam PC</t>
  </si>
  <si>
    <t>04/05/2017</t>
  </si>
  <si>
    <t>Malesuada Vel Company</t>
  </si>
  <si>
    <t>09/25/2017</t>
  </si>
  <si>
    <t>In Aliquet Lobortis Incorporated</t>
  </si>
  <si>
    <t>05/23/2017</t>
  </si>
  <si>
    <t>Mauris LLP</t>
  </si>
  <si>
    <t>01/11/2017</t>
  </si>
  <si>
    <t>Ut Sem Nulla Industries</t>
  </si>
  <si>
    <t>10/20/2017</t>
  </si>
  <si>
    <t>Sem Eget Massa Foundation</t>
  </si>
  <si>
    <t>09/03/2017</t>
  </si>
  <si>
    <t>Luctus Et LLP</t>
  </si>
  <si>
    <t>Molestie Pharetra Nibh LLP</t>
  </si>
  <si>
    <t>06/10/2017</t>
  </si>
  <si>
    <t>Fusce Industries</t>
  </si>
  <si>
    <t>05/05/2017</t>
  </si>
  <si>
    <t>Faucibus Leo Associates</t>
  </si>
  <si>
    <t>02/27/2017</t>
  </si>
  <si>
    <t>Malesuada Fringilla Foundation</t>
  </si>
  <si>
    <t>04/29/2017</t>
  </si>
  <si>
    <t>Ipsum LLC</t>
  </si>
  <si>
    <t>02/03/2017</t>
  </si>
  <si>
    <t>Neque Nullam Foundation</t>
  </si>
  <si>
    <t>Vivamus Molestie Dapibus Institute</t>
  </si>
  <si>
    <t>Lorem Donec Elementum Company</t>
  </si>
  <si>
    <t>03/09/2017</t>
  </si>
  <si>
    <t>Imperdiet Foundation</t>
  </si>
  <si>
    <t>03/15/2017</t>
  </si>
  <si>
    <t>Pretium Et Company</t>
  </si>
  <si>
    <t>05/30/2017</t>
  </si>
  <si>
    <t>Cursus Integer Mollis Foundation</t>
  </si>
  <si>
    <t>Product 3</t>
  </si>
  <si>
    <t>Product 6</t>
  </si>
  <si>
    <t>Product 4</t>
  </si>
  <si>
    <t>Product 2</t>
  </si>
  <si>
    <t>Product 5</t>
  </si>
  <si>
    <t>Product 1</t>
  </si>
  <si>
    <t>Size</t>
  </si>
  <si>
    <t>Excel</t>
  </si>
  <si>
    <t>Campus</t>
  </si>
  <si>
    <t>Operator  </t>
  </si>
  <si>
    <t>Description</t>
  </si>
  <si>
    <t>=</t>
  </si>
  <si>
    <t>Equal To</t>
  </si>
  <si>
    <t>&lt;&gt;</t>
  </si>
  <si>
    <t>Not 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</si>
  <si>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</si>
  <si>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</si>
  <si>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</si>
  <si>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</si>
  <si>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</si>
  <si>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</si>
  <si>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</si>
  <si>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</si>
  <si>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Comparison Operators</t>
  </si>
  <si>
    <t>Basic IF Function</t>
  </si>
  <si>
    <t>If Function</t>
  </si>
  <si>
    <t>Logical Tests</t>
  </si>
  <si>
    <t>AND and OR Functions</t>
  </si>
  <si>
    <t>Large Trans &gt;=</t>
  </si>
  <si>
    <t>Large</t>
  </si>
  <si>
    <t>Small Trans &lt;</t>
  </si>
  <si>
    <t>Small</t>
  </si>
  <si>
    <t>Large and Prod 6</t>
  </si>
  <si>
    <t>Large or Prod 5</t>
  </si>
  <si>
    <t>Group Data with IF Formulas</t>
  </si>
  <si>
    <t>Key</t>
  </si>
  <si>
    <t>Call Customer</t>
  </si>
  <si>
    <t>Medium</t>
  </si>
  <si>
    <t>Range</t>
  </si>
  <si>
    <t>0-1,999</t>
  </si>
  <si>
    <t>2,000-19,999</t>
  </si>
  <si>
    <t>20,000-79,999</t>
  </si>
  <si>
    <t>80,000+</t>
  </si>
  <si>
    <t>Min</t>
  </si>
  <si>
    <t>Table of Contents</t>
  </si>
  <si>
    <t>IF Function</t>
  </si>
  <si>
    <t>IF Return Types</t>
  </si>
  <si>
    <t>Grouping with IF</t>
  </si>
  <si>
    <t>AND OR Functions</t>
  </si>
  <si>
    <t>Nested IFs</t>
  </si>
  <si>
    <t>Alt Nested IF - VLOOKUP</t>
  </si>
  <si>
    <t>11222B3</t>
  </si>
  <si>
    <t>Elevate Excel Training Program | Excel Campus</t>
  </si>
  <si>
    <t xml:space="preserve">This Table of Contents was created in </t>
  </si>
  <si>
    <t>one click with the Tab Hound Add-in</t>
  </si>
  <si>
    <t>learn more</t>
  </si>
  <si>
    <t>Stage 2: IF Function</t>
  </si>
  <si>
    <t>Nested IF vs VLOOKUP Formulas</t>
  </si>
  <si>
    <t>Max</t>
  </si>
  <si>
    <t>XL</t>
  </si>
  <si>
    <t>Size (IF)</t>
  </si>
  <si>
    <t>Size (VLOOKUP)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</si>
</sst>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04040"/>
      <name val="Calibri"/>
      <family val="2"/>
    </font>
    <font>
      <sz val="14"/>
      <color rgb="FF404040"/>
      <name val="Calibri"/>
      <family val="2"/>
    </font>
    <font>
      <i/>
      <sz val="10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A9D08E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quotePrefix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64" fontId="0" fillId="0" borderId="0" xfId="1" applyNumberFormat="1" applyFont="1"/>
    <xf numFmtId="0" fontId="3" fillId="0" borderId="0" xfId="0" applyFont="1"/>
    <xf numFmtId="0" fontId="0" fillId="4" borderId="0" xfId="0" applyFill="1"/>
    <xf numFmtId="0" fontId="0" fillId="0" borderId="1" xfId="0" applyBorder="1"/>
    <xf numFmtId="3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quotePrefix="1" applyBorder="1"/>
    <xf numFmtId="0" fontId="0" fillId="0" borderId="6" xfId="0" applyBorder="1"/>
    <xf numFmtId="0" fontId="0" fillId="0" borderId="7" xfId="0" quotePrefix="1" applyBorder="1"/>
    <xf numFmtId="3" fontId="0" fillId="0" borderId="8" xfId="0" applyNumberFormat="1" applyBorder="1"/>
    <xf numFmtId="0" fontId="0" fillId="0" borderId="9" xfId="0" applyBorder="1"/>
    <xf numFmtId="0" fontId="4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5" fillId="0" borderId="0" xfId="2" applyAlignment="1">
      <alignment horizontal="left"/>
    </xf>
    <xf numFmtId="0" fontId="7" fillId="0" borderId="0" xfId="0" applyFont="1"/>
    <xf numFmtId="0" fontId="8" fillId="5" borderId="10" xfId="0" applyFont="1" applyFill="1" applyBorder="1"/>
    <xf numFmtId="0" fontId="9" fillId="5" borderId="10" xfId="0" applyFont="1" applyFill="1" applyBorder="1"/>
    <xf numFmtId="0" fontId="5" fillId="5" borderId="10" xfId="2" applyFill="1" applyBorder="1"/>
    <xf numFmtId="0" fontId="10" fillId="0" borderId="0" xfId="0" applyFont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9">
    <dxf>
      <numFmt numFmtId="0" formatCode="General"/>
    </dxf>
    <dxf>
      <numFmt numFmtId="0" formatCode="General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&quot;$&quot;* #,##0_);_(&quot;$&quot;* \(#,##0\);_(&quot;$&quot;* &quot;-&quot;??_);_(@_)"/>
    </dxf>
    <dxf>
      <numFmt numFmtId="0" formatCode="General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31</xdr:row>
      <xdr:rowOff>114300</xdr:rowOff>
    </xdr:from>
    <xdr:to>
      <xdr:col>4</xdr:col>
      <xdr:colOff>247649</xdr:colOff>
      <xdr:row>34</xdr:row>
      <xdr:rowOff>76200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9525" y="1828800"/>
          <a:ext cx="2714624" cy="533400"/>
        </a:xfrm>
        <a:prstGeom prst="wedgeRectCallout">
          <a:avLst>
            <a:gd name="adj1" fmla="val 3165"/>
            <a:gd name="adj2" fmla="val -971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aseline="0"/>
            <a:t>Nested IF formulas get long, ugly, and difficult to read.</a:t>
          </a:r>
          <a:endParaRPr lang="en-US" sz="1200"/>
        </a:p>
      </xdr:txBody>
    </xdr:sp>
    <xdr:clientData/>
  </xdr:twoCellAnchor>
  <xdr:twoCellAnchor editAs="oneCell">
    <xdr:from>
      <xdr:col>1</xdr:col>
      <xdr:colOff>200025</xdr:colOff>
      <xdr:row>1</xdr:row>
      <xdr:rowOff>0</xdr:rowOff>
    </xdr:from>
    <xdr:to>
      <xdr:col>7</xdr:col>
      <xdr:colOff>389986</xdr:colOff>
      <xdr:row>14</xdr:row>
      <xdr:rowOff>180643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12CD9E-CB77-48C0-BA72-27A1D7A6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90500"/>
          <a:ext cx="4314286" cy="26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0</xdr:row>
      <xdr:rowOff>142875</xdr:rowOff>
    </xdr:from>
    <xdr:to>
      <xdr:col>17</xdr:col>
      <xdr:colOff>294565</xdr:colOff>
      <xdr:row>14</xdr:row>
      <xdr:rowOff>190161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86ACAA-E827-4B4E-8913-3A4CE639F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42875"/>
          <a:ext cx="5676190" cy="27142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FB1F55-D9F2-422A-8A58-AAF264658312}" name="tblGroupData" displayName="tblGroupData" ref="A5:E105" totalsRowShown="0">
  <autoFilter ref="A5:E105" xr:uid="{FD34C5F3-1FA5-4338-BFB1-85C75E87C86C}"/>
  <tableColumns count="5">
    <tableColumn id="1" xr3:uid="{A84E1A3F-7375-421E-869C-A941A1911DEB}" name="Date"/>
    <tableColumn id="2" xr3:uid="{955A9380-FA7B-4884-91E7-CC1F5B7AF7DA}" name="Company"/>
    <tableColumn id="3" xr3:uid="{06709169-7220-4C8F-9400-F0131408EADF}" name="Product"/>
    <tableColumn id="4" xr3:uid="{6B04EC2B-0DF4-4860-B759-8A92C53A5DB8}" name="Amount" dataDxfId="8" dataCellStyle="Currency"/>
    <tableColumn id="5" xr3:uid="{0769413B-316F-447F-9698-63198EF0CE42}" name="Size" dataDxfId="7">
      <calculatedColumnFormula>IF(tblGroupData[[#This Row],[Amount]]&gt;=$D$2,$E$2,$E$3)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493088-5111-4B6F-8A53-BF5A0539ECAA}" name="tblANDOR" displayName="tblANDOR" ref="A5:G105" totalsRowShown="0">
  <autoFilter ref="A5:G105" xr:uid="{FD34C5F3-1FA5-4338-BFB1-85C75E87C86C}">
    <filterColumn colId="6">
      <filters>
        <filter val="Call Customer"/>
      </filters>
    </filterColumn>
  </autoFilter>
  <tableColumns count="7">
    <tableColumn id="1" xr3:uid="{68F279A1-D9B1-414F-8F66-75B5F671EC76}" name="Date"/>
    <tableColumn id="2" xr3:uid="{3E6010FC-9C61-47ED-829C-47278C2B9BCA}" name="Company"/>
    <tableColumn id="3" xr3:uid="{067B979E-AB12-41B0-AF8A-951AB3B898BA}" name="Product"/>
    <tableColumn id="4" xr3:uid="{98D9A3F7-9F9A-48EC-BE2E-EF5E7FA3421A}" name="Amount" dataDxfId="6" dataCellStyle="Currency"/>
    <tableColumn id="5" xr3:uid="{89FA4F20-B6BB-4617-8730-B9E6A3244898}" name="Size" dataDxfId="5">
      <calculatedColumnFormula>IF(tblANDOR[[#This Row],[Amount]]&gt;=$D$2,$E$2,$E$3)</calculatedColumnFormula>
    </tableColumn>
    <tableColumn id="7" xr3:uid="{66C41BBB-417F-483E-9580-0C94E4EA12E8}" name="Large and Prod 6" dataDxfId="4">
      <calculatedColumnFormula>AND(tblANDOR[[#This Row],[Size]]=$E$2,tblANDOR[[#This Row],[Product]]=$F$3)</calculatedColumnFormula>
    </tableColumn>
    <tableColumn id="8" xr3:uid="{B908A34C-2D47-4E4E-B793-E528CC130F1B}" name="Large or Prod 5" dataDxfId="3">
      <calculatedColumnFormula>IF(OR(tblANDOR[[#This Row],[Size]]=$E$2,tblANDOR[[#This Row],[Product]]=$G$3),$G$2,FALSE)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5C8440-D225-45B8-9E98-AA9914C470C7}" name="tblGroupData52" displayName="tblGroupData52" ref="A9:F109" totalsRowShown="0">
  <autoFilter ref="A9:F109" xr:uid="{FD34C5F3-1FA5-4338-BFB1-85C75E87C86C}"/>
  <tableColumns count="6">
    <tableColumn id="1" xr3:uid="{253F02AB-83BE-409F-ACC7-B33B54737DF2}" name="Date"/>
    <tableColumn id="2" xr3:uid="{F213F818-9EA0-447B-AC04-5F7990B5A87D}" name="Company"/>
    <tableColumn id="3" xr3:uid="{66FD5EAF-D382-4ED8-A645-4DE7493B1AA3}" name="Product"/>
    <tableColumn id="4" xr3:uid="{3E4A5C21-8A1D-4881-B981-A108C23F3725}" name="Amount" dataDxfId="2" dataCellStyle="Currency"/>
    <tableColumn id="5" xr3:uid="{19BE446F-E86A-4F88-83C2-307C216648B7}" name="Size (IF)" dataDxfId="1">
      <calculatedColumnFormula>IF(tblGroupData52[[#This Row],[Amount]]&lt;=$E$3,$F$3,IF(tblGroupData52[[#This Row],[Amount]]&lt;=$E$4,$F$4,IF(tblGroupData52[[#This Row],[Amount]]&lt;=$E$5,$F$5,$F$7)))</calculatedColumnFormula>
    </tableColumn>
    <tableColumn id="6" xr3:uid="{3A949A6D-5784-418C-B4B0-2DDCD80CE30A}" name="Size (VLOOKUP)" dataDxfId="0">
      <calculatedColumnFormula>VLOOKUP(tblGroupData52[[#This Row],[Amount]],$D$3:$F$7,3,TRUE)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elcampus.com/elevate-course-access" TargetMode="External"/><Relationship Id="rId2" Type="http://schemas.openxmlformats.org/officeDocument/2006/relationships/hyperlink" Target="http://learn.excelcampus.com/courses/ultimate-lookup-formulas/" TargetMode="External"/><Relationship Id="rId1" Type="http://schemas.openxmlformats.org/officeDocument/2006/relationships/hyperlink" Target="http://learn.excelcampus.com/courses/ultimate-lookup-formulas" TargetMode="External"/><Relationship Id="rId4" Type="http://schemas.openxmlformats.org/officeDocument/2006/relationships/hyperlink" Target="http://www.excelcampus.com/tab-houn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3269-2F46-4367-9836-33EBEE067F3B}">
  <dimension ref="A1:K16"/>
  <sheetViews>
    <sheetView showGridLines="0" workbookViewId="0">
      <selection activeCell="C11" sqref="C11"/>
    </sheetView>
  </sheetViews>
  <sheetFormatPr defaultRowHeight="15" x14ac:dyDescent="0.25"/>
  <cols>
    <col min="1" max="2" width="4.140625" customWidth="1"/>
    <col min="3" max="3" width="25.7109375" style="20" customWidth="1"/>
    <col min="4" max="4" width="15.7109375" customWidth="1"/>
  </cols>
  <sheetData>
    <row r="1" spans="1:11" s="23" customFormat="1" ht="26.25" customHeight="1" x14ac:dyDescent="0.3">
      <c r="B1" s="24" t="s">
        <v>278</v>
      </c>
      <c r="F1" s="25" t="s">
        <v>274</v>
      </c>
      <c r="G1" s="25"/>
      <c r="H1" s="25"/>
      <c r="I1" s="25"/>
      <c r="J1" s="25"/>
      <c r="K1" s="25"/>
    </row>
    <row r="2" spans="1:11" x14ac:dyDescent="0.25">
      <c r="A2" s="22" t="s">
        <v>273</v>
      </c>
    </row>
    <row r="3" spans="1:11" ht="17.25" x14ac:dyDescent="0.3">
      <c r="B3" s="18" t="s">
        <v>266</v>
      </c>
    </row>
    <row r="4" spans="1:11" x14ac:dyDescent="0.25">
      <c r="B4" s="19">
        <v>1</v>
      </c>
      <c r="C4" s="21" t="s">
        <v>248</v>
      </c>
    </row>
    <row r="5" spans="1:11" x14ac:dyDescent="0.25">
      <c r="B5" s="19">
        <v>2</v>
      </c>
      <c r="C5" s="21" t="s">
        <v>245</v>
      </c>
    </row>
    <row r="6" spans="1:11" x14ac:dyDescent="0.25">
      <c r="B6" s="19">
        <v>3</v>
      </c>
      <c r="C6" s="21" t="s">
        <v>267</v>
      </c>
    </row>
    <row r="7" spans="1:11" x14ac:dyDescent="0.25">
      <c r="B7" s="19">
        <v>4</v>
      </c>
      <c r="C7" s="21" t="s">
        <v>268</v>
      </c>
    </row>
    <row r="8" spans="1:11" x14ac:dyDescent="0.25">
      <c r="B8" s="19">
        <v>5</v>
      </c>
      <c r="C8" s="21" t="s">
        <v>269</v>
      </c>
    </row>
    <row r="9" spans="1:11" x14ac:dyDescent="0.25">
      <c r="B9" s="19">
        <v>6</v>
      </c>
      <c r="C9" s="21" t="s">
        <v>270</v>
      </c>
    </row>
    <row r="10" spans="1:11" x14ac:dyDescent="0.25">
      <c r="B10" s="19">
        <v>7</v>
      </c>
      <c r="C10" s="21" t="s">
        <v>271</v>
      </c>
    </row>
    <row r="11" spans="1:11" x14ac:dyDescent="0.25">
      <c r="B11" s="19">
        <v>8</v>
      </c>
      <c r="C11" s="21" t="s">
        <v>272</v>
      </c>
    </row>
    <row r="14" spans="1:11" x14ac:dyDescent="0.25">
      <c r="C14" s="26" t="s">
        <v>275</v>
      </c>
    </row>
    <row r="15" spans="1:11" x14ac:dyDescent="0.25">
      <c r="C15" s="26" t="s">
        <v>276</v>
      </c>
    </row>
    <row r="16" spans="1:11" x14ac:dyDescent="0.25">
      <c r="C16" s="21" t="s">
        <v>277</v>
      </c>
    </row>
  </sheetData>
  <hyperlinks>
    <hyperlink ref="F1:I1" r:id="rId1" display="The VBA Pro Course from Excel Campus" xr:uid="{B9FB70D7-8A5D-479E-9FA8-7943D5F4EA19}"/>
    <hyperlink ref="F1:K1" r:id="rId2" display="The Ultimate Lookup Formulas Course | Excel Campus" xr:uid="{7A44F739-F810-48E2-8504-C57B7F3D8F68}"/>
    <hyperlink ref="F1" r:id="rId3" xr:uid="{34635B38-ADAC-4005-92A7-9490F6A71440}"/>
    <hyperlink ref="C16" r:id="rId4" xr:uid="{0A9ADB43-1505-4743-A387-8718492A0C6F}"/>
    <hyperlink ref="C4" location="'Logical Tests'!A1" tooltip="Go to sheet: Logical Tests" display="'Logical Tests'!A1" xr:uid="{68AA2E12-426F-44FE-A9AD-6F242AE14A0A}"/>
    <hyperlink ref="C5" location="'Comparison Operators'!A1" tooltip="Go to sheet: Comparison Operators" display="'Comparison Operators'!A1" xr:uid="{4D46F73D-248F-4787-80C2-27517DB17DF4}"/>
    <hyperlink ref="C6" location="'IF Function'!A1" tooltip="Go to sheet: IF Function" display="'IF Function'!A1" xr:uid="{3EEE3164-BF43-41A0-9F11-8F037EBAF402}"/>
    <hyperlink ref="C7" location="'IF Return Types'!A1" tooltip="Go to sheet: IF Return Types" display="'IF Return Types'!A1" xr:uid="{8C959349-7ACF-4F97-9047-E4C385F9D3F4}"/>
    <hyperlink ref="C8" location="'Grouping with IF'!A1" tooltip="Go to sheet: Grouping with IF" display="'Grouping with IF'!A1" xr:uid="{1CC037BA-F979-42E8-BF82-C15EDDC9F1F3}"/>
    <hyperlink ref="C9" location="'AND OR Functions'!A1" tooltip="Go to sheet: AND OR Functions" display="'AND OR Functions'!A1" xr:uid="{890F1DE2-C1E6-4E3E-A876-04D3BC61CE39}"/>
    <hyperlink ref="C10" location="'Nested IFs'!A1" tooltip="Go to sheet: Nested IFs" display="'Nested IFs'!A1" xr:uid="{D4FBFFBC-0F3A-482C-B796-9945DF98A286}"/>
    <hyperlink ref="C11" location="'Alt Nested IF - VLOOKUP'!A1" tooltip="Go to sheet: Alt Nested IF - VLOOKUP" display="'Alt Nested IF - VLOOKUP'!A1" xr:uid="{B8470B7A-F923-4539-939E-F8A7B0DCAC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C3" sqref="C3"/>
    </sheetView>
  </sheetViews>
  <sheetFormatPr defaultRowHeight="15" x14ac:dyDescent="0.25"/>
  <cols>
    <col min="2" max="2" width="9.85546875" bestFit="1" customWidth="1"/>
    <col min="6" max="6" width="9.140625" customWidth="1"/>
  </cols>
  <sheetData>
    <row r="1" spans="1:4" ht="18.75" x14ac:dyDescent="0.3">
      <c r="A1" s="6" t="s">
        <v>248</v>
      </c>
    </row>
    <row r="3" spans="1:4" x14ac:dyDescent="0.25">
      <c r="A3" t="s">
        <v>229</v>
      </c>
      <c r="B3" t="s">
        <v>230</v>
      </c>
      <c r="C3" t="b">
        <f>A3&lt;&gt;B3</f>
        <v>1</v>
      </c>
      <c r="D3" s="1"/>
    </row>
    <row r="4" spans="1:4" x14ac:dyDescent="0.25">
      <c r="A4">
        <v>2</v>
      </c>
      <c r="B4">
        <v>2</v>
      </c>
      <c r="C4" t="b">
        <f>A4=B4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0929-A3E8-449E-AA08-81CD97E5C10D}">
  <dimension ref="A1:B9"/>
  <sheetViews>
    <sheetView workbookViewId="0">
      <selection activeCell="A5" sqref="A5"/>
    </sheetView>
  </sheetViews>
  <sheetFormatPr defaultRowHeight="15" x14ac:dyDescent="0.25"/>
  <cols>
    <col min="1" max="1" width="9.85546875" bestFit="1" customWidth="1"/>
    <col min="2" max="2" width="23" bestFit="1" customWidth="1"/>
  </cols>
  <sheetData>
    <row r="1" spans="1:2" ht="18.75" x14ac:dyDescent="0.3">
      <c r="A1" s="6" t="s">
        <v>245</v>
      </c>
    </row>
    <row r="3" spans="1:2" x14ac:dyDescent="0.25">
      <c r="A3" s="2" t="s">
        <v>231</v>
      </c>
      <c r="B3" s="2" t="s">
        <v>232</v>
      </c>
    </row>
    <row r="4" spans="1:2" x14ac:dyDescent="0.25">
      <c r="A4" t="s">
        <v>233</v>
      </c>
      <c r="B4" t="s">
        <v>234</v>
      </c>
    </row>
    <row r="5" spans="1:2" x14ac:dyDescent="0.25">
      <c r="A5" t="s">
        <v>235</v>
      </c>
      <c r="B5" t="s">
        <v>236</v>
      </c>
    </row>
    <row r="6" spans="1:2" x14ac:dyDescent="0.25">
      <c r="A6" t="s">
        <v>237</v>
      </c>
      <c r="B6" t="s">
        <v>238</v>
      </c>
    </row>
    <row r="7" spans="1:2" x14ac:dyDescent="0.25">
      <c r="A7" t="s">
        <v>239</v>
      </c>
      <c r="B7" t="s">
        <v>240</v>
      </c>
    </row>
    <row r="8" spans="1:2" x14ac:dyDescent="0.25">
      <c r="A8" t="s">
        <v>241</v>
      </c>
      <c r="B8" t="s">
        <v>242</v>
      </c>
    </row>
    <row r="9" spans="1:2" x14ac:dyDescent="0.25">
      <c r="A9" t="s">
        <v>243</v>
      </c>
      <c r="B9" t="s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C4" sqref="C4"/>
    </sheetView>
  </sheetViews>
  <sheetFormatPr defaultRowHeight="15" x14ac:dyDescent="0.25"/>
  <cols>
    <col min="1" max="1" width="11.28515625" customWidth="1"/>
    <col min="2" max="2" width="10.140625" bestFit="1" customWidth="1"/>
    <col min="3" max="3" width="29.85546875" customWidth="1"/>
  </cols>
  <sheetData>
    <row r="1" spans="1:4" ht="18.75" x14ac:dyDescent="0.3">
      <c r="A1" s="6" t="s">
        <v>246</v>
      </c>
    </row>
    <row r="3" spans="1:4" x14ac:dyDescent="0.25">
      <c r="A3" s="2" t="s">
        <v>0</v>
      </c>
      <c r="B3" s="2" t="s">
        <v>1</v>
      </c>
      <c r="C3" s="2" t="s">
        <v>247</v>
      </c>
    </row>
    <row r="4" spans="1:4" x14ac:dyDescent="0.25">
      <c r="A4" t="s">
        <v>229</v>
      </c>
      <c r="B4" t="s">
        <v>229</v>
      </c>
      <c r="C4" t="str">
        <f>IF(A4=B4,"Match","No Match")</f>
        <v>Match</v>
      </c>
      <c r="D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C10" sqref="C10"/>
    </sheetView>
  </sheetViews>
  <sheetFormatPr defaultRowHeight="15" x14ac:dyDescent="0.25"/>
  <cols>
    <col min="1" max="2" width="8.7109375" customWidth="1"/>
    <col min="3" max="3" width="21.42578125" bestFit="1" customWidth="1"/>
    <col min="4" max="4" width="23" bestFit="1" customWidth="1"/>
  </cols>
  <sheetData>
    <row r="1" spans="1:4" x14ac:dyDescent="0.25">
      <c r="C1" t="s">
        <v>18</v>
      </c>
    </row>
    <row r="2" spans="1:4" x14ac:dyDescent="0.25">
      <c r="C2" t="s">
        <v>19</v>
      </c>
    </row>
    <row r="4" spans="1:4" x14ac:dyDescent="0.25">
      <c r="A4" s="3" t="s">
        <v>2</v>
      </c>
      <c r="B4" s="3" t="s">
        <v>3</v>
      </c>
      <c r="C4" s="3" t="s">
        <v>9</v>
      </c>
      <c r="D4" s="3" t="s">
        <v>28</v>
      </c>
    </row>
    <row r="5" spans="1:4" x14ac:dyDescent="0.25">
      <c r="A5" t="s">
        <v>5</v>
      </c>
      <c r="B5" t="s">
        <v>5</v>
      </c>
      <c r="C5">
        <f>IF(A5=B5,1,0)</f>
        <v>1</v>
      </c>
      <c r="D5" t="s">
        <v>10</v>
      </c>
    </row>
    <row r="6" spans="1:4" x14ac:dyDescent="0.25">
      <c r="A6" t="s">
        <v>6</v>
      </c>
      <c r="B6" t="s">
        <v>8</v>
      </c>
      <c r="C6">
        <f>IF(A6=B6,"Match",0)</f>
        <v>0</v>
      </c>
      <c r="D6" t="s">
        <v>11</v>
      </c>
    </row>
    <row r="7" spans="1:4" x14ac:dyDescent="0.25">
      <c r="A7" t="s">
        <v>4</v>
      </c>
      <c r="B7" t="s">
        <v>4</v>
      </c>
      <c r="C7" t="str">
        <f>IF(A7=B7,$C$1,$C$2)</f>
        <v>Match</v>
      </c>
      <c r="D7" t="s">
        <v>12</v>
      </c>
    </row>
    <row r="8" spans="1:4" x14ac:dyDescent="0.25">
      <c r="A8" t="s">
        <v>15</v>
      </c>
      <c r="B8" t="s">
        <v>16</v>
      </c>
      <c r="C8" t="b">
        <f>IF(A8=B8,TRUE)</f>
        <v>0</v>
      </c>
      <c r="D8" t="s">
        <v>17</v>
      </c>
    </row>
    <row r="9" spans="1:4" x14ac:dyDescent="0.25">
      <c r="A9" t="s">
        <v>15</v>
      </c>
      <c r="B9" t="s">
        <v>15</v>
      </c>
      <c r="C9" t="str">
        <f>IF(A9=B9,IF(A8=A9,"Check Duplicate",FALSE),FALSE)</f>
        <v>Check Duplicate</v>
      </c>
      <c r="D9" t="s">
        <v>13</v>
      </c>
    </row>
    <row r="10" spans="1:4" x14ac:dyDescent="0.25">
      <c r="A10" t="s">
        <v>7</v>
      </c>
      <c r="B10" t="s">
        <v>7</v>
      </c>
      <c r="C10">
        <f>IF(A10=B10,LEN(A10),$C$2)</f>
        <v>6</v>
      </c>
      <c r="D10" t="s">
        <v>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FE827-8239-434E-9ADE-96222F780825}">
  <dimension ref="A1:E105"/>
  <sheetViews>
    <sheetView workbookViewId="0">
      <selection activeCell="E6" sqref="E6"/>
    </sheetView>
  </sheetViews>
  <sheetFormatPr defaultRowHeight="15" x14ac:dyDescent="0.25"/>
  <cols>
    <col min="1" max="1" width="10.7109375" bestFit="1" customWidth="1"/>
    <col min="2" max="2" width="34.42578125" bestFit="1" customWidth="1"/>
    <col min="3" max="4" width="13.42578125" bestFit="1" customWidth="1"/>
    <col min="5" max="5" width="11.140625" bestFit="1" customWidth="1"/>
  </cols>
  <sheetData>
    <row r="1" spans="1:5" ht="18.75" x14ac:dyDescent="0.3">
      <c r="A1" s="6" t="s">
        <v>256</v>
      </c>
    </row>
    <row r="2" spans="1:5" x14ac:dyDescent="0.25">
      <c r="C2" s="2" t="s">
        <v>250</v>
      </c>
      <c r="D2" s="9">
        <v>80000</v>
      </c>
      <c r="E2" t="s">
        <v>257</v>
      </c>
    </row>
    <row r="3" spans="1:5" x14ac:dyDescent="0.25">
      <c r="C3" s="2" t="s">
        <v>252</v>
      </c>
      <c r="D3" s="9">
        <v>50000</v>
      </c>
      <c r="E3" t="s">
        <v>253</v>
      </c>
    </row>
    <row r="4" spans="1:5" x14ac:dyDescent="0.25">
      <c r="D4" s="2"/>
      <c r="E4" s="9"/>
    </row>
    <row r="5" spans="1:5" x14ac:dyDescent="0.25">
      <c r="A5" t="s">
        <v>29</v>
      </c>
      <c r="B5" t="s">
        <v>30</v>
      </c>
      <c r="C5" t="s">
        <v>31</v>
      </c>
      <c r="D5" t="s">
        <v>32</v>
      </c>
      <c r="E5" t="s">
        <v>228</v>
      </c>
    </row>
    <row r="6" spans="1:5" x14ac:dyDescent="0.25">
      <c r="A6" t="s">
        <v>33</v>
      </c>
      <c r="B6" t="s">
        <v>34</v>
      </c>
      <c r="C6" t="s">
        <v>222</v>
      </c>
      <c r="D6" s="5">
        <v>41634</v>
      </c>
      <c r="E6" t="str">
        <f>IF(tblGroupData[[#This Row],[Amount]]&gt;=$D$2,$E$2,$E$3)</f>
        <v>Small</v>
      </c>
    </row>
    <row r="7" spans="1:5" x14ac:dyDescent="0.25">
      <c r="A7" t="s">
        <v>35</v>
      </c>
      <c r="B7" t="s">
        <v>36</v>
      </c>
      <c r="C7" t="s">
        <v>223</v>
      </c>
      <c r="D7" s="5">
        <v>92990</v>
      </c>
      <c r="E7" t="str">
        <f>IF(tblGroupData[[#This Row],[Amount]]&gt;=$D$2,$E$2,$E$3)</f>
        <v>Key</v>
      </c>
    </row>
    <row r="8" spans="1:5" x14ac:dyDescent="0.25">
      <c r="A8" t="s">
        <v>37</v>
      </c>
      <c r="B8" t="s">
        <v>38</v>
      </c>
      <c r="C8" t="s">
        <v>224</v>
      </c>
      <c r="D8" s="5">
        <v>38516</v>
      </c>
      <c r="E8" t="str">
        <f>IF(tblGroupData[[#This Row],[Amount]]&gt;=$D$2,$E$2,$E$3)</f>
        <v>Small</v>
      </c>
    </row>
    <row r="9" spans="1:5" x14ac:dyDescent="0.25">
      <c r="A9" t="s">
        <v>39</v>
      </c>
      <c r="B9" t="s">
        <v>40</v>
      </c>
      <c r="C9" t="s">
        <v>225</v>
      </c>
      <c r="D9" s="5">
        <v>98805</v>
      </c>
      <c r="E9" t="str">
        <f>IF(tblGroupData[[#This Row],[Amount]]&gt;=$D$2,$E$2,$E$3)</f>
        <v>Key</v>
      </c>
    </row>
    <row r="10" spans="1:5" x14ac:dyDescent="0.25">
      <c r="A10" t="s">
        <v>41</v>
      </c>
      <c r="B10" t="s">
        <v>42</v>
      </c>
      <c r="C10" t="s">
        <v>222</v>
      </c>
      <c r="D10" s="5">
        <v>30739</v>
      </c>
      <c r="E10" t="str">
        <f>IF(tblGroupData[[#This Row],[Amount]]&gt;=$D$2,$E$2,$E$3)</f>
        <v>Small</v>
      </c>
    </row>
    <row r="11" spans="1:5" x14ac:dyDescent="0.25">
      <c r="A11" t="s">
        <v>43</v>
      </c>
      <c r="B11" t="s">
        <v>44</v>
      </c>
      <c r="C11" t="s">
        <v>223</v>
      </c>
      <c r="D11" s="5">
        <v>70825</v>
      </c>
      <c r="E11" t="str">
        <f>IF(tblGroupData[[#This Row],[Amount]]&gt;=$D$2,$E$2,$E$3)</f>
        <v>Small</v>
      </c>
    </row>
    <row r="12" spans="1:5" x14ac:dyDescent="0.25">
      <c r="A12" t="s">
        <v>45</v>
      </c>
      <c r="B12" t="s">
        <v>46</v>
      </c>
      <c r="C12" t="s">
        <v>222</v>
      </c>
      <c r="D12" s="5">
        <v>93110</v>
      </c>
      <c r="E12" t="str">
        <f>IF(tblGroupData[[#This Row],[Amount]]&gt;=$D$2,$E$2,$E$3)</f>
        <v>Key</v>
      </c>
    </row>
    <row r="13" spans="1:5" x14ac:dyDescent="0.25">
      <c r="A13" t="s">
        <v>47</v>
      </c>
      <c r="B13" t="s">
        <v>48</v>
      </c>
      <c r="C13" t="s">
        <v>223</v>
      </c>
      <c r="D13" s="5">
        <v>75546</v>
      </c>
      <c r="E13" t="str">
        <f>IF(tblGroupData[[#This Row],[Amount]]&gt;=$D$2,$E$2,$E$3)</f>
        <v>Small</v>
      </c>
    </row>
    <row r="14" spans="1:5" x14ac:dyDescent="0.25">
      <c r="A14" t="s">
        <v>49</v>
      </c>
      <c r="B14" t="s">
        <v>50</v>
      </c>
      <c r="C14" t="s">
        <v>222</v>
      </c>
      <c r="D14" s="5">
        <v>47120</v>
      </c>
      <c r="E14" t="str">
        <f>IF(tblGroupData[[#This Row],[Amount]]&gt;=$D$2,$E$2,$E$3)</f>
        <v>Small</v>
      </c>
    </row>
    <row r="15" spans="1:5" x14ac:dyDescent="0.25">
      <c r="A15" t="s">
        <v>51</v>
      </c>
      <c r="B15" t="s">
        <v>52</v>
      </c>
      <c r="C15" t="s">
        <v>224</v>
      </c>
      <c r="D15" s="5">
        <v>91739</v>
      </c>
      <c r="E15" t="str">
        <f>IF(tblGroupData[[#This Row],[Amount]]&gt;=$D$2,$E$2,$E$3)</f>
        <v>Key</v>
      </c>
    </row>
    <row r="16" spans="1:5" x14ac:dyDescent="0.25">
      <c r="A16" t="s">
        <v>53</v>
      </c>
      <c r="B16" t="s">
        <v>54</v>
      </c>
      <c r="C16" t="s">
        <v>226</v>
      </c>
      <c r="D16" s="5">
        <v>90832</v>
      </c>
      <c r="E16" t="str">
        <f>IF(tblGroupData[[#This Row],[Amount]]&gt;=$D$2,$E$2,$E$3)</f>
        <v>Key</v>
      </c>
    </row>
    <row r="17" spans="1:5" x14ac:dyDescent="0.25">
      <c r="A17" t="s">
        <v>55</v>
      </c>
      <c r="B17" t="s">
        <v>56</v>
      </c>
      <c r="C17" t="s">
        <v>225</v>
      </c>
      <c r="D17" s="5">
        <v>27364</v>
      </c>
      <c r="E17" t="str">
        <f>IF(tblGroupData[[#This Row],[Amount]]&gt;=$D$2,$E$2,$E$3)</f>
        <v>Small</v>
      </c>
    </row>
    <row r="18" spans="1:5" x14ac:dyDescent="0.25">
      <c r="A18" t="s">
        <v>57</v>
      </c>
      <c r="B18" t="s">
        <v>58</v>
      </c>
      <c r="C18" t="s">
        <v>222</v>
      </c>
      <c r="D18" s="5">
        <v>90309</v>
      </c>
      <c r="E18" t="str">
        <f>IF(tblGroupData[[#This Row],[Amount]]&gt;=$D$2,$E$2,$E$3)</f>
        <v>Key</v>
      </c>
    </row>
    <row r="19" spans="1:5" x14ac:dyDescent="0.25">
      <c r="A19" t="s">
        <v>59</v>
      </c>
      <c r="B19" t="s">
        <v>60</v>
      </c>
      <c r="C19" t="s">
        <v>223</v>
      </c>
      <c r="D19" s="5">
        <v>59638</v>
      </c>
      <c r="E19" t="str">
        <f>IF(tblGroupData[[#This Row],[Amount]]&gt;=$D$2,$E$2,$E$3)</f>
        <v>Small</v>
      </c>
    </row>
    <row r="20" spans="1:5" x14ac:dyDescent="0.25">
      <c r="A20" t="s">
        <v>61</v>
      </c>
      <c r="B20" t="s">
        <v>62</v>
      </c>
      <c r="C20" t="s">
        <v>224</v>
      </c>
      <c r="D20" s="5">
        <v>67320</v>
      </c>
      <c r="E20" t="str">
        <f>IF(tblGroupData[[#This Row],[Amount]]&gt;=$D$2,$E$2,$E$3)</f>
        <v>Small</v>
      </c>
    </row>
    <row r="21" spans="1:5" x14ac:dyDescent="0.25">
      <c r="A21" t="s">
        <v>63</v>
      </c>
      <c r="B21" t="s">
        <v>64</v>
      </c>
      <c r="C21" t="s">
        <v>222</v>
      </c>
      <c r="D21" s="5">
        <v>7640</v>
      </c>
      <c r="E21" t="str">
        <f>IF(tblGroupData[[#This Row],[Amount]]&gt;=$D$2,$E$2,$E$3)</f>
        <v>Small</v>
      </c>
    </row>
    <row r="22" spans="1:5" x14ac:dyDescent="0.25">
      <c r="A22" t="s">
        <v>65</v>
      </c>
      <c r="B22" t="s">
        <v>66</v>
      </c>
      <c r="C22" t="s">
        <v>225</v>
      </c>
      <c r="D22" s="5">
        <v>27258</v>
      </c>
      <c r="E22" t="str">
        <f>IF(tblGroupData[[#This Row],[Amount]]&gt;=$D$2,$E$2,$E$3)</f>
        <v>Small</v>
      </c>
    </row>
    <row r="23" spans="1:5" x14ac:dyDescent="0.25">
      <c r="A23" t="s">
        <v>67</v>
      </c>
      <c r="B23" t="s">
        <v>68</v>
      </c>
      <c r="C23" t="s">
        <v>227</v>
      </c>
      <c r="D23" s="5">
        <v>32223</v>
      </c>
      <c r="E23" t="str">
        <f>IF(tblGroupData[[#This Row],[Amount]]&gt;=$D$2,$E$2,$E$3)</f>
        <v>Small</v>
      </c>
    </row>
    <row r="24" spans="1:5" x14ac:dyDescent="0.25">
      <c r="A24" t="s">
        <v>69</v>
      </c>
      <c r="B24" t="s">
        <v>70</v>
      </c>
      <c r="C24" t="s">
        <v>223</v>
      </c>
      <c r="D24" s="5">
        <v>21329</v>
      </c>
      <c r="E24" t="str">
        <f>IF(tblGroupData[[#This Row],[Amount]]&gt;=$D$2,$E$2,$E$3)</f>
        <v>Small</v>
      </c>
    </row>
    <row r="25" spans="1:5" x14ac:dyDescent="0.25">
      <c r="A25" t="s">
        <v>71</v>
      </c>
      <c r="B25" t="s">
        <v>72</v>
      </c>
      <c r="C25" t="s">
        <v>226</v>
      </c>
      <c r="D25" s="5">
        <v>22332</v>
      </c>
      <c r="E25" t="str">
        <f>IF(tblGroupData[[#This Row],[Amount]]&gt;=$D$2,$E$2,$E$3)</f>
        <v>Small</v>
      </c>
    </row>
    <row r="26" spans="1:5" x14ac:dyDescent="0.25">
      <c r="A26" t="s">
        <v>73</v>
      </c>
      <c r="B26" t="s">
        <v>74</v>
      </c>
      <c r="C26" t="s">
        <v>227</v>
      </c>
      <c r="D26" s="5">
        <v>79891</v>
      </c>
      <c r="E26" t="str">
        <f>IF(tblGroupData[[#This Row],[Amount]]&gt;=$D$2,$E$2,$E$3)</f>
        <v>Small</v>
      </c>
    </row>
    <row r="27" spans="1:5" x14ac:dyDescent="0.25">
      <c r="A27" t="s">
        <v>75</v>
      </c>
      <c r="B27" t="s">
        <v>76</v>
      </c>
      <c r="C27" t="s">
        <v>222</v>
      </c>
      <c r="D27" s="5">
        <v>42239</v>
      </c>
      <c r="E27" t="str">
        <f>IF(tblGroupData[[#This Row],[Amount]]&gt;=$D$2,$E$2,$E$3)</f>
        <v>Small</v>
      </c>
    </row>
    <row r="28" spans="1:5" x14ac:dyDescent="0.25">
      <c r="A28" t="s">
        <v>77</v>
      </c>
      <c r="B28" t="s">
        <v>78</v>
      </c>
      <c r="C28" t="s">
        <v>222</v>
      </c>
      <c r="D28" s="5">
        <v>61352</v>
      </c>
      <c r="E28" t="str">
        <f>IF(tblGroupData[[#This Row],[Amount]]&gt;=$D$2,$E$2,$E$3)</f>
        <v>Small</v>
      </c>
    </row>
    <row r="29" spans="1:5" x14ac:dyDescent="0.25">
      <c r="A29" t="s">
        <v>79</v>
      </c>
      <c r="B29" t="s">
        <v>80</v>
      </c>
      <c r="C29" t="s">
        <v>226</v>
      </c>
      <c r="D29" s="5">
        <v>53531</v>
      </c>
      <c r="E29" t="str">
        <f>IF(tblGroupData[[#This Row],[Amount]]&gt;=$D$2,$E$2,$E$3)</f>
        <v>Small</v>
      </c>
    </row>
    <row r="30" spans="1:5" x14ac:dyDescent="0.25">
      <c r="A30" t="s">
        <v>81</v>
      </c>
      <c r="B30" t="s">
        <v>82</v>
      </c>
      <c r="C30" t="s">
        <v>223</v>
      </c>
      <c r="D30" s="5">
        <v>33291</v>
      </c>
      <c r="E30" t="str">
        <f>IF(tblGroupData[[#This Row],[Amount]]&gt;=$D$2,$E$2,$E$3)</f>
        <v>Small</v>
      </c>
    </row>
    <row r="31" spans="1:5" x14ac:dyDescent="0.25">
      <c r="A31" t="s">
        <v>83</v>
      </c>
      <c r="B31" t="s">
        <v>84</v>
      </c>
      <c r="C31" t="s">
        <v>226</v>
      </c>
      <c r="D31" s="5">
        <v>37840</v>
      </c>
      <c r="E31" t="str">
        <f>IF(tblGroupData[[#This Row],[Amount]]&gt;=$D$2,$E$2,$E$3)</f>
        <v>Small</v>
      </c>
    </row>
    <row r="32" spans="1:5" x14ac:dyDescent="0.25">
      <c r="A32" t="s">
        <v>85</v>
      </c>
      <c r="B32" t="s">
        <v>86</v>
      </c>
      <c r="C32" t="s">
        <v>222</v>
      </c>
      <c r="D32" s="5">
        <v>44303</v>
      </c>
      <c r="E32" t="str">
        <f>IF(tblGroupData[[#This Row],[Amount]]&gt;=$D$2,$E$2,$E$3)</f>
        <v>Small</v>
      </c>
    </row>
    <row r="33" spans="1:5" x14ac:dyDescent="0.25">
      <c r="A33" t="s">
        <v>87</v>
      </c>
      <c r="B33" t="s">
        <v>88</v>
      </c>
      <c r="C33" t="s">
        <v>224</v>
      </c>
      <c r="D33" s="5">
        <v>81989</v>
      </c>
      <c r="E33" t="str">
        <f>IF(tblGroupData[[#This Row],[Amount]]&gt;=$D$2,$E$2,$E$3)</f>
        <v>Key</v>
      </c>
    </row>
    <row r="34" spans="1:5" x14ac:dyDescent="0.25">
      <c r="A34" t="s">
        <v>89</v>
      </c>
      <c r="B34" t="s">
        <v>90</v>
      </c>
      <c r="C34" t="s">
        <v>227</v>
      </c>
      <c r="D34" s="5">
        <v>59466</v>
      </c>
      <c r="E34" t="str">
        <f>IF(tblGroupData[[#This Row],[Amount]]&gt;=$D$2,$E$2,$E$3)</f>
        <v>Small</v>
      </c>
    </row>
    <row r="35" spans="1:5" x14ac:dyDescent="0.25">
      <c r="A35" t="s">
        <v>91</v>
      </c>
      <c r="B35" t="s">
        <v>92</v>
      </c>
      <c r="C35" t="s">
        <v>222</v>
      </c>
      <c r="D35" s="5">
        <v>65075</v>
      </c>
      <c r="E35" t="str">
        <f>IF(tblGroupData[[#This Row],[Amount]]&gt;=$D$2,$E$2,$E$3)</f>
        <v>Small</v>
      </c>
    </row>
    <row r="36" spans="1:5" x14ac:dyDescent="0.25">
      <c r="A36" t="s">
        <v>93</v>
      </c>
      <c r="B36" t="s">
        <v>94</v>
      </c>
      <c r="C36" t="s">
        <v>227</v>
      </c>
      <c r="D36" s="5">
        <v>61532</v>
      </c>
      <c r="E36" t="str">
        <f>IF(tblGroupData[[#This Row],[Amount]]&gt;=$D$2,$E$2,$E$3)</f>
        <v>Small</v>
      </c>
    </row>
    <row r="37" spans="1:5" x14ac:dyDescent="0.25">
      <c r="A37" t="s">
        <v>95</v>
      </c>
      <c r="B37" t="s">
        <v>96</v>
      </c>
      <c r="C37" t="s">
        <v>222</v>
      </c>
      <c r="D37" s="5">
        <v>85140</v>
      </c>
      <c r="E37" t="str">
        <f>IF(tblGroupData[[#This Row],[Amount]]&gt;=$D$2,$E$2,$E$3)</f>
        <v>Key</v>
      </c>
    </row>
    <row r="38" spans="1:5" x14ac:dyDescent="0.25">
      <c r="A38" t="s">
        <v>97</v>
      </c>
      <c r="B38" t="s">
        <v>98</v>
      </c>
      <c r="C38" t="s">
        <v>227</v>
      </c>
      <c r="D38" s="5">
        <v>13953</v>
      </c>
      <c r="E38" t="str">
        <f>IF(tblGroupData[[#This Row],[Amount]]&gt;=$D$2,$E$2,$E$3)</f>
        <v>Small</v>
      </c>
    </row>
    <row r="39" spans="1:5" x14ac:dyDescent="0.25">
      <c r="A39" t="s">
        <v>99</v>
      </c>
      <c r="B39" t="s">
        <v>100</v>
      </c>
      <c r="C39" t="s">
        <v>227</v>
      </c>
      <c r="D39" s="5">
        <v>2778</v>
      </c>
      <c r="E39" t="str">
        <f>IF(tblGroupData[[#This Row],[Amount]]&gt;=$D$2,$E$2,$E$3)</f>
        <v>Small</v>
      </c>
    </row>
    <row r="40" spans="1:5" x14ac:dyDescent="0.25">
      <c r="A40" t="s">
        <v>101</v>
      </c>
      <c r="B40" t="s">
        <v>102</v>
      </c>
      <c r="C40" t="s">
        <v>225</v>
      </c>
      <c r="D40" s="5">
        <v>60532</v>
      </c>
      <c r="E40" t="str">
        <f>IF(tblGroupData[[#This Row],[Amount]]&gt;=$D$2,$E$2,$E$3)</f>
        <v>Small</v>
      </c>
    </row>
    <row r="41" spans="1:5" x14ac:dyDescent="0.25">
      <c r="A41" t="s">
        <v>103</v>
      </c>
      <c r="B41" t="s">
        <v>104</v>
      </c>
      <c r="C41" t="s">
        <v>224</v>
      </c>
      <c r="D41" s="5">
        <v>45550</v>
      </c>
      <c r="E41" t="str">
        <f>IF(tblGroupData[[#This Row],[Amount]]&gt;=$D$2,$E$2,$E$3)</f>
        <v>Small</v>
      </c>
    </row>
    <row r="42" spans="1:5" x14ac:dyDescent="0.25">
      <c r="A42" t="s">
        <v>105</v>
      </c>
      <c r="B42" t="s">
        <v>106</v>
      </c>
      <c r="C42" t="s">
        <v>223</v>
      </c>
      <c r="D42" s="5">
        <v>71620</v>
      </c>
      <c r="E42" t="str">
        <f>IF(tblGroupData[[#This Row],[Amount]]&gt;=$D$2,$E$2,$E$3)</f>
        <v>Small</v>
      </c>
    </row>
    <row r="43" spans="1:5" x14ac:dyDescent="0.25">
      <c r="A43" t="s">
        <v>65</v>
      </c>
      <c r="B43" t="s">
        <v>107</v>
      </c>
      <c r="C43" t="s">
        <v>222</v>
      </c>
      <c r="D43" s="5">
        <v>1439</v>
      </c>
      <c r="E43" t="str">
        <f>IF(tblGroupData[[#This Row],[Amount]]&gt;=$D$2,$E$2,$E$3)</f>
        <v>Small</v>
      </c>
    </row>
    <row r="44" spans="1:5" x14ac:dyDescent="0.25">
      <c r="A44" t="s">
        <v>108</v>
      </c>
      <c r="B44" t="s">
        <v>109</v>
      </c>
      <c r="C44" t="s">
        <v>227</v>
      </c>
      <c r="D44" s="5">
        <v>32431</v>
      </c>
      <c r="E44" t="str">
        <f>IF(tblGroupData[[#This Row],[Amount]]&gt;=$D$2,$E$2,$E$3)</f>
        <v>Small</v>
      </c>
    </row>
    <row r="45" spans="1:5" x14ac:dyDescent="0.25">
      <c r="A45" t="s">
        <v>110</v>
      </c>
      <c r="B45" t="s">
        <v>111</v>
      </c>
      <c r="C45" t="s">
        <v>225</v>
      </c>
      <c r="D45" s="5">
        <v>42994</v>
      </c>
      <c r="E45" t="str">
        <f>IF(tblGroupData[[#This Row],[Amount]]&gt;=$D$2,$E$2,$E$3)</f>
        <v>Small</v>
      </c>
    </row>
    <row r="46" spans="1:5" x14ac:dyDescent="0.25">
      <c r="A46" t="s">
        <v>112</v>
      </c>
      <c r="B46" t="s">
        <v>113</v>
      </c>
      <c r="C46" t="s">
        <v>226</v>
      </c>
      <c r="D46" s="5">
        <v>93443</v>
      </c>
      <c r="E46" t="str">
        <f>IF(tblGroupData[[#This Row],[Amount]]&gt;=$D$2,$E$2,$E$3)</f>
        <v>Key</v>
      </c>
    </row>
    <row r="47" spans="1:5" x14ac:dyDescent="0.25">
      <c r="A47" t="s">
        <v>85</v>
      </c>
      <c r="B47" t="s">
        <v>114</v>
      </c>
      <c r="C47" t="s">
        <v>226</v>
      </c>
      <c r="D47" s="5">
        <v>34791</v>
      </c>
      <c r="E47" t="str">
        <f>IF(tblGroupData[[#This Row],[Amount]]&gt;=$D$2,$E$2,$E$3)</f>
        <v>Small</v>
      </c>
    </row>
    <row r="48" spans="1:5" x14ac:dyDescent="0.25">
      <c r="A48" t="s">
        <v>115</v>
      </c>
      <c r="B48" t="s">
        <v>116</v>
      </c>
      <c r="C48" t="s">
        <v>224</v>
      </c>
      <c r="D48" s="5">
        <v>14724</v>
      </c>
      <c r="E48" t="str">
        <f>IF(tblGroupData[[#This Row],[Amount]]&gt;=$D$2,$E$2,$E$3)</f>
        <v>Small</v>
      </c>
    </row>
    <row r="49" spans="1:5" x14ac:dyDescent="0.25">
      <c r="A49" t="s">
        <v>117</v>
      </c>
      <c r="B49" t="s">
        <v>118</v>
      </c>
      <c r="C49" t="s">
        <v>225</v>
      </c>
      <c r="D49" s="5">
        <v>6054</v>
      </c>
      <c r="E49" t="str">
        <f>IF(tblGroupData[[#This Row],[Amount]]&gt;=$D$2,$E$2,$E$3)</f>
        <v>Small</v>
      </c>
    </row>
    <row r="50" spans="1:5" x14ac:dyDescent="0.25">
      <c r="A50" t="s">
        <v>119</v>
      </c>
      <c r="B50" t="s">
        <v>120</v>
      </c>
      <c r="C50" t="s">
        <v>222</v>
      </c>
      <c r="D50" s="5">
        <v>98749</v>
      </c>
      <c r="E50" t="str">
        <f>IF(tblGroupData[[#This Row],[Amount]]&gt;=$D$2,$E$2,$E$3)</f>
        <v>Key</v>
      </c>
    </row>
    <row r="51" spans="1:5" x14ac:dyDescent="0.25">
      <c r="A51" t="s">
        <v>121</v>
      </c>
      <c r="B51" t="s">
        <v>122</v>
      </c>
      <c r="C51" t="s">
        <v>222</v>
      </c>
      <c r="D51" s="5">
        <v>87209</v>
      </c>
      <c r="E51" t="str">
        <f>IF(tblGroupData[[#This Row],[Amount]]&gt;=$D$2,$E$2,$E$3)</f>
        <v>Key</v>
      </c>
    </row>
    <row r="52" spans="1:5" x14ac:dyDescent="0.25">
      <c r="A52" t="s">
        <v>123</v>
      </c>
      <c r="B52" t="s">
        <v>124</v>
      </c>
      <c r="C52" t="s">
        <v>226</v>
      </c>
      <c r="D52" s="5">
        <v>31634</v>
      </c>
      <c r="E52" t="str">
        <f>IF(tblGroupData[[#This Row],[Amount]]&gt;=$D$2,$E$2,$E$3)</f>
        <v>Small</v>
      </c>
    </row>
    <row r="53" spans="1:5" x14ac:dyDescent="0.25">
      <c r="A53" t="s">
        <v>89</v>
      </c>
      <c r="B53" t="s">
        <v>125</v>
      </c>
      <c r="C53" t="s">
        <v>223</v>
      </c>
      <c r="D53" s="5">
        <v>38076</v>
      </c>
      <c r="E53" t="str">
        <f>IF(tblGroupData[[#This Row],[Amount]]&gt;=$D$2,$E$2,$E$3)</f>
        <v>Small</v>
      </c>
    </row>
    <row r="54" spans="1:5" x14ac:dyDescent="0.25">
      <c r="A54" t="s">
        <v>126</v>
      </c>
      <c r="B54" t="s">
        <v>127</v>
      </c>
      <c r="C54" t="s">
        <v>227</v>
      </c>
      <c r="D54" s="5">
        <v>66459</v>
      </c>
      <c r="E54" t="str">
        <f>IF(tblGroupData[[#This Row],[Amount]]&gt;=$D$2,$E$2,$E$3)</f>
        <v>Small</v>
      </c>
    </row>
    <row r="55" spans="1:5" x14ac:dyDescent="0.25">
      <c r="A55" t="s">
        <v>128</v>
      </c>
      <c r="B55" t="s">
        <v>129</v>
      </c>
      <c r="C55" t="s">
        <v>222</v>
      </c>
      <c r="D55" s="5">
        <v>30988</v>
      </c>
      <c r="E55" t="str">
        <f>IF(tblGroupData[[#This Row],[Amount]]&gt;=$D$2,$E$2,$E$3)</f>
        <v>Small</v>
      </c>
    </row>
    <row r="56" spans="1:5" x14ac:dyDescent="0.25">
      <c r="A56" t="s">
        <v>130</v>
      </c>
      <c r="B56" t="s">
        <v>131</v>
      </c>
      <c r="C56" t="s">
        <v>224</v>
      </c>
      <c r="D56" s="5">
        <v>88383</v>
      </c>
      <c r="E56" t="str">
        <f>IF(tblGroupData[[#This Row],[Amount]]&gt;=$D$2,$E$2,$E$3)</f>
        <v>Key</v>
      </c>
    </row>
    <row r="57" spans="1:5" x14ac:dyDescent="0.25">
      <c r="A57" t="s">
        <v>132</v>
      </c>
      <c r="B57" t="s">
        <v>133</v>
      </c>
      <c r="C57" t="s">
        <v>227</v>
      </c>
      <c r="D57" s="5">
        <v>61518</v>
      </c>
      <c r="E57" t="str">
        <f>IF(tblGroupData[[#This Row],[Amount]]&gt;=$D$2,$E$2,$E$3)</f>
        <v>Small</v>
      </c>
    </row>
    <row r="58" spans="1:5" x14ac:dyDescent="0.25">
      <c r="A58" t="s">
        <v>134</v>
      </c>
      <c r="B58" t="s">
        <v>135</v>
      </c>
      <c r="C58" t="s">
        <v>223</v>
      </c>
      <c r="D58" s="5">
        <v>31192</v>
      </c>
      <c r="E58" t="str">
        <f>IF(tblGroupData[[#This Row],[Amount]]&gt;=$D$2,$E$2,$E$3)</f>
        <v>Small</v>
      </c>
    </row>
    <row r="59" spans="1:5" x14ac:dyDescent="0.25">
      <c r="A59" t="s">
        <v>130</v>
      </c>
      <c r="B59" t="s">
        <v>136</v>
      </c>
      <c r="C59" t="s">
        <v>223</v>
      </c>
      <c r="D59" s="5">
        <v>87680</v>
      </c>
      <c r="E59" t="str">
        <f>IF(tblGroupData[[#This Row],[Amount]]&gt;=$D$2,$E$2,$E$3)</f>
        <v>Key</v>
      </c>
    </row>
    <row r="60" spans="1:5" x14ac:dyDescent="0.25">
      <c r="A60" t="s">
        <v>137</v>
      </c>
      <c r="B60" t="s">
        <v>138</v>
      </c>
      <c r="C60" t="s">
        <v>223</v>
      </c>
      <c r="D60" s="5">
        <v>18804</v>
      </c>
      <c r="E60" t="str">
        <f>IF(tblGroupData[[#This Row],[Amount]]&gt;=$D$2,$E$2,$E$3)</f>
        <v>Small</v>
      </c>
    </row>
    <row r="61" spans="1:5" x14ac:dyDescent="0.25">
      <c r="A61" t="s">
        <v>139</v>
      </c>
      <c r="B61" t="s">
        <v>140</v>
      </c>
      <c r="C61" t="s">
        <v>226</v>
      </c>
      <c r="D61" s="5">
        <v>12553</v>
      </c>
      <c r="E61" t="str">
        <f>IF(tblGroupData[[#This Row],[Amount]]&gt;=$D$2,$E$2,$E$3)</f>
        <v>Small</v>
      </c>
    </row>
    <row r="62" spans="1:5" x14ac:dyDescent="0.25">
      <c r="A62" t="s">
        <v>141</v>
      </c>
      <c r="B62" t="s">
        <v>142</v>
      </c>
      <c r="C62" t="s">
        <v>227</v>
      </c>
      <c r="D62" s="5">
        <v>51072</v>
      </c>
      <c r="E62" t="str">
        <f>IF(tblGroupData[[#This Row],[Amount]]&gt;=$D$2,$E$2,$E$3)</f>
        <v>Small</v>
      </c>
    </row>
    <row r="63" spans="1:5" x14ac:dyDescent="0.25">
      <c r="A63" t="s">
        <v>61</v>
      </c>
      <c r="B63" t="s">
        <v>143</v>
      </c>
      <c r="C63" t="s">
        <v>224</v>
      </c>
      <c r="D63" s="5">
        <v>34888</v>
      </c>
      <c r="E63" t="str">
        <f>IF(tblGroupData[[#This Row],[Amount]]&gt;=$D$2,$E$2,$E$3)</f>
        <v>Small</v>
      </c>
    </row>
    <row r="64" spans="1:5" x14ac:dyDescent="0.25">
      <c r="A64" t="s">
        <v>144</v>
      </c>
      <c r="B64" t="s">
        <v>145</v>
      </c>
      <c r="C64" t="s">
        <v>224</v>
      </c>
      <c r="D64" s="5">
        <v>47174</v>
      </c>
      <c r="E64" t="str">
        <f>IF(tblGroupData[[#This Row],[Amount]]&gt;=$D$2,$E$2,$E$3)</f>
        <v>Small</v>
      </c>
    </row>
    <row r="65" spans="1:5" x14ac:dyDescent="0.25">
      <c r="A65" t="s">
        <v>61</v>
      </c>
      <c r="B65" t="s">
        <v>146</v>
      </c>
      <c r="C65" t="s">
        <v>222</v>
      </c>
      <c r="D65" s="5">
        <v>22639</v>
      </c>
      <c r="E65" t="str">
        <f>IF(tblGroupData[[#This Row],[Amount]]&gt;=$D$2,$E$2,$E$3)</f>
        <v>Small</v>
      </c>
    </row>
    <row r="66" spans="1:5" x14ac:dyDescent="0.25">
      <c r="A66" t="s">
        <v>105</v>
      </c>
      <c r="B66" t="s">
        <v>147</v>
      </c>
      <c r="C66" t="s">
        <v>222</v>
      </c>
      <c r="D66" s="5">
        <v>93911</v>
      </c>
      <c r="E66" t="str">
        <f>IF(tblGroupData[[#This Row],[Amount]]&gt;=$D$2,$E$2,$E$3)</f>
        <v>Key</v>
      </c>
    </row>
    <row r="67" spans="1:5" x14ac:dyDescent="0.25">
      <c r="A67" t="s">
        <v>148</v>
      </c>
      <c r="B67" t="s">
        <v>149</v>
      </c>
      <c r="C67" t="s">
        <v>223</v>
      </c>
      <c r="D67" s="5">
        <v>16842</v>
      </c>
      <c r="E67" t="str">
        <f>IF(tblGroupData[[#This Row],[Amount]]&gt;=$D$2,$E$2,$E$3)</f>
        <v>Small</v>
      </c>
    </row>
    <row r="68" spans="1:5" x14ac:dyDescent="0.25">
      <c r="A68" t="s">
        <v>150</v>
      </c>
      <c r="B68" t="s">
        <v>151</v>
      </c>
      <c r="C68" t="s">
        <v>227</v>
      </c>
      <c r="D68" s="5">
        <v>80264</v>
      </c>
      <c r="E68" t="str">
        <f>IF(tblGroupData[[#This Row],[Amount]]&gt;=$D$2,$E$2,$E$3)</f>
        <v>Key</v>
      </c>
    </row>
    <row r="69" spans="1:5" x14ac:dyDescent="0.25">
      <c r="A69" t="s">
        <v>152</v>
      </c>
      <c r="B69" t="s">
        <v>153</v>
      </c>
      <c r="C69" t="s">
        <v>223</v>
      </c>
      <c r="D69" s="5">
        <v>89734</v>
      </c>
      <c r="E69" t="str">
        <f>IF(tblGroupData[[#This Row],[Amount]]&gt;=$D$2,$E$2,$E$3)</f>
        <v>Key</v>
      </c>
    </row>
    <row r="70" spans="1:5" x14ac:dyDescent="0.25">
      <c r="A70" t="s">
        <v>154</v>
      </c>
      <c r="B70" t="s">
        <v>155</v>
      </c>
      <c r="C70" t="s">
        <v>222</v>
      </c>
      <c r="D70" s="5">
        <v>45541</v>
      </c>
      <c r="E70" t="str">
        <f>IF(tblGroupData[[#This Row],[Amount]]&gt;=$D$2,$E$2,$E$3)</f>
        <v>Small</v>
      </c>
    </row>
    <row r="71" spans="1:5" x14ac:dyDescent="0.25">
      <c r="A71" t="s">
        <v>156</v>
      </c>
      <c r="B71" t="s">
        <v>157</v>
      </c>
      <c r="C71" t="s">
        <v>222</v>
      </c>
      <c r="D71" s="5">
        <v>22433</v>
      </c>
      <c r="E71" t="str">
        <f>IF(tblGroupData[[#This Row],[Amount]]&gt;=$D$2,$E$2,$E$3)</f>
        <v>Small</v>
      </c>
    </row>
    <row r="72" spans="1:5" x14ac:dyDescent="0.25">
      <c r="A72" t="s">
        <v>158</v>
      </c>
      <c r="B72" t="s">
        <v>159</v>
      </c>
      <c r="C72" t="s">
        <v>222</v>
      </c>
      <c r="D72" s="5">
        <v>1350</v>
      </c>
      <c r="E72" t="str">
        <f>IF(tblGroupData[[#This Row],[Amount]]&gt;=$D$2,$E$2,$E$3)</f>
        <v>Small</v>
      </c>
    </row>
    <row r="73" spans="1:5" x14ac:dyDescent="0.25">
      <c r="A73" t="s">
        <v>160</v>
      </c>
      <c r="B73" t="s">
        <v>161</v>
      </c>
      <c r="C73" t="s">
        <v>222</v>
      </c>
      <c r="D73" s="5">
        <v>12949</v>
      </c>
      <c r="E73" t="str">
        <f>IF(tblGroupData[[#This Row],[Amount]]&gt;=$D$2,$E$2,$E$3)</f>
        <v>Small</v>
      </c>
    </row>
    <row r="74" spans="1:5" x14ac:dyDescent="0.25">
      <c r="A74" t="s">
        <v>162</v>
      </c>
      <c r="B74" t="s">
        <v>163</v>
      </c>
      <c r="C74" t="s">
        <v>226</v>
      </c>
      <c r="D74" s="5">
        <v>29891</v>
      </c>
      <c r="E74" t="str">
        <f>IF(tblGroupData[[#This Row],[Amount]]&gt;=$D$2,$E$2,$E$3)</f>
        <v>Small</v>
      </c>
    </row>
    <row r="75" spans="1:5" x14ac:dyDescent="0.25">
      <c r="A75" t="s">
        <v>164</v>
      </c>
      <c r="B75" t="s">
        <v>165</v>
      </c>
      <c r="C75" t="s">
        <v>227</v>
      </c>
      <c r="D75" s="5">
        <v>2610</v>
      </c>
      <c r="E75" t="str">
        <f>IF(tblGroupData[[#This Row],[Amount]]&gt;=$D$2,$E$2,$E$3)</f>
        <v>Small</v>
      </c>
    </row>
    <row r="76" spans="1:5" x14ac:dyDescent="0.25">
      <c r="A76" t="s">
        <v>166</v>
      </c>
      <c r="B76" t="s">
        <v>167</v>
      </c>
      <c r="C76" t="s">
        <v>225</v>
      </c>
      <c r="D76" s="5">
        <v>59503</v>
      </c>
      <c r="E76" t="str">
        <f>IF(tblGroupData[[#This Row],[Amount]]&gt;=$D$2,$E$2,$E$3)</f>
        <v>Small</v>
      </c>
    </row>
    <row r="77" spans="1:5" x14ac:dyDescent="0.25">
      <c r="A77" t="s">
        <v>168</v>
      </c>
      <c r="B77" t="s">
        <v>169</v>
      </c>
      <c r="C77" t="s">
        <v>226</v>
      </c>
      <c r="D77" s="5">
        <v>1258</v>
      </c>
      <c r="E77" t="str">
        <f>IF(tblGroupData[[#This Row],[Amount]]&gt;=$D$2,$E$2,$E$3)</f>
        <v>Small</v>
      </c>
    </row>
    <row r="78" spans="1:5" x14ac:dyDescent="0.25">
      <c r="A78" t="s">
        <v>170</v>
      </c>
      <c r="B78" t="s">
        <v>171</v>
      </c>
      <c r="C78" t="s">
        <v>223</v>
      </c>
      <c r="D78" s="5">
        <v>23231</v>
      </c>
      <c r="E78" t="str">
        <f>IF(tblGroupData[[#This Row],[Amount]]&gt;=$D$2,$E$2,$E$3)</f>
        <v>Small</v>
      </c>
    </row>
    <row r="79" spans="1:5" x14ac:dyDescent="0.25">
      <c r="A79" t="s">
        <v>172</v>
      </c>
      <c r="B79" t="s">
        <v>173</v>
      </c>
      <c r="C79" t="s">
        <v>224</v>
      </c>
      <c r="D79" s="5">
        <v>88612</v>
      </c>
      <c r="E79" t="str">
        <f>IF(tblGroupData[[#This Row],[Amount]]&gt;=$D$2,$E$2,$E$3)</f>
        <v>Key</v>
      </c>
    </row>
    <row r="80" spans="1:5" x14ac:dyDescent="0.25">
      <c r="A80" t="s">
        <v>174</v>
      </c>
      <c r="B80" t="s">
        <v>175</v>
      </c>
      <c r="C80" t="s">
        <v>222</v>
      </c>
      <c r="D80" s="5">
        <v>88206</v>
      </c>
      <c r="E80" t="str">
        <f>IF(tblGroupData[[#This Row],[Amount]]&gt;=$D$2,$E$2,$E$3)</f>
        <v>Key</v>
      </c>
    </row>
    <row r="81" spans="1:5" x14ac:dyDescent="0.25">
      <c r="A81" t="s">
        <v>176</v>
      </c>
      <c r="B81" t="s">
        <v>177</v>
      </c>
      <c r="C81" t="s">
        <v>223</v>
      </c>
      <c r="D81" s="5">
        <v>50671</v>
      </c>
      <c r="E81" t="str">
        <f>IF(tblGroupData[[#This Row],[Amount]]&gt;=$D$2,$E$2,$E$3)</f>
        <v>Small</v>
      </c>
    </row>
    <row r="82" spans="1:5" x14ac:dyDescent="0.25">
      <c r="A82" t="s">
        <v>178</v>
      </c>
      <c r="B82" t="s">
        <v>179</v>
      </c>
      <c r="C82" t="s">
        <v>223</v>
      </c>
      <c r="D82" s="5">
        <v>38797</v>
      </c>
      <c r="E82" t="str">
        <f>IF(tblGroupData[[#This Row],[Amount]]&gt;=$D$2,$E$2,$E$3)</f>
        <v>Small</v>
      </c>
    </row>
    <row r="83" spans="1:5" x14ac:dyDescent="0.25">
      <c r="A83" t="s">
        <v>180</v>
      </c>
      <c r="B83" t="s">
        <v>181</v>
      </c>
      <c r="C83" t="s">
        <v>224</v>
      </c>
      <c r="D83" s="5">
        <v>50990</v>
      </c>
      <c r="E83" t="str">
        <f>IF(tblGroupData[[#This Row],[Amount]]&gt;=$D$2,$E$2,$E$3)</f>
        <v>Small</v>
      </c>
    </row>
    <row r="84" spans="1:5" x14ac:dyDescent="0.25">
      <c r="A84" t="s">
        <v>182</v>
      </c>
      <c r="B84" t="s">
        <v>183</v>
      </c>
      <c r="C84" t="s">
        <v>226</v>
      </c>
      <c r="D84" s="5">
        <v>66293</v>
      </c>
      <c r="E84" t="str">
        <f>IF(tblGroupData[[#This Row],[Amount]]&gt;=$D$2,$E$2,$E$3)</f>
        <v>Small</v>
      </c>
    </row>
    <row r="85" spans="1:5" x14ac:dyDescent="0.25">
      <c r="A85" t="s">
        <v>166</v>
      </c>
      <c r="B85" t="s">
        <v>184</v>
      </c>
      <c r="C85" t="s">
        <v>224</v>
      </c>
      <c r="D85" s="5">
        <v>52515</v>
      </c>
      <c r="E85" t="str">
        <f>IF(tblGroupData[[#This Row],[Amount]]&gt;=$D$2,$E$2,$E$3)</f>
        <v>Small</v>
      </c>
    </row>
    <row r="86" spans="1:5" x14ac:dyDescent="0.25">
      <c r="A86" t="s">
        <v>185</v>
      </c>
      <c r="B86" t="s">
        <v>186</v>
      </c>
      <c r="C86" t="s">
        <v>227</v>
      </c>
      <c r="D86" s="5">
        <v>97419</v>
      </c>
      <c r="E86" t="str">
        <f>IF(tblGroupData[[#This Row],[Amount]]&gt;=$D$2,$E$2,$E$3)</f>
        <v>Key</v>
      </c>
    </row>
    <row r="87" spans="1:5" x14ac:dyDescent="0.25">
      <c r="A87" t="s">
        <v>187</v>
      </c>
      <c r="B87" t="s">
        <v>188</v>
      </c>
      <c r="C87" t="s">
        <v>224</v>
      </c>
      <c r="D87" s="5">
        <v>17301</v>
      </c>
      <c r="E87" t="str">
        <f>IF(tblGroupData[[#This Row],[Amount]]&gt;=$D$2,$E$2,$E$3)</f>
        <v>Small</v>
      </c>
    </row>
    <row r="88" spans="1:5" x14ac:dyDescent="0.25">
      <c r="A88" t="s">
        <v>189</v>
      </c>
      <c r="B88" t="s">
        <v>190</v>
      </c>
      <c r="C88" t="s">
        <v>224</v>
      </c>
      <c r="D88" s="5">
        <v>72532</v>
      </c>
      <c r="E88" t="str">
        <f>IF(tblGroupData[[#This Row],[Amount]]&gt;=$D$2,$E$2,$E$3)</f>
        <v>Small</v>
      </c>
    </row>
    <row r="89" spans="1:5" x14ac:dyDescent="0.25">
      <c r="A89" t="s">
        <v>191</v>
      </c>
      <c r="B89" t="s">
        <v>192</v>
      </c>
      <c r="C89" t="s">
        <v>227</v>
      </c>
      <c r="D89" s="5">
        <v>25073</v>
      </c>
      <c r="E89" t="str">
        <f>IF(tblGroupData[[#This Row],[Amount]]&gt;=$D$2,$E$2,$E$3)</f>
        <v>Small</v>
      </c>
    </row>
    <row r="90" spans="1:5" x14ac:dyDescent="0.25">
      <c r="A90" t="s">
        <v>193</v>
      </c>
      <c r="B90" t="s">
        <v>194</v>
      </c>
      <c r="C90" t="s">
        <v>222</v>
      </c>
      <c r="D90" s="5">
        <v>95746</v>
      </c>
      <c r="E90" t="str">
        <f>IF(tblGroupData[[#This Row],[Amount]]&gt;=$D$2,$E$2,$E$3)</f>
        <v>Key</v>
      </c>
    </row>
    <row r="91" spans="1:5" x14ac:dyDescent="0.25">
      <c r="A91" t="s">
        <v>195</v>
      </c>
      <c r="B91" t="s">
        <v>196</v>
      </c>
      <c r="C91" t="s">
        <v>224</v>
      </c>
      <c r="D91" s="5">
        <v>34358</v>
      </c>
      <c r="E91" t="str">
        <f>IF(tblGroupData[[#This Row],[Amount]]&gt;=$D$2,$E$2,$E$3)</f>
        <v>Small</v>
      </c>
    </row>
    <row r="92" spans="1:5" x14ac:dyDescent="0.25">
      <c r="A92" t="s">
        <v>197</v>
      </c>
      <c r="B92" t="s">
        <v>198</v>
      </c>
      <c r="C92" t="s">
        <v>222</v>
      </c>
      <c r="D92" s="5">
        <v>8805</v>
      </c>
      <c r="E92" t="str">
        <f>IF(tblGroupData[[#This Row],[Amount]]&gt;=$D$2,$E$2,$E$3)</f>
        <v>Small</v>
      </c>
    </row>
    <row r="93" spans="1:5" x14ac:dyDescent="0.25">
      <c r="A93" t="s">
        <v>199</v>
      </c>
      <c r="B93" t="s">
        <v>200</v>
      </c>
      <c r="C93" t="s">
        <v>222</v>
      </c>
      <c r="D93" s="5">
        <v>87062</v>
      </c>
      <c r="E93" t="str">
        <f>IF(tblGroupData[[#This Row],[Amount]]&gt;=$D$2,$E$2,$E$3)</f>
        <v>Key</v>
      </c>
    </row>
    <row r="94" spans="1:5" x14ac:dyDescent="0.25">
      <c r="A94" t="s">
        <v>201</v>
      </c>
      <c r="B94" t="s">
        <v>202</v>
      </c>
      <c r="C94" t="s">
        <v>226</v>
      </c>
      <c r="D94" s="5">
        <v>47020</v>
      </c>
      <c r="E94" t="str">
        <f>IF(tblGroupData[[#This Row],[Amount]]&gt;=$D$2,$E$2,$E$3)</f>
        <v>Small</v>
      </c>
    </row>
    <row r="95" spans="1:5" x14ac:dyDescent="0.25">
      <c r="A95" t="s">
        <v>187</v>
      </c>
      <c r="B95" t="s">
        <v>203</v>
      </c>
      <c r="C95" t="s">
        <v>222</v>
      </c>
      <c r="D95" s="5">
        <v>38703</v>
      </c>
      <c r="E95" t="str">
        <f>IF(tblGroupData[[#This Row],[Amount]]&gt;=$D$2,$E$2,$E$3)</f>
        <v>Small</v>
      </c>
    </row>
    <row r="96" spans="1:5" x14ac:dyDescent="0.25">
      <c r="A96" t="s">
        <v>204</v>
      </c>
      <c r="B96" t="s">
        <v>205</v>
      </c>
      <c r="C96" t="s">
        <v>224</v>
      </c>
      <c r="D96" s="5">
        <v>93977</v>
      </c>
      <c r="E96" t="str">
        <f>IF(tblGroupData[[#This Row],[Amount]]&gt;=$D$2,$E$2,$E$3)</f>
        <v>Key</v>
      </c>
    </row>
    <row r="97" spans="1:5" x14ac:dyDescent="0.25">
      <c r="A97" t="s">
        <v>206</v>
      </c>
      <c r="B97" t="s">
        <v>207</v>
      </c>
      <c r="C97" t="s">
        <v>227</v>
      </c>
      <c r="D97" s="5">
        <v>29812</v>
      </c>
      <c r="E97" t="str">
        <f>IF(tblGroupData[[#This Row],[Amount]]&gt;=$D$2,$E$2,$E$3)</f>
        <v>Small</v>
      </c>
    </row>
    <row r="98" spans="1:5" x14ac:dyDescent="0.25">
      <c r="A98" t="s">
        <v>208</v>
      </c>
      <c r="B98" t="s">
        <v>209</v>
      </c>
      <c r="C98" t="s">
        <v>225</v>
      </c>
      <c r="D98" s="5">
        <v>12269</v>
      </c>
      <c r="E98" t="str">
        <f>IF(tblGroupData[[#This Row],[Amount]]&gt;=$D$2,$E$2,$E$3)</f>
        <v>Small</v>
      </c>
    </row>
    <row r="99" spans="1:5" x14ac:dyDescent="0.25">
      <c r="A99" t="s">
        <v>210</v>
      </c>
      <c r="B99" t="s">
        <v>211</v>
      </c>
      <c r="C99" t="s">
        <v>224</v>
      </c>
      <c r="D99" s="5">
        <v>36575</v>
      </c>
      <c r="E99" t="str">
        <f>IF(tblGroupData[[#This Row],[Amount]]&gt;=$D$2,$E$2,$E$3)</f>
        <v>Small</v>
      </c>
    </row>
    <row r="100" spans="1:5" x14ac:dyDescent="0.25">
      <c r="A100" t="s">
        <v>212</v>
      </c>
      <c r="B100" t="s">
        <v>213</v>
      </c>
      <c r="C100" t="s">
        <v>227</v>
      </c>
      <c r="D100" s="5">
        <v>36649</v>
      </c>
      <c r="E100" t="str">
        <f>IF(tblGroupData[[#This Row],[Amount]]&gt;=$D$2,$E$2,$E$3)</f>
        <v>Small</v>
      </c>
    </row>
    <row r="101" spans="1:5" x14ac:dyDescent="0.25">
      <c r="A101" t="s">
        <v>71</v>
      </c>
      <c r="B101" t="s">
        <v>214</v>
      </c>
      <c r="C101" t="s">
        <v>225</v>
      </c>
      <c r="D101" s="5">
        <v>98152</v>
      </c>
      <c r="E101" t="str">
        <f>IF(tblGroupData[[#This Row],[Amount]]&gt;=$D$2,$E$2,$E$3)</f>
        <v>Key</v>
      </c>
    </row>
    <row r="102" spans="1:5" x14ac:dyDescent="0.25">
      <c r="A102" t="s">
        <v>197</v>
      </c>
      <c r="B102" t="s">
        <v>215</v>
      </c>
      <c r="C102" t="s">
        <v>225</v>
      </c>
      <c r="D102" s="5">
        <v>74147</v>
      </c>
      <c r="E102" t="str">
        <f>IF(tblGroupData[[#This Row],[Amount]]&gt;=$D$2,$E$2,$E$3)</f>
        <v>Small</v>
      </c>
    </row>
    <row r="103" spans="1:5" x14ac:dyDescent="0.25">
      <c r="A103" t="s">
        <v>216</v>
      </c>
      <c r="B103" t="s">
        <v>217</v>
      </c>
      <c r="C103" t="s">
        <v>222</v>
      </c>
      <c r="D103" s="5">
        <v>71410</v>
      </c>
      <c r="E103" t="str">
        <f>IF(tblGroupData[[#This Row],[Amount]]&gt;=$D$2,$E$2,$E$3)</f>
        <v>Small</v>
      </c>
    </row>
    <row r="104" spans="1:5" x14ac:dyDescent="0.25">
      <c r="A104" t="s">
        <v>218</v>
      </c>
      <c r="B104" t="s">
        <v>219</v>
      </c>
      <c r="C104" t="s">
        <v>225</v>
      </c>
      <c r="D104" s="5">
        <v>86898</v>
      </c>
      <c r="E104" t="str">
        <f>IF(tblGroupData[[#This Row],[Amount]]&gt;=$D$2,$E$2,$E$3)</f>
        <v>Key</v>
      </c>
    </row>
    <row r="105" spans="1:5" x14ac:dyDescent="0.25">
      <c r="A105" t="s">
        <v>220</v>
      </c>
      <c r="B105" t="s">
        <v>221</v>
      </c>
      <c r="C105" t="s">
        <v>224</v>
      </c>
      <c r="D105" s="5">
        <v>82643</v>
      </c>
      <c r="E105" t="str">
        <f>IF(tblGroupData[[#This Row],[Amount]]&gt;=$D$2,$E$2,$E$3)</f>
        <v>Key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6DC7-3DCA-4CEB-B07A-928C75F5F3E0}">
  <dimension ref="A1:G105"/>
  <sheetViews>
    <sheetView workbookViewId="0">
      <selection activeCell="G7" sqref="G7"/>
    </sheetView>
  </sheetViews>
  <sheetFormatPr defaultRowHeight="15" x14ac:dyDescent="0.25"/>
  <cols>
    <col min="1" max="1" width="10.7109375" bestFit="1" customWidth="1"/>
    <col min="2" max="2" width="34.42578125" bestFit="1" customWidth="1"/>
    <col min="3" max="4" width="13.42578125" bestFit="1" customWidth="1"/>
    <col min="5" max="5" width="11.140625" bestFit="1" customWidth="1"/>
    <col min="6" max="6" width="17.85546875" bestFit="1" customWidth="1"/>
    <col min="7" max="7" width="16.42578125" bestFit="1" customWidth="1"/>
  </cols>
  <sheetData>
    <row r="1" spans="1:7" ht="18.75" x14ac:dyDescent="0.3">
      <c r="A1" s="6" t="s">
        <v>249</v>
      </c>
    </row>
    <row r="2" spans="1:7" x14ac:dyDescent="0.25">
      <c r="C2" s="2" t="s">
        <v>250</v>
      </c>
      <c r="D2" s="9">
        <v>50000</v>
      </c>
      <c r="E2" t="s">
        <v>251</v>
      </c>
      <c r="G2" t="s">
        <v>258</v>
      </c>
    </row>
    <row r="3" spans="1:7" x14ac:dyDescent="0.25">
      <c r="C3" s="2" t="s">
        <v>252</v>
      </c>
      <c r="D3" s="9">
        <v>50000</v>
      </c>
      <c r="E3" t="s">
        <v>253</v>
      </c>
      <c r="F3" t="s">
        <v>223</v>
      </c>
      <c r="G3" t="s">
        <v>226</v>
      </c>
    </row>
    <row r="4" spans="1:7" x14ac:dyDescent="0.25">
      <c r="D4" s="2"/>
      <c r="E4" s="9"/>
    </row>
    <row r="5" spans="1:7" x14ac:dyDescent="0.25">
      <c r="A5" t="s">
        <v>29</v>
      </c>
      <c r="B5" t="s">
        <v>30</v>
      </c>
      <c r="C5" t="s">
        <v>31</v>
      </c>
      <c r="D5" t="s">
        <v>32</v>
      </c>
      <c r="E5" t="s">
        <v>228</v>
      </c>
      <c r="F5" t="s">
        <v>254</v>
      </c>
      <c r="G5" t="s">
        <v>255</v>
      </c>
    </row>
    <row r="6" spans="1:7" hidden="1" x14ac:dyDescent="0.25">
      <c r="A6" t="s">
        <v>33</v>
      </c>
      <c r="B6" t="s">
        <v>34</v>
      </c>
      <c r="C6" t="s">
        <v>222</v>
      </c>
      <c r="D6" s="5">
        <v>41634</v>
      </c>
      <c r="E6" t="str">
        <f>IF(tblANDOR[[#This Row],[Amount]]&gt;=$D$2,$E$2,$E$3)</f>
        <v>Small</v>
      </c>
      <c r="F6" t="b">
        <f>AND(tblANDOR[[#This Row],[Size]]=$E$2,tblANDOR[[#This Row],[Product]]=$F$3)</f>
        <v>0</v>
      </c>
      <c r="G6" t="b">
        <f>IF(OR(tblANDOR[[#This Row],[Size]]=$E$2,tblANDOR[[#This Row],[Product]]=$G$3),$G$2,FALSE)</f>
        <v>0</v>
      </c>
    </row>
    <row r="7" spans="1:7" x14ac:dyDescent="0.25">
      <c r="A7" t="s">
        <v>35</v>
      </c>
      <c r="B7" t="s">
        <v>36</v>
      </c>
      <c r="C7" t="s">
        <v>223</v>
      </c>
      <c r="D7" s="5">
        <v>92990</v>
      </c>
      <c r="E7" t="str">
        <f>IF(tblANDOR[[#This Row],[Amount]]&gt;=$D$2,$E$2,$E$3)</f>
        <v>Large</v>
      </c>
      <c r="F7" t="b">
        <f>AND(tblANDOR[[#This Row],[Size]]=$E$2,tblANDOR[[#This Row],[Product]]=$F$3)</f>
        <v>1</v>
      </c>
      <c r="G7" t="str">
        <f>IF(OR(tblANDOR[[#This Row],[Size]]=$E$2,tblANDOR[[#This Row],[Product]]=$G$3),$G$2,FALSE)</f>
        <v>Call Customer</v>
      </c>
    </row>
    <row r="8" spans="1:7" hidden="1" x14ac:dyDescent="0.25">
      <c r="A8" t="s">
        <v>37</v>
      </c>
      <c r="B8" t="s">
        <v>38</v>
      </c>
      <c r="C8" t="s">
        <v>224</v>
      </c>
      <c r="D8" s="5">
        <v>38516</v>
      </c>
      <c r="E8" t="str">
        <f>IF(tblANDOR[[#This Row],[Amount]]&gt;=$D$2,$E$2,$E$3)</f>
        <v>Small</v>
      </c>
      <c r="F8" t="b">
        <f>AND(tblANDOR[[#This Row],[Size]]=$E$2,tblANDOR[[#This Row],[Product]]=$F$3)</f>
        <v>0</v>
      </c>
      <c r="G8" t="b">
        <f>IF(OR(tblANDOR[[#This Row],[Size]]=$E$2,tblANDOR[[#This Row],[Product]]=$G$3),$G$2,FALSE)</f>
        <v>0</v>
      </c>
    </row>
    <row r="9" spans="1:7" x14ac:dyDescent="0.25">
      <c r="A9" t="s">
        <v>39</v>
      </c>
      <c r="B9" t="s">
        <v>40</v>
      </c>
      <c r="C9" t="s">
        <v>225</v>
      </c>
      <c r="D9" s="5">
        <v>98805</v>
      </c>
      <c r="E9" t="str">
        <f>IF(tblANDOR[[#This Row],[Amount]]&gt;=$D$2,$E$2,$E$3)</f>
        <v>Large</v>
      </c>
      <c r="F9" t="b">
        <f>AND(tblANDOR[[#This Row],[Size]]=$E$2,tblANDOR[[#This Row],[Product]]=$F$3)</f>
        <v>0</v>
      </c>
      <c r="G9" t="str">
        <f>IF(OR(tblANDOR[[#This Row],[Size]]=$E$2,tblANDOR[[#This Row],[Product]]=$G$3),$G$2,FALSE)</f>
        <v>Call Customer</v>
      </c>
    </row>
    <row r="10" spans="1:7" hidden="1" x14ac:dyDescent="0.25">
      <c r="A10" t="s">
        <v>41</v>
      </c>
      <c r="B10" t="s">
        <v>42</v>
      </c>
      <c r="C10" t="s">
        <v>222</v>
      </c>
      <c r="D10" s="5">
        <v>30739</v>
      </c>
      <c r="E10" t="str">
        <f>IF(tblANDOR[[#This Row],[Amount]]&gt;=$D$2,$E$2,$E$3)</f>
        <v>Small</v>
      </c>
      <c r="F10" t="b">
        <f>AND(tblANDOR[[#This Row],[Size]]=$E$2,tblANDOR[[#This Row],[Product]]=$F$3)</f>
        <v>0</v>
      </c>
      <c r="G10" t="b">
        <f>IF(OR(tblANDOR[[#This Row],[Size]]=$E$2,tblANDOR[[#This Row],[Product]]=$G$3),$G$2,FALSE)</f>
        <v>0</v>
      </c>
    </row>
    <row r="11" spans="1:7" x14ac:dyDescent="0.25">
      <c r="A11" t="s">
        <v>43</v>
      </c>
      <c r="B11" t="s">
        <v>44</v>
      </c>
      <c r="C11" t="s">
        <v>223</v>
      </c>
      <c r="D11" s="5">
        <v>70825</v>
      </c>
      <c r="E11" t="str">
        <f>IF(tblANDOR[[#This Row],[Amount]]&gt;=$D$2,$E$2,$E$3)</f>
        <v>Large</v>
      </c>
      <c r="F11" t="b">
        <f>AND(tblANDOR[[#This Row],[Size]]=$E$2,tblANDOR[[#This Row],[Product]]=$F$3)</f>
        <v>1</v>
      </c>
      <c r="G11" t="str">
        <f>IF(OR(tblANDOR[[#This Row],[Size]]=$E$2,tblANDOR[[#This Row],[Product]]=$G$3),$G$2,FALSE)</f>
        <v>Call Customer</v>
      </c>
    </row>
    <row r="12" spans="1:7" x14ac:dyDescent="0.25">
      <c r="A12" t="s">
        <v>45</v>
      </c>
      <c r="B12" t="s">
        <v>46</v>
      </c>
      <c r="C12" t="s">
        <v>222</v>
      </c>
      <c r="D12" s="5">
        <v>93110</v>
      </c>
      <c r="E12" t="str">
        <f>IF(tblANDOR[[#This Row],[Amount]]&gt;=$D$2,$E$2,$E$3)</f>
        <v>Large</v>
      </c>
      <c r="F12" t="b">
        <f>AND(tblANDOR[[#This Row],[Size]]=$E$2,tblANDOR[[#This Row],[Product]]=$F$3)</f>
        <v>0</v>
      </c>
      <c r="G12" t="str">
        <f>IF(OR(tblANDOR[[#This Row],[Size]]=$E$2,tblANDOR[[#This Row],[Product]]=$G$3),$G$2,FALSE)</f>
        <v>Call Customer</v>
      </c>
    </row>
    <row r="13" spans="1:7" x14ac:dyDescent="0.25">
      <c r="A13" t="s">
        <v>47</v>
      </c>
      <c r="B13" t="s">
        <v>48</v>
      </c>
      <c r="C13" t="s">
        <v>223</v>
      </c>
      <c r="D13" s="5">
        <v>75546</v>
      </c>
      <c r="E13" t="str">
        <f>IF(tblANDOR[[#This Row],[Amount]]&gt;=$D$2,$E$2,$E$3)</f>
        <v>Large</v>
      </c>
      <c r="F13" t="b">
        <f>AND(tblANDOR[[#This Row],[Size]]=$E$2,tblANDOR[[#This Row],[Product]]=$F$3)</f>
        <v>1</v>
      </c>
      <c r="G13" t="str">
        <f>IF(OR(tblANDOR[[#This Row],[Size]]=$E$2,tblANDOR[[#This Row],[Product]]=$G$3),$G$2,FALSE)</f>
        <v>Call Customer</v>
      </c>
    </row>
    <row r="14" spans="1:7" hidden="1" x14ac:dyDescent="0.25">
      <c r="A14" t="s">
        <v>49</v>
      </c>
      <c r="B14" t="s">
        <v>50</v>
      </c>
      <c r="C14" t="s">
        <v>222</v>
      </c>
      <c r="D14" s="5">
        <v>47120</v>
      </c>
      <c r="E14" t="str">
        <f>IF(tblANDOR[[#This Row],[Amount]]&gt;=$D$2,$E$2,$E$3)</f>
        <v>Small</v>
      </c>
      <c r="F14" t="b">
        <f>AND(tblANDOR[[#This Row],[Size]]=$E$2,tblANDOR[[#This Row],[Product]]=$F$3)</f>
        <v>0</v>
      </c>
      <c r="G14" t="b">
        <f>IF(OR(tblANDOR[[#This Row],[Size]]=$E$2,tblANDOR[[#This Row],[Product]]=$G$3),$G$2,FALSE)</f>
        <v>0</v>
      </c>
    </row>
    <row r="15" spans="1:7" x14ac:dyDescent="0.25">
      <c r="A15" t="s">
        <v>51</v>
      </c>
      <c r="B15" t="s">
        <v>52</v>
      </c>
      <c r="C15" t="s">
        <v>224</v>
      </c>
      <c r="D15" s="5">
        <v>91739</v>
      </c>
      <c r="E15" t="str">
        <f>IF(tblANDOR[[#This Row],[Amount]]&gt;=$D$2,$E$2,$E$3)</f>
        <v>Large</v>
      </c>
      <c r="F15" t="b">
        <f>AND(tblANDOR[[#This Row],[Size]]=$E$2,tblANDOR[[#This Row],[Product]]=$F$3)</f>
        <v>0</v>
      </c>
      <c r="G15" t="str">
        <f>IF(OR(tblANDOR[[#This Row],[Size]]=$E$2,tblANDOR[[#This Row],[Product]]=$G$3),$G$2,FALSE)</f>
        <v>Call Customer</v>
      </c>
    </row>
    <row r="16" spans="1:7" x14ac:dyDescent="0.25">
      <c r="A16" t="s">
        <v>53</v>
      </c>
      <c r="B16" t="s">
        <v>54</v>
      </c>
      <c r="C16" t="s">
        <v>226</v>
      </c>
      <c r="D16" s="5">
        <v>90832</v>
      </c>
      <c r="E16" t="str">
        <f>IF(tblANDOR[[#This Row],[Amount]]&gt;=$D$2,$E$2,$E$3)</f>
        <v>Large</v>
      </c>
      <c r="F16" t="b">
        <f>AND(tblANDOR[[#This Row],[Size]]=$E$2,tblANDOR[[#This Row],[Product]]=$F$3)</f>
        <v>0</v>
      </c>
      <c r="G16" t="str">
        <f>IF(OR(tblANDOR[[#This Row],[Size]]=$E$2,tblANDOR[[#This Row],[Product]]=$G$3),$G$2,FALSE)</f>
        <v>Call Customer</v>
      </c>
    </row>
    <row r="17" spans="1:7" hidden="1" x14ac:dyDescent="0.25">
      <c r="A17" t="s">
        <v>55</v>
      </c>
      <c r="B17" t="s">
        <v>56</v>
      </c>
      <c r="C17" t="s">
        <v>225</v>
      </c>
      <c r="D17" s="5">
        <v>27364</v>
      </c>
      <c r="E17" t="str">
        <f>IF(tblANDOR[[#This Row],[Amount]]&gt;=$D$2,$E$2,$E$3)</f>
        <v>Small</v>
      </c>
      <c r="F17" t="b">
        <f>AND(tblANDOR[[#This Row],[Size]]=$E$2,tblANDOR[[#This Row],[Product]]=$F$3)</f>
        <v>0</v>
      </c>
      <c r="G17" t="b">
        <f>IF(OR(tblANDOR[[#This Row],[Size]]=$E$2,tblANDOR[[#This Row],[Product]]=$G$3),$G$2,FALSE)</f>
        <v>0</v>
      </c>
    </row>
    <row r="18" spans="1:7" x14ac:dyDescent="0.25">
      <c r="A18" t="s">
        <v>57</v>
      </c>
      <c r="B18" t="s">
        <v>58</v>
      </c>
      <c r="C18" t="s">
        <v>222</v>
      </c>
      <c r="D18" s="5">
        <v>90309</v>
      </c>
      <c r="E18" t="str">
        <f>IF(tblANDOR[[#This Row],[Amount]]&gt;=$D$2,$E$2,$E$3)</f>
        <v>Large</v>
      </c>
      <c r="F18" t="b">
        <f>AND(tblANDOR[[#This Row],[Size]]=$E$2,tblANDOR[[#This Row],[Product]]=$F$3)</f>
        <v>0</v>
      </c>
      <c r="G18" t="str">
        <f>IF(OR(tblANDOR[[#This Row],[Size]]=$E$2,tblANDOR[[#This Row],[Product]]=$G$3),$G$2,FALSE)</f>
        <v>Call Customer</v>
      </c>
    </row>
    <row r="19" spans="1:7" x14ac:dyDescent="0.25">
      <c r="A19" t="s">
        <v>59</v>
      </c>
      <c r="B19" t="s">
        <v>60</v>
      </c>
      <c r="C19" t="s">
        <v>223</v>
      </c>
      <c r="D19" s="5">
        <v>59638</v>
      </c>
      <c r="E19" t="str">
        <f>IF(tblANDOR[[#This Row],[Amount]]&gt;=$D$2,$E$2,$E$3)</f>
        <v>Large</v>
      </c>
      <c r="F19" t="b">
        <f>AND(tblANDOR[[#This Row],[Size]]=$E$2,tblANDOR[[#This Row],[Product]]=$F$3)</f>
        <v>1</v>
      </c>
      <c r="G19" t="str">
        <f>IF(OR(tblANDOR[[#This Row],[Size]]=$E$2,tblANDOR[[#This Row],[Product]]=$G$3),$G$2,FALSE)</f>
        <v>Call Customer</v>
      </c>
    </row>
    <row r="20" spans="1:7" x14ac:dyDescent="0.25">
      <c r="A20" t="s">
        <v>61</v>
      </c>
      <c r="B20" t="s">
        <v>62</v>
      </c>
      <c r="C20" t="s">
        <v>224</v>
      </c>
      <c r="D20" s="5">
        <v>67320</v>
      </c>
      <c r="E20" t="str">
        <f>IF(tblANDOR[[#This Row],[Amount]]&gt;=$D$2,$E$2,$E$3)</f>
        <v>Large</v>
      </c>
      <c r="F20" t="b">
        <f>AND(tblANDOR[[#This Row],[Size]]=$E$2,tblANDOR[[#This Row],[Product]]=$F$3)</f>
        <v>0</v>
      </c>
      <c r="G20" t="str">
        <f>IF(OR(tblANDOR[[#This Row],[Size]]=$E$2,tblANDOR[[#This Row],[Product]]=$G$3),$G$2,FALSE)</f>
        <v>Call Customer</v>
      </c>
    </row>
    <row r="21" spans="1:7" hidden="1" x14ac:dyDescent="0.25">
      <c r="A21" t="s">
        <v>63</v>
      </c>
      <c r="B21" t="s">
        <v>64</v>
      </c>
      <c r="C21" t="s">
        <v>222</v>
      </c>
      <c r="D21" s="5">
        <v>7640</v>
      </c>
      <c r="E21" t="str">
        <f>IF(tblANDOR[[#This Row],[Amount]]&gt;=$D$2,$E$2,$E$3)</f>
        <v>Small</v>
      </c>
      <c r="F21" t="b">
        <f>AND(tblANDOR[[#This Row],[Size]]=$E$2,tblANDOR[[#This Row],[Product]]=$F$3)</f>
        <v>0</v>
      </c>
      <c r="G21" t="b">
        <f>IF(OR(tblANDOR[[#This Row],[Size]]=$E$2,tblANDOR[[#This Row],[Product]]=$G$3),$G$2,FALSE)</f>
        <v>0</v>
      </c>
    </row>
    <row r="22" spans="1:7" hidden="1" x14ac:dyDescent="0.25">
      <c r="A22" t="s">
        <v>65</v>
      </c>
      <c r="B22" t="s">
        <v>66</v>
      </c>
      <c r="C22" t="s">
        <v>225</v>
      </c>
      <c r="D22" s="5">
        <v>27258</v>
      </c>
      <c r="E22" t="str">
        <f>IF(tblANDOR[[#This Row],[Amount]]&gt;=$D$2,$E$2,$E$3)</f>
        <v>Small</v>
      </c>
      <c r="F22" t="b">
        <f>AND(tblANDOR[[#This Row],[Size]]=$E$2,tblANDOR[[#This Row],[Product]]=$F$3)</f>
        <v>0</v>
      </c>
      <c r="G22" t="b">
        <f>IF(OR(tblANDOR[[#This Row],[Size]]=$E$2,tblANDOR[[#This Row],[Product]]=$G$3),$G$2,FALSE)</f>
        <v>0</v>
      </c>
    </row>
    <row r="23" spans="1:7" hidden="1" x14ac:dyDescent="0.25">
      <c r="A23" t="s">
        <v>67</v>
      </c>
      <c r="B23" t="s">
        <v>68</v>
      </c>
      <c r="C23" t="s">
        <v>227</v>
      </c>
      <c r="D23" s="5">
        <v>32223</v>
      </c>
      <c r="E23" t="str">
        <f>IF(tblANDOR[[#This Row],[Amount]]&gt;=$D$2,$E$2,$E$3)</f>
        <v>Small</v>
      </c>
      <c r="F23" t="b">
        <f>AND(tblANDOR[[#This Row],[Size]]=$E$2,tblANDOR[[#This Row],[Product]]=$F$3)</f>
        <v>0</v>
      </c>
      <c r="G23" t="b">
        <f>IF(OR(tblANDOR[[#This Row],[Size]]=$E$2,tblANDOR[[#This Row],[Product]]=$G$3),$G$2,FALSE)</f>
        <v>0</v>
      </c>
    </row>
    <row r="24" spans="1:7" hidden="1" x14ac:dyDescent="0.25">
      <c r="A24" t="s">
        <v>69</v>
      </c>
      <c r="B24" t="s">
        <v>70</v>
      </c>
      <c r="C24" t="s">
        <v>223</v>
      </c>
      <c r="D24" s="5">
        <v>21329</v>
      </c>
      <c r="E24" t="str">
        <f>IF(tblANDOR[[#This Row],[Amount]]&gt;=$D$2,$E$2,$E$3)</f>
        <v>Small</v>
      </c>
      <c r="F24" t="b">
        <f>AND(tblANDOR[[#This Row],[Size]]=$E$2,tblANDOR[[#This Row],[Product]]=$F$3)</f>
        <v>0</v>
      </c>
      <c r="G24" t="b">
        <f>IF(OR(tblANDOR[[#This Row],[Size]]=$E$2,tblANDOR[[#This Row],[Product]]=$G$3),$G$2,FALSE)</f>
        <v>0</v>
      </c>
    </row>
    <row r="25" spans="1:7" x14ac:dyDescent="0.25">
      <c r="A25" t="s">
        <v>71</v>
      </c>
      <c r="B25" t="s">
        <v>72</v>
      </c>
      <c r="C25" t="s">
        <v>226</v>
      </c>
      <c r="D25" s="5">
        <v>22332</v>
      </c>
      <c r="E25" t="str">
        <f>IF(tblANDOR[[#This Row],[Amount]]&gt;=$D$2,$E$2,$E$3)</f>
        <v>Small</v>
      </c>
      <c r="F25" t="b">
        <f>AND(tblANDOR[[#This Row],[Size]]=$E$2,tblANDOR[[#This Row],[Product]]=$F$3)</f>
        <v>0</v>
      </c>
      <c r="G25" t="str">
        <f>IF(OR(tblANDOR[[#This Row],[Size]]=$E$2,tblANDOR[[#This Row],[Product]]=$G$3),$G$2,FALSE)</f>
        <v>Call Customer</v>
      </c>
    </row>
    <row r="26" spans="1:7" x14ac:dyDescent="0.25">
      <c r="A26" t="s">
        <v>73</v>
      </c>
      <c r="B26" t="s">
        <v>74</v>
      </c>
      <c r="C26" t="s">
        <v>227</v>
      </c>
      <c r="D26" s="5">
        <v>79891</v>
      </c>
      <c r="E26" t="str">
        <f>IF(tblANDOR[[#This Row],[Amount]]&gt;=$D$2,$E$2,$E$3)</f>
        <v>Large</v>
      </c>
      <c r="F26" t="b">
        <f>AND(tblANDOR[[#This Row],[Size]]=$E$2,tblANDOR[[#This Row],[Product]]=$F$3)</f>
        <v>0</v>
      </c>
      <c r="G26" t="str">
        <f>IF(OR(tblANDOR[[#This Row],[Size]]=$E$2,tblANDOR[[#This Row],[Product]]=$G$3),$G$2,FALSE)</f>
        <v>Call Customer</v>
      </c>
    </row>
    <row r="27" spans="1:7" hidden="1" x14ac:dyDescent="0.25">
      <c r="A27" t="s">
        <v>75</v>
      </c>
      <c r="B27" t="s">
        <v>76</v>
      </c>
      <c r="C27" t="s">
        <v>222</v>
      </c>
      <c r="D27" s="5">
        <v>42239</v>
      </c>
      <c r="E27" t="str">
        <f>IF(tblANDOR[[#This Row],[Amount]]&gt;=$D$2,$E$2,$E$3)</f>
        <v>Small</v>
      </c>
      <c r="F27" t="b">
        <f>AND(tblANDOR[[#This Row],[Size]]=$E$2,tblANDOR[[#This Row],[Product]]=$F$3)</f>
        <v>0</v>
      </c>
      <c r="G27" t="b">
        <f>IF(OR(tblANDOR[[#This Row],[Size]]=$E$2,tblANDOR[[#This Row],[Product]]=$G$3),$G$2,FALSE)</f>
        <v>0</v>
      </c>
    </row>
    <row r="28" spans="1:7" x14ac:dyDescent="0.25">
      <c r="A28" t="s">
        <v>77</v>
      </c>
      <c r="B28" t="s">
        <v>78</v>
      </c>
      <c r="C28" t="s">
        <v>222</v>
      </c>
      <c r="D28" s="5">
        <v>61352</v>
      </c>
      <c r="E28" t="str">
        <f>IF(tblANDOR[[#This Row],[Amount]]&gt;=$D$2,$E$2,$E$3)</f>
        <v>Large</v>
      </c>
      <c r="F28" t="b">
        <f>AND(tblANDOR[[#This Row],[Size]]=$E$2,tblANDOR[[#This Row],[Product]]=$F$3)</f>
        <v>0</v>
      </c>
      <c r="G28" t="str">
        <f>IF(OR(tblANDOR[[#This Row],[Size]]=$E$2,tblANDOR[[#This Row],[Product]]=$G$3),$G$2,FALSE)</f>
        <v>Call Customer</v>
      </c>
    </row>
    <row r="29" spans="1:7" x14ac:dyDescent="0.25">
      <c r="A29" t="s">
        <v>79</v>
      </c>
      <c r="B29" t="s">
        <v>80</v>
      </c>
      <c r="C29" t="s">
        <v>226</v>
      </c>
      <c r="D29" s="5">
        <v>53531</v>
      </c>
      <c r="E29" t="str">
        <f>IF(tblANDOR[[#This Row],[Amount]]&gt;=$D$2,$E$2,$E$3)</f>
        <v>Large</v>
      </c>
      <c r="F29" t="b">
        <f>AND(tblANDOR[[#This Row],[Size]]=$E$2,tblANDOR[[#This Row],[Product]]=$F$3)</f>
        <v>0</v>
      </c>
      <c r="G29" t="str">
        <f>IF(OR(tblANDOR[[#This Row],[Size]]=$E$2,tblANDOR[[#This Row],[Product]]=$G$3),$G$2,FALSE)</f>
        <v>Call Customer</v>
      </c>
    </row>
    <row r="30" spans="1:7" hidden="1" x14ac:dyDescent="0.25">
      <c r="A30" t="s">
        <v>81</v>
      </c>
      <c r="B30" t="s">
        <v>82</v>
      </c>
      <c r="C30" t="s">
        <v>223</v>
      </c>
      <c r="D30" s="5">
        <v>33291</v>
      </c>
      <c r="E30" t="str">
        <f>IF(tblANDOR[[#This Row],[Amount]]&gt;=$D$2,$E$2,$E$3)</f>
        <v>Small</v>
      </c>
      <c r="F30" t="b">
        <f>AND(tblANDOR[[#This Row],[Size]]=$E$2,tblANDOR[[#This Row],[Product]]=$F$3)</f>
        <v>0</v>
      </c>
      <c r="G30" t="b">
        <f>IF(OR(tblANDOR[[#This Row],[Size]]=$E$2,tblANDOR[[#This Row],[Product]]=$G$3),$G$2,FALSE)</f>
        <v>0</v>
      </c>
    </row>
    <row r="31" spans="1:7" x14ac:dyDescent="0.25">
      <c r="A31" t="s">
        <v>83</v>
      </c>
      <c r="B31" t="s">
        <v>84</v>
      </c>
      <c r="C31" t="s">
        <v>226</v>
      </c>
      <c r="D31" s="5">
        <v>37840</v>
      </c>
      <c r="E31" t="str">
        <f>IF(tblANDOR[[#This Row],[Amount]]&gt;=$D$2,$E$2,$E$3)</f>
        <v>Small</v>
      </c>
      <c r="F31" t="b">
        <f>AND(tblANDOR[[#This Row],[Size]]=$E$2,tblANDOR[[#This Row],[Product]]=$F$3)</f>
        <v>0</v>
      </c>
      <c r="G31" t="str">
        <f>IF(OR(tblANDOR[[#This Row],[Size]]=$E$2,tblANDOR[[#This Row],[Product]]=$G$3),$G$2,FALSE)</f>
        <v>Call Customer</v>
      </c>
    </row>
    <row r="32" spans="1:7" hidden="1" x14ac:dyDescent="0.25">
      <c r="A32" t="s">
        <v>85</v>
      </c>
      <c r="B32" t="s">
        <v>86</v>
      </c>
      <c r="C32" t="s">
        <v>222</v>
      </c>
      <c r="D32" s="5">
        <v>44303</v>
      </c>
      <c r="E32" t="str">
        <f>IF(tblANDOR[[#This Row],[Amount]]&gt;=$D$2,$E$2,$E$3)</f>
        <v>Small</v>
      </c>
      <c r="F32" t="b">
        <f>AND(tblANDOR[[#This Row],[Size]]=$E$2,tblANDOR[[#This Row],[Product]]=$F$3)</f>
        <v>0</v>
      </c>
      <c r="G32" t="b">
        <f>IF(OR(tblANDOR[[#This Row],[Size]]=$E$2,tblANDOR[[#This Row],[Product]]=$G$3),$G$2,FALSE)</f>
        <v>0</v>
      </c>
    </row>
    <row r="33" spans="1:7" x14ac:dyDescent="0.25">
      <c r="A33" t="s">
        <v>87</v>
      </c>
      <c r="B33" t="s">
        <v>88</v>
      </c>
      <c r="C33" t="s">
        <v>224</v>
      </c>
      <c r="D33" s="5">
        <v>81989</v>
      </c>
      <c r="E33" t="str">
        <f>IF(tblANDOR[[#This Row],[Amount]]&gt;=$D$2,$E$2,$E$3)</f>
        <v>Large</v>
      </c>
      <c r="F33" t="b">
        <f>AND(tblANDOR[[#This Row],[Size]]=$E$2,tblANDOR[[#This Row],[Product]]=$F$3)</f>
        <v>0</v>
      </c>
      <c r="G33" t="str">
        <f>IF(OR(tblANDOR[[#This Row],[Size]]=$E$2,tblANDOR[[#This Row],[Product]]=$G$3),$G$2,FALSE)</f>
        <v>Call Customer</v>
      </c>
    </row>
    <row r="34" spans="1:7" x14ac:dyDescent="0.25">
      <c r="A34" t="s">
        <v>89</v>
      </c>
      <c r="B34" t="s">
        <v>90</v>
      </c>
      <c r="C34" t="s">
        <v>227</v>
      </c>
      <c r="D34" s="5">
        <v>59466</v>
      </c>
      <c r="E34" t="str">
        <f>IF(tblANDOR[[#This Row],[Amount]]&gt;=$D$2,$E$2,$E$3)</f>
        <v>Large</v>
      </c>
      <c r="F34" t="b">
        <f>AND(tblANDOR[[#This Row],[Size]]=$E$2,tblANDOR[[#This Row],[Product]]=$F$3)</f>
        <v>0</v>
      </c>
      <c r="G34" t="str">
        <f>IF(OR(tblANDOR[[#This Row],[Size]]=$E$2,tblANDOR[[#This Row],[Product]]=$G$3),$G$2,FALSE)</f>
        <v>Call Customer</v>
      </c>
    </row>
    <row r="35" spans="1:7" x14ac:dyDescent="0.25">
      <c r="A35" t="s">
        <v>91</v>
      </c>
      <c r="B35" t="s">
        <v>92</v>
      </c>
      <c r="C35" t="s">
        <v>222</v>
      </c>
      <c r="D35" s="5">
        <v>65075</v>
      </c>
      <c r="E35" t="str">
        <f>IF(tblANDOR[[#This Row],[Amount]]&gt;=$D$2,$E$2,$E$3)</f>
        <v>Large</v>
      </c>
      <c r="F35" t="b">
        <f>AND(tblANDOR[[#This Row],[Size]]=$E$2,tblANDOR[[#This Row],[Product]]=$F$3)</f>
        <v>0</v>
      </c>
      <c r="G35" t="str">
        <f>IF(OR(tblANDOR[[#This Row],[Size]]=$E$2,tblANDOR[[#This Row],[Product]]=$G$3),$G$2,FALSE)</f>
        <v>Call Customer</v>
      </c>
    </row>
    <row r="36" spans="1:7" x14ac:dyDescent="0.25">
      <c r="A36" t="s">
        <v>93</v>
      </c>
      <c r="B36" t="s">
        <v>94</v>
      </c>
      <c r="C36" t="s">
        <v>227</v>
      </c>
      <c r="D36" s="5">
        <v>61532</v>
      </c>
      <c r="E36" t="str">
        <f>IF(tblANDOR[[#This Row],[Amount]]&gt;=$D$2,$E$2,$E$3)</f>
        <v>Large</v>
      </c>
      <c r="F36" t="b">
        <f>AND(tblANDOR[[#This Row],[Size]]=$E$2,tblANDOR[[#This Row],[Product]]=$F$3)</f>
        <v>0</v>
      </c>
      <c r="G36" t="str">
        <f>IF(OR(tblANDOR[[#This Row],[Size]]=$E$2,tblANDOR[[#This Row],[Product]]=$G$3),$G$2,FALSE)</f>
        <v>Call Customer</v>
      </c>
    </row>
    <row r="37" spans="1:7" x14ac:dyDescent="0.25">
      <c r="A37" t="s">
        <v>95</v>
      </c>
      <c r="B37" t="s">
        <v>96</v>
      </c>
      <c r="C37" t="s">
        <v>222</v>
      </c>
      <c r="D37" s="5">
        <v>85140</v>
      </c>
      <c r="E37" t="str">
        <f>IF(tblANDOR[[#This Row],[Amount]]&gt;=$D$2,$E$2,$E$3)</f>
        <v>Large</v>
      </c>
      <c r="F37" t="b">
        <f>AND(tblANDOR[[#This Row],[Size]]=$E$2,tblANDOR[[#This Row],[Product]]=$F$3)</f>
        <v>0</v>
      </c>
      <c r="G37" t="str">
        <f>IF(OR(tblANDOR[[#This Row],[Size]]=$E$2,tblANDOR[[#This Row],[Product]]=$G$3),$G$2,FALSE)</f>
        <v>Call Customer</v>
      </c>
    </row>
    <row r="38" spans="1:7" hidden="1" x14ac:dyDescent="0.25">
      <c r="A38" t="s">
        <v>97</v>
      </c>
      <c r="B38" t="s">
        <v>98</v>
      </c>
      <c r="C38" t="s">
        <v>227</v>
      </c>
      <c r="D38" s="5">
        <v>13953</v>
      </c>
      <c r="E38" t="str">
        <f>IF(tblANDOR[[#This Row],[Amount]]&gt;=$D$2,$E$2,$E$3)</f>
        <v>Small</v>
      </c>
      <c r="F38" t="b">
        <f>AND(tblANDOR[[#This Row],[Size]]=$E$2,tblANDOR[[#This Row],[Product]]=$F$3)</f>
        <v>0</v>
      </c>
      <c r="G38" t="b">
        <f>IF(OR(tblANDOR[[#This Row],[Size]]=$E$2,tblANDOR[[#This Row],[Product]]=$G$3),$G$2,FALSE)</f>
        <v>0</v>
      </c>
    </row>
    <row r="39" spans="1:7" hidden="1" x14ac:dyDescent="0.25">
      <c r="A39" t="s">
        <v>99</v>
      </c>
      <c r="B39" t="s">
        <v>100</v>
      </c>
      <c r="C39" t="s">
        <v>227</v>
      </c>
      <c r="D39" s="5">
        <v>2778</v>
      </c>
      <c r="E39" t="str">
        <f>IF(tblANDOR[[#This Row],[Amount]]&gt;=$D$2,$E$2,$E$3)</f>
        <v>Small</v>
      </c>
      <c r="F39" t="b">
        <f>AND(tblANDOR[[#This Row],[Size]]=$E$2,tblANDOR[[#This Row],[Product]]=$F$3)</f>
        <v>0</v>
      </c>
      <c r="G39" t="b">
        <f>IF(OR(tblANDOR[[#This Row],[Size]]=$E$2,tblANDOR[[#This Row],[Product]]=$G$3),$G$2,FALSE)</f>
        <v>0</v>
      </c>
    </row>
    <row r="40" spans="1:7" x14ac:dyDescent="0.25">
      <c r="A40" t="s">
        <v>101</v>
      </c>
      <c r="B40" t="s">
        <v>102</v>
      </c>
      <c r="C40" t="s">
        <v>225</v>
      </c>
      <c r="D40" s="5">
        <v>60532</v>
      </c>
      <c r="E40" t="str">
        <f>IF(tblANDOR[[#This Row],[Amount]]&gt;=$D$2,$E$2,$E$3)</f>
        <v>Large</v>
      </c>
      <c r="F40" t="b">
        <f>AND(tblANDOR[[#This Row],[Size]]=$E$2,tblANDOR[[#This Row],[Product]]=$F$3)</f>
        <v>0</v>
      </c>
      <c r="G40" t="str">
        <f>IF(OR(tblANDOR[[#This Row],[Size]]=$E$2,tblANDOR[[#This Row],[Product]]=$G$3),$G$2,FALSE)</f>
        <v>Call Customer</v>
      </c>
    </row>
    <row r="41" spans="1:7" hidden="1" x14ac:dyDescent="0.25">
      <c r="A41" t="s">
        <v>103</v>
      </c>
      <c r="B41" t="s">
        <v>104</v>
      </c>
      <c r="C41" t="s">
        <v>224</v>
      </c>
      <c r="D41" s="5">
        <v>45550</v>
      </c>
      <c r="E41" t="str">
        <f>IF(tblANDOR[[#This Row],[Amount]]&gt;=$D$2,$E$2,$E$3)</f>
        <v>Small</v>
      </c>
      <c r="F41" t="b">
        <f>AND(tblANDOR[[#This Row],[Size]]=$E$2,tblANDOR[[#This Row],[Product]]=$F$3)</f>
        <v>0</v>
      </c>
      <c r="G41" t="b">
        <f>IF(OR(tblANDOR[[#This Row],[Size]]=$E$2,tblANDOR[[#This Row],[Product]]=$G$3),$G$2,FALSE)</f>
        <v>0</v>
      </c>
    </row>
    <row r="42" spans="1:7" x14ac:dyDescent="0.25">
      <c r="A42" t="s">
        <v>105</v>
      </c>
      <c r="B42" t="s">
        <v>106</v>
      </c>
      <c r="C42" t="s">
        <v>223</v>
      </c>
      <c r="D42" s="5">
        <v>71620</v>
      </c>
      <c r="E42" t="str">
        <f>IF(tblANDOR[[#This Row],[Amount]]&gt;=$D$2,$E$2,$E$3)</f>
        <v>Large</v>
      </c>
      <c r="F42" t="b">
        <f>AND(tblANDOR[[#This Row],[Size]]=$E$2,tblANDOR[[#This Row],[Product]]=$F$3)</f>
        <v>1</v>
      </c>
      <c r="G42" t="str">
        <f>IF(OR(tblANDOR[[#This Row],[Size]]=$E$2,tblANDOR[[#This Row],[Product]]=$G$3),$G$2,FALSE)</f>
        <v>Call Customer</v>
      </c>
    </row>
    <row r="43" spans="1:7" hidden="1" x14ac:dyDescent="0.25">
      <c r="A43" t="s">
        <v>65</v>
      </c>
      <c r="B43" t="s">
        <v>107</v>
      </c>
      <c r="C43" t="s">
        <v>222</v>
      </c>
      <c r="D43" s="5">
        <v>1439</v>
      </c>
      <c r="E43" t="str">
        <f>IF(tblANDOR[[#This Row],[Amount]]&gt;=$D$2,$E$2,$E$3)</f>
        <v>Small</v>
      </c>
      <c r="F43" t="b">
        <f>AND(tblANDOR[[#This Row],[Size]]=$E$2,tblANDOR[[#This Row],[Product]]=$F$3)</f>
        <v>0</v>
      </c>
      <c r="G43" t="b">
        <f>IF(OR(tblANDOR[[#This Row],[Size]]=$E$2,tblANDOR[[#This Row],[Product]]=$G$3),$G$2,FALSE)</f>
        <v>0</v>
      </c>
    </row>
    <row r="44" spans="1:7" hidden="1" x14ac:dyDescent="0.25">
      <c r="A44" t="s">
        <v>108</v>
      </c>
      <c r="B44" t="s">
        <v>109</v>
      </c>
      <c r="C44" t="s">
        <v>227</v>
      </c>
      <c r="D44" s="5">
        <v>32431</v>
      </c>
      <c r="E44" t="str">
        <f>IF(tblANDOR[[#This Row],[Amount]]&gt;=$D$2,$E$2,$E$3)</f>
        <v>Small</v>
      </c>
      <c r="F44" t="b">
        <f>AND(tblANDOR[[#This Row],[Size]]=$E$2,tblANDOR[[#This Row],[Product]]=$F$3)</f>
        <v>0</v>
      </c>
      <c r="G44" t="b">
        <f>IF(OR(tblANDOR[[#This Row],[Size]]=$E$2,tblANDOR[[#This Row],[Product]]=$G$3),$G$2,FALSE)</f>
        <v>0</v>
      </c>
    </row>
    <row r="45" spans="1:7" hidden="1" x14ac:dyDescent="0.25">
      <c r="A45" t="s">
        <v>110</v>
      </c>
      <c r="B45" t="s">
        <v>111</v>
      </c>
      <c r="C45" t="s">
        <v>225</v>
      </c>
      <c r="D45" s="5">
        <v>42994</v>
      </c>
      <c r="E45" t="str">
        <f>IF(tblANDOR[[#This Row],[Amount]]&gt;=$D$2,$E$2,$E$3)</f>
        <v>Small</v>
      </c>
      <c r="F45" t="b">
        <f>AND(tblANDOR[[#This Row],[Size]]=$E$2,tblANDOR[[#This Row],[Product]]=$F$3)</f>
        <v>0</v>
      </c>
      <c r="G45" t="b">
        <f>IF(OR(tblANDOR[[#This Row],[Size]]=$E$2,tblANDOR[[#This Row],[Product]]=$G$3),$G$2,FALSE)</f>
        <v>0</v>
      </c>
    </row>
    <row r="46" spans="1:7" x14ac:dyDescent="0.25">
      <c r="A46" t="s">
        <v>112</v>
      </c>
      <c r="B46" t="s">
        <v>113</v>
      </c>
      <c r="C46" t="s">
        <v>226</v>
      </c>
      <c r="D46" s="5">
        <v>93443</v>
      </c>
      <c r="E46" t="str">
        <f>IF(tblANDOR[[#This Row],[Amount]]&gt;=$D$2,$E$2,$E$3)</f>
        <v>Large</v>
      </c>
      <c r="F46" t="b">
        <f>AND(tblANDOR[[#This Row],[Size]]=$E$2,tblANDOR[[#This Row],[Product]]=$F$3)</f>
        <v>0</v>
      </c>
      <c r="G46" t="str">
        <f>IF(OR(tblANDOR[[#This Row],[Size]]=$E$2,tblANDOR[[#This Row],[Product]]=$G$3),$G$2,FALSE)</f>
        <v>Call Customer</v>
      </c>
    </row>
    <row r="47" spans="1:7" x14ac:dyDescent="0.25">
      <c r="A47" t="s">
        <v>85</v>
      </c>
      <c r="B47" t="s">
        <v>114</v>
      </c>
      <c r="C47" t="s">
        <v>226</v>
      </c>
      <c r="D47" s="5">
        <v>34791</v>
      </c>
      <c r="E47" t="str">
        <f>IF(tblANDOR[[#This Row],[Amount]]&gt;=$D$2,$E$2,$E$3)</f>
        <v>Small</v>
      </c>
      <c r="F47" t="b">
        <f>AND(tblANDOR[[#This Row],[Size]]=$E$2,tblANDOR[[#This Row],[Product]]=$F$3)</f>
        <v>0</v>
      </c>
      <c r="G47" t="str">
        <f>IF(OR(tblANDOR[[#This Row],[Size]]=$E$2,tblANDOR[[#This Row],[Product]]=$G$3),$G$2,FALSE)</f>
        <v>Call Customer</v>
      </c>
    </row>
    <row r="48" spans="1:7" hidden="1" x14ac:dyDescent="0.25">
      <c r="A48" t="s">
        <v>115</v>
      </c>
      <c r="B48" t="s">
        <v>116</v>
      </c>
      <c r="C48" t="s">
        <v>224</v>
      </c>
      <c r="D48" s="5">
        <v>14724</v>
      </c>
      <c r="E48" t="str">
        <f>IF(tblANDOR[[#This Row],[Amount]]&gt;=$D$2,$E$2,$E$3)</f>
        <v>Small</v>
      </c>
      <c r="F48" t="b">
        <f>AND(tblANDOR[[#This Row],[Size]]=$E$2,tblANDOR[[#This Row],[Product]]=$F$3)</f>
        <v>0</v>
      </c>
      <c r="G48" t="b">
        <f>IF(OR(tblANDOR[[#This Row],[Size]]=$E$2,tblANDOR[[#This Row],[Product]]=$G$3),$G$2,FALSE)</f>
        <v>0</v>
      </c>
    </row>
    <row r="49" spans="1:7" hidden="1" x14ac:dyDescent="0.25">
      <c r="A49" t="s">
        <v>117</v>
      </c>
      <c r="B49" t="s">
        <v>118</v>
      </c>
      <c r="C49" t="s">
        <v>225</v>
      </c>
      <c r="D49" s="5">
        <v>6054</v>
      </c>
      <c r="E49" t="str">
        <f>IF(tblANDOR[[#This Row],[Amount]]&gt;=$D$2,$E$2,$E$3)</f>
        <v>Small</v>
      </c>
      <c r="F49" t="b">
        <f>AND(tblANDOR[[#This Row],[Size]]=$E$2,tblANDOR[[#This Row],[Product]]=$F$3)</f>
        <v>0</v>
      </c>
      <c r="G49" t="b">
        <f>IF(OR(tblANDOR[[#This Row],[Size]]=$E$2,tblANDOR[[#This Row],[Product]]=$G$3),$G$2,FALSE)</f>
        <v>0</v>
      </c>
    </row>
    <row r="50" spans="1:7" x14ac:dyDescent="0.25">
      <c r="A50" t="s">
        <v>119</v>
      </c>
      <c r="B50" t="s">
        <v>120</v>
      </c>
      <c r="C50" t="s">
        <v>222</v>
      </c>
      <c r="D50" s="5">
        <v>98749</v>
      </c>
      <c r="E50" t="str">
        <f>IF(tblANDOR[[#This Row],[Amount]]&gt;=$D$2,$E$2,$E$3)</f>
        <v>Large</v>
      </c>
      <c r="F50" t="b">
        <f>AND(tblANDOR[[#This Row],[Size]]=$E$2,tblANDOR[[#This Row],[Product]]=$F$3)</f>
        <v>0</v>
      </c>
      <c r="G50" t="str">
        <f>IF(OR(tblANDOR[[#This Row],[Size]]=$E$2,tblANDOR[[#This Row],[Product]]=$G$3),$G$2,FALSE)</f>
        <v>Call Customer</v>
      </c>
    </row>
    <row r="51" spans="1:7" x14ac:dyDescent="0.25">
      <c r="A51" t="s">
        <v>121</v>
      </c>
      <c r="B51" t="s">
        <v>122</v>
      </c>
      <c r="C51" t="s">
        <v>222</v>
      </c>
      <c r="D51" s="5">
        <v>87209</v>
      </c>
      <c r="E51" t="str">
        <f>IF(tblANDOR[[#This Row],[Amount]]&gt;=$D$2,$E$2,$E$3)</f>
        <v>Large</v>
      </c>
      <c r="F51" t="b">
        <f>AND(tblANDOR[[#This Row],[Size]]=$E$2,tblANDOR[[#This Row],[Product]]=$F$3)</f>
        <v>0</v>
      </c>
      <c r="G51" t="str">
        <f>IF(OR(tblANDOR[[#This Row],[Size]]=$E$2,tblANDOR[[#This Row],[Product]]=$G$3),$G$2,FALSE)</f>
        <v>Call Customer</v>
      </c>
    </row>
    <row r="52" spans="1:7" x14ac:dyDescent="0.25">
      <c r="A52" t="s">
        <v>123</v>
      </c>
      <c r="B52" t="s">
        <v>124</v>
      </c>
      <c r="C52" t="s">
        <v>226</v>
      </c>
      <c r="D52" s="5">
        <v>31634</v>
      </c>
      <c r="E52" t="str">
        <f>IF(tblANDOR[[#This Row],[Amount]]&gt;=$D$2,$E$2,$E$3)</f>
        <v>Small</v>
      </c>
      <c r="F52" t="b">
        <f>AND(tblANDOR[[#This Row],[Size]]=$E$2,tblANDOR[[#This Row],[Product]]=$F$3)</f>
        <v>0</v>
      </c>
      <c r="G52" t="str">
        <f>IF(OR(tblANDOR[[#This Row],[Size]]=$E$2,tblANDOR[[#This Row],[Product]]=$G$3),$G$2,FALSE)</f>
        <v>Call Customer</v>
      </c>
    </row>
    <row r="53" spans="1:7" hidden="1" x14ac:dyDescent="0.25">
      <c r="A53" t="s">
        <v>89</v>
      </c>
      <c r="B53" t="s">
        <v>125</v>
      </c>
      <c r="C53" t="s">
        <v>223</v>
      </c>
      <c r="D53" s="5">
        <v>38076</v>
      </c>
      <c r="E53" t="str">
        <f>IF(tblANDOR[[#This Row],[Amount]]&gt;=$D$2,$E$2,$E$3)</f>
        <v>Small</v>
      </c>
      <c r="F53" t="b">
        <f>AND(tblANDOR[[#This Row],[Size]]=$E$2,tblANDOR[[#This Row],[Product]]=$F$3)</f>
        <v>0</v>
      </c>
      <c r="G53" t="b">
        <f>IF(OR(tblANDOR[[#This Row],[Size]]=$E$2,tblANDOR[[#This Row],[Product]]=$G$3),$G$2,FALSE)</f>
        <v>0</v>
      </c>
    </row>
    <row r="54" spans="1:7" x14ac:dyDescent="0.25">
      <c r="A54" t="s">
        <v>126</v>
      </c>
      <c r="B54" t="s">
        <v>127</v>
      </c>
      <c r="C54" t="s">
        <v>227</v>
      </c>
      <c r="D54" s="5">
        <v>66459</v>
      </c>
      <c r="E54" t="str">
        <f>IF(tblANDOR[[#This Row],[Amount]]&gt;=$D$2,$E$2,$E$3)</f>
        <v>Large</v>
      </c>
      <c r="F54" t="b">
        <f>AND(tblANDOR[[#This Row],[Size]]=$E$2,tblANDOR[[#This Row],[Product]]=$F$3)</f>
        <v>0</v>
      </c>
      <c r="G54" t="str">
        <f>IF(OR(tblANDOR[[#This Row],[Size]]=$E$2,tblANDOR[[#This Row],[Product]]=$G$3),$G$2,FALSE)</f>
        <v>Call Customer</v>
      </c>
    </row>
    <row r="55" spans="1:7" hidden="1" x14ac:dyDescent="0.25">
      <c r="A55" t="s">
        <v>128</v>
      </c>
      <c r="B55" t="s">
        <v>129</v>
      </c>
      <c r="C55" t="s">
        <v>222</v>
      </c>
      <c r="D55" s="5">
        <v>30988</v>
      </c>
      <c r="E55" t="str">
        <f>IF(tblANDOR[[#This Row],[Amount]]&gt;=$D$2,$E$2,$E$3)</f>
        <v>Small</v>
      </c>
      <c r="F55" t="b">
        <f>AND(tblANDOR[[#This Row],[Size]]=$E$2,tblANDOR[[#This Row],[Product]]=$F$3)</f>
        <v>0</v>
      </c>
      <c r="G55" t="b">
        <f>IF(OR(tblANDOR[[#This Row],[Size]]=$E$2,tblANDOR[[#This Row],[Product]]=$G$3),$G$2,FALSE)</f>
        <v>0</v>
      </c>
    </row>
    <row r="56" spans="1:7" x14ac:dyDescent="0.25">
      <c r="A56" t="s">
        <v>130</v>
      </c>
      <c r="B56" t="s">
        <v>131</v>
      </c>
      <c r="C56" t="s">
        <v>224</v>
      </c>
      <c r="D56" s="5">
        <v>88383</v>
      </c>
      <c r="E56" t="str">
        <f>IF(tblANDOR[[#This Row],[Amount]]&gt;=$D$2,$E$2,$E$3)</f>
        <v>Large</v>
      </c>
      <c r="F56" t="b">
        <f>AND(tblANDOR[[#This Row],[Size]]=$E$2,tblANDOR[[#This Row],[Product]]=$F$3)</f>
        <v>0</v>
      </c>
      <c r="G56" t="str">
        <f>IF(OR(tblANDOR[[#This Row],[Size]]=$E$2,tblANDOR[[#This Row],[Product]]=$G$3),$G$2,FALSE)</f>
        <v>Call Customer</v>
      </c>
    </row>
    <row r="57" spans="1:7" x14ac:dyDescent="0.25">
      <c r="A57" t="s">
        <v>132</v>
      </c>
      <c r="B57" t="s">
        <v>133</v>
      </c>
      <c r="C57" t="s">
        <v>227</v>
      </c>
      <c r="D57" s="5">
        <v>61518</v>
      </c>
      <c r="E57" t="str">
        <f>IF(tblANDOR[[#This Row],[Amount]]&gt;=$D$2,$E$2,$E$3)</f>
        <v>Large</v>
      </c>
      <c r="F57" t="b">
        <f>AND(tblANDOR[[#This Row],[Size]]=$E$2,tblANDOR[[#This Row],[Product]]=$F$3)</f>
        <v>0</v>
      </c>
      <c r="G57" t="str">
        <f>IF(OR(tblANDOR[[#This Row],[Size]]=$E$2,tblANDOR[[#This Row],[Product]]=$G$3),$G$2,FALSE)</f>
        <v>Call Customer</v>
      </c>
    </row>
    <row r="58" spans="1:7" hidden="1" x14ac:dyDescent="0.25">
      <c r="A58" t="s">
        <v>134</v>
      </c>
      <c r="B58" t="s">
        <v>135</v>
      </c>
      <c r="C58" t="s">
        <v>223</v>
      </c>
      <c r="D58" s="5">
        <v>31192</v>
      </c>
      <c r="E58" t="str">
        <f>IF(tblANDOR[[#This Row],[Amount]]&gt;=$D$2,$E$2,$E$3)</f>
        <v>Small</v>
      </c>
      <c r="F58" t="b">
        <f>AND(tblANDOR[[#This Row],[Size]]=$E$2,tblANDOR[[#This Row],[Product]]=$F$3)</f>
        <v>0</v>
      </c>
      <c r="G58" t="b">
        <f>IF(OR(tblANDOR[[#This Row],[Size]]=$E$2,tblANDOR[[#This Row],[Product]]=$G$3),$G$2,FALSE)</f>
        <v>0</v>
      </c>
    </row>
    <row r="59" spans="1:7" x14ac:dyDescent="0.25">
      <c r="A59" t="s">
        <v>130</v>
      </c>
      <c r="B59" t="s">
        <v>136</v>
      </c>
      <c r="C59" t="s">
        <v>223</v>
      </c>
      <c r="D59" s="5">
        <v>87680</v>
      </c>
      <c r="E59" t="str">
        <f>IF(tblANDOR[[#This Row],[Amount]]&gt;=$D$2,$E$2,$E$3)</f>
        <v>Large</v>
      </c>
      <c r="F59" t="b">
        <f>AND(tblANDOR[[#This Row],[Size]]=$E$2,tblANDOR[[#This Row],[Product]]=$F$3)</f>
        <v>1</v>
      </c>
      <c r="G59" t="str">
        <f>IF(OR(tblANDOR[[#This Row],[Size]]=$E$2,tblANDOR[[#This Row],[Product]]=$G$3),$G$2,FALSE)</f>
        <v>Call Customer</v>
      </c>
    </row>
    <row r="60" spans="1:7" hidden="1" x14ac:dyDescent="0.25">
      <c r="A60" t="s">
        <v>137</v>
      </c>
      <c r="B60" t="s">
        <v>138</v>
      </c>
      <c r="C60" t="s">
        <v>223</v>
      </c>
      <c r="D60" s="5">
        <v>18804</v>
      </c>
      <c r="E60" t="str">
        <f>IF(tblANDOR[[#This Row],[Amount]]&gt;=$D$2,$E$2,$E$3)</f>
        <v>Small</v>
      </c>
      <c r="F60" t="b">
        <f>AND(tblANDOR[[#This Row],[Size]]=$E$2,tblANDOR[[#This Row],[Product]]=$F$3)</f>
        <v>0</v>
      </c>
      <c r="G60" t="b">
        <f>IF(OR(tblANDOR[[#This Row],[Size]]=$E$2,tblANDOR[[#This Row],[Product]]=$G$3),$G$2,FALSE)</f>
        <v>0</v>
      </c>
    </row>
    <row r="61" spans="1:7" x14ac:dyDescent="0.25">
      <c r="A61" t="s">
        <v>139</v>
      </c>
      <c r="B61" t="s">
        <v>140</v>
      </c>
      <c r="C61" t="s">
        <v>226</v>
      </c>
      <c r="D61" s="5">
        <v>12553</v>
      </c>
      <c r="E61" t="str">
        <f>IF(tblANDOR[[#This Row],[Amount]]&gt;=$D$2,$E$2,$E$3)</f>
        <v>Small</v>
      </c>
      <c r="F61" t="b">
        <f>AND(tblANDOR[[#This Row],[Size]]=$E$2,tblANDOR[[#This Row],[Product]]=$F$3)</f>
        <v>0</v>
      </c>
      <c r="G61" t="str">
        <f>IF(OR(tblANDOR[[#This Row],[Size]]=$E$2,tblANDOR[[#This Row],[Product]]=$G$3),$G$2,FALSE)</f>
        <v>Call Customer</v>
      </c>
    </row>
    <row r="62" spans="1:7" x14ac:dyDescent="0.25">
      <c r="A62" t="s">
        <v>141</v>
      </c>
      <c r="B62" t="s">
        <v>142</v>
      </c>
      <c r="C62" t="s">
        <v>227</v>
      </c>
      <c r="D62" s="5">
        <v>51072</v>
      </c>
      <c r="E62" t="str">
        <f>IF(tblANDOR[[#This Row],[Amount]]&gt;=$D$2,$E$2,$E$3)</f>
        <v>Large</v>
      </c>
      <c r="F62" t="b">
        <f>AND(tblANDOR[[#This Row],[Size]]=$E$2,tblANDOR[[#This Row],[Product]]=$F$3)</f>
        <v>0</v>
      </c>
      <c r="G62" t="str">
        <f>IF(OR(tblANDOR[[#This Row],[Size]]=$E$2,tblANDOR[[#This Row],[Product]]=$G$3),$G$2,FALSE)</f>
        <v>Call Customer</v>
      </c>
    </row>
    <row r="63" spans="1:7" hidden="1" x14ac:dyDescent="0.25">
      <c r="A63" t="s">
        <v>61</v>
      </c>
      <c r="B63" t="s">
        <v>143</v>
      </c>
      <c r="C63" t="s">
        <v>224</v>
      </c>
      <c r="D63" s="5">
        <v>34888</v>
      </c>
      <c r="E63" t="str">
        <f>IF(tblANDOR[[#This Row],[Amount]]&gt;=$D$2,$E$2,$E$3)</f>
        <v>Small</v>
      </c>
      <c r="F63" t="b">
        <f>AND(tblANDOR[[#This Row],[Size]]=$E$2,tblANDOR[[#This Row],[Product]]=$F$3)</f>
        <v>0</v>
      </c>
      <c r="G63" t="b">
        <f>IF(OR(tblANDOR[[#This Row],[Size]]=$E$2,tblANDOR[[#This Row],[Product]]=$G$3),$G$2,FALSE)</f>
        <v>0</v>
      </c>
    </row>
    <row r="64" spans="1:7" hidden="1" x14ac:dyDescent="0.25">
      <c r="A64" t="s">
        <v>144</v>
      </c>
      <c r="B64" t="s">
        <v>145</v>
      </c>
      <c r="C64" t="s">
        <v>224</v>
      </c>
      <c r="D64" s="5">
        <v>47174</v>
      </c>
      <c r="E64" t="str">
        <f>IF(tblANDOR[[#This Row],[Amount]]&gt;=$D$2,$E$2,$E$3)</f>
        <v>Small</v>
      </c>
      <c r="F64" t="b">
        <f>AND(tblANDOR[[#This Row],[Size]]=$E$2,tblANDOR[[#This Row],[Product]]=$F$3)</f>
        <v>0</v>
      </c>
      <c r="G64" t="b">
        <f>IF(OR(tblANDOR[[#This Row],[Size]]=$E$2,tblANDOR[[#This Row],[Product]]=$G$3),$G$2,FALSE)</f>
        <v>0</v>
      </c>
    </row>
    <row r="65" spans="1:7" hidden="1" x14ac:dyDescent="0.25">
      <c r="A65" t="s">
        <v>61</v>
      </c>
      <c r="B65" t="s">
        <v>146</v>
      </c>
      <c r="C65" t="s">
        <v>222</v>
      </c>
      <c r="D65" s="5">
        <v>22639</v>
      </c>
      <c r="E65" t="str">
        <f>IF(tblANDOR[[#This Row],[Amount]]&gt;=$D$2,$E$2,$E$3)</f>
        <v>Small</v>
      </c>
      <c r="F65" t="b">
        <f>AND(tblANDOR[[#This Row],[Size]]=$E$2,tblANDOR[[#This Row],[Product]]=$F$3)</f>
        <v>0</v>
      </c>
      <c r="G65" t="b">
        <f>IF(OR(tblANDOR[[#This Row],[Size]]=$E$2,tblANDOR[[#This Row],[Product]]=$G$3),$G$2,FALSE)</f>
        <v>0</v>
      </c>
    </row>
    <row r="66" spans="1:7" x14ac:dyDescent="0.25">
      <c r="A66" t="s">
        <v>105</v>
      </c>
      <c r="B66" t="s">
        <v>147</v>
      </c>
      <c r="C66" t="s">
        <v>222</v>
      </c>
      <c r="D66" s="5">
        <v>93911</v>
      </c>
      <c r="E66" t="str">
        <f>IF(tblANDOR[[#This Row],[Amount]]&gt;=$D$2,$E$2,$E$3)</f>
        <v>Large</v>
      </c>
      <c r="F66" t="b">
        <f>AND(tblANDOR[[#This Row],[Size]]=$E$2,tblANDOR[[#This Row],[Product]]=$F$3)</f>
        <v>0</v>
      </c>
      <c r="G66" t="str">
        <f>IF(OR(tblANDOR[[#This Row],[Size]]=$E$2,tblANDOR[[#This Row],[Product]]=$G$3),$G$2,FALSE)</f>
        <v>Call Customer</v>
      </c>
    </row>
    <row r="67" spans="1:7" hidden="1" x14ac:dyDescent="0.25">
      <c r="A67" t="s">
        <v>148</v>
      </c>
      <c r="B67" t="s">
        <v>149</v>
      </c>
      <c r="C67" t="s">
        <v>223</v>
      </c>
      <c r="D67" s="5">
        <v>16842</v>
      </c>
      <c r="E67" t="str">
        <f>IF(tblANDOR[[#This Row],[Amount]]&gt;=$D$2,$E$2,$E$3)</f>
        <v>Small</v>
      </c>
      <c r="F67" t="b">
        <f>AND(tblANDOR[[#This Row],[Size]]=$E$2,tblANDOR[[#This Row],[Product]]=$F$3)</f>
        <v>0</v>
      </c>
      <c r="G67" t="b">
        <f>IF(OR(tblANDOR[[#This Row],[Size]]=$E$2,tblANDOR[[#This Row],[Product]]=$G$3),$G$2,FALSE)</f>
        <v>0</v>
      </c>
    </row>
    <row r="68" spans="1:7" x14ac:dyDescent="0.25">
      <c r="A68" t="s">
        <v>150</v>
      </c>
      <c r="B68" t="s">
        <v>151</v>
      </c>
      <c r="C68" t="s">
        <v>227</v>
      </c>
      <c r="D68" s="5">
        <v>80264</v>
      </c>
      <c r="E68" t="str">
        <f>IF(tblANDOR[[#This Row],[Amount]]&gt;=$D$2,$E$2,$E$3)</f>
        <v>Large</v>
      </c>
      <c r="F68" t="b">
        <f>AND(tblANDOR[[#This Row],[Size]]=$E$2,tblANDOR[[#This Row],[Product]]=$F$3)</f>
        <v>0</v>
      </c>
      <c r="G68" t="str">
        <f>IF(OR(tblANDOR[[#This Row],[Size]]=$E$2,tblANDOR[[#This Row],[Product]]=$G$3),$G$2,FALSE)</f>
        <v>Call Customer</v>
      </c>
    </row>
    <row r="69" spans="1:7" x14ac:dyDescent="0.25">
      <c r="A69" t="s">
        <v>152</v>
      </c>
      <c r="B69" t="s">
        <v>153</v>
      </c>
      <c r="C69" t="s">
        <v>223</v>
      </c>
      <c r="D69" s="5">
        <v>89734</v>
      </c>
      <c r="E69" t="str">
        <f>IF(tblANDOR[[#This Row],[Amount]]&gt;=$D$2,$E$2,$E$3)</f>
        <v>Large</v>
      </c>
      <c r="F69" t="b">
        <f>AND(tblANDOR[[#This Row],[Size]]=$E$2,tblANDOR[[#This Row],[Product]]=$F$3)</f>
        <v>1</v>
      </c>
      <c r="G69" t="str">
        <f>IF(OR(tblANDOR[[#This Row],[Size]]=$E$2,tblANDOR[[#This Row],[Product]]=$G$3),$G$2,FALSE)</f>
        <v>Call Customer</v>
      </c>
    </row>
    <row r="70" spans="1:7" hidden="1" x14ac:dyDescent="0.25">
      <c r="A70" t="s">
        <v>154</v>
      </c>
      <c r="B70" t="s">
        <v>155</v>
      </c>
      <c r="C70" t="s">
        <v>222</v>
      </c>
      <c r="D70" s="5">
        <v>45541</v>
      </c>
      <c r="E70" t="str">
        <f>IF(tblANDOR[[#This Row],[Amount]]&gt;=$D$2,$E$2,$E$3)</f>
        <v>Small</v>
      </c>
      <c r="F70" t="b">
        <f>AND(tblANDOR[[#This Row],[Size]]=$E$2,tblANDOR[[#This Row],[Product]]=$F$3)</f>
        <v>0</v>
      </c>
      <c r="G70" t="b">
        <f>IF(OR(tblANDOR[[#This Row],[Size]]=$E$2,tblANDOR[[#This Row],[Product]]=$G$3),$G$2,FALSE)</f>
        <v>0</v>
      </c>
    </row>
    <row r="71" spans="1:7" hidden="1" x14ac:dyDescent="0.25">
      <c r="A71" t="s">
        <v>156</v>
      </c>
      <c r="B71" t="s">
        <v>157</v>
      </c>
      <c r="C71" t="s">
        <v>222</v>
      </c>
      <c r="D71" s="5">
        <v>22433</v>
      </c>
      <c r="E71" t="str">
        <f>IF(tblANDOR[[#This Row],[Amount]]&gt;=$D$2,$E$2,$E$3)</f>
        <v>Small</v>
      </c>
      <c r="F71" t="b">
        <f>AND(tblANDOR[[#This Row],[Size]]=$E$2,tblANDOR[[#This Row],[Product]]=$F$3)</f>
        <v>0</v>
      </c>
      <c r="G71" t="b">
        <f>IF(OR(tblANDOR[[#This Row],[Size]]=$E$2,tblANDOR[[#This Row],[Product]]=$G$3),$G$2,FALSE)</f>
        <v>0</v>
      </c>
    </row>
    <row r="72" spans="1:7" hidden="1" x14ac:dyDescent="0.25">
      <c r="A72" t="s">
        <v>158</v>
      </c>
      <c r="B72" t="s">
        <v>159</v>
      </c>
      <c r="C72" t="s">
        <v>222</v>
      </c>
      <c r="D72" s="5">
        <v>1350</v>
      </c>
      <c r="E72" t="str">
        <f>IF(tblANDOR[[#This Row],[Amount]]&gt;=$D$2,$E$2,$E$3)</f>
        <v>Small</v>
      </c>
      <c r="F72" t="b">
        <f>AND(tblANDOR[[#This Row],[Size]]=$E$2,tblANDOR[[#This Row],[Product]]=$F$3)</f>
        <v>0</v>
      </c>
      <c r="G72" t="b">
        <f>IF(OR(tblANDOR[[#This Row],[Size]]=$E$2,tblANDOR[[#This Row],[Product]]=$G$3),$G$2,FALSE)</f>
        <v>0</v>
      </c>
    </row>
    <row r="73" spans="1:7" hidden="1" x14ac:dyDescent="0.25">
      <c r="A73" t="s">
        <v>160</v>
      </c>
      <c r="B73" t="s">
        <v>161</v>
      </c>
      <c r="C73" t="s">
        <v>222</v>
      </c>
      <c r="D73" s="5">
        <v>12949</v>
      </c>
      <c r="E73" t="str">
        <f>IF(tblANDOR[[#This Row],[Amount]]&gt;=$D$2,$E$2,$E$3)</f>
        <v>Small</v>
      </c>
      <c r="F73" t="b">
        <f>AND(tblANDOR[[#This Row],[Size]]=$E$2,tblANDOR[[#This Row],[Product]]=$F$3)</f>
        <v>0</v>
      </c>
      <c r="G73" t="b">
        <f>IF(OR(tblANDOR[[#This Row],[Size]]=$E$2,tblANDOR[[#This Row],[Product]]=$G$3),$G$2,FALSE)</f>
        <v>0</v>
      </c>
    </row>
    <row r="74" spans="1:7" x14ac:dyDescent="0.25">
      <c r="A74" t="s">
        <v>162</v>
      </c>
      <c r="B74" t="s">
        <v>163</v>
      </c>
      <c r="C74" t="s">
        <v>226</v>
      </c>
      <c r="D74" s="5">
        <v>29891</v>
      </c>
      <c r="E74" t="str">
        <f>IF(tblANDOR[[#This Row],[Amount]]&gt;=$D$2,$E$2,$E$3)</f>
        <v>Small</v>
      </c>
      <c r="F74" t="b">
        <f>AND(tblANDOR[[#This Row],[Size]]=$E$2,tblANDOR[[#This Row],[Product]]=$F$3)</f>
        <v>0</v>
      </c>
      <c r="G74" t="str">
        <f>IF(OR(tblANDOR[[#This Row],[Size]]=$E$2,tblANDOR[[#This Row],[Product]]=$G$3),$G$2,FALSE)</f>
        <v>Call Customer</v>
      </c>
    </row>
    <row r="75" spans="1:7" hidden="1" x14ac:dyDescent="0.25">
      <c r="A75" t="s">
        <v>164</v>
      </c>
      <c r="B75" t="s">
        <v>165</v>
      </c>
      <c r="C75" t="s">
        <v>227</v>
      </c>
      <c r="D75" s="5">
        <v>2610</v>
      </c>
      <c r="E75" t="str">
        <f>IF(tblANDOR[[#This Row],[Amount]]&gt;=$D$2,$E$2,$E$3)</f>
        <v>Small</v>
      </c>
      <c r="F75" t="b">
        <f>AND(tblANDOR[[#This Row],[Size]]=$E$2,tblANDOR[[#This Row],[Product]]=$F$3)</f>
        <v>0</v>
      </c>
      <c r="G75" t="b">
        <f>IF(OR(tblANDOR[[#This Row],[Size]]=$E$2,tblANDOR[[#This Row],[Product]]=$G$3),$G$2,FALSE)</f>
        <v>0</v>
      </c>
    </row>
    <row r="76" spans="1:7" x14ac:dyDescent="0.25">
      <c r="A76" t="s">
        <v>166</v>
      </c>
      <c r="B76" t="s">
        <v>167</v>
      </c>
      <c r="C76" t="s">
        <v>225</v>
      </c>
      <c r="D76" s="5">
        <v>59503</v>
      </c>
      <c r="E76" t="str">
        <f>IF(tblANDOR[[#This Row],[Amount]]&gt;=$D$2,$E$2,$E$3)</f>
        <v>Large</v>
      </c>
      <c r="F76" t="b">
        <f>AND(tblANDOR[[#This Row],[Size]]=$E$2,tblANDOR[[#This Row],[Product]]=$F$3)</f>
        <v>0</v>
      </c>
      <c r="G76" t="str">
        <f>IF(OR(tblANDOR[[#This Row],[Size]]=$E$2,tblANDOR[[#This Row],[Product]]=$G$3),$G$2,FALSE)</f>
        <v>Call Customer</v>
      </c>
    </row>
    <row r="77" spans="1:7" x14ac:dyDescent="0.25">
      <c r="A77" t="s">
        <v>168</v>
      </c>
      <c r="B77" t="s">
        <v>169</v>
      </c>
      <c r="C77" t="s">
        <v>226</v>
      </c>
      <c r="D77" s="5">
        <v>1258</v>
      </c>
      <c r="E77" t="str">
        <f>IF(tblANDOR[[#This Row],[Amount]]&gt;=$D$2,$E$2,$E$3)</f>
        <v>Small</v>
      </c>
      <c r="F77" t="b">
        <f>AND(tblANDOR[[#This Row],[Size]]=$E$2,tblANDOR[[#This Row],[Product]]=$F$3)</f>
        <v>0</v>
      </c>
      <c r="G77" t="str">
        <f>IF(OR(tblANDOR[[#This Row],[Size]]=$E$2,tblANDOR[[#This Row],[Product]]=$G$3),$G$2,FALSE)</f>
        <v>Call Customer</v>
      </c>
    </row>
    <row r="78" spans="1:7" hidden="1" x14ac:dyDescent="0.25">
      <c r="A78" t="s">
        <v>170</v>
      </c>
      <c r="B78" t="s">
        <v>171</v>
      </c>
      <c r="C78" t="s">
        <v>223</v>
      </c>
      <c r="D78" s="5">
        <v>23231</v>
      </c>
      <c r="E78" t="str">
        <f>IF(tblANDOR[[#This Row],[Amount]]&gt;=$D$2,$E$2,$E$3)</f>
        <v>Small</v>
      </c>
      <c r="F78" t="b">
        <f>AND(tblANDOR[[#This Row],[Size]]=$E$2,tblANDOR[[#This Row],[Product]]=$F$3)</f>
        <v>0</v>
      </c>
      <c r="G78" t="b">
        <f>IF(OR(tblANDOR[[#This Row],[Size]]=$E$2,tblANDOR[[#This Row],[Product]]=$G$3),$G$2,FALSE)</f>
        <v>0</v>
      </c>
    </row>
    <row r="79" spans="1:7" x14ac:dyDescent="0.25">
      <c r="A79" t="s">
        <v>172</v>
      </c>
      <c r="B79" t="s">
        <v>173</v>
      </c>
      <c r="C79" t="s">
        <v>224</v>
      </c>
      <c r="D79" s="5">
        <v>88612</v>
      </c>
      <c r="E79" t="str">
        <f>IF(tblANDOR[[#This Row],[Amount]]&gt;=$D$2,$E$2,$E$3)</f>
        <v>Large</v>
      </c>
      <c r="F79" t="b">
        <f>AND(tblANDOR[[#This Row],[Size]]=$E$2,tblANDOR[[#This Row],[Product]]=$F$3)</f>
        <v>0</v>
      </c>
      <c r="G79" t="str">
        <f>IF(OR(tblANDOR[[#This Row],[Size]]=$E$2,tblANDOR[[#This Row],[Product]]=$G$3),$G$2,FALSE)</f>
        <v>Call Customer</v>
      </c>
    </row>
    <row r="80" spans="1:7" x14ac:dyDescent="0.25">
      <c r="A80" t="s">
        <v>174</v>
      </c>
      <c r="B80" t="s">
        <v>175</v>
      </c>
      <c r="C80" t="s">
        <v>222</v>
      </c>
      <c r="D80" s="5">
        <v>88206</v>
      </c>
      <c r="E80" t="str">
        <f>IF(tblANDOR[[#This Row],[Amount]]&gt;=$D$2,$E$2,$E$3)</f>
        <v>Large</v>
      </c>
      <c r="F80" t="b">
        <f>AND(tblANDOR[[#This Row],[Size]]=$E$2,tblANDOR[[#This Row],[Product]]=$F$3)</f>
        <v>0</v>
      </c>
      <c r="G80" t="str">
        <f>IF(OR(tblANDOR[[#This Row],[Size]]=$E$2,tblANDOR[[#This Row],[Product]]=$G$3),$G$2,FALSE)</f>
        <v>Call Customer</v>
      </c>
    </row>
    <row r="81" spans="1:7" x14ac:dyDescent="0.25">
      <c r="A81" t="s">
        <v>176</v>
      </c>
      <c r="B81" t="s">
        <v>177</v>
      </c>
      <c r="C81" t="s">
        <v>223</v>
      </c>
      <c r="D81" s="5">
        <v>50671</v>
      </c>
      <c r="E81" t="str">
        <f>IF(tblANDOR[[#This Row],[Amount]]&gt;=$D$2,$E$2,$E$3)</f>
        <v>Large</v>
      </c>
      <c r="F81" t="b">
        <f>AND(tblANDOR[[#This Row],[Size]]=$E$2,tblANDOR[[#This Row],[Product]]=$F$3)</f>
        <v>1</v>
      </c>
      <c r="G81" t="str">
        <f>IF(OR(tblANDOR[[#This Row],[Size]]=$E$2,tblANDOR[[#This Row],[Product]]=$G$3),$G$2,FALSE)</f>
        <v>Call Customer</v>
      </c>
    </row>
    <row r="82" spans="1:7" hidden="1" x14ac:dyDescent="0.25">
      <c r="A82" t="s">
        <v>178</v>
      </c>
      <c r="B82" t="s">
        <v>179</v>
      </c>
      <c r="C82" t="s">
        <v>223</v>
      </c>
      <c r="D82" s="5">
        <v>38797</v>
      </c>
      <c r="E82" t="str">
        <f>IF(tblANDOR[[#This Row],[Amount]]&gt;=$D$2,$E$2,$E$3)</f>
        <v>Small</v>
      </c>
      <c r="F82" t="b">
        <f>AND(tblANDOR[[#This Row],[Size]]=$E$2,tblANDOR[[#This Row],[Product]]=$F$3)</f>
        <v>0</v>
      </c>
      <c r="G82" t="b">
        <f>IF(OR(tblANDOR[[#This Row],[Size]]=$E$2,tblANDOR[[#This Row],[Product]]=$G$3),$G$2,FALSE)</f>
        <v>0</v>
      </c>
    </row>
    <row r="83" spans="1:7" x14ac:dyDescent="0.25">
      <c r="A83" t="s">
        <v>180</v>
      </c>
      <c r="B83" t="s">
        <v>181</v>
      </c>
      <c r="C83" t="s">
        <v>224</v>
      </c>
      <c r="D83" s="5">
        <v>50990</v>
      </c>
      <c r="E83" t="str">
        <f>IF(tblANDOR[[#This Row],[Amount]]&gt;=$D$2,$E$2,$E$3)</f>
        <v>Large</v>
      </c>
      <c r="F83" t="b">
        <f>AND(tblANDOR[[#This Row],[Size]]=$E$2,tblANDOR[[#This Row],[Product]]=$F$3)</f>
        <v>0</v>
      </c>
      <c r="G83" t="str">
        <f>IF(OR(tblANDOR[[#This Row],[Size]]=$E$2,tblANDOR[[#This Row],[Product]]=$G$3),$G$2,FALSE)</f>
        <v>Call Customer</v>
      </c>
    </row>
    <row r="84" spans="1:7" x14ac:dyDescent="0.25">
      <c r="A84" t="s">
        <v>182</v>
      </c>
      <c r="B84" t="s">
        <v>183</v>
      </c>
      <c r="C84" t="s">
        <v>226</v>
      </c>
      <c r="D84" s="5">
        <v>66293</v>
      </c>
      <c r="E84" t="str">
        <f>IF(tblANDOR[[#This Row],[Amount]]&gt;=$D$2,$E$2,$E$3)</f>
        <v>Large</v>
      </c>
      <c r="F84" t="b">
        <f>AND(tblANDOR[[#This Row],[Size]]=$E$2,tblANDOR[[#This Row],[Product]]=$F$3)</f>
        <v>0</v>
      </c>
      <c r="G84" t="str">
        <f>IF(OR(tblANDOR[[#This Row],[Size]]=$E$2,tblANDOR[[#This Row],[Product]]=$G$3),$G$2,FALSE)</f>
        <v>Call Customer</v>
      </c>
    </row>
    <row r="85" spans="1:7" x14ac:dyDescent="0.25">
      <c r="A85" t="s">
        <v>166</v>
      </c>
      <c r="B85" t="s">
        <v>184</v>
      </c>
      <c r="C85" t="s">
        <v>224</v>
      </c>
      <c r="D85" s="5">
        <v>52515</v>
      </c>
      <c r="E85" t="str">
        <f>IF(tblANDOR[[#This Row],[Amount]]&gt;=$D$2,$E$2,$E$3)</f>
        <v>Large</v>
      </c>
      <c r="F85" t="b">
        <f>AND(tblANDOR[[#This Row],[Size]]=$E$2,tblANDOR[[#This Row],[Product]]=$F$3)</f>
        <v>0</v>
      </c>
      <c r="G85" t="str">
        <f>IF(OR(tblANDOR[[#This Row],[Size]]=$E$2,tblANDOR[[#This Row],[Product]]=$G$3),$G$2,FALSE)</f>
        <v>Call Customer</v>
      </c>
    </row>
    <row r="86" spans="1:7" x14ac:dyDescent="0.25">
      <c r="A86" t="s">
        <v>185</v>
      </c>
      <c r="B86" t="s">
        <v>186</v>
      </c>
      <c r="C86" t="s">
        <v>227</v>
      </c>
      <c r="D86" s="5">
        <v>97419</v>
      </c>
      <c r="E86" t="str">
        <f>IF(tblANDOR[[#This Row],[Amount]]&gt;=$D$2,$E$2,$E$3)</f>
        <v>Large</v>
      </c>
      <c r="F86" t="b">
        <f>AND(tblANDOR[[#This Row],[Size]]=$E$2,tblANDOR[[#This Row],[Product]]=$F$3)</f>
        <v>0</v>
      </c>
      <c r="G86" t="str">
        <f>IF(OR(tblANDOR[[#This Row],[Size]]=$E$2,tblANDOR[[#This Row],[Product]]=$G$3),$G$2,FALSE)</f>
        <v>Call Customer</v>
      </c>
    </row>
    <row r="87" spans="1:7" hidden="1" x14ac:dyDescent="0.25">
      <c r="A87" t="s">
        <v>187</v>
      </c>
      <c r="B87" t="s">
        <v>188</v>
      </c>
      <c r="C87" t="s">
        <v>224</v>
      </c>
      <c r="D87" s="5">
        <v>17301</v>
      </c>
      <c r="E87" t="str">
        <f>IF(tblANDOR[[#This Row],[Amount]]&gt;=$D$2,$E$2,$E$3)</f>
        <v>Small</v>
      </c>
      <c r="F87" t="b">
        <f>AND(tblANDOR[[#This Row],[Size]]=$E$2,tblANDOR[[#This Row],[Product]]=$F$3)</f>
        <v>0</v>
      </c>
      <c r="G87" t="b">
        <f>IF(OR(tblANDOR[[#This Row],[Size]]=$E$2,tblANDOR[[#This Row],[Product]]=$G$3),$G$2,FALSE)</f>
        <v>0</v>
      </c>
    </row>
    <row r="88" spans="1:7" x14ac:dyDescent="0.25">
      <c r="A88" t="s">
        <v>189</v>
      </c>
      <c r="B88" t="s">
        <v>190</v>
      </c>
      <c r="C88" t="s">
        <v>224</v>
      </c>
      <c r="D88" s="5">
        <v>72532</v>
      </c>
      <c r="E88" t="str">
        <f>IF(tblANDOR[[#This Row],[Amount]]&gt;=$D$2,$E$2,$E$3)</f>
        <v>Large</v>
      </c>
      <c r="F88" t="b">
        <f>AND(tblANDOR[[#This Row],[Size]]=$E$2,tblANDOR[[#This Row],[Product]]=$F$3)</f>
        <v>0</v>
      </c>
      <c r="G88" t="str">
        <f>IF(OR(tblANDOR[[#This Row],[Size]]=$E$2,tblANDOR[[#This Row],[Product]]=$G$3),$G$2,FALSE)</f>
        <v>Call Customer</v>
      </c>
    </row>
    <row r="89" spans="1:7" hidden="1" x14ac:dyDescent="0.25">
      <c r="A89" t="s">
        <v>191</v>
      </c>
      <c r="B89" t="s">
        <v>192</v>
      </c>
      <c r="C89" t="s">
        <v>227</v>
      </c>
      <c r="D89" s="5">
        <v>25073</v>
      </c>
      <c r="E89" t="str">
        <f>IF(tblANDOR[[#This Row],[Amount]]&gt;=$D$2,$E$2,$E$3)</f>
        <v>Small</v>
      </c>
      <c r="F89" t="b">
        <f>AND(tblANDOR[[#This Row],[Size]]=$E$2,tblANDOR[[#This Row],[Product]]=$F$3)</f>
        <v>0</v>
      </c>
      <c r="G89" t="b">
        <f>IF(OR(tblANDOR[[#This Row],[Size]]=$E$2,tblANDOR[[#This Row],[Product]]=$G$3),$G$2,FALSE)</f>
        <v>0</v>
      </c>
    </row>
    <row r="90" spans="1:7" x14ac:dyDescent="0.25">
      <c r="A90" t="s">
        <v>193</v>
      </c>
      <c r="B90" t="s">
        <v>194</v>
      </c>
      <c r="C90" t="s">
        <v>222</v>
      </c>
      <c r="D90" s="5">
        <v>95746</v>
      </c>
      <c r="E90" t="str">
        <f>IF(tblANDOR[[#This Row],[Amount]]&gt;=$D$2,$E$2,$E$3)</f>
        <v>Large</v>
      </c>
      <c r="F90" t="b">
        <f>AND(tblANDOR[[#This Row],[Size]]=$E$2,tblANDOR[[#This Row],[Product]]=$F$3)</f>
        <v>0</v>
      </c>
      <c r="G90" t="str">
        <f>IF(OR(tblANDOR[[#This Row],[Size]]=$E$2,tblANDOR[[#This Row],[Product]]=$G$3),$G$2,FALSE)</f>
        <v>Call Customer</v>
      </c>
    </row>
    <row r="91" spans="1:7" hidden="1" x14ac:dyDescent="0.25">
      <c r="A91" t="s">
        <v>195</v>
      </c>
      <c r="B91" t="s">
        <v>196</v>
      </c>
      <c r="C91" t="s">
        <v>224</v>
      </c>
      <c r="D91" s="5">
        <v>34358</v>
      </c>
      <c r="E91" t="str">
        <f>IF(tblANDOR[[#This Row],[Amount]]&gt;=$D$2,$E$2,$E$3)</f>
        <v>Small</v>
      </c>
      <c r="F91" t="b">
        <f>AND(tblANDOR[[#This Row],[Size]]=$E$2,tblANDOR[[#This Row],[Product]]=$F$3)</f>
        <v>0</v>
      </c>
      <c r="G91" t="b">
        <f>IF(OR(tblANDOR[[#This Row],[Size]]=$E$2,tblANDOR[[#This Row],[Product]]=$G$3),$G$2,FALSE)</f>
        <v>0</v>
      </c>
    </row>
    <row r="92" spans="1:7" hidden="1" x14ac:dyDescent="0.25">
      <c r="A92" t="s">
        <v>197</v>
      </c>
      <c r="B92" t="s">
        <v>198</v>
      </c>
      <c r="C92" t="s">
        <v>222</v>
      </c>
      <c r="D92" s="5">
        <v>8805</v>
      </c>
      <c r="E92" t="str">
        <f>IF(tblANDOR[[#This Row],[Amount]]&gt;=$D$2,$E$2,$E$3)</f>
        <v>Small</v>
      </c>
      <c r="F92" t="b">
        <f>AND(tblANDOR[[#This Row],[Size]]=$E$2,tblANDOR[[#This Row],[Product]]=$F$3)</f>
        <v>0</v>
      </c>
      <c r="G92" t="b">
        <f>IF(OR(tblANDOR[[#This Row],[Size]]=$E$2,tblANDOR[[#This Row],[Product]]=$G$3),$G$2,FALSE)</f>
        <v>0</v>
      </c>
    </row>
    <row r="93" spans="1:7" x14ac:dyDescent="0.25">
      <c r="A93" t="s">
        <v>199</v>
      </c>
      <c r="B93" t="s">
        <v>200</v>
      </c>
      <c r="C93" t="s">
        <v>222</v>
      </c>
      <c r="D93" s="5">
        <v>87062</v>
      </c>
      <c r="E93" t="str">
        <f>IF(tblANDOR[[#This Row],[Amount]]&gt;=$D$2,$E$2,$E$3)</f>
        <v>Large</v>
      </c>
      <c r="F93" t="b">
        <f>AND(tblANDOR[[#This Row],[Size]]=$E$2,tblANDOR[[#This Row],[Product]]=$F$3)</f>
        <v>0</v>
      </c>
      <c r="G93" t="str">
        <f>IF(OR(tblANDOR[[#This Row],[Size]]=$E$2,tblANDOR[[#This Row],[Product]]=$G$3),$G$2,FALSE)</f>
        <v>Call Customer</v>
      </c>
    </row>
    <row r="94" spans="1:7" x14ac:dyDescent="0.25">
      <c r="A94" t="s">
        <v>201</v>
      </c>
      <c r="B94" t="s">
        <v>202</v>
      </c>
      <c r="C94" t="s">
        <v>226</v>
      </c>
      <c r="D94" s="5">
        <v>47020</v>
      </c>
      <c r="E94" t="str">
        <f>IF(tblANDOR[[#This Row],[Amount]]&gt;=$D$2,$E$2,$E$3)</f>
        <v>Small</v>
      </c>
      <c r="F94" t="b">
        <f>AND(tblANDOR[[#This Row],[Size]]=$E$2,tblANDOR[[#This Row],[Product]]=$F$3)</f>
        <v>0</v>
      </c>
      <c r="G94" t="str">
        <f>IF(OR(tblANDOR[[#This Row],[Size]]=$E$2,tblANDOR[[#This Row],[Product]]=$G$3),$G$2,FALSE)</f>
        <v>Call Customer</v>
      </c>
    </row>
    <row r="95" spans="1:7" hidden="1" x14ac:dyDescent="0.25">
      <c r="A95" t="s">
        <v>187</v>
      </c>
      <c r="B95" t="s">
        <v>203</v>
      </c>
      <c r="C95" t="s">
        <v>222</v>
      </c>
      <c r="D95" s="5">
        <v>38703</v>
      </c>
      <c r="E95" t="str">
        <f>IF(tblANDOR[[#This Row],[Amount]]&gt;=$D$2,$E$2,$E$3)</f>
        <v>Small</v>
      </c>
      <c r="F95" t="b">
        <f>AND(tblANDOR[[#This Row],[Size]]=$E$2,tblANDOR[[#This Row],[Product]]=$F$3)</f>
        <v>0</v>
      </c>
      <c r="G95" t="b">
        <f>IF(OR(tblANDOR[[#This Row],[Size]]=$E$2,tblANDOR[[#This Row],[Product]]=$G$3),$G$2,FALSE)</f>
        <v>0</v>
      </c>
    </row>
    <row r="96" spans="1:7" x14ac:dyDescent="0.25">
      <c r="A96" t="s">
        <v>204</v>
      </c>
      <c r="B96" t="s">
        <v>205</v>
      </c>
      <c r="C96" t="s">
        <v>224</v>
      </c>
      <c r="D96" s="5">
        <v>93977</v>
      </c>
      <c r="E96" t="str">
        <f>IF(tblANDOR[[#This Row],[Amount]]&gt;=$D$2,$E$2,$E$3)</f>
        <v>Large</v>
      </c>
      <c r="F96" t="b">
        <f>AND(tblANDOR[[#This Row],[Size]]=$E$2,tblANDOR[[#This Row],[Product]]=$F$3)</f>
        <v>0</v>
      </c>
      <c r="G96" t="str">
        <f>IF(OR(tblANDOR[[#This Row],[Size]]=$E$2,tblANDOR[[#This Row],[Product]]=$G$3),$G$2,FALSE)</f>
        <v>Call Customer</v>
      </c>
    </row>
    <row r="97" spans="1:7" hidden="1" x14ac:dyDescent="0.25">
      <c r="A97" t="s">
        <v>206</v>
      </c>
      <c r="B97" t="s">
        <v>207</v>
      </c>
      <c r="C97" t="s">
        <v>227</v>
      </c>
      <c r="D97" s="5">
        <v>29812</v>
      </c>
      <c r="E97" t="str">
        <f>IF(tblANDOR[[#This Row],[Amount]]&gt;=$D$2,$E$2,$E$3)</f>
        <v>Small</v>
      </c>
      <c r="F97" t="b">
        <f>AND(tblANDOR[[#This Row],[Size]]=$E$2,tblANDOR[[#This Row],[Product]]=$F$3)</f>
        <v>0</v>
      </c>
      <c r="G97" t="b">
        <f>IF(OR(tblANDOR[[#This Row],[Size]]=$E$2,tblANDOR[[#This Row],[Product]]=$G$3),$G$2,FALSE)</f>
        <v>0</v>
      </c>
    </row>
    <row r="98" spans="1:7" hidden="1" x14ac:dyDescent="0.25">
      <c r="A98" t="s">
        <v>208</v>
      </c>
      <c r="B98" t="s">
        <v>209</v>
      </c>
      <c r="C98" t="s">
        <v>225</v>
      </c>
      <c r="D98" s="5">
        <v>12269</v>
      </c>
      <c r="E98" t="str">
        <f>IF(tblANDOR[[#This Row],[Amount]]&gt;=$D$2,$E$2,$E$3)</f>
        <v>Small</v>
      </c>
      <c r="F98" t="b">
        <f>AND(tblANDOR[[#This Row],[Size]]=$E$2,tblANDOR[[#This Row],[Product]]=$F$3)</f>
        <v>0</v>
      </c>
      <c r="G98" t="b">
        <f>IF(OR(tblANDOR[[#This Row],[Size]]=$E$2,tblANDOR[[#This Row],[Product]]=$G$3),$G$2,FALSE)</f>
        <v>0</v>
      </c>
    </row>
    <row r="99" spans="1:7" hidden="1" x14ac:dyDescent="0.25">
      <c r="A99" t="s">
        <v>210</v>
      </c>
      <c r="B99" t="s">
        <v>211</v>
      </c>
      <c r="C99" t="s">
        <v>224</v>
      </c>
      <c r="D99" s="5">
        <v>36575</v>
      </c>
      <c r="E99" t="str">
        <f>IF(tblANDOR[[#This Row],[Amount]]&gt;=$D$2,$E$2,$E$3)</f>
        <v>Small</v>
      </c>
      <c r="F99" t="b">
        <f>AND(tblANDOR[[#This Row],[Size]]=$E$2,tblANDOR[[#This Row],[Product]]=$F$3)</f>
        <v>0</v>
      </c>
      <c r="G99" t="b">
        <f>IF(OR(tblANDOR[[#This Row],[Size]]=$E$2,tblANDOR[[#This Row],[Product]]=$G$3),$G$2,FALSE)</f>
        <v>0</v>
      </c>
    </row>
    <row r="100" spans="1:7" hidden="1" x14ac:dyDescent="0.25">
      <c r="A100" t="s">
        <v>212</v>
      </c>
      <c r="B100" t="s">
        <v>213</v>
      </c>
      <c r="C100" t="s">
        <v>227</v>
      </c>
      <c r="D100" s="5">
        <v>36649</v>
      </c>
      <c r="E100" t="str">
        <f>IF(tblANDOR[[#This Row],[Amount]]&gt;=$D$2,$E$2,$E$3)</f>
        <v>Small</v>
      </c>
      <c r="F100" t="b">
        <f>AND(tblANDOR[[#This Row],[Size]]=$E$2,tblANDOR[[#This Row],[Product]]=$F$3)</f>
        <v>0</v>
      </c>
      <c r="G100" t="b">
        <f>IF(OR(tblANDOR[[#This Row],[Size]]=$E$2,tblANDOR[[#This Row],[Product]]=$G$3),$G$2,FALSE)</f>
        <v>0</v>
      </c>
    </row>
    <row r="101" spans="1:7" x14ac:dyDescent="0.25">
      <c r="A101" t="s">
        <v>71</v>
      </c>
      <c r="B101" t="s">
        <v>214</v>
      </c>
      <c r="C101" t="s">
        <v>225</v>
      </c>
      <c r="D101" s="5">
        <v>98152</v>
      </c>
      <c r="E101" t="str">
        <f>IF(tblANDOR[[#This Row],[Amount]]&gt;=$D$2,$E$2,$E$3)</f>
        <v>Large</v>
      </c>
      <c r="F101" t="b">
        <f>AND(tblANDOR[[#This Row],[Size]]=$E$2,tblANDOR[[#This Row],[Product]]=$F$3)</f>
        <v>0</v>
      </c>
      <c r="G101" t="str">
        <f>IF(OR(tblANDOR[[#This Row],[Size]]=$E$2,tblANDOR[[#This Row],[Product]]=$G$3),$G$2,FALSE)</f>
        <v>Call Customer</v>
      </c>
    </row>
    <row r="102" spans="1:7" x14ac:dyDescent="0.25">
      <c r="A102" t="s">
        <v>197</v>
      </c>
      <c r="B102" t="s">
        <v>215</v>
      </c>
      <c r="C102" t="s">
        <v>225</v>
      </c>
      <c r="D102" s="5">
        <v>74147</v>
      </c>
      <c r="E102" t="str">
        <f>IF(tblANDOR[[#This Row],[Amount]]&gt;=$D$2,$E$2,$E$3)</f>
        <v>Large</v>
      </c>
      <c r="F102" t="b">
        <f>AND(tblANDOR[[#This Row],[Size]]=$E$2,tblANDOR[[#This Row],[Product]]=$F$3)</f>
        <v>0</v>
      </c>
      <c r="G102" t="str">
        <f>IF(OR(tblANDOR[[#This Row],[Size]]=$E$2,tblANDOR[[#This Row],[Product]]=$G$3),$G$2,FALSE)</f>
        <v>Call Customer</v>
      </c>
    </row>
    <row r="103" spans="1:7" x14ac:dyDescent="0.25">
      <c r="A103" t="s">
        <v>216</v>
      </c>
      <c r="B103" t="s">
        <v>217</v>
      </c>
      <c r="C103" t="s">
        <v>222</v>
      </c>
      <c r="D103" s="5">
        <v>71410</v>
      </c>
      <c r="E103" t="str">
        <f>IF(tblANDOR[[#This Row],[Amount]]&gt;=$D$2,$E$2,$E$3)</f>
        <v>Large</v>
      </c>
      <c r="F103" t="b">
        <f>AND(tblANDOR[[#This Row],[Size]]=$E$2,tblANDOR[[#This Row],[Product]]=$F$3)</f>
        <v>0</v>
      </c>
      <c r="G103" t="str">
        <f>IF(OR(tblANDOR[[#This Row],[Size]]=$E$2,tblANDOR[[#This Row],[Product]]=$G$3),$G$2,FALSE)</f>
        <v>Call Customer</v>
      </c>
    </row>
    <row r="104" spans="1:7" x14ac:dyDescent="0.25">
      <c r="A104" t="s">
        <v>218</v>
      </c>
      <c r="B104" t="s">
        <v>219</v>
      </c>
      <c r="C104" t="s">
        <v>225</v>
      </c>
      <c r="D104" s="5">
        <v>86898</v>
      </c>
      <c r="E104" t="str">
        <f>IF(tblANDOR[[#This Row],[Amount]]&gt;=$D$2,$E$2,$E$3)</f>
        <v>Large</v>
      </c>
      <c r="F104" t="b">
        <f>AND(tblANDOR[[#This Row],[Size]]=$E$2,tblANDOR[[#This Row],[Product]]=$F$3)</f>
        <v>0</v>
      </c>
      <c r="G104" t="str">
        <f>IF(OR(tblANDOR[[#This Row],[Size]]=$E$2,tblANDOR[[#This Row],[Product]]=$G$3),$G$2,FALSE)</f>
        <v>Call Customer</v>
      </c>
    </row>
    <row r="105" spans="1:7" x14ac:dyDescent="0.25">
      <c r="A105" t="s">
        <v>220</v>
      </c>
      <c r="B105" t="s">
        <v>221</v>
      </c>
      <c r="C105" t="s">
        <v>224</v>
      </c>
      <c r="D105" s="5">
        <v>82643</v>
      </c>
      <c r="E105" t="str">
        <f>IF(tblANDOR[[#This Row],[Amount]]&gt;=$D$2,$E$2,$E$3)</f>
        <v>Large</v>
      </c>
      <c r="F105" t="b">
        <f>AND(tblANDOR[[#This Row],[Size]]=$E$2,tblANDOR[[#This Row],[Product]]=$F$3)</f>
        <v>0</v>
      </c>
      <c r="G105" t="str">
        <f>IF(OR(tblANDOR[[#This Row],[Size]]=$E$2,tblANDOR[[#This Row],[Product]]=$G$3),$G$2,FALSE)</f>
        <v>Call Customer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30"/>
  <sheetViews>
    <sheetView workbookViewId="0"/>
  </sheetViews>
  <sheetFormatPr defaultRowHeight="15" x14ac:dyDescent="0.25"/>
  <cols>
    <col min="1" max="1" width="2.7109375" customWidth="1"/>
    <col min="2" max="2" width="14.28515625" customWidth="1"/>
    <col min="3" max="3" width="11" customWidth="1"/>
  </cols>
  <sheetData>
    <row r="1" s="7" customFormat="1" x14ac:dyDescent="0.25"/>
    <row r="2" s="7" customFormat="1" x14ac:dyDescent="0.25"/>
    <row r="3" s="7" customFormat="1" x14ac:dyDescent="0.25"/>
    <row r="4" s="7" customFormat="1" x14ac:dyDescent="0.25"/>
    <row r="5" s="7" customFormat="1" x14ac:dyDescent="0.25"/>
    <row r="6" s="7" customFormat="1" x14ac:dyDescent="0.25"/>
    <row r="7" s="7" customFormat="1" x14ac:dyDescent="0.25"/>
    <row r="8" s="7" customFormat="1" x14ac:dyDescent="0.25"/>
    <row r="9" s="7" customFormat="1" x14ac:dyDescent="0.25"/>
    <row r="10" s="7" customFormat="1" x14ac:dyDescent="0.25"/>
    <row r="11" s="7" customFormat="1" x14ac:dyDescent="0.25"/>
    <row r="12" s="7" customFormat="1" x14ac:dyDescent="0.25"/>
    <row r="13" s="7" customFormat="1" x14ac:dyDescent="0.25"/>
    <row r="14" s="7" customFormat="1" x14ac:dyDescent="0.25"/>
    <row r="15" s="7" customFormat="1" x14ac:dyDescent="0.25"/>
    <row r="16" s="7" customFormat="1" x14ac:dyDescent="0.25"/>
    <row r="17" spans="2:3" s="7" customFormat="1" x14ac:dyDescent="0.25"/>
    <row r="18" spans="2:3" s="7" customFormat="1" x14ac:dyDescent="0.25"/>
    <row r="19" spans="2:3" s="7" customFormat="1" x14ac:dyDescent="0.25"/>
    <row r="20" spans="2:3" s="7" customFormat="1" x14ac:dyDescent="0.25"/>
    <row r="21" spans="2:3" s="7" customFormat="1" x14ac:dyDescent="0.25"/>
    <row r="22" spans="2:3" s="7" customFormat="1" x14ac:dyDescent="0.25"/>
    <row r="23" spans="2:3" s="8" customFormat="1" x14ac:dyDescent="0.25"/>
    <row r="24" spans="2:3" x14ac:dyDescent="0.25">
      <c r="B24" s="3" t="s">
        <v>25</v>
      </c>
      <c r="C24" s="3" t="s">
        <v>26</v>
      </c>
    </row>
    <row r="25" spans="2:3" x14ac:dyDescent="0.25">
      <c r="B25" t="s">
        <v>20</v>
      </c>
      <c r="C25" s="4" t="s">
        <v>21</v>
      </c>
    </row>
    <row r="26" spans="2:3" x14ac:dyDescent="0.25">
      <c r="B26" t="s">
        <v>22</v>
      </c>
      <c r="C26">
        <v>400</v>
      </c>
    </row>
    <row r="27" spans="2:3" x14ac:dyDescent="0.25">
      <c r="B27" t="s">
        <v>23</v>
      </c>
      <c r="C27" t="b">
        <v>0</v>
      </c>
    </row>
    <row r="28" spans="2:3" x14ac:dyDescent="0.25">
      <c r="B28" t="s">
        <v>24</v>
      </c>
      <c r="C28" t="b">
        <v>1</v>
      </c>
    </row>
    <row r="30" spans="2:3" x14ac:dyDescent="0.25">
      <c r="B30" t="s">
        <v>27</v>
      </c>
      <c r="C30" t="str">
        <f>IF($C$25="Yellow",IF($C$26&lt;500,IF($C$27=FALSE,IF($C$28=TRUE,"Stop","Go"),"Stop"),"Stop"))</f>
        <v>Stop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0CD0-6B7A-4EEE-9963-13085C16B607}">
  <dimension ref="A1:F109"/>
  <sheetViews>
    <sheetView tabSelected="1" workbookViewId="0">
      <selection activeCell="F10" sqref="F10"/>
    </sheetView>
  </sheetViews>
  <sheetFormatPr defaultRowHeight="15" x14ac:dyDescent="0.25"/>
  <cols>
    <col min="1" max="1" width="10.7109375" bestFit="1" customWidth="1"/>
    <col min="2" max="2" width="34.42578125" bestFit="1" customWidth="1"/>
    <col min="3" max="4" width="13.42578125" bestFit="1" customWidth="1"/>
    <col min="5" max="5" width="11.140625" bestFit="1" customWidth="1"/>
    <col min="6" max="6" width="17.5703125" bestFit="1" customWidth="1"/>
    <col min="7" max="7" width="12.85546875" bestFit="1" customWidth="1"/>
    <col min="8" max="8" width="6.5703125" bestFit="1" customWidth="1"/>
    <col min="9" max="9" width="8.42578125" bestFit="1" customWidth="1"/>
  </cols>
  <sheetData>
    <row r="1" spans="1:6" ht="18.75" x14ac:dyDescent="0.3">
      <c r="A1" s="6" t="s">
        <v>279</v>
      </c>
    </row>
    <row r="2" spans="1:6" x14ac:dyDescent="0.25">
      <c r="C2" s="10" t="s">
        <v>260</v>
      </c>
      <c r="D2" s="11" t="s">
        <v>265</v>
      </c>
      <c r="E2" s="11" t="s">
        <v>280</v>
      </c>
      <c r="F2" s="12" t="s">
        <v>228</v>
      </c>
    </row>
    <row r="3" spans="1:6" x14ac:dyDescent="0.25">
      <c r="C3" s="13" t="s">
        <v>261</v>
      </c>
      <c r="D3" s="9">
        <v>0</v>
      </c>
      <c r="E3" s="9">
        <v>1999</v>
      </c>
      <c r="F3" s="14" t="s">
        <v>253</v>
      </c>
    </row>
    <row r="4" spans="1:6" x14ac:dyDescent="0.25">
      <c r="C4" s="13" t="s">
        <v>262</v>
      </c>
      <c r="D4" s="9">
        <v>2000</v>
      </c>
      <c r="E4" s="9">
        <v>19999</v>
      </c>
      <c r="F4" s="14" t="s">
        <v>259</v>
      </c>
    </row>
    <row r="5" spans="1:6" x14ac:dyDescent="0.25">
      <c r="C5" s="13" t="s">
        <v>263</v>
      </c>
      <c r="D5" s="9">
        <v>20000</v>
      </c>
      <c r="E5" s="9">
        <v>39999</v>
      </c>
      <c r="F5" s="14" t="s">
        <v>251</v>
      </c>
    </row>
    <row r="6" spans="1:6" x14ac:dyDescent="0.25">
      <c r="C6" s="13"/>
      <c r="D6" s="9">
        <v>40000</v>
      </c>
      <c r="E6" s="9">
        <v>79999</v>
      </c>
      <c r="F6" s="14" t="s">
        <v>281</v>
      </c>
    </row>
    <row r="7" spans="1:6" x14ac:dyDescent="0.25">
      <c r="C7" s="15" t="s">
        <v>264</v>
      </c>
      <c r="D7" s="16">
        <v>80000</v>
      </c>
      <c r="E7" s="16"/>
      <c r="F7" s="17" t="s">
        <v>257</v>
      </c>
    </row>
    <row r="8" spans="1:6" x14ac:dyDescent="0.25">
      <c r="C8" s="1"/>
      <c r="D8" s="9"/>
    </row>
    <row r="9" spans="1:6" x14ac:dyDescent="0.25">
      <c r="A9" t="s">
        <v>29</v>
      </c>
      <c r="B9" t="s">
        <v>30</v>
      </c>
      <c r="C9" t="s">
        <v>31</v>
      </c>
      <c r="D9" t="s">
        <v>32</v>
      </c>
      <c r="E9" t="s">
        <v>282</v>
      </c>
      <c r="F9" t="s">
        <v>283</v>
      </c>
    </row>
    <row r="10" spans="1:6" x14ac:dyDescent="0.25">
      <c r="A10" t="s">
        <v>33</v>
      </c>
      <c r="B10" t="s">
        <v>34</v>
      </c>
      <c r="C10" t="s">
        <v>222</v>
      </c>
      <c r="D10" s="5">
        <v>41634</v>
      </c>
      <c r="E10" t="str">
        <f>IF(tblGroupData52[[#This Row],[Amount]]&lt;=$E$3,$F$3,IF(tblGroupData52[[#This Row],[Amount]]&lt;=$E$4,$F$4,IF(tblGroupData52[[#This Row],[Amount]]&lt;=$E$5,$F$5,$F$7)))</f>
        <v>Key</v>
      </c>
      <c r="F10" t="str">
        <f>VLOOKUP(tblGroupData52[[#This Row],[Amount]],$D$3:$F$7,3,TRUE)</f>
        <v>XL</v>
      </c>
    </row>
    <row r="11" spans="1:6" x14ac:dyDescent="0.25">
      <c r="A11" t="s">
        <v>35</v>
      </c>
      <c r="B11" t="s">
        <v>36</v>
      </c>
      <c r="C11" t="s">
        <v>223</v>
      </c>
      <c r="D11" s="5">
        <v>92990</v>
      </c>
      <c r="E11" t="str">
        <f>IF(tblGroupData52[[#This Row],[Amount]]&lt;=$E$3,$F$3,IF(tblGroupData52[[#This Row],[Amount]]&lt;=$E$4,$F$4,IF(tblGroupData52[[#This Row],[Amount]]&lt;=$E$5,$F$5,$F$7)))</f>
        <v>Key</v>
      </c>
      <c r="F11" t="str">
        <f>VLOOKUP(tblGroupData52[[#This Row],[Amount]],$D$3:$F$7,3,TRUE)</f>
        <v>Key</v>
      </c>
    </row>
    <row r="12" spans="1:6" x14ac:dyDescent="0.25">
      <c r="A12" t="s">
        <v>37</v>
      </c>
      <c r="B12" t="s">
        <v>38</v>
      </c>
      <c r="C12" t="s">
        <v>224</v>
      </c>
      <c r="D12" s="5">
        <v>38516</v>
      </c>
      <c r="E12" t="str">
        <f>IF(tblGroupData52[[#This Row],[Amount]]&lt;=$E$3,$F$3,IF(tblGroupData52[[#This Row],[Amount]]&lt;=$E$4,$F$4,IF(tblGroupData52[[#This Row],[Amount]]&lt;=$E$5,$F$5,$F$7)))</f>
        <v>Large</v>
      </c>
      <c r="F12" t="str">
        <f>VLOOKUP(tblGroupData52[[#This Row],[Amount]],$D$3:$F$7,3,TRUE)</f>
        <v>Large</v>
      </c>
    </row>
    <row r="13" spans="1:6" x14ac:dyDescent="0.25">
      <c r="A13" t="s">
        <v>39</v>
      </c>
      <c r="B13" t="s">
        <v>40</v>
      </c>
      <c r="C13" t="s">
        <v>225</v>
      </c>
      <c r="D13" s="5">
        <v>98805</v>
      </c>
      <c r="E13" t="str">
        <f>IF(tblGroupData52[[#This Row],[Amount]]&lt;=$E$3,$F$3,IF(tblGroupData52[[#This Row],[Amount]]&lt;=$E$4,$F$4,IF(tblGroupData52[[#This Row],[Amount]]&lt;=$E$5,$F$5,$F$7)))</f>
        <v>Key</v>
      </c>
      <c r="F13" t="str">
        <f>VLOOKUP(tblGroupData52[[#This Row],[Amount]],$D$3:$F$7,3,TRUE)</f>
        <v>Key</v>
      </c>
    </row>
    <row r="14" spans="1:6" x14ac:dyDescent="0.25">
      <c r="A14" t="s">
        <v>41</v>
      </c>
      <c r="B14" t="s">
        <v>42</v>
      </c>
      <c r="C14" t="s">
        <v>222</v>
      </c>
      <c r="D14" s="5">
        <v>30739</v>
      </c>
      <c r="E14" t="str">
        <f>IF(tblGroupData52[[#This Row],[Amount]]&lt;=$E$3,$F$3,IF(tblGroupData52[[#This Row],[Amount]]&lt;=$E$4,$F$4,IF(tblGroupData52[[#This Row],[Amount]]&lt;=$E$5,$F$5,$F$7)))</f>
        <v>Large</v>
      </c>
      <c r="F14" t="str">
        <f>VLOOKUP(tblGroupData52[[#This Row],[Amount]],$D$3:$F$7,3,TRUE)</f>
        <v>Large</v>
      </c>
    </row>
    <row r="15" spans="1:6" x14ac:dyDescent="0.25">
      <c r="A15" t="s">
        <v>43</v>
      </c>
      <c r="B15" t="s">
        <v>44</v>
      </c>
      <c r="C15" t="s">
        <v>223</v>
      </c>
      <c r="D15" s="5">
        <v>70825</v>
      </c>
      <c r="E15" t="str">
        <f>IF(tblGroupData52[[#This Row],[Amount]]&lt;=$E$3,$F$3,IF(tblGroupData52[[#This Row],[Amount]]&lt;=$E$4,$F$4,IF(tblGroupData52[[#This Row],[Amount]]&lt;=$E$5,$F$5,$F$7)))</f>
        <v>Key</v>
      </c>
      <c r="F15" t="str">
        <f>VLOOKUP(tblGroupData52[[#This Row],[Amount]],$D$3:$F$7,3,TRUE)</f>
        <v>XL</v>
      </c>
    </row>
    <row r="16" spans="1:6" x14ac:dyDescent="0.25">
      <c r="A16" t="s">
        <v>45</v>
      </c>
      <c r="B16" t="s">
        <v>46</v>
      </c>
      <c r="C16" t="s">
        <v>222</v>
      </c>
      <c r="D16" s="5">
        <v>93110</v>
      </c>
      <c r="E16" t="str">
        <f>IF(tblGroupData52[[#This Row],[Amount]]&lt;=$E$3,$F$3,IF(tblGroupData52[[#This Row],[Amount]]&lt;=$E$4,$F$4,IF(tblGroupData52[[#This Row],[Amount]]&lt;=$E$5,$F$5,$F$7)))</f>
        <v>Key</v>
      </c>
      <c r="F16" t="str">
        <f>VLOOKUP(tblGroupData52[[#This Row],[Amount]],$D$3:$F$7,3,TRUE)</f>
        <v>Key</v>
      </c>
    </row>
    <row r="17" spans="1:6" x14ac:dyDescent="0.25">
      <c r="A17" t="s">
        <v>47</v>
      </c>
      <c r="B17" t="s">
        <v>48</v>
      </c>
      <c r="C17" t="s">
        <v>223</v>
      </c>
      <c r="D17" s="5">
        <v>75546</v>
      </c>
      <c r="E17" t="str">
        <f>IF(tblGroupData52[[#This Row],[Amount]]&lt;=$E$3,$F$3,IF(tblGroupData52[[#This Row],[Amount]]&lt;=$E$4,$F$4,IF(tblGroupData52[[#This Row],[Amount]]&lt;=$E$5,$F$5,$F$7)))</f>
        <v>Key</v>
      </c>
      <c r="F17" t="str">
        <f>VLOOKUP(tblGroupData52[[#This Row],[Amount]],$D$3:$F$7,3,TRUE)</f>
        <v>XL</v>
      </c>
    </row>
    <row r="18" spans="1:6" x14ac:dyDescent="0.25">
      <c r="A18" t="s">
        <v>49</v>
      </c>
      <c r="B18" t="s">
        <v>50</v>
      </c>
      <c r="C18" t="s">
        <v>222</v>
      </c>
      <c r="D18" s="5">
        <v>47120</v>
      </c>
      <c r="E18" t="str">
        <f>IF(tblGroupData52[[#This Row],[Amount]]&lt;=$E$3,$F$3,IF(tblGroupData52[[#This Row],[Amount]]&lt;=$E$4,$F$4,IF(tblGroupData52[[#This Row],[Amount]]&lt;=$E$5,$F$5,$F$7)))</f>
        <v>Key</v>
      </c>
      <c r="F18" t="str">
        <f>VLOOKUP(tblGroupData52[[#This Row],[Amount]],$D$3:$F$7,3,TRUE)</f>
        <v>XL</v>
      </c>
    </row>
    <row r="19" spans="1:6" x14ac:dyDescent="0.25">
      <c r="A19" t="s">
        <v>51</v>
      </c>
      <c r="B19" t="s">
        <v>52</v>
      </c>
      <c r="C19" t="s">
        <v>224</v>
      </c>
      <c r="D19" s="5">
        <v>91739</v>
      </c>
      <c r="E19" t="str">
        <f>IF(tblGroupData52[[#This Row],[Amount]]&lt;=$E$3,$F$3,IF(tblGroupData52[[#This Row],[Amount]]&lt;=$E$4,$F$4,IF(tblGroupData52[[#This Row],[Amount]]&lt;=$E$5,$F$5,$F$7)))</f>
        <v>Key</v>
      </c>
      <c r="F19" t="str">
        <f>VLOOKUP(tblGroupData52[[#This Row],[Amount]],$D$3:$F$7,3,TRUE)</f>
        <v>Key</v>
      </c>
    </row>
    <row r="20" spans="1:6" x14ac:dyDescent="0.25">
      <c r="A20" t="s">
        <v>53</v>
      </c>
      <c r="B20" t="s">
        <v>54</v>
      </c>
      <c r="C20" t="s">
        <v>226</v>
      </c>
      <c r="D20" s="5">
        <v>90832</v>
      </c>
      <c r="E20" t="str">
        <f>IF(tblGroupData52[[#This Row],[Amount]]&lt;=$E$3,$F$3,IF(tblGroupData52[[#This Row],[Amount]]&lt;=$E$4,$F$4,IF(tblGroupData52[[#This Row],[Amount]]&lt;=$E$5,$F$5,$F$7)))</f>
        <v>Key</v>
      </c>
      <c r="F20" t="str">
        <f>VLOOKUP(tblGroupData52[[#This Row],[Amount]],$D$3:$F$7,3,TRUE)</f>
        <v>Key</v>
      </c>
    </row>
    <row r="21" spans="1:6" x14ac:dyDescent="0.25">
      <c r="A21" t="s">
        <v>55</v>
      </c>
      <c r="B21" t="s">
        <v>56</v>
      </c>
      <c r="C21" t="s">
        <v>225</v>
      </c>
      <c r="D21" s="5">
        <v>27364</v>
      </c>
      <c r="E21" t="str">
        <f>IF(tblGroupData52[[#This Row],[Amount]]&lt;=$E$3,$F$3,IF(tblGroupData52[[#This Row],[Amount]]&lt;=$E$4,$F$4,IF(tblGroupData52[[#This Row],[Amount]]&lt;=$E$5,$F$5,$F$7)))</f>
        <v>Large</v>
      </c>
      <c r="F21" t="str">
        <f>VLOOKUP(tblGroupData52[[#This Row],[Amount]],$D$3:$F$7,3,TRUE)</f>
        <v>Large</v>
      </c>
    </row>
    <row r="22" spans="1:6" x14ac:dyDescent="0.25">
      <c r="A22" t="s">
        <v>57</v>
      </c>
      <c r="B22" t="s">
        <v>58</v>
      </c>
      <c r="C22" t="s">
        <v>222</v>
      </c>
      <c r="D22" s="5">
        <v>90309</v>
      </c>
      <c r="E22" t="str">
        <f>IF(tblGroupData52[[#This Row],[Amount]]&lt;=$E$3,$F$3,IF(tblGroupData52[[#This Row],[Amount]]&lt;=$E$4,$F$4,IF(tblGroupData52[[#This Row],[Amount]]&lt;=$E$5,$F$5,$F$7)))</f>
        <v>Key</v>
      </c>
      <c r="F22" t="str">
        <f>VLOOKUP(tblGroupData52[[#This Row],[Amount]],$D$3:$F$7,3,TRUE)</f>
        <v>Key</v>
      </c>
    </row>
    <row r="23" spans="1:6" x14ac:dyDescent="0.25">
      <c r="A23" t="s">
        <v>59</v>
      </c>
      <c r="B23" t="s">
        <v>60</v>
      </c>
      <c r="C23" t="s">
        <v>223</v>
      </c>
      <c r="D23" s="5">
        <v>59638</v>
      </c>
      <c r="E23" t="str">
        <f>IF(tblGroupData52[[#This Row],[Amount]]&lt;=$E$3,$F$3,IF(tblGroupData52[[#This Row],[Amount]]&lt;=$E$4,$F$4,IF(tblGroupData52[[#This Row],[Amount]]&lt;=$E$5,$F$5,$F$7)))</f>
        <v>Key</v>
      </c>
      <c r="F23" t="str">
        <f>VLOOKUP(tblGroupData52[[#This Row],[Amount]],$D$3:$F$7,3,TRUE)</f>
        <v>XL</v>
      </c>
    </row>
    <row r="24" spans="1:6" x14ac:dyDescent="0.25">
      <c r="A24" t="s">
        <v>61</v>
      </c>
      <c r="B24" t="s">
        <v>62</v>
      </c>
      <c r="C24" t="s">
        <v>224</v>
      </c>
      <c r="D24" s="5">
        <v>67320</v>
      </c>
      <c r="E24" t="str">
        <f>IF(tblGroupData52[[#This Row],[Amount]]&lt;=$E$3,$F$3,IF(tblGroupData52[[#This Row],[Amount]]&lt;=$E$4,$F$4,IF(tblGroupData52[[#This Row],[Amount]]&lt;=$E$5,$F$5,$F$7)))</f>
        <v>Key</v>
      </c>
      <c r="F24" t="str">
        <f>VLOOKUP(tblGroupData52[[#This Row],[Amount]],$D$3:$F$7,3,TRUE)</f>
        <v>XL</v>
      </c>
    </row>
    <row r="25" spans="1:6" x14ac:dyDescent="0.25">
      <c r="A25" t="s">
        <v>63</v>
      </c>
      <c r="B25" t="s">
        <v>64</v>
      </c>
      <c r="C25" t="s">
        <v>222</v>
      </c>
      <c r="D25" s="5">
        <v>7640</v>
      </c>
      <c r="E25" t="str">
        <f>IF(tblGroupData52[[#This Row],[Amount]]&lt;=$E$3,$F$3,IF(tblGroupData52[[#This Row],[Amount]]&lt;=$E$4,$F$4,IF(tblGroupData52[[#This Row],[Amount]]&lt;=$E$5,$F$5,$F$7)))</f>
        <v>Medium</v>
      </c>
      <c r="F25" t="str">
        <f>VLOOKUP(tblGroupData52[[#This Row],[Amount]],$D$3:$F$7,3,TRUE)</f>
        <v>Medium</v>
      </c>
    </row>
    <row r="26" spans="1:6" x14ac:dyDescent="0.25">
      <c r="A26" t="s">
        <v>65</v>
      </c>
      <c r="B26" t="s">
        <v>66</v>
      </c>
      <c r="C26" t="s">
        <v>225</v>
      </c>
      <c r="D26" s="5">
        <v>27258</v>
      </c>
      <c r="E26" t="str">
        <f>IF(tblGroupData52[[#This Row],[Amount]]&lt;=$E$3,$F$3,IF(tblGroupData52[[#This Row],[Amount]]&lt;=$E$4,$F$4,IF(tblGroupData52[[#This Row],[Amount]]&lt;=$E$5,$F$5,$F$7)))</f>
        <v>Large</v>
      </c>
      <c r="F26" t="str">
        <f>VLOOKUP(tblGroupData52[[#This Row],[Amount]],$D$3:$F$7,3,TRUE)</f>
        <v>Large</v>
      </c>
    </row>
    <row r="27" spans="1:6" x14ac:dyDescent="0.25">
      <c r="A27" t="s">
        <v>67</v>
      </c>
      <c r="B27" t="s">
        <v>68</v>
      </c>
      <c r="C27" t="s">
        <v>227</v>
      </c>
      <c r="D27" s="5">
        <v>32223</v>
      </c>
      <c r="E27" t="str">
        <f>IF(tblGroupData52[[#This Row],[Amount]]&lt;=$E$3,$F$3,IF(tblGroupData52[[#This Row],[Amount]]&lt;=$E$4,$F$4,IF(tblGroupData52[[#This Row],[Amount]]&lt;=$E$5,$F$5,$F$7)))</f>
        <v>Large</v>
      </c>
      <c r="F27" t="str">
        <f>VLOOKUP(tblGroupData52[[#This Row],[Amount]],$D$3:$F$7,3,TRUE)</f>
        <v>Large</v>
      </c>
    </row>
    <row r="28" spans="1:6" x14ac:dyDescent="0.25">
      <c r="A28" t="s">
        <v>69</v>
      </c>
      <c r="B28" t="s">
        <v>70</v>
      </c>
      <c r="C28" t="s">
        <v>223</v>
      </c>
      <c r="D28" s="5">
        <v>21329</v>
      </c>
      <c r="E28" t="str">
        <f>IF(tblGroupData52[[#This Row],[Amount]]&lt;=$E$3,$F$3,IF(tblGroupData52[[#This Row],[Amount]]&lt;=$E$4,$F$4,IF(tblGroupData52[[#This Row],[Amount]]&lt;=$E$5,$F$5,$F$7)))</f>
        <v>Large</v>
      </c>
      <c r="F28" t="str">
        <f>VLOOKUP(tblGroupData52[[#This Row],[Amount]],$D$3:$F$7,3,TRUE)</f>
        <v>Large</v>
      </c>
    </row>
    <row r="29" spans="1:6" x14ac:dyDescent="0.25">
      <c r="A29" t="s">
        <v>71</v>
      </c>
      <c r="B29" t="s">
        <v>72</v>
      </c>
      <c r="C29" t="s">
        <v>226</v>
      </c>
      <c r="D29" s="5">
        <v>22332</v>
      </c>
      <c r="E29" t="str">
        <f>IF(tblGroupData52[[#This Row],[Amount]]&lt;=$E$3,$F$3,IF(tblGroupData52[[#This Row],[Amount]]&lt;=$E$4,$F$4,IF(tblGroupData52[[#This Row],[Amount]]&lt;=$E$5,$F$5,$F$7)))</f>
        <v>Large</v>
      </c>
      <c r="F29" t="str">
        <f>VLOOKUP(tblGroupData52[[#This Row],[Amount]],$D$3:$F$7,3,TRUE)</f>
        <v>Large</v>
      </c>
    </row>
    <row r="30" spans="1:6" x14ac:dyDescent="0.25">
      <c r="A30" t="s">
        <v>73</v>
      </c>
      <c r="B30" t="s">
        <v>74</v>
      </c>
      <c r="C30" t="s">
        <v>227</v>
      </c>
      <c r="D30" s="5">
        <v>79891</v>
      </c>
      <c r="E30" t="str">
        <f>IF(tblGroupData52[[#This Row],[Amount]]&lt;=$E$3,$F$3,IF(tblGroupData52[[#This Row],[Amount]]&lt;=$E$4,$F$4,IF(tblGroupData52[[#This Row],[Amount]]&lt;=$E$5,$F$5,$F$7)))</f>
        <v>Key</v>
      </c>
      <c r="F30" t="str">
        <f>VLOOKUP(tblGroupData52[[#This Row],[Amount]],$D$3:$F$7,3,TRUE)</f>
        <v>XL</v>
      </c>
    </row>
    <row r="31" spans="1:6" x14ac:dyDescent="0.25">
      <c r="A31" t="s">
        <v>75</v>
      </c>
      <c r="B31" t="s">
        <v>76</v>
      </c>
      <c r="C31" t="s">
        <v>222</v>
      </c>
      <c r="D31" s="5">
        <v>42239</v>
      </c>
      <c r="E31" t="str">
        <f>IF(tblGroupData52[[#This Row],[Amount]]&lt;=$E$3,$F$3,IF(tblGroupData52[[#This Row],[Amount]]&lt;=$E$4,$F$4,IF(tblGroupData52[[#This Row],[Amount]]&lt;=$E$5,$F$5,$F$7)))</f>
        <v>Key</v>
      </c>
      <c r="F31" t="str">
        <f>VLOOKUP(tblGroupData52[[#This Row],[Amount]],$D$3:$F$7,3,TRUE)</f>
        <v>XL</v>
      </c>
    </row>
    <row r="32" spans="1:6" x14ac:dyDescent="0.25">
      <c r="A32" t="s">
        <v>77</v>
      </c>
      <c r="B32" t="s">
        <v>78</v>
      </c>
      <c r="C32" t="s">
        <v>222</v>
      </c>
      <c r="D32" s="5">
        <v>61352</v>
      </c>
      <c r="E32" t="str">
        <f>IF(tblGroupData52[[#This Row],[Amount]]&lt;=$E$3,$F$3,IF(tblGroupData52[[#This Row],[Amount]]&lt;=$E$4,$F$4,IF(tblGroupData52[[#This Row],[Amount]]&lt;=$E$5,$F$5,$F$7)))</f>
        <v>Key</v>
      </c>
      <c r="F32" t="str">
        <f>VLOOKUP(tblGroupData52[[#This Row],[Amount]],$D$3:$F$7,3,TRUE)</f>
        <v>XL</v>
      </c>
    </row>
    <row r="33" spans="1:6" x14ac:dyDescent="0.25">
      <c r="A33" t="s">
        <v>79</v>
      </c>
      <c r="B33" t="s">
        <v>80</v>
      </c>
      <c r="C33" t="s">
        <v>226</v>
      </c>
      <c r="D33" s="5">
        <v>53531</v>
      </c>
      <c r="E33" t="str">
        <f>IF(tblGroupData52[[#This Row],[Amount]]&lt;=$E$3,$F$3,IF(tblGroupData52[[#This Row],[Amount]]&lt;=$E$4,$F$4,IF(tblGroupData52[[#This Row],[Amount]]&lt;=$E$5,$F$5,$F$7)))</f>
        <v>Key</v>
      </c>
      <c r="F33" t="str">
        <f>VLOOKUP(tblGroupData52[[#This Row],[Amount]],$D$3:$F$7,3,TRUE)</f>
        <v>XL</v>
      </c>
    </row>
    <row r="34" spans="1:6" x14ac:dyDescent="0.25">
      <c r="A34" t="s">
        <v>81</v>
      </c>
      <c r="B34" t="s">
        <v>82</v>
      </c>
      <c r="C34" t="s">
        <v>223</v>
      </c>
      <c r="D34" s="5">
        <v>33291</v>
      </c>
      <c r="E34" t="str">
        <f>IF(tblGroupData52[[#This Row],[Amount]]&lt;=$E$3,$F$3,IF(tblGroupData52[[#This Row],[Amount]]&lt;=$E$4,$F$4,IF(tblGroupData52[[#This Row],[Amount]]&lt;=$E$5,$F$5,$F$7)))</f>
        <v>Large</v>
      </c>
      <c r="F34" t="str">
        <f>VLOOKUP(tblGroupData52[[#This Row],[Amount]],$D$3:$F$7,3,TRUE)</f>
        <v>Large</v>
      </c>
    </row>
    <row r="35" spans="1:6" x14ac:dyDescent="0.25">
      <c r="A35" t="s">
        <v>83</v>
      </c>
      <c r="B35" t="s">
        <v>84</v>
      </c>
      <c r="C35" t="s">
        <v>226</v>
      </c>
      <c r="D35" s="5">
        <v>37840</v>
      </c>
      <c r="E35" t="str">
        <f>IF(tblGroupData52[[#This Row],[Amount]]&lt;=$E$3,$F$3,IF(tblGroupData52[[#This Row],[Amount]]&lt;=$E$4,$F$4,IF(tblGroupData52[[#This Row],[Amount]]&lt;=$E$5,$F$5,$F$7)))</f>
        <v>Large</v>
      </c>
      <c r="F35" t="str">
        <f>VLOOKUP(tblGroupData52[[#This Row],[Amount]],$D$3:$F$7,3,TRUE)</f>
        <v>Large</v>
      </c>
    </row>
    <row r="36" spans="1:6" x14ac:dyDescent="0.25">
      <c r="A36" t="s">
        <v>85</v>
      </c>
      <c r="B36" t="s">
        <v>86</v>
      </c>
      <c r="C36" t="s">
        <v>222</v>
      </c>
      <c r="D36" s="5">
        <v>44303</v>
      </c>
      <c r="E36" t="str">
        <f>IF(tblGroupData52[[#This Row],[Amount]]&lt;=$E$3,$F$3,IF(tblGroupData52[[#This Row],[Amount]]&lt;=$E$4,$F$4,IF(tblGroupData52[[#This Row],[Amount]]&lt;=$E$5,$F$5,$F$7)))</f>
        <v>Key</v>
      </c>
      <c r="F36" t="str">
        <f>VLOOKUP(tblGroupData52[[#This Row],[Amount]],$D$3:$F$7,3,TRUE)</f>
        <v>XL</v>
      </c>
    </row>
    <row r="37" spans="1:6" x14ac:dyDescent="0.25">
      <c r="A37" t="s">
        <v>87</v>
      </c>
      <c r="B37" t="s">
        <v>88</v>
      </c>
      <c r="C37" t="s">
        <v>224</v>
      </c>
      <c r="D37" s="5">
        <v>81989</v>
      </c>
      <c r="E37" t="str">
        <f>IF(tblGroupData52[[#This Row],[Amount]]&lt;=$E$3,$F$3,IF(tblGroupData52[[#This Row],[Amount]]&lt;=$E$4,$F$4,IF(tblGroupData52[[#This Row],[Amount]]&lt;=$E$5,$F$5,$F$7)))</f>
        <v>Key</v>
      </c>
      <c r="F37" t="str">
        <f>VLOOKUP(tblGroupData52[[#This Row],[Amount]],$D$3:$F$7,3,TRUE)</f>
        <v>Key</v>
      </c>
    </row>
    <row r="38" spans="1:6" x14ac:dyDescent="0.25">
      <c r="A38" t="s">
        <v>89</v>
      </c>
      <c r="B38" t="s">
        <v>90</v>
      </c>
      <c r="C38" t="s">
        <v>227</v>
      </c>
      <c r="D38" s="5">
        <v>59466</v>
      </c>
      <c r="E38" t="str">
        <f>IF(tblGroupData52[[#This Row],[Amount]]&lt;=$E$3,$F$3,IF(tblGroupData52[[#This Row],[Amount]]&lt;=$E$4,$F$4,IF(tblGroupData52[[#This Row],[Amount]]&lt;=$E$5,$F$5,$F$7)))</f>
        <v>Key</v>
      </c>
      <c r="F38" t="str">
        <f>VLOOKUP(tblGroupData52[[#This Row],[Amount]],$D$3:$F$7,3,TRUE)</f>
        <v>XL</v>
      </c>
    </row>
    <row r="39" spans="1:6" x14ac:dyDescent="0.25">
      <c r="A39" t="s">
        <v>91</v>
      </c>
      <c r="B39" t="s">
        <v>92</v>
      </c>
      <c r="C39" t="s">
        <v>222</v>
      </c>
      <c r="D39" s="5">
        <v>65075</v>
      </c>
      <c r="E39" t="str">
        <f>IF(tblGroupData52[[#This Row],[Amount]]&lt;=$E$3,$F$3,IF(tblGroupData52[[#This Row],[Amount]]&lt;=$E$4,$F$4,IF(tblGroupData52[[#This Row],[Amount]]&lt;=$E$5,$F$5,$F$7)))</f>
        <v>Key</v>
      </c>
      <c r="F39" t="str">
        <f>VLOOKUP(tblGroupData52[[#This Row],[Amount]],$D$3:$F$7,3,TRUE)</f>
        <v>XL</v>
      </c>
    </row>
    <row r="40" spans="1:6" x14ac:dyDescent="0.25">
      <c r="A40" t="s">
        <v>93</v>
      </c>
      <c r="B40" t="s">
        <v>94</v>
      </c>
      <c r="C40" t="s">
        <v>227</v>
      </c>
      <c r="D40" s="5">
        <v>61532</v>
      </c>
      <c r="E40" t="str">
        <f>IF(tblGroupData52[[#This Row],[Amount]]&lt;=$E$3,$F$3,IF(tblGroupData52[[#This Row],[Amount]]&lt;=$E$4,$F$4,IF(tblGroupData52[[#This Row],[Amount]]&lt;=$E$5,$F$5,$F$7)))</f>
        <v>Key</v>
      </c>
      <c r="F40" t="str">
        <f>VLOOKUP(tblGroupData52[[#This Row],[Amount]],$D$3:$F$7,3,TRUE)</f>
        <v>XL</v>
      </c>
    </row>
    <row r="41" spans="1:6" x14ac:dyDescent="0.25">
      <c r="A41" t="s">
        <v>95</v>
      </c>
      <c r="B41" t="s">
        <v>96</v>
      </c>
      <c r="C41" t="s">
        <v>222</v>
      </c>
      <c r="D41" s="5">
        <v>85140</v>
      </c>
      <c r="E41" t="str">
        <f>IF(tblGroupData52[[#This Row],[Amount]]&lt;=$E$3,$F$3,IF(tblGroupData52[[#This Row],[Amount]]&lt;=$E$4,$F$4,IF(tblGroupData52[[#This Row],[Amount]]&lt;=$E$5,$F$5,$F$7)))</f>
        <v>Key</v>
      </c>
      <c r="F41" t="str">
        <f>VLOOKUP(tblGroupData52[[#This Row],[Amount]],$D$3:$F$7,3,TRUE)</f>
        <v>Key</v>
      </c>
    </row>
    <row r="42" spans="1:6" x14ac:dyDescent="0.25">
      <c r="A42" t="s">
        <v>97</v>
      </c>
      <c r="B42" t="s">
        <v>98</v>
      </c>
      <c r="C42" t="s">
        <v>227</v>
      </c>
      <c r="D42" s="5">
        <v>13953</v>
      </c>
      <c r="E42" t="str">
        <f>IF(tblGroupData52[[#This Row],[Amount]]&lt;=$E$3,$F$3,IF(tblGroupData52[[#This Row],[Amount]]&lt;=$E$4,$F$4,IF(tblGroupData52[[#This Row],[Amount]]&lt;=$E$5,$F$5,$F$7)))</f>
        <v>Medium</v>
      </c>
      <c r="F42" t="str">
        <f>VLOOKUP(tblGroupData52[[#This Row],[Amount]],$D$3:$F$7,3,TRUE)</f>
        <v>Medium</v>
      </c>
    </row>
    <row r="43" spans="1:6" x14ac:dyDescent="0.25">
      <c r="A43" t="s">
        <v>99</v>
      </c>
      <c r="B43" t="s">
        <v>100</v>
      </c>
      <c r="C43" t="s">
        <v>227</v>
      </c>
      <c r="D43" s="5">
        <v>2778</v>
      </c>
      <c r="E43" t="str">
        <f>IF(tblGroupData52[[#This Row],[Amount]]&lt;=$E$3,$F$3,IF(tblGroupData52[[#This Row],[Amount]]&lt;=$E$4,$F$4,IF(tblGroupData52[[#This Row],[Amount]]&lt;=$E$5,$F$5,$F$7)))</f>
        <v>Medium</v>
      </c>
      <c r="F43" t="str">
        <f>VLOOKUP(tblGroupData52[[#This Row],[Amount]],$D$3:$F$7,3,TRUE)</f>
        <v>Medium</v>
      </c>
    </row>
    <row r="44" spans="1:6" x14ac:dyDescent="0.25">
      <c r="A44" t="s">
        <v>101</v>
      </c>
      <c r="B44" t="s">
        <v>102</v>
      </c>
      <c r="C44" t="s">
        <v>225</v>
      </c>
      <c r="D44" s="5">
        <v>60532</v>
      </c>
      <c r="E44" t="str">
        <f>IF(tblGroupData52[[#This Row],[Amount]]&lt;=$E$3,$F$3,IF(tblGroupData52[[#This Row],[Amount]]&lt;=$E$4,$F$4,IF(tblGroupData52[[#This Row],[Amount]]&lt;=$E$5,$F$5,$F$7)))</f>
        <v>Key</v>
      </c>
      <c r="F44" t="str">
        <f>VLOOKUP(tblGroupData52[[#This Row],[Amount]],$D$3:$F$7,3,TRUE)</f>
        <v>XL</v>
      </c>
    </row>
    <row r="45" spans="1:6" x14ac:dyDescent="0.25">
      <c r="A45" t="s">
        <v>103</v>
      </c>
      <c r="B45" t="s">
        <v>104</v>
      </c>
      <c r="C45" t="s">
        <v>224</v>
      </c>
      <c r="D45" s="5">
        <v>45550</v>
      </c>
      <c r="E45" t="str">
        <f>IF(tblGroupData52[[#This Row],[Amount]]&lt;=$E$3,$F$3,IF(tblGroupData52[[#This Row],[Amount]]&lt;=$E$4,$F$4,IF(tblGroupData52[[#This Row],[Amount]]&lt;=$E$5,$F$5,$F$7)))</f>
        <v>Key</v>
      </c>
      <c r="F45" t="str">
        <f>VLOOKUP(tblGroupData52[[#This Row],[Amount]],$D$3:$F$7,3,TRUE)</f>
        <v>XL</v>
      </c>
    </row>
    <row r="46" spans="1:6" x14ac:dyDescent="0.25">
      <c r="A46" t="s">
        <v>105</v>
      </c>
      <c r="B46" t="s">
        <v>106</v>
      </c>
      <c r="C46" t="s">
        <v>223</v>
      </c>
      <c r="D46" s="5">
        <v>71620</v>
      </c>
      <c r="E46" t="str">
        <f>IF(tblGroupData52[[#This Row],[Amount]]&lt;=$E$3,$F$3,IF(tblGroupData52[[#This Row],[Amount]]&lt;=$E$4,$F$4,IF(tblGroupData52[[#This Row],[Amount]]&lt;=$E$5,$F$5,$F$7)))</f>
        <v>Key</v>
      </c>
      <c r="F46" t="str">
        <f>VLOOKUP(tblGroupData52[[#This Row],[Amount]],$D$3:$F$7,3,TRUE)</f>
        <v>XL</v>
      </c>
    </row>
    <row r="47" spans="1:6" x14ac:dyDescent="0.25">
      <c r="A47" t="s">
        <v>65</v>
      </c>
      <c r="B47" t="s">
        <v>107</v>
      </c>
      <c r="C47" t="s">
        <v>222</v>
      </c>
      <c r="D47" s="5">
        <v>1439</v>
      </c>
      <c r="E47" t="str">
        <f>IF(tblGroupData52[[#This Row],[Amount]]&lt;=$E$3,$F$3,IF(tblGroupData52[[#This Row],[Amount]]&lt;=$E$4,$F$4,IF(tblGroupData52[[#This Row],[Amount]]&lt;=$E$5,$F$5,$F$7)))</f>
        <v>Small</v>
      </c>
      <c r="F47" t="str">
        <f>VLOOKUP(tblGroupData52[[#This Row],[Amount]],$D$3:$F$7,3,TRUE)</f>
        <v>Small</v>
      </c>
    </row>
    <row r="48" spans="1:6" x14ac:dyDescent="0.25">
      <c r="A48" t="s">
        <v>108</v>
      </c>
      <c r="B48" t="s">
        <v>109</v>
      </c>
      <c r="C48" t="s">
        <v>227</v>
      </c>
      <c r="D48" s="5">
        <v>32431</v>
      </c>
      <c r="E48" t="str">
        <f>IF(tblGroupData52[[#This Row],[Amount]]&lt;=$E$3,$F$3,IF(tblGroupData52[[#This Row],[Amount]]&lt;=$E$4,$F$4,IF(tblGroupData52[[#This Row],[Amount]]&lt;=$E$5,$F$5,$F$7)))</f>
        <v>Large</v>
      </c>
      <c r="F48" t="str">
        <f>VLOOKUP(tblGroupData52[[#This Row],[Amount]],$D$3:$F$7,3,TRUE)</f>
        <v>Large</v>
      </c>
    </row>
    <row r="49" spans="1:6" x14ac:dyDescent="0.25">
      <c r="A49" t="s">
        <v>110</v>
      </c>
      <c r="B49" t="s">
        <v>111</v>
      </c>
      <c r="C49" t="s">
        <v>225</v>
      </c>
      <c r="D49" s="5">
        <v>42994</v>
      </c>
      <c r="E49" t="str">
        <f>IF(tblGroupData52[[#This Row],[Amount]]&lt;=$E$3,$F$3,IF(tblGroupData52[[#This Row],[Amount]]&lt;=$E$4,$F$4,IF(tblGroupData52[[#This Row],[Amount]]&lt;=$E$5,$F$5,$F$7)))</f>
        <v>Key</v>
      </c>
      <c r="F49" t="str">
        <f>VLOOKUP(tblGroupData52[[#This Row],[Amount]],$D$3:$F$7,3,TRUE)</f>
        <v>XL</v>
      </c>
    </row>
    <row r="50" spans="1:6" x14ac:dyDescent="0.25">
      <c r="A50" t="s">
        <v>112</v>
      </c>
      <c r="B50" t="s">
        <v>113</v>
      </c>
      <c r="C50" t="s">
        <v>226</v>
      </c>
      <c r="D50" s="5">
        <v>93443</v>
      </c>
      <c r="E50" t="str">
        <f>IF(tblGroupData52[[#This Row],[Amount]]&lt;=$E$3,$F$3,IF(tblGroupData52[[#This Row],[Amount]]&lt;=$E$4,$F$4,IF(tblGroupData52[[#This Row],[Amount]]&lt;=$E$5,$F$5,$F$7)))</f>
        <v>Key</v>
      </c>
      <c r="F50" t="str">
        <f>VLOOKUP(tblGroupData52[[#This Row],[Amount]],$D$3:$F$7,3,TRUE)</f>
        <v>Key</v>
      </c>
    </row>
    <row r="51" spans="1:6" x14ac:dyDescent="0.25">
      <c r="A51" t="s">
        <v>85</v>
      </c>
      <c r="B51" t="s">
        <v>114</v>
      </c>
      <c r="C51" t="s">
        <v>226</v>
      </c>
      <c r="D51" s="5">
        <v>34791</v>
      </c>
      <c r="E51" t="str">
        <f>IF(tblGroupData52[[#This Row],[Amount]]&lt;=$E$3,$F$3,IF(tblGroupData52[[#This Row],[Amount]]&lt;=$E$4,$F$4,IF(tblGroupData52[[#This Row],[Amount]]&lt;=$E$5,$F$5,$F$7)))</f>
        <v>Large</v>
      </c>
      <c r="F51" t="str">
        <f>VLOOKUP(tblGroupData52[[#This Row],[Amount]],$D$3:$F$7,3,TRUE)</f>
        <v>Large</v>
      </c>
    </row>
    <row r="52" spans="1:6" x14ac:dyDescent="0.25">
      <c r="A52" t="s">
        <v>115</v>
      </c>
      <c r="B52" t="s">
        <v>116</v>
      </c>
      <c r="C52" t="s">
        <v>224</v>
      </c>
      <c r="D52" s="5">
        <v>14724</v>
      </c>
      <c r="E52" t="str">
        <f>IF(tblGroupData52[[#This Row],[Amount]]&lt;=$E$3,$F$3,IF(tblGroupData52[[#This Row],[Amount]]&lt;=$E$4,$F$4,IF(tblGroupData52[[#This Row],[Amount]]&lt;=$E$5,$F$5,$F$7)))</f>
        <v>Medium</v>
      </c>
      <c r="F52" t="str">
        <f>VLOOKUP(tblGroupData52[[#This Row],[Amount]],$D$3:$F$7,3,TRUE)</f>
        <v>Medium</v>
      </c>
    </row>
    <row r="53" spans="1:6" x14ac:dyDescent="0.25">
      <c r="A53" t="s">
        <v>117</v>
      </c>
      <c r="B53" t="s">
        <v>118</v>
      </c>
      <c r="C53" t="s">
        <v>225</v>
      </c>
      <c r="D53" s="5">
        <v>6054</v>
      </c>
      <c r="E53" t="str">
        <f>IF(tblGroupData52[[#This Row],[Amount]]&lt;=$E$3,$F$3,IF(tblGroupData52[[#This Row],[Amount]]&lt;=$E$4,$F$4,IF(tblGroupData52[[#This Row],[Amount]]&lt;=$E$5,$F$5,$F$7)))</f>
        <v>Medium</v>
      </c>
      <c r="F53" t="str">
        <f>VLOOKUP(tblGroupData52[[#This Row],[Amount]],$D$3:$F$7,3,TRUE)</f>
        <v>Medium</v>
      </c>
    </row>
    <row r="54" spans="1:6" x14ac:dyDescent="0.25">
      <c r="A54" t="s">
        <v>119</v>
      </c>
      <c r="B54" t="s">
        <v>120</v>
      </c>
      <c r="C54" t="s">
        <v>222</v>
      </c>
      <c r="D54" s="5">
        <v>98749</v>
      </c>
      <c r="E54" t="str">
        <f>IF(tblGroupData52[[#This Row],[Amount]]&lt;=$E$3,$F$3,IF(tblGroupData52[[#This Row],[Amount]]&lt;=$E$4,$F$4,IF(tblGroupData52[[#This Row],[Amount]]&lt;=$E$5,$F$5,$F$7)))</f>
        <v>Key</v>
      </c>
      <c r="F54" t="str">
        <f>VLOOKUP(tblGroupData52[[#This Row],[Amount]],$D$3:$F$7,3,TRUE)</f>
        <v>Key</v>
      </c>
    </row>
    <row r="55" spans="1:6" x14ac:dyDescent="0.25">
      <c r="A55" t="s">
        <v>121</v>
      </c>
      <c r="B55" t="s">
        <v>122</v>
      </c>
      <c r="C55" t="s">
        <v>222</v>
      </c>
      <c r="D55" s="5">
        <v>87209</v>
      </c>
      <c r="E55" t="str">
        <f>IF(tblGroupData52[[#This Row],[Amount]]&lt;=$E$3,$F$3,IF(tblGroupData52[[#This Row],[Amount]]&lt;=$E$4,$F$4,IF(tblGroupData52[[#This Row],[Amount]]&lt;=$E$5,$F$5,$F$7)))</f>
        <v>Key</v>
      </c>
      <c r="F55" t="str">
        <f>VLOOKUP(tblGroupData52[[#This Row],[Amount]],$D$3:$F$7,3,TRUE)</f>
        <v>Key</v>
      </c>
    </row>
    <row r="56" spans="1:6" x14ac:dyDescent="0.25">
      <c r="A56" t="s">
        <v>123</v>
      </c>
      <c r="B56" t="s">
        <v>124</v>
      </c>
      <c r="C56" t="s">
        <v>226</v>
      </c>
      <c r="D56" s="5">
        <v>31634</v>
      </c>
      <c r="E56" t="str">
        <f>IF(tblGroupData52[[#This Row],[Amount]]&lt;=$E$3,$F$3,IF(tblGroupData52[[#This Row],[Amount]]&lt;=$E$4,$F$4,IF(tblGroupData52[[#This Row],[Amount]]&lt;=$E$5,$F$5,$F$7)))</f>
        <v>Large</v>
      </c>
      <c r="F56" t="str">
        <f>VLOOKUP(tblGroupData52[[#This Row],[Amount]],$D$3:$F$7,3,TRUE)</f>
        <v>Large</v>
      </c>
    </row>
    <row r="57" spans="1:6" x14ac:dyDescent="0.25">
      <c r="A57" t="s">
        <v>89</v>
      </c>
      <c r="B57" t="s">
        <v>125</v>
      </c>
      <c r="C57" t="s">
        <v>223</v>
      </c>
      <c r="D57" s="5">
        <v>38076</v>
      </c>
      <c r="E57" t="str">
        <f>IF(tblGroupData52[[#This Row],[Amount]]&lt;=$E$3,$F$3,IF(tblGroupData52[[#This Row],[Amount]]&lt;=$E$4,$F$4,IF(tblGroupData52[[#This Row],[Amount]]&lt;=$E$5,$F$5,$F$7)))</f>
        <v>Large</v>
      </c>
      <c r="F57" t="str">
        <f>VLOOKUP(tblGroupData52[[#This Row],[Amount]],$D$3:$F$7,3,TRUE)</f>
        <v>Large</v>
      </c>
    </row>
    <row r="58" spans="1:6" x14ac:dyDescent="0.25">
      <c r="A58" t="s">
        <v>126</v>
      </c>
      <c r="B58" t="s">
        <v>127</v>
      </c>
      <c r="C58" t="s">
        <v>227</v>
      </c>
      <c r="D58" s="5">
        <v>66459</v>
      </c>
      <c r="E58" t="str">
        <f>IF(tblGroupData52[[#This Row],[Amount]]&lt;=$E$3,$F$3,IF(tblGroupData52[[#This Row],[Amount]]&lt;=$E$4,$F$4,IF(tblGroupData52[[#This Row],[Amount]]&lt;=$E$5,$F$5,$F$7)))</f>
        <v>Key</v>
      </c>
      <c r="F58" t="str">
        <f>VLOOKUP(tblGroupData52[[#This Row],[Amount]],$D$3:$F$7,3,TRUE)</f>
        <v>XL</v>
      </c>
    </row>
    <row r="59" spans="1:6" x14ac:dyDescent="0.25">
      <c r="A59" t="s">
        <v>128</v>
      </c>
      <c r="B59" t="s">
        <v>129</v>
      </c>
      <c r="C59" t="s">
        <v>222</v>
      </c>
      <c r="D59" s="5">
        <v>30988</v>
      </c>
      <c r="E59" t="str">
        <f>IF(tblGroupData52[[#This Row],[Amount]]&lt;=$E$3,$F$3,IF(tblGroupData52[[#This Row],[Amount]]&lt;=$E$4,$F$4,IF(tblGroupData52[[#This Row],[Amount]]&lt;=$E$5,$F$5,$F$7)))</f>
        <v>Large</v>
      </c>
      <c r="F59" t="str">
        <f>VLOOKUP(tblGroupData52[[#This Row],[Amount]],$D$3:$F$7,3,TRUE)</f>
        <v>Large</v>
      </c>
    </row>
    <row r="60" spans="1:6" x14ac:dyDescent="0.25">
      <c r="A60" t="s">
        <v>130</v>
      </c>
      <c r="B60" t="s">
        <v>131</v>
      </c>
      <c r="C60" t="s">
        <v>224</v>
      </c>
      <c r="D60" s="5">
        <v>88383</v>
      </c>
      <c r="E60" t="str">
        <f>IF(tblGroupData52[[#This Row],[Amount]]&lt;=$E$3,$F$3,IF(tblGroupData52[[#This Row],[Amount]]&lt;=$E$4,$F$4,IF(tblGroupData52[[#This Row],[Amount]]&lt;=$E$5,$F$5,$F$7)))</f>
        <v>Key</v>
      </c>
      <c r="F60" t="str">
        <f>VLOOKUP(tblGroupData52[[#This Row],[Amount]],$D$3:$F$7,3,TRUE)</f>
        <v>Key</v>
      </c>
    </row>
    <row r="61" spans="1:6" x14ac:dyDescent="0.25">
      <c r="A61" t="s">
        <v>132</v>
      </c>
      <c r="B61" t="s">
        <v>133</v>
      </c>
      <c r="C61" t="s">
        <v>227</v>
      </c>
      <c r="D61" s="5">
        <v>61518</v>
      </c>
      <c r="E61" t="str">
        <f>IF(tblGroupData52[[#This Row],[Amount]]&lt;=$E$3,$F$3,IF(tblGroupData52[[#This Row],[Amount]]&lt;=$E$4,$F$4,IF(tblGroupData52[[#This Row],[Amount]]&lt;=$E$5,$F$5,$F$7)))</f>
        <v>Key</v>
      </c>
      <c r="F61" t="str">
        <f>VLOOKUP(tblGroupData52[[#This Row],[Amount]],$D$3:$F$7,3,TRUE)</f>
        <v>XL</v>
      </c>
    </row>
    <row r="62" spans="1:6" x14ac:dyDescent="0.25">
      <c r="A62" t="s">
        <v>134</v>
      </c>
      <c r="B62" t="s">
        <v>135</v>
      </c>
      <c r="C62" t="s">
        <v>223</v>
      </c>
      <c r="D62" s="5">
        <v>31192</v>
      </c>
      <c r="E62" t="str">
        <f>IF(tblGroupData52[[#This Row],[Amount]]&lt;=$E$3,$F$3,IF(tblGroupData52[[#This Row],[Amount]]&lt;=$E$4,$F$4,IF(tblGroupData52[[#This Row],[Amount]]&lt;=$E$5,$F$5,$F$7)))</f>
        <v>Large</v>
      </c>
      <c r="F62" t="str">
        <f>VLOOKUP(tblGroupData52[[#This Row],[Amount]],$D$3:$F$7,3,TRUE)</f>
        <v>Large</v>
      </c>
    </row>
    <row r="63" spans="1:6" x14ac:dyDescent="0.25">
      <c r="A63" t="s">
        <v>130</v>
      </c>
      <c r="B63" t="s">
        <v>136</v>
      </c>
      <c r="C63" t="s">
        <v>223</v>
      </c>
      <c r="D63" s="5">
        <v>87680</v>
      </c>
      <c r="E63" t="str">
        <f>IF(tblGroupData52[[#This Row],[Amount]]&lt;=$E$3,$F$3,IF(tblGroupData52[[#This Row],[Amount]]&lt;=$E$4,$F$4,IF(tblGroupData52[[#This Row],[Amount]]&lt;=$E$5,$F$5,$F$7)))</f>
        <v>Key</v>
      </c>
      <c r="F63" t="str">
        <f>VLOOKUP(tblGroupData52[[#This Row],[Amount]],$D$3:$F$7,3,TRUE)</f>
        <v>Key</v>
      </c>
    </row>
    <row r="64" spans="1:6" x14ac:dyDescent="0.25">
      <c r="A64" t="s">
        <v>137</v>
      </c>
      <c r="B64" t="s">
        <v>138</v>
      </c>
      <c r="C64" t="s">
        <v>223</v>
      </c>
      <c r="D64" s="5">
        <v>18804</v>
      </c>
      <c r="E64" t="str">
        <f>IF(tblGroupData52[[#This Row],[Amount]]&lt;=$E$3,$F$3,IF(tblGroupData52[[#This Row],[Amount]]&lt;=$E$4,$F$4,IF(tblGroupData52[[#This Row],[Amount]]&lt;=$E$5,$F$5,$F$7)))</f>
        <v>Medium</v>
      </c>
      <c r="F64" t="str">
        <f>VLOOKUP(tblGroupData52[[#This Row],[Amount]],$D$3:$F$7,3,TRUE)</f>
        <v>Medium</v>
      </c>
    </row>
    <row r="65" spans="1:6" x14ac:dyDescent="0.25">
      <c r="A65" t="s">
        <v>139</v>
      </c>
      <c r="B65" t="s">
        <v>140</v>
      </c>
      <c r="C65" t="s">
        <v>226</v>
      </c>
      <c r="D65" s="5">
        <v>12553</v>
      </c>
      <c r="E65" t="str">
        <f>IF(tblGroupData52[[#This Row],[Amount]]&lt;=$E$3,$F$3,IF(tblGroupData52[[#This Row],[Amount]]&lt;=$E$4,$F$4,IF(tblGroupData52[[#This Row],[Amount]]&lt;=$E$5,$F$5,$F$7)))</f>
        <v>Medium</v>
      </c>
      <c r="F65" t="str">
        <f>VLOOKUP(tblGroupData52[[#This Row],[Amount]],$D$3:$F$7,3,TRUE)</f>
        <v>Medium</v>
      </c>
    </row>
    <row r="66" spans="1:6" x14ac:dyDescent="0.25">
      <c r="A66" t="s">
        <v>141</v>
      </c>
      <c r="B66" t="s">
        <v>142</v>
      </c>
      <c r="C66" t="s">
        <v>227</v>
      </c>
      <c r="D66" s="5">
        <v>51072</v>
      </c>
      <c r="E66" t="str">
        <f>IF(tblGroupData52[[#This Row],[Amount]]&lt;=$E$3,$F$3,IF(tblGroupData52[[#This Row],[Amount]]&lt;=$E$4,$F$4,IF(tblGroupData52[[#This Row],[Amount]]&lt;=$E$5,$F$5,$F$7)))</f>
        <v>Key</v>
      </c>
      <c r="F66" t="str">
        <f>VLOOKUP(tblGroupData52[[#This Row],[Amount]],$D$3:$F$7,3,TRUE)</f>
        <v>XL</v>
      </c>
    </row>
    <row r="67" spans="1:6" x14ac:dyDescent="0.25">
      <c r="A67" t="s">
        <v>61</v>
      </c>
      <c r="B67" t="s">
        <v>143</v>
      </c>
      <c r="C67" t="s">
        <v>224</v>
      </c>
      <c r="D67" s="5">
        <v>34888</v>
      </c>
      <c r="E67" t="str">
        <f>IF(tblGroupData52[[#This Row],[Amount]]&lt;=$E$3,$F$3,IF(tblGroupData52[[#This Row],[Amount]]&lt;=$E$4,$F$4,IF(tblGroupData52[[#This Row],[Amount]]&lt;=$E$5,$F$5,$F$7)))</f>
        <v>Large</v>
      </c>
      <c r="F67" t="str">
        <f>VLOOKUP(tblGroupData52[[#This Row],[Amount]],$D$3:$F$7,3,TRUE)</f>
        <v>Large</v>
      </c>
    </row>
    <row r="68" spans="1:6" x14ac:dyDescent="0.25">
      <c r="A68" t="s">
        <v>144</v>
      </c>
      <c r="B68" t="s">
        <v>145</v>
      </c>
      <c r="C68" t="s">
        <v>224</v>
      </c>
      <c r="D68" s="5">
        <v>47174</v>
      </c>
      <c r="E68" t="str">
        <f>IF(tblGroupData52[[#This Row],[Amount]]&lt;=$E$3,$F$3,IF(tblGroupData52[[#This Row],[Amount]]&lt;=$E$4,$F$4,IF(tblGroupData52[[#This Row],[Amount]]&lt;=$E$5,$F$5,$F$7)))</f>
        <v>Key</v>
      </c>
      <c r="F68" t="str">
        <f>VLOOKUP(tblGroupData52[[#This Row],[Amount]],$D$3:$F$7,3,TRUE)</f>
        <v>XL</v>
      </c>
    </row>
    <row r="69" spans="1:6" x14ac:dyDescent="0.25">
      <c r="A69" t="s">
        <v>61</v>
      </c>
      <c r="B69" t="s">
        <v>146</v>
      </c>
      <c r="C69" t="s">
        <v>222</v>
      </c>
      <c r="D69" s="5">
        <v>22639</v>
      </c>
      <c r="E69" t="str">
        <f>IF(tblGroupData52[[#This Row],[Amount]]&lt;=$E$3,$F$3,IF(tblGroupData52[[#This Row],[Amount]]&lt;=$E$4,$F$4,IF(tblGroupData52[[#This Row],[Amount]]&lt;=$E$5,$F$5,$F$7)))</f>
        <v>Large</v>
      </c>
      <c r="F69" t="str">
        <f>VLOOKUP(tblGroupData52[[#This Row],[Amount]],$D$3:$F$7,3,TRUE)</f>
        <v>Large</v>
      </c>
    </row>
    <row r="70" spans="1:6" x14ac:dyDescent="0.25">
      <c r="A70" t="s">
        <v>105</v>
      </c>
      <c r="B70" t="s">
        <v>147</v>
      </c>
      <c r="C70" t="s">
        <v>222</v>
      </c>
      <c r="D70" s="5">
        <v>93911</v>
      </c>
      <c r="E70" t="str">
        <f>IF(tblGroupData52[[#This Row],[Amount]]&lt;=$E$3,$F$3,IF(tblGroupData52[[#This Row],[Amount]]&lt;=$E$4,$F$4,IF(tblGroupData52[[#This Row],[Amount]]&lt;=$E$5,$F$5,$F$7)))</f>
        <v>Key</v>
      </c>
      <c r="F70" t="str">
        <f>VLOOKUP(tblGroupData52[[#This Row],[Amount]],$D$3:$F$7,3,TRUE)</f>
        <v>Key</v>
      </c>
    </row>
    <row r="71" spans="1:6" x14ac:dyDescent="0.25">
      <c r="A71" t="s">
        <v>148</v>
      </c>
      <c r="B71" t="s">
        <v>149</v>
      </c>
      <c r="C71" t="s">
        <v>223</v>
      </c>
      <c r="D71" s="5">
        <v>16842</v>
      </c>
      <c r="E71" t="str">
        <f>IF(tblGroupData52[[#This Row],[Amount]]&lt;=$E$3,$F$3,IF(tblGroupData52[[#This Row],[Amount]]&lt;=$E$4,$F$4,IF(tblGroupData52[[#This Row],[Amount]]&lt;=$E$5,$F$5,$F$7)))</f>
        <v>Medium</v>
      </c>
      <c r="F71" t="str">
        <f>VLOOKUP(tblGroupData52[[#This Row],[Amount]],$D$3:$F$7,3,TRUE)</f>
        <v>Medium</v>
      </c>
    </row>
    <row r="72" spans="1:6" x14ac:dyDescent="0.25">
      <c r="A72" t="s">
        <v>150</v>
      </c>
      <c r="B72" t="s">
        <v>151</v>
      </c>
      <c r="C72" t="s">
        <v>227</v>
      </c>
      <c r="D72" s="5">
        <v>80264</v>
      </c>
      <c r="E72" t="str">
        <f>IF(tblGroupData52[[#This Row],[Amount]]&lt;=$E$3,$F$3,IF(tblGroupData52[[#This Row],[Amount]]&lt;=$E$4,$F$4,IF(tblGroupData52[[#This Row],[Amount]]&lt;=$E$5,$F$5,$F$7)))</f>
        <v>Key</v>
      </c>
      <c r="F72" t="str">
        <f>VLOOKUP(tblGroupData52[[#This Row],[Amount]],$D$3:$F$7,3,TRUE)</f>
        <v>Key</v>
      </c>
    </row>
    <row r="73" spans="1:6" x14ac:dyDescent="0.25">
      <c r="A73" t="s">
        <v>152</v>
      </c>
      <c r="B73" t="s">
        <v>153</v>
      </c>
      <c r="C73" t="s">
        <v>223</v>
      </c>
      <c r="D73" s="5">
        <v>89734</v>
      </c>
      <c r="E73" t="str">
        <f>IF(tblGroupData52[[#This Row],[Amount]]&lt;=$E$3,$F$3,IF(tblGroupData52[[#This Row],[Amount]]&lt;=$E$4,$F$4,IF(tblGroupData52[[#This Row],[Amount]]&lt;=$E$5,$F$5,$F$7)))</f>
        <v>Key</v>
      </c>
      <c r="F73" t="str">
        <f>VLOOKUP(tblGroupData52[[#This Row],[Amount]],$D$3:$F$7,3,TRUE)</f>
        <v>Key</v>
      </c>
    </row>
    <row r="74" spans="1:6" x14ac:dyDescent="0.25">
      <c r="A74" t="s">
        <v>154</v>
      </c>
      <c r="B74" t="s">
        <v>155</v>
      </c>
      <c r="C74" t="s">
        <v>222</v>
      </c>
      <c r="D74" s="5">
        <v>45541</v>
      </c>
      <c r="E74" t="str">
        <f>IF(tblGroupData52[[#This Row],[Amount]]&lt;=$E$3,$F$3,IF(tblGroupData52[[#This Row],[Amount]]&lt;=$E$4,$F$4,IF(tblGroupData52[[#This Row],[Amount]]&lt;=$E$5,$F$5,$F$7)))</f>
        <v>Key</v>
      </c>
      <c r="F74" t="str">
        <f>VLOOKUP(tblGroupData52[[#This Row],[Amount]],$D$3:$F$7,3,TRUE)</f>
        <v>XL</v>
      </c>
    </row>
    <row r="75" spans="1:6" x14ac:dyDescent="0.25">
      <c r="A75" t="s">
        <v>156</v>
      </c>
      <c r="B75" t="s">
        <v>157</v>
      </c>
      <c r="C75" t="s">
        <v>222</v>
      </c>
      <c r="D75" s="5">
        <v>22433</v>
      </c>
      <c r="E75" t="str">
        <f>IF(tblGroupData52[[#This Row],[Amount]]&lt;=$E$3,$F$3,IF(tblGroupData52[[#This Row],[Amount]]&lt;=$E$4,$F$4,IF(tblGroupData52[[#This Row],[Amount]]&lt;=$E$5,$F$5,$F$7)))</f>
        <v>Large</v>
      </c>
      <c r="F75" t="str">
        <f>VLOOKUP(tblGroupData52[[#This Row],[Amount]],$D$3:$F$7,3,TRUE)</f>
        <v>Large</v>
      </c>
    </row>
    <row r="76" spans="1:6" x14ac:dyDescent="0.25">
      <c r="A76" t="s">
        <v>158</v>
      </c>
      <c r="B76" t="s">
        <v>159</v>
      </c>
      <c r="C76" t="s">
        <v>222</v>
      </c>
      <c r="D76" s="5">
        <v>1350</v>
      </c>
      <c r="E76" t="str">
        <f>IF(tblGroupData52[[#This Row],[Amount]]&lt;=$E$3,$F$3,IF(tblGroupData52[[#This Row],[Amount]]&lt;=$E$4,$F$4,IF(tblGroupData52[[#This Row],[Amount]]&lt;=$E$5,$F$5,$F$7)))</f>
        <v>Small</v>
      </c>
      <c r="F76" t="str">
        <f>VLOOKUP(tblGroupData52[[#This Row],[Amount]],$D$3:$F$7,3,TRUE)</f>
        <v>Small</v>
      </c>
    </row>
    <row r="77" spans="1:6" x14ac:dyDescent="0.25">
      <c r="A77" t="s">
        <v>160</v>
      </c>
      <c r="B77" t="s">
        <v>161</v>
      </c>
      <c r="C77" t="s">
        <v>222</v>
      </c>
      <c r="D77" s="5">
        <v>12949</v>
      </c>
      <c r="E77" t="str">
        <f>IF(tblGroupData52[[#This Row],[Amount]]&lt;=$E$3,$F$3,IF(tblGroupData52[[#This Row],[Amount]]&lt;=$E$4,$F$4,IF(tblGroupData52[[#This Row],[Amount]]&lt;=$E$5,$F$5,$F$7)))</f>
        <v>Medium</v>
      </c>
      <c r="F77" t="str">
        <f>VLOOKUP(tblGroupData52[[#This Row],[Amount]],$D$3:$F$7,3,TRUE)</f>
        <v>Medium</v>
      </c>
    </row>
    <row r="78" spans="1:6" x14ac:dyDescent="0.25">
      <c r="A78" t="s">
        <v>162</v>
      </c>
      <c r="B78" t="s">
        <v>163</v>
      </c>
      <c r="C78" t="s">
        <v>226</v>
      </c>
      <c r="D78" s="5">
        <v>29891</v>
      </c>
      <c r="E78" t="str">
        <f>IF(tblGroupData52[[#This Row],[Amount]]&lt;=$E$3,$F$3,IF(tblGroupData52[[#This Row],[Amount]]&lt;=$E$4,$F$4,IF(tblGroupData52[[#This Row],[Amount]]&lt;=$E$5,$F$5,$F$7)))</f>
        <v>Large</v>
      </c>
      <c r="F78" t="str">
        <f>VLOOKUP(tblGroupData52[[#This Row],[Amount]],$D$3:$F$7,3,TRUE)</f>
        <v>Large</v>
      </c>
    </row>
    <row r="79" spans="1:6" x14ac:dyDescent="0.25">
      <c r="A79" t="s">
        <v>164</v>
      </c>
      <c r="B79" t="s">
        <v>165</v>
      </c>
      <c r="C79" t="s">
        <v>227</v>
      </c>
      <c r="D79" s="5">
        <v>2610</v>
      </c>
      <c r="E79" t="str">
        <f>IF(tblGroupData52[[#This Row],[Amount]]&lt;=$E$3,$F$3,IF(tblGroupData52[[#This Row],[Amount]]&lt;=$E$4,$F$4,IF(tblGroupData52[[#This Row],[Amount]]&lt;=$E$5,$F$5,$F$7)))</f>
        <v>Medium</v>
      </c>
      <c r="F79" t="str">
        <f>VLOOKUP(tblGroupData52[[#This Row],[Amount]],$D$3:$F$7,3,TRUE)</f>
        <v>Medium</v>
      </c>
    </row>
    <row r="80" spans="1:6" x14ac:dyDescent="0.25">
      <c r="A80" t="s">
        <v>166</v>
      </c>
      <c r="B80" t="s">
        <v>167</v>
      </c>
      <c r="C80" t="s">
        <v>225</v>
      </c>
      <c r="D80" s="5">
        <v>59503</v>
      </c>
      <c r="E80" t="str">
        <f>IF(tblGroupData52[[#This Row],[Amount]]&lt;=$E$3,$F$3,IF(tblGroupData52[[#This Row],[Amount]]&lt;=$E$4,$F$4,IF(tblGroupData52[[#This Row],[Amount]]&lt;=$E$5,$F$5,$F$7)))</f>
        <v>Key</v>
      </c>
      <c r="F80" t="str">
        <f>VLOOKUP(tblGroupData52[[#This Row],[Amount]],$D$3:$F$7,3,TRUE)</f>
        <v>XL</v>
      </c>
    </row>
    <row r="81" spans="1:6" x14ac:dyDescent="0.25">
      <c r="A81" t="s">
        <v>168</v>
      </c>
      <c r="B81" t="s">
        <v>169</v>
      </c>
      <c r="C81" t="s">
        <v>226</v>
      </c>
      <c r="D81" s="5">
        <v>1258</v>
      </c>
      <c r="E81" t="str">
        <f>IF(tblGroupData52[[#This Row],[Amount]]&lt;=$E$3,$F$3,IF(tblGroupData52[[#This Row],[Amount]]&lt;=$E$4,$F$4,IF(tblGroupData52[[#This Row],[Amount]]&lt;=$E$5,$F$5,$F$7)))</f>
        <v>Small</v>
      </c>
      <c r="F81" t="str">
        <f>VLOOKUP(tblGroupData52[[#This Row],[Amount]],$D$3:$F$7,3,TRUE)</f>
        <v>Small</v>
      </c>
    </row>
    <row r="82" spans="1:6" x14ac:dyDescent="0.25">
      <c r="A82" t="s">
        <v>170</v>
      </c>
      <c r="B82" t="s">
        <v>171</v>
      </c>
      <c r="C82" t="s">
        <v>223</v>
      </c>
      <c r="D82" s="5">
        <v>23231</v>
      </c>
      <c r="E82" t="str">
        <f>IF(tblGroupData52[[#This Row],[Amount]]&lt;=$E$3,$F$3,IF(tblGroupData52[[#This Row],[Amount]]&lt;=$E$4,$F$4,IF(tblGroupData52[[#This Row],[Amount]]&lt;=$E$5,$F$5,$F$7)))</f>
        <v>Large</v>
      </c>
      <c r="F82" t="str">
        <f>VLOOKUP(tblGroupData52[[#This Row],[Amount]],$D$3:$F$7,3,TRUE)</f>
        <v>Large</v>
      </c>
    </row>
    <row r="83" spans="1:6" x14ac:dyDescent="0.25">
      <c r="A83" t="s">
        <v>172</v>
      </c>
      <c r="B83" t="s">
        <v>173</v>
      </c>
      <c r="C83" t="s">
        <v>224</v>
      </c>
      <c r="D83" s="5">
        <v>88612</v>
      </c>
      <c r="E83" t="str">
        <f>IF(tblGroupData52[[#This Row],[Amount]]&lt;=$E$3,$F$3,IF(tblGroupData52[[#This Row],[Amount]]&lt;=$E$4,$F$4,IF(tblGroupData52[[#This Row],[Amount]]&lt;=$E$5,$F$5,$F$7)))</f>
        <v>Key</v>
      </c>
      <c r="F83" t="str">
        <f>VLOOKUP(tblGroupData52[[#This Row],[Amount]],$D$3:$F$7,3,TRUE)</f>
        <v>Key</v>
      </c>
    </row>
    <row r="84" spans="1:6" x14ac:dyDescent="0.25">
      <c r="A84" t="s">
        <v>174</v>
      </c>
      <c r="B84" t="s">
        <v>175</v>
      </c>
      <c r="C84" t="s">
        <v>222</v>
      </c>
      <c r="D84" s="5">
        <v>88206</v>
      </c>
      <c r="E84" t="str">
        <f>IF(tblGroupData52[[#This Row],[Amount]]&lt;=$E$3,$F$3,IF(tblGroupData52[[#This Row],[Amount]]&lt;=$E$4,$F$4,IF(tblGroupData52[[#This Row],[Amount]]&lt;=$E$5,$F$5,$F$7)))</f>
        <v>Key</v>
      </c>
      <c r="F84" t="str">
        <f>VLOOKUP(tblGroupData52[[#This Row],[Amount]],$D$3:$F$7,3,TRUE)</f>
        <v>Key</v>
      </c>
    </row>
    <row r="85" spans="1:6" x14ac:dyDescent="0.25">
      <c r="A85" t="s">
        <v>176</v>
      </c>
      <c r="B85" t="s">
        <v>177</v>
      </c>
      <c r="C85" t="s">
        <v>223</v>
      </c>
      <c r="D85" s="5">
        <v>50671</v>
      </c>
      <c r="E85" t="str">
        <f>IF(tblGroupData52[[#This Row],[Amount]]&lt;=$E$3,$F$3,IF(tblGroupData52[[#This Row],[Amount]]&lt;=$E$4,$F$4,IF(tblGroupData52[[#This Row],[Amount]]&lt;=$E$5,$F$5,$F$7)))</f>
        <v>Key</v>
      </c>
      <c r="F85" t="str">
        <f>VLOOKUP(tblGroupData52[[#This Row],[Amount]],$D$3:$F$7,3,TRUE)</f>
        <v>XL</v>
      </c>
    </row>
    <row r="86" spans="1:6" x14ac:dyDescent="0.25">
      <c r="A86" t="s">
        <v>178</v>
      </c>
      <c r="B86" t="s">
        <v>179</v>
      </c>
      <c r="C86" t="s">
        <v>223</v>
      </c>
      <c r="D86" s="5">
        <v>38797</v>
      </c>
      <c r="E86" t="str">
        <f>IF(tblGroupData52[[#This Row],[Amount]]&lt;=$E$3,$F$3,IF(tblGroupData52[[#This Row],[Amount]]&lt;=$E$4,$F$4,IF(tblGroupData52[[#This Row],[Amount]]&lt;=$E$5,$F$5,$F$7)))</f>
        <v>Large</v>
      </c>
      <c r="F86" t="str">
        <f>VLOOKUP(tblGroupData52[[#This Row],[Amount]],$D$3:$F$7,3,TRUE)</f>
        <v>Large</v>
      </c>
    </row>
    <row r="87" spans="1:6" x14ac:dyDescent="0.25">
      <c r="A87" t="s">
        <v>180</v>
      </c>
      <c r="B87" t="s">
        <v>181</v>
      </c>
      <c r="C87" t="s">
        <v>224</v>
      </c>
      <c r="D87" s="5">
        <v>50990</v>
      </c>
      <c r="E87" t="str">
        <f>IF(tblGroupData52[[#This Row],[Amount]]&lt;=$E$3,$F$3,IF(tblGroupData52[[#This Row],[Amount]]&lt;=$E$4,$F$4,IF(tblGroupData52[[#This Row],[Amount]]&lt;=$E$5,$F$5,$F$7)))</f>
        <v>Key</v>
      </c>
      <c r="F87" t="str">
        <f>VLOOKUP(tblGroupData52[[#This Row],[Amount]],$D$3:$F$7,3,TRUE)</f>
        <v>XL</v>
      </c>
    </row>
    <row r="88" spans="1:6" x14ac:dyDescent="0.25">
      <c r="A88" t="s">
        <v>182</v>
      </c>
      <c r="B88" t="s">
        <v>183</v>
      </c>
      <c r="C88" t="s">
        <v>226</v>
      </c>
      <c r="D88" s="5">
        <v>66293</v>
      </c>
      <c r="E88" t="str">
        <f>IF(tblGroupData52[[#This Row],[Amount]]&lt;=$E$3,$F$3,IF(tblGroupData52[[#This Row],[Amount]]&lt;=$E$4,$F$4,IF(tblGroupData52[[#This Row],[Amount]]&lt;=$E$5,$F$5,$F$7)))</f>
        <v>Key</v>
      </c>
      <c r="F88" t="str">
        <f>VLOOKUP(tblGroupData52[[#This Row],[Amount]],$D$3:$F$7,3,TRUE)</f>
        <v>XL</v>
      </c>
    </row>
    <row r="89" spans="1:6" x14ac:dyDescent="0.25">
      <c r="A89" t="s">
        <v>166</v>
      </c>
      <c r="B89" t="s">
        <v>184</v>
      </c>
      <c r="C89" t="s">
        <v>224</v>
      </c>
      <c r="D89" s="5">
        <v>52515</v>
      </c>
      <c r="E89" t="str">
        <f>IF(tblGroupData52[[#This Row],[Amount]]&lt;=$E$3,$F$3,IF(tblGroupData52[[#This Row],[Amount]]&lt;=$E$4,$F$4,IF(tblGroupData52[[#This Row],[Amount]]&lt;=$E$5,$F$5,$F$7)))</f>
        <v>Key</v>
      </c>
      <c r="F89" t="str">
        <f>VLOOKUP(tblGroupData52[[#This Row],[Amount]],$D$3:$F$7,3,TRUE)</f>
        <v>XL</v>
      </c>
    </row>
    <row r="90" spans="1:6" x14ac:dyDescent="0.25">
      <c r="A90" t="s">
        <v>185</v>
      </c>
      <c r="B90" t="s">
        <v>186</v>
      </c>
      <c r="C90" t="s">
        <v>227</v>
      </c>
      <c r="D90" s="5">
        <v>97419</v>
      </c>
      <c r="E90" t="str">
        <f>IF(tblGroupData52[[#This Row],[Amount]]&lt;=$E$3,$F$3,IF(tblGroupData52[[#This Row],[Amount]]&lt;=$E$4,$F$4,IF(tblGroupData52[[#This Row],[Amount]]&lt;=$E$5,$F$5,$F$7)))</f>
        <v>Key</v>
      </c>
      <c r="F90" t="str">
        <f>VLOOKUP(tblGroupData52[[#This Row],[Amount]],$D$3:$F$7,3,TRUE)</f>
        <v>Key</v>
      </c>
    </row>
    <row r="91" spans="1:6" x14ac:dyDescent="0.25">
      <c r="A91" t="s">
        <v>187</v>
      </c>
      <c r="B91" t="s">
        <v>188</v>
      </c>
      <c r="C91" t="s">
        <v>224</v>
      </c>
      <c r="D91" s="5">
        <v>17301</v>
      </c>
      <c r="E91" t="str">
        <f>IF(tblGroupData52[[#This Row],[Amount]]&lt;=$E$3,$F$3,IF(tblGroupData52[[#This Row],[Amount]]&lt;=$E$4,$F$4,IF(tblGroupData52[[#This Row],[Amount]]&lt;=$E$5,$F$5,$F$7)))</f>
        <v>Medium</v>
      </c>
      <c r="F91" t="str">
        <f>VLOOKUP(tblGroupData52[[#This Row],[Amount]],$D$3:$F$7,3,TRUE)</f>
        <v>Medium</v>
      </c>
    </row>
    <row r="92" spans="1:6" x14ac:dyDescent="0.25">
      <c r="A92" t="s">
        <v>189</v>
      </c>
      <c r="B92" t="s">
        <v>190</v>
      </c>
      <c r="C92" t="s">
        <v>224</v>
      </c>
      <c r="D92" s="5">
        <v>72532</v>
      </c>
      <c r="E92" t="str">
        <f>IF(tblGroupData52[[#This Row],[Amount]]&lt;=$E$3,$F$3,IF(tblGroupData52[[#This Row],[Amount]]&lt;=$E$4,$F$4,IF(tblGroupData52[[#This Row],[Amount]]&lt;=$E$5,$F$5,$F$7)))</f>
        <v>Key</v>
      </c>
      <c r="F92" t="str">
        <f>VLOOKUP(tblGroupData52[[#This Row],[Amount]],$D$3:$F$7,3,TRUE)</f>
        <v>XL</v>
      </c>
    </row>
    <row r="93" spans="1:6" x14ac:dyDescent="0.25">
      <c r="A93" t="s">
        <v>191</v>
      </c>
      <c r="B93" t="s">
        <v>192</v>
      </c>
      <c r="C93" t="s">
        <v>227</v>
      </c>
      <c r="D93" s="5">
        <v>25073</v>
      </c>
      <c r="E93" t="str">
        <f>IF(tblGroupData52[[#This Row],[Amount]]&lt;=$E$3,$F$3,IF(tblGroupData52[[#This Row],[Amount]]&lt;=$E$4,$F$4,IF(tblGroupData52[[#This Row],[Amount]]&lt;=$E$5,$F$5,$F$7)))</f>
        <v>Large</v>
      </c>
      <c r="F93" t="str">
        <f>VLOOKUP(tblGroupData52[[#This Row],[Amount]],$D$3:$F$7,3,TRUE)</f>
        <v>Large</v>
      </c>
    </row>
    <row r="94" spans="1:6" x14ac:dyDescent="0.25">
      <c r="A94" t="s">
        <v>193</v>
      </c>
      <c r="B94" t="s">
        <v>194</v>
      </c>
      <c r="C94" t="s">
        <v>222</v>
      </c>
      <c r="D94" s="5">
        <v>95746</v>
      </c>
      <c r="E94" t="str">
        <f>IF(tblGroupData52[[#This Row],[Amount]]&lt;=$E$3,$F$3,IF(tblGroupData52[[#This Row],[Amount]]&lt;=$E$4,$F$4,IF(tblGroupData52[[#This Row],[Amount]]&lt;=$E$5,$F$5,$F$7)))</f>
        <v>Key</v>
      </c>
      <c r="F94" t="str">
        <f>VLOOKUP(tblGroupData52[[#This Row],[Amount]],$D$3:$F$7,3,TRUE)</f>
        <v>Key</v>
      </c>
    </row>
    <row r="95" spans="1:6" x14ac:dyDescent="0.25">
      <c r="A95" t="s">
        <v>195</v>
      </c>
      <c r="B95" t="s">
        <v>196</v>
      </c>
      <c r="C95" t="s">
        <v>224</v>
      </c>
      <c r="D95" s="5">
        <v>34358</v>
      </c>
      <c r="E95" t="str">
        <f>IF(tblGroupData52[[#This Row],[Amount]]&lt;=$E$3,$F$3,IF(tblGroupData52[[#This Row],[Amount]]&lt;=$E$4,$F$4,IF(tblGroupData52[[#This Row],[Amount]]&lt;=$E$5,$F$5,$F$7)))</f>
        <v>Large</v>
      </c>
      <c r="F95" t="str">
        <f>VLOOKUP(tblGroupData52[[#This Row],[Amount]],$D$3:$F$7,3,TRUE)</f>
        <v>Large</v>
      </c>
    </row>
    <row r="96" spans="1:6" x14ac:dyDescent="0.25">
      <c r="A96" t="s">
        <v>197</v>
      </c>
      <c r="B96" t="s">
        <v>198</v>
      </c>
      <c r="C96" t="s">
        <v>222</v>
      </c>
      <c r="D96" s="5">
        <v>8805</v>
      </c>
      <c r="E96" t="str">
        <f>IF(tblGroupData52[[#This Row],[Amount]]&lt;=$E$3,$F$3,IF(tblGroupData52[[#This Row],[Amount]]&lt;=$E$4,$F$4,IF(tblGroupData52[[#This Row],[Amount]]&lt;=$E$5,$F$5,$F$7)))</f>
        <v>Medium</v>
      </c>
      <c r="F96" t="str">
        <f>VLOOKUP(tblGroupData52[[#This Row],[Amount]],$D$3:$F$7,3,TRUE)</f>
        <v>Medium</v>
      </c>
    </row>
    <row r="97" spans="1:6" x14ac:dyDescent="0.25">
      <c r="A97" t="s">
        <v>199</v>
      </c>
      <c r="B97" t="s">
        <v>200</v>
      </c>
      <c r="C97" t="s">
        <v>222</v>
      </c>
      <c r="D97" s="5">
        <v>87062</v>
      </c>
      <c r="E97" t="str">
        <f>IF(tblGroupData52[[#This Row],[Amount]]&lt;=$E$3,$F$3,IF(tblGroupData52[[#This Row],[Amount]]&lt;=$E$4,$F$4,IF(tblGroupData52[[#This Row],[Amount]]&lt;=$E$5,$F$5,$F$7)))</f>
        <v>Key</v>
      </c>
      <c r="F97" t="str">
        <f>VLOOKUP(tblGroupData52[[#This Row],[Amount]],$D$3:$F$7,3,TRUE)</f>
        <v>Key</v>
      </c>
    </row>
    <row r="98" spans="1:6" x14ac:dyDescent="0.25">
      <c r="A98" t="s">
        <v>201</v>
      </c>
      <c r="B98" t="s">
        <v>202</v>
      </c>
      <c r="C98" t="s">
        <v>226</v>
      </c>
      <c r="D98" s="5">
        <v>47020</v>
      </c>
      <c r="E98" t="str">
        <f>IF(tblGroupData52[[#This Row],[Amount]]&lt;=$E$3,$F$3,IF(tblGroupData52[[#This Row],[Amount]]&lt;=$E$4,$F$4,IF(tblGroupData52[[#This Row],[Amount]]&lt;=$E$5,$F$5,$F$7)))</f>
        <v>Key</v>
      </c>
      <c r="F98" t="str">
        <f>VLOOKUP(tblGroupData52[[#This Row],[Amount]],$D$3:$F$7,3,TRUE)</f>
        <v>XL</v>
      </c>
    </row>
    <row r="99" spans="1:6" x14ac:dyDescent="0.25">
      <c r="A99" t="s">
        <v>187</v>
      </c>
      <c r="B99" t="s">
        <v>203</v>
      </c>
      <c r="C99" t="s">
        <v>222</v>
      </c>
      <c r="D99" s="5">
        <v>38703</v>
      </c>
      <c r="E99" t="str">
        <f>IF(tblGroupData52[[#This Row],[Amount]]&lt;=$E$3,$F$3,IF(tblGroupData52[[#This Row],[Amount]]&lt;=$E$4,$F$4,IF(tblGroupData52[[#This Row],[Amount]]&lt;=$E$5,$F$5,$F$7)))</f>
        <v>Large</v>
      </c>
      <c r="F99" t="str">
        <f>VLOOKUP(tblGroupData52[[#This Row],[Amount]],$D$3:$F$7,3,TRUE)</f>
        <v>Large</v>
      </c>
    </row>
    <row r="100" spans="1:6" x14ac:dyDescent="0.25">
      <c r="A100" t="s">
        <v>204</v>
      </c>
      <c r="B100" t="s">
        <v>205</v>
      </c>
      <c r="C100" t="s">
        <v>224</v>
      </c>
      <c r="D100" s="5">
        <v>93977</v>
      </c>
      <c r="E100" t="str">
        <f>IF(tblGroupData52[[#This Row],[Amount]]&lt;=$E$3,$F$3,IF(tblGroupData52[[#This Row],[Amount]]&lt;=$E$4,$F$4,IF(tblGroupData52[[#This Row],[Amount]]&lt;=$E$5,$F$5,$F$7)))</f>
        <v>Key</v>
      </c>
      <c r="F100" t="str">
        <f>VLOOKUP(tblGroupData52[[#This Row],[Amount]],$D$3:$F$7,3,TRUE)</f>
        <v>Key</v>
      </c>
    </row>
    <row r="101" spans="1:6" x14ac:dyDescent="0.25">
      <c r="A101" t="s">
        <v>206</v>
      </c>
      <c r="B101" t="s">
        <v>207</v>
      </c>
      <c r="C101" t="s">
        <v>227</v>
      </c>
      <c r="D101" s="5">
        <v>29812</v>
      </c>
      <c r="E101" t="str">
        <f>IF(tblGroupData52[[#This Row],[Amount]]&lt;=$E$3,$F$3,IF(tblGroupData52[[#This Row],[Amount]]&lt;=$E$4,$F$4,IF(tblGroupData52[[#This Row],[Amount]]&lt;=$E$5,$F$5,$F$7)))</f>
        <v>Large</v>
      </c>
      <c r="F101" t="str">
        <f>VLOOKUP(tblGroupData52[[#This Row],[Amount]],$D$3:$F$7,3,TRUE)</f>
        <v>Large</v>
      </c>
    </row>
    <row r="102" spans="1:6" x14ac:dyDescent="0.25">
      <c r="A102" t="s">
        <v>208</v>
      </c>
      <c r="B102" t="s">
        <v>209</v>
      </c>
      <c r="C102" t="s">
        <v>225</v>
      </c>
      <c r="D102" s="5">
        <v>12269</v>
      </c>
      <c r="E102" t="str">
        <f>IF(tblGroupData52[[#This Row],[Amount]]&lt;=$E$3,$F$3,IF(tblGroupData52[[#This Row],[Amount]]&lt;=$E$4,$F$4,IF(tblGroupData52[[#This Row],[Amount]]&lt;=$E$5,$F$5,$F$7)))</f>
        <v>Medium</v>
      </c>
      <c r="F102" t="str">
        <f>VLOOKUP(tblGroupData52[[#This Row],[Amount]],$D$3:$F$7,3,TRUE)</f>
        <v>Medium</v>
      </c>
    </row>
    <row r="103" spans="1:6" x14ac:dyDescent="0.25">
      <c r="A103" t="s">
        <v>210</v>
      </c>
      <c r="B103" t="s">
        <v>211</v>
      </c>
      <c r="C103" t="s">
        <v>224</v>
      </c>
      <c r="D103" s="5">
        <v>36575</v>
      </c>
      <c r="E103" t="str">
        <f>IF(tblGroupData52[[#This Row],[Amount]]&lt;=$E$3,$F$3,IF(tblGroupData52[[#This Row],[Amount]]&lt;=$E$4,$F$4,IF(tblGroupData52[[#This Row],[Amount]]&lt;=$E$5,$F$5,$F$7)))</f>
        <v>Large</v>
      </c>
      <c r="F103" t="str">
        <f>VLOOKUP(tblGroupData52[[#This Row],[Amount]],$D$3:$F$7,3,TRUE)</f>
        <v>Large</v>
      </c>
    </row>
    <row r="104" spans="1:6" x14ac:dyDescent="0.25">
      <c r="A104" t="s">
        <v>212</v>
      </c>
      <c r="B104" t="s">
        <v>213</v>
      </c>
      <c r="C104" t="s">
        <v>227</v>
      </c>
      <c r="D104" s="5">
        <v>36649</v>
      </c>
      <c r="E104" t="str">
        <f>IF(tblGroupData52[[#This Row],[Amount]]&lt;=$E$3,$F$3,IF(tblGroupData52[[#This Row],[Amount]]&lt;=$E$4,$F$4,IF(tblGroupData52[[#This Row],[Amount]]&lt;=$E$5,$F$5,$F$7)))</f>
        <v>Large</v>
      </c>
      <c r="F104" t="str">
        <f>VLOOKUP(tblGroupData52[[#This Row],[Amount]],$D$3:$F$7,3,TRUE)</f>
        <v>Large</v>
      </c>
    </row>
    <row r="105" spans="1:6" x14ac:dyDescent="0.25">
      <c r="A105" t="s">
        <v>71</v>
      </c>
      <c r="B105" t="s">
        <v>214</v>
      </c>
      <c r="C105" t="s">
        <v>225</v>
      </c>
      <c r="D105" s="5">
        <v>98152</v>
      </c>
      <c r="E105" t="str">
        <f>IF(tblGroupData52[[#This Row],[Amount]]&lt;=$E$3,$F$3,IF(tblGroupData52[[#This Row],[Amount]]&lt;=$E$4,$F$4,IF(tblGroupData52[[#This Row],[Amount]]&lt;=$E$5,$F$5,$F$7)))</f>
        <v>Key</v>
      </c>
      <c r="F105" t="str">
        <f>VLOOKUP(tblGroupData52[[#This Row],[Amount]],$D$3:$F$7,3,TRUE)</f>
        <v>Key</v>
      </c>
    </row>
    <row r="106" spans="1:6" x14ac:dyDescent="0.25">
      <c r="A106" t="s">
        <v>197</v>
      </c>
      <c r="B106" t="s">
        <v>215</v>
      </c>
      <c r="C106" t="s">
        <v>225</v>
      </c>
      <c r="D106" s="5">
        <v>74147</v>
      </c>
      <c r="E106" t="str">
        <f>IF(tblGroupData52[[#This Row],[Amount]]&lt;=$E$3,$F$3,IF(tblGroupData52[[#This Row],[Amount]]&lt;=$E$4,$F$4,IF(tblGroupData52[[#This Row],[Amount]]&lt;=$E$5,$F$5,$F$7)))</f>
        <v>Key</v>
      </c>
      <c r="F106" t="str">
        <f>VLOOKUP(tblGroupData52[[#This Row],[Amount]],$D$3:$F$7,3,TRUE)</f>
        <v>XL</v>
      </c>
    </row>
    <row r="107" spans="1:6" x14ac:dyDescent="0.25">
      <c r="A107" t="s">
        <v>216</v>
      </c>
      <c r="B107" t="s">
        <v>217</v>
      </c>
      <c r="C107" t="s">
        <v>222</v>
      </c>
      <c r="D107" s="5">
        <v>71410</v>
      </c>
      <c r="E107" t="str">
        <f>IF(tblGroupData52[[#This Row],[Amount]]&lt;=$E$3,$F$3,IF(tblGroupData52[[#This Row],[Amount]]&lt;=$E$4,$F$4,IF(tblGroupData52[[#This Row],[Amount]]&lt;=$E$5,$F$5,$F$7)))</f>
        <v>Key</v>
      </c>
      <c r="F107" t="str">
        <f>VLOOKUP(tblGroupData52[[#This Row],[Amount]],$D$3:$F$7,3,TRUE)</f>
        <v>XL</v>
      </c>
    </row>
    <row r="108" spans="1:6" x14ac:dyDescent="0.25">
      <c r="A108" t="s">
        <v>218</v>
      </c>
      <c r="B108" t="s">
        <v>219</v>
      </c>
      <c r="C108" t="s">
        <v>225</v>
      </c>
      <c r="D108" s="5">
        <v>86898</v>
      </c>
      <c r="E108" t="str">
        <f>IF(tblGroupData52[[#This Row],[Amount]]&lt;=$E$3,$F$3,IF(tblGroupData52[[#This Row],[Amount]]&lt;=$E$4,$F$4,IF(tblGroupData52[[#This Row],[Amount]]&lt;=$E$5,$F$5,$F$7)))</f>
        <v>Key</v>
      </c>
      <c r="F108" t="str">
        <f>VLOOKUP(tblGroupData52[[#This Row],[Amount]],$D$3:$F$7,3,TRUE)</f>
        <v>Key</v>
      </c>
    </row>
    <row r="109" spans="1:6" x14ac:dyDescent="0.25">
      <c r="A109" t="s">
        <v>220</v>
      </c>
      <c r="B109" t="s">
        <v>221</v>
      </c>
      <c r="C109" t="s">
        <v>224</v>
      </c>
      <c r="D109" s="5">
        <v>82643</v>
      </c>
      <c r="E109" t="str">
        <f>IF(tblGroupData52[[#This Row],[Amount]]&lt;=$E$3,$F$3,IF(tblGroupData52[[#This Row],[Amount]]&lt;=$E$4,$F$4,IF(tblGroupData52[[#This Row],[Amount]]&lt;=$E$5,$F$5,$F$7)))</f>
        <v>Key</v>
      </c>
      <c r="F109" t="str">
        <f>VLOOKUP(tblGroupData52[[#This Row],[Amount]],$D$3:$F$7,3,TRUE)</f>
        <v>Key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TOC</vt:lpstr>
      <vt:lpstr>Logical Tests</vt:lpstr>
      <vt:lpstr>Comparison Operators</vt:lpstr>
      <vt:lpstr>IF Function</vt:lpstr>
      <vt:lpstr>IF Return Types</vt:lpstr>
      <vt:lpstr>Grouping with IF</vt:lpstr>
      <vt:lpstr>AND OR Functions</vt:lpstr>
      <vt:lpstr>Nested IFs</vt:lpstr>
      <vt:lpstr>Alt Nested IF - VLOOKUP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2015-06-21T16:47:19Z</dcterms:created>
  <dcterms:modified xsi:type="dcterms:W3CDTF">2020-07-17T18:10:36Z</dcterms:modified>
</cp:coreProperties>
</file>