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c\Dropbox\Excel Campus\Courses\Lookups\Course Files\Module 7 - Advanced Lookups\"/>
    </mc:Choice>
  </mc:AlternateContent>
  <bookViews>
    <workbookView xWindow="0" yWindow="0" windowWidth="7160" windowHeight="5900"/>
  </bookViews>
  <sheets>
    <sheet name="TOC" sheetId="14" r:id="rId1"/>
    <sheet name="VLOOKUP Multiple Criteria" sheetId="1" r:id="rId2"/>
    <sheet name="Multiple Criteria Amper" sheetId="2" r:id="rId3"/>
    <sheet name="Overview of Dates" sheetId="6" r:id="rId4"/>
    <sheet name="Lookup Dates" sheetId="3" r:id="rId5"/>
    <sheet name="Convert Dates" sheetId="4" r:id="rId6"/>
    <sheet name="Wildcards in Excel" sheetId="8" r:id="rId7"/>
    <sheet name="Wildcard Examples" sheetId="7" r:id="rId8"/>
    <sheet name="2nd 3rd Nth Lookups" sheetId="11" r:id="rId9"/>
    <sheet name="Last Place with SMALL" sheetId="12" r:id="rId10"/>
    <sheet name="Text Search Functions" sheetId="13" r:id="rId11"/>
  </sheets>
  <definedNames>
    <definedName name="_xlnm._FilterDatabase" localSheetId="8" hidden="1">'2nd 3rd Nth Lookups'!$A$3:$D$9</definedName>
    <definedName name="_xlnm._FilterDatabase" localSheetId="9" hidden="1">'Last Place with SMALL'!$A$3:$D$9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3" l="1"/>
  <c r="B9" i="13" l="1"/>
  <c r="B8" i="13"/>
  <c r="B7" i="13"/>
  <c r="B6" i="13"/>
  <c r="B4" i="13"/>
  <c r="B5" i="13"/>
  <c r="D14" i="12" l="1"/>
  <c r="D15" i="12"/>
  <c r="D16" i="12"/>
  <c r="B15" i="12"/>
  <c r="B16" i="12"/>
  <c r="B14" i="12"/>
  <c r="B14" i="11"/>
  <c r="C14" i="11" s="1"/>
  <c r="A14" i="11"/>
  <c r="D14" i="11" l="1"/>
  <c r="E15" i="7"/>
  <c r="E14" i="7"/>
  <c r="E13" i="7"/>
  <c r="C5" i="4"/>
  <c r="C6" i="4"/>
  <c r="C7" i="4"/>
  <c r="C8" i="4"/>
  <c r="C9" i="4"/>
  <c r="C4" i="4"/>
  <c r="E14" i="4" s="1"/>
  <c r="B5" i="4"/>
  <c r="B6" i="4"/>
  <c r="B7" i="4"/>
  <c r="B8" i="4"/>
  <c r="B9" i="4"/>
  <c r="B4" i="4"/>
  <c r="C17" i="3"/>
  <c r="C16" i="3"/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5" i="2"/>
  <c r="K8" i="2"/>
  <c r="K7" i="2"/>
  <c r="L7" i="2" s="1"/>
  <c r="K6" i="2"/>
  <c r="L6" i="2" s="1"/>
  <c r="K5" i="2"/>
  <c r="K6" i="1"/>
  <c r="K7" i="1"/>
  <c r="K8" i="1"/>
  <c r="L8" i="1" s="1"/>
  <c r="K5" i="1"/>
  <c r="L5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5" i="1"/>
  <c r="L7" i="1" s="1"/>
  <c r="L6" i="1" l="1"/>
  <c r="L5" i="2"/>
  <c r="L8" i="2"/>
</calcChain>
</file>

<file path=xl/sharedStrings.xml><?xml version="1.0" encoding="utf-8"?>
<sst xmlns="http://schemas.openxmlformats.org/spreadsheetml/2006/main" count="394" uniqueCount="119">
  <si>
    <t>USA</t>
  </si>
  <si>
    <t>Lookup Table</t>
  </si>
  <si>
    <t>Lookup Formulas</t>
  </si>
  <si>
    <t>CAD</t>
  </si>
  <si>
    <t>EUR</t>
  </si>
  <si>
    <t>HKD</t>
  </si>
  <si>
    <t>Item&amp;Country</t>
  </si>
  <si>
    <t>Items</t>
  </si>
  <si>
    <t>Country</t>
  </si>
  <si>
    <t>TALL</t>
  </si>
  <si>
    <t>GRANDE</t>
  </si>
  <si>
    <t>VENTI</t>
  </si>
  <si>
    <t>Item</t>
  </si>
  <si>
    <t>Caffe Latte</t>
  </si>
  <si>
    <t>Caffe Mocha</t>
  </si>
  <si>
    <t>Cappuccino</t>
  </si>
  <si>
    <t>Caramel Macchiato</t>
  </si>
  <si>
    <t>White Chocolate Mocha</t>
  </si>
  <si>
    <t>Caffe Americano</t>
  </si>
  <si>
    <t>Cinnamon Dolce Latte</t>
  </si>
  <si>
    <t>Steamer</t>
  </si>
  <si>
    <t>Drip Coffee</t>
  </si>
  <si>
    <t>VLOOKUP with Multiple Criteria - Concatenate</t>
  </si>
  <si>
    <t>VLOOKUP with Multiple Criteria - Ampersand (&amp;)</t>
  </si>
  <si>
    <t>Name</t>
  </si>
  <si>
    <t>Region</t>
  </si>
  <si>
    <t>Department</t>
  </si>
  <si>
    <t>Sales</t>
  </si>
  <si>
    <t>DeRusha, Joe</t>
  </si>
  <si>
    <t>East</t>
  </si>
  <si>
    <t>5255-Data/Connectivity Sales</t>
  </si>
  <si>
    <t>De Pasquale, Richard</t>
  </si>
  <si>
    <t>5256-Sales Mgt &amp; Support</t>
  </si>
  <si>
    <t>Dobbert, Susan</t>
  </si>
  <si>
    <t>5257-Auto Sales</t>
  </si>
  <si>
    <t>Dillard, Susan</t>
  </si>
  <si>
    <t>5258-IAP Sales</t>
  </si>
  <si>
    <t>Dunton, Donna</t>
  </si>
  <si>
    <t>West</t>
  </si>
  <si>
    <t>5259-Sales Channel</t>
  </si>
  <si>
    <t>De Vries, John</t>
  </si>
  <si>
    <t>5262-Auto GM</t>
  </si>
  <si>
    <t>De Sousa, Kristi</t>
  </si>
  <si>
    <t>5263-Sales Support</t>
  </si>
  <si>
    <t>Defonso, Daniel</t>
  </si>
  <si>
    <t>5264-ARD Sales</t>
  </si>
  <si>
    <t>Vlookup</t>
  </si>
  <si>
    <t>Lookups with Dates</t>
  </si>
  <si>
    <t>Date</t>
  </si>
  <si>
    <t>Date &amp; Time</t>
  </si>
  <si>
    <t>Question: Who made the first sale on 1/3/15?</t>
  </si>
  <si>
    <t>Overview of Dates in Excel</t>
  </si>
  <si>
    <t>Date with Time</t>
  </si>
  <si>
    <t>Formatted as Date</t>
  </si>
  <si>
    <t>Formatted as Number</t>
  </si>
  <si>
    <t>Therefore, no exact match can be found in column A of the lookup table.</t>
  </si>
  <si>
    <t>The lookup value contains a time stamp in the date value.</t>
  </si>
  <si>
    <t>ROUNDDOWN()</t>
  </si>
  <si>
    <t>DATE()</t>
  </si>
  <si>
    <t>Lookup with Wild Cards</t>
  </si>
  <si>
    <t>Asterisk</t>
  </si>
  <si>
    <t>Question Mark</t>
  </si>
  <si>
    <t>Dillard</t>
  </si>
  <si>
    <t>Wildcard</t>
  </si>
  <si>
    <t>Description</t>
  </si>
  <si>
    <t>*</t>
  </si>
  <si>
    <t>Symbol</t>
  </si>
  <si>
    <t>?</t>
  </si>
  <si>
    <t>Replace a single character with a wildcard value.</t>
  </si>
  <si>
    <t>Lookup all characters before or after a value.</t>
  </si>
  <si>
    <t>Tilde</t>
  </si>
  <si>
    <t>~</t>
  </si>
  <si>
    <t>Use when a lookup value contains a wildcard character.</t>
  </si>
  <si>
    <t>Question</t>
  </si>
  <si>
    <t>Formula</t>
  </si>
  <si>
    <t>What is Dillard's First Name?</t>
  </si>
  <si>
    <t>Phone</t>
  </si>
  <si>
    <t>558-654-5252</t>
  </si>
  <si>
    <t>789-456-2525</t>
  </si>
  <si>
    <t>411-522-63333</t>
  </si>
  <si>
    <t>784-152-3636</t>
  </si>
  <si>
    <t>800-555-1212</t>
  </si>
  <si>
    <t>321-696-4564</t>
  </si>
  <si>
    <t>What is the area code (prefix) for 555-1212?</t>
  </si>
  <si>
    <t>Asterisk (*)</t>
  </si>
  <si>
    <t>Question Mark (?)</t>
  </si>
  <si>
    <t>5257-Auto Sales*</t>
  </si>
  <si>
    <t>What are the sales for dept "5257-Auto Sales*"?</t>
  </si>
  <si>
    <t>Lookup Value</t>
  </si>
  <si>
    <t>555-1212</t>
  </si>
  <si>
    <t>Question: Who came in 3rd place for most sales?</t>
  </si>
  <si>
    <t>Lookup 2nd, 3rd, Nth Place with SMALL() &amp; LARGE()</t>
  </si>
  <si>
    <t>1st</t>
  </si>
  <si>
    <t>2nd</t>
  </si>
  <si>
    <t>3rd</t>
  </si>
  <si>
    <t>Question: Who were the bottom three performers?</t>
  </si>
  <si>
    <t>Lookup Bottom Performers with SMALL()</t>
  </si>
  <si>
    <t>The SEARCH &amp; FIND Functions</t>
  </si>
  <si>
    <t>Differences Between the Functions</t>
  </si>
  <si>
    <t>FIND - Is Case Sensitive, No Wildcard Characters.</t>
  </si>
  <si>
    <t>SEARCH - Not Case Sensitive, Allows for Wildcard Characters.</t>
  </si>
  <si>
    <t>Dept Contains Sales?</t>
  </si>
  <si>
    <t>Table of Contents</t>
  </si>
  <si>
    <t>VLOOKUP Multiple Criteria</t>
  </si>
  <si>
    <t>Multiple Criteria Amper</t>
  </si>
  <si>
    <t>Overview of Dates</t>
  </si>
  <si>
    <t>Lookup Dates</t>
  </si>
  <si>
    <t>Convert Dates</t>
  </si>
  <si>
    <t>Wildcards in Excel</t>
  </si>
  <si>
    <t>Wildcard Examples</t>
  </si>
  <si>
    <t>2nd 3rd Nth Lookups</t>
  </si>
  <si>
    <t>Last Place with SMALL</t>
  </si>
  <si>
    <t>Text Search Functions</t>
  </si>
  <si>
    <t>11212B3</t>
  </si>
  <si>
    <t>The Ultimate Lookup Formulas Course | Excel Campus</t>
  </si>
  <si>
    <t>Advanced Lookup Formulas</t>
  </si>
  <si>
    <t xml:space="preserve">This Table of Contents was created in </t>
  </si>
  <si>
    <t>one click with the Tab Hound Add-in</t>
  </si>
  <si>
    <t>learn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</si>
</sst>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0.00000"/>
  </numFmts>
  <fonts count="2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4040"/>
      <name val="Calibri"/>
      <family val="2"/>
    </font>
    <font>
      <sz val="14"/>
      <color rgb="FF404040"/>
      <name val="Calibri"/>
      <family val="2"/>
    </font>
    <font>
      <i/>
      <sz val="10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/>
      <bottom style="thin">
        <color rgb="FFA9D08E"/>
      </bottom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8" fillId="2" borderId="1" xfId="0" applyFont="1" applyFill="1" applyBorder="1"/>
    <xf numFmtId="0" fontId="9" fillId="2" borderId="1" xfId="0" applyFont="1" applyFill="1" applyBorder="1"/>
    <xf numFmtId="0" fontId="10" fillId="0" borderId="0" xfId="0" applyFont="1" applyFill="1"/>
    <xf numFmtId="0" fontId="11" fillId="0" borderId="0" xfId="0" applyFont="1" applyFill="1"/>
    <xf numFmtId="0" fontId="12" fillId="3" borderId="0" xfId="0" applyFont="1" applyFill="1"/>
    <xf numFmtId="0" fontId="10" fillId="3" borderId="0" xfId="0" applyFont="1" applyFill="1"/>
    <xf numFmtId="0" fontId="12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/>
    <xf numFmtId="0" fontId="10" fillId="0" borderId="0" xfId="0" applyFont="1" applyFill="1" applyBorder="1"/>
    <xf numFmtId="43" fontId="4" fillId="0" borderId="0" xfId="1" applyFont="1" applyFill="1" applyBorder="1" applyAlignment="1">
      <alignment horizontal="center"/>
    </xf>
    <xf numFmtId="0" fontId="10" fillId="0" borderId="0" xfId="0" applyFont="1" applyFill="1" applyAlignment="1">
      <alignment horizontal="left"/>
    </xf>
    <xf numFmtId="43" fontId="10" fillId="0" borderId="2" xfId="1" quotePrefix="1" applyFont="1" applyFill="1" applyBorder="1"/>
    <xf numFmtId="2" fontId="10" fillId="0" borderId="0" xfId="0" applyNumberFormat="1" applyFont="1" applyFill="1"/>
    <xf numFmtId="0" fontId="4" fillId="0" borderId="0" xfId="2" applyFont="1"/>
    <xf numFmtId="0" fontId="4" fillId="0" borderId="0" xfId="2"/>
    <xf numFmtId="0" fontId="6" fillId="4" borderId="3" xfId="2" applyFont="1" applyFill="1" applyBorder="1"/>
    <xf numFmtId="0" fontId="4" fillId="0" borderId="3" xfId="2" applyFont="1" applyBorder="1"/>
    <xf numFmtId="0" fontId="4" fillId="0" borderId="4" xfId="2" applyFont="1" applyBorder="1"/>
    <xf numFmtId="0" fontId="4" fillId="0" borderId="5" xfId="2" applyFont="1" applyBorder="1"/>
    <xf numFmtId="0" fontId="12" fillId="5" borderId="0" xfId="0" applyFont="1" applyFill="1"/>
    <xf numFmtId="0" fontId="4" fillId="5" borderId="0" xfId="2" applyFont="1" applyFill="1"/>
    <xf numFmtId="164" fontId="10" fillId="0" borderId="6" xfId="1" applyNumberFormat="1" applyFont="1" applyBorder="1"/>
    <xf numFmtId="14" fontId="4" fillId="0" borderId="3" xfId="2" applyNumberFormat="1" applyFont="1" applyBorder="1" applyAlignment="1">
      <alignment horizontal="left"/>
    </xf>
    <xf numFmtId="14" fontId="4" fillId="0" borderId="0" xfId="2" applyNumberFormat="1"/>
    <xf numFmtId="0" fontId="4" fillId="0" borderId="0" xfId="0" applyFont="1"/>
    <xf numFmtId="14" fontId="4" fillId="0" borderId="0" xfId="0" applyNumberFormat="1" applyFont="1"/>
    <xf numFmtId="165" fontId="4" fillId="0" borderId="0" xfId="0" applyNumberFormat="1" applyFont="1"/>
    <xf numFmtId="0" fontId="5" fillId="5" borderId="0" xfId="0" applyFont="1" applyFill="1"/>
    <xf numFmtId="2" fontId="4" fillId="0" borderId="0" xfId="0" applyNumberFormat="1" applyFont="1"/>
    <xf numFmtId="166" fontId="4" fillId="0" borderId="0" xfId="0" applyNumberFormat="1" applyFont="1"/>
    <xf numFmtId="0" fontId="10" fillId="0" borderId="6" xfId="1" applyNumberFormat="1" applyFont="1" applyBorder="1"/>
    <xf numFmtId="0" fontId="4" fillId="6" borderId="0" xfId="2" applyFont="1" applyFill="1"/>
    <xf numFmtId="0" fontId="4" fillId="6" borderId="0" xfId="2" applyFill="1"/>
    <xf numFmtId="165" fontId="4" fillId="0" borderId="3" xfId="2" applyNumberFormat="1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5" borderId="0" xfId="2" applyFont="1" applyFill="1"/>
    <xf numFmtId="164" fontId="4" fillId="0" borderId="0" xfId="1" applyNumberFormat="1" applyFont="1"/>
    <xf numFmtId="0" fontId="3" fillId="0" borderId="0" xfId="2" applyFont="1"/>
    <xf numFmtId="0" fontId="4" fillId="0" borderId="8" xfId="2" applyFont="1" applyBorder="1"/>
    <xf numFmtId="0" fontId="6" fillId="4" borderId="7" xfId="2" applyFont="1" applyFill="1" applyBorder="1"/>
    <xf numFmtId="0" fontId="2" fillId="5" borderId="7" xfId="2" applyFont="1" applyFill="1" applyBorder="1"/>
    <xf numFmtId="0" fontId="13" fillId="0" borderId="0" xfId="2" applyFont="1"/>
    <xf numFmtId="0" fontId="2" fillId="0" borderId="0" xfId="2" applyFont="1" applyAlignment="1">
      <alignment horizontal="left" indent="1"/>
    </xf>
    <xf numFmtId="0" fontId="15" fillId="0" borderId="0" xfId="4" applyFont="1" applyAlignment="1">
      <alignment horizontal="left"/>
    </xf>
    <xf numFmtId="0" fontId="16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7" fillId="0" borderId="0" xfId="0" applyFont="1" applyFill="1"/>
    <xf numFmtId="0" fontId="18" fillId="0" borderId="0" xfId="4" applyFont="1" applyAlignment="1">
      <alignment horizontal="left"/>
    </xf>
    <xf numFmtId="0" fontId="1" fillId="0" borderId="0" xfId="0" applyFont="1" applyFill="1"/>
    <xf numFmtId="0" fontId="19" fillId="7" borderId="9" xfId="0" applyFont="1" applyFill="1" applyBorder="1"/>
    <xf numFmtId="0" fontId="20" fillId="7" borderId="9" xfId="0" applyFont="1" applyFill="1" applyBorder="1"/>
    <xf numFmtId="0" fontId="14" fillId="7" borderId="9" xfId="4" applyFill="1" applyBorder="1"/>
    <xf numFmtId="0" fontId="21" fillId="0" borderId="0" xfId="0" applyFont="1" applyAlignment="1">
      <alignment horizontal="left"/>
    </xf>
    <xf numFmtId="0" fontId="14" fillId="0" borderId="0" xfId="4" applyFont="1" applyAlignment="1">
      <alignment horizontal="left"/>
    </xf>
  </cellXfs>
  <cellStyles count="5">
    <cellStyle name="Comma" xfId="1" builtinId="3"/>
    <cellStyle name="Comma [0] 2" xfId="3"/>
    <cellStyle name="Hyperlink" xfId="4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celcampus.com/tab-hound" TargetMode="External"/><Relationship Id="rId2" Type="http://schemas.openxmlformats.org/officeDocument/2006/relationships/hyperlink" Target="http://learn.excelcampus.com/courses/ultimate-lookup-formulas/" TargetMode="External"/><Relationship Id="rId1" Type="http://schemas.openxmlformats.org/officeDocument/2006/relationships/hyperlink" Target="http://learn.excelcampus.com/courses/ultimate-lookup-formula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/>
  </sheetViews>
  <sheetFormatPr defaultRowHeight="14.5" x14ac:dyDescent="0.35"/>
  <cols>
    <col min="1" max="1" width="4.09765625" style="48" customWidth="1"/>
    <col min="2" max="2" width="4.09765625" style="52" customWidth="1"/>
    <col min="3" max="3" width="24.296875" style="49" customWidth="1"/>
    <col min="4" max="4" width="15.69921875" style="48" customWidth="1"/>
    <col min="5" max="16384" width="8.796875" style="48"/>
  </cols>
  <sheetData>
    <row r="1" spans="1:11" s="53" customFormat="1" ht="26.25" customHeight="1" x14ac:dyDescent="0.45">
      <c r="B1" s="54" t="s">
        <v>115</v>
      </c>
      <c r="F1" s="55" t="s">
        <v>114</v>
      </c>
      <c r="G1" s="55"/>
      <c r="H1" s="55"/>
      <c r="I1" s="55"/>
      <c r="J1" s="55"/>
      <c r="K1" s="55"/>
    </row>
    <row r="2" spans="1:11" x14ac:dyDescent="0.35">
      <c r="A2" s="47" t="s">
        <v>113</v>
      </c>
      <c r="B2" s="48"/>
    </row>
    <row r="3" spans="1:11" x14ac:dyDescent="0.35">
      <c r="B3" s="9" t="s">
        <v>102</v>
      </c>
    </row>
    <row r="4" spans="1:11" x14ac:dyDescent="0.35">
      <c r="B4" s="50">
        <v>1</v>
      </c>
      <c r="C4" s="51" t="s">
        <v>103</v>
      </c>
    </row>
    <row r="5" spans="1:11" x14ac:dyDescent="0.35">
      <c r="B5" s="50">
        <v>2</v>
      </c>
      <c r="C5" s="51" t="s">
        <v>104</v>
      </c>
    </row>
    <row r="6" spans="1:11" x14ac:dyDescent="0.35">
      <c r="B6" s="50">
        <v>3</v>
      </c>
      <c r="C6" s="51" t="s">
        <v>105</v>
      </c>
    </row>
    <row r="7" spans="1:11" x14ac:dyDescent="0.35">
      <c r="B7" s="50">
        <v>4</v>
      </c>
      <c r="C7" s="51" t="s">
        <v>106</v>
      </c>
    </row>
    <row r="8" spans="1:11" x14ac:dyDescent="0.35">
      <c r="B8" s="50">
        <v>5</v>
      </c>
      <c r="C8" s="51" t="s">
        <v>107</v>
      </c>
    </row>
    <row r="9" spans="1:11" x14ac:dyDescent="0.35">
      <c r="B9" s="50">
        <v>6</v>
      </c>
      <c r="C9" s="51" t="s">
        <v>108</v>
      </c>
    </row>
    <row r="10" spans="1:11" x14ac:dyDescent="0.35">
      <c r="B10" s="50">
        <v>7</v>
      </c>
      <c r="C10" s="51" t="s">
        <v>109</v>
      </c>
    </row>
    <row r="11" spans="1:11" x14ac:dyDescent="0.35">
      <c r="B11" s="50">
        <v>8</v>
      </c>
      <c r="C11" s="51" t="s">
        <v>110</v>
      </c>
    </row>
    <row r="12" spans="1:11" x14ac:dyDescent="0.35">
      <c r="B12" s="50">
        <v>9</v>
      </c>
      <c r="C12" s="51" t="s">
        <v>111</v>
      </c>
    </row>
    <row r="13" spans="1:11" x14ac:dyDescent="0.35">
      <c r="B13" s="50">
        <v>10</v>
      </c>
      <c r="C13" s="51" t="s">
        <v>112</v>
      </c>
    </row>
    <row r="14" spans="1:11" x14ac:dyDescent="0.35">
      <c r="C14" s="46"/>
    </row>
    <row r="18" spans="3:3" x14ac:dyDescent="0.35">
      <c r="C18" s="56" t="s">
        <v>116</v>
      </c>
    </row>
    <row r="19" spans="3:3" x14ac:dyDescent="0.35">
      <c r="C19" s="56" t="s">
        <v>117</v>
      </c>
    </row>
    <row r="20" spans="3:3" x14ac:dyDescent="0.35">
      <c r="C20" s="57" t="s">
        <v>118</v>
      </c>
    </row>
  </sheetData>
  <hyperlinks>
    <hyperlink ref="C4" location="'VLOOKUP Multiple Criteria'!A1" display="'VLOOKUP Multiple Criteria'!A1"/>
    <hyperlink ref="C5" location="'Multiple Criteria Amper'!A1" display="'Multiple Criteria Amper'!A1"/>
    <hyperlink ref="C6" location="'Overview of Dates'!A1" display="'Overview of Dates'!A1"/>
    <hyperlink ref="C7" location="'Lookup Dates'!A1" display="'Lookup Dates'!A1"/>
    <hyperlink ref="C8" location="'Convert Dates'!A1" display="'Convert Dates'!A1"/>
    <hyperlink ref="C9" location="'Wildcards in Excel'!A1" display="'Wildcards in Excel'!A1"/>
    <hyperlink ref="C10" location="'Wildcard Examples'!A1" display="'Wildcard Examples'!A1"/>
    <hyperlink ref="C11" location="'2nd 3rd Nth Lookups'!A1" display="'2nd 3rd Nth Lookups'!A1"/>
    <hyperlink ref="C12" location="'Last Place with SMALL'!A1" display="'Last Place with SMALL'!A1"/>
    <hyperlink ref="C13" location="'Text Search Functions'!A1" display="'Text Search Functions'!A1"/>
    <hyperlink ref="F1:I1" r:id="rId1" display="The VBA Pro Course from Excel Campus"/>
    <hyperlink ref="F1:K1" r:id="rId2" display="The Ultimate Lookup Formulas Course | Excel Campus"/>
    <hyperlink ref="C2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Normal="100" workbookViewId="0">
      <selection activeCell="L5" sqref="L5"/>
    </sheetView>
  </sheetViews>
  <sheetFormatPr defaultColWidth="9.09765625" defaultRowHeight="14.5" x14ac:dyDescent="0.35"/>
  <cols>
    <col min="1" max="1" width="2.8984375" style="3" customWidth="1"/>
    <col min="2" max="2" width="22.3984375" style="3" bestFit="1" customWidth="1"/>
    <col min="3" max="3" width="8" style="3" bestFit="1" customWidth="1"/>
    <col min="4" max="4" width="26.296875" style="3" bestFit="1" customWidth="1"/>
    <col min="5" max="6" width="9.09765625" style="3" customWidth="1"/>
    <col min="7" max="7" width="6.69921875" style="3" customWidth="1"/>
    <col min="8" max="8" width="5.59765625" style="3" customWidth="1"/>
    <col min="9" max="9" width="17.59765625" style="3" customWidth="1"/>
    <col min="10" max="10" width="10.09765625" style="3" customWidth="1"/>
    <col min="11" max="11" width="16.5" style="3" bestFit="1" customWidth="1"/>
    <col min="12" max="12" width="8.59765625" style="3" customWidth="1"/>
    <col min="13" max="19" width="9.09765625" style="3" customWidth="1"/>
    <col min="20" max="16384" width="9.09765625" style="3"/>
  </cols>
  <sheetData>
    <row r="1" spans="1:19" s="2" customFormat="1" ht="20.25" customHeight="1" x14ac:dyDescent="0.45">
      <c r="A1" s="1" t="s">
        <v>22</v>
      </c>
    </row>
    <row r="2" spans="1:19" x14ac:dyDescent="0.35">
      <c r="A2" s="46" t="s">
        <v>102</v>
      </c>
      <c r="S2" s="4" t="s">
        <v>0</v>
      </c>
    </row>
    <row r="3" spans="1:19" x14ac:dyDescent="0.35">
      <c r="B3" s="5" t="s">
        <v>1</v>
      </c>
      <c r="C3" s="5"/>
      <c r="D3" s="5"/>
      <c r="E3" s="6"/>
      <c r="F3" s="6"/>
      <c r="G3" s="6"/>
      <c r="I3" s="5" t="s">
        <v>2</v>
      </c>
      <c r="J3" s="5"/>
      <c r="K3" s="5"/>
      <c r="L3" s="5"/>
      <c r="S3" s="4" t="s">
        <v>3</v>
      </c>
    </row>
    <row r="4" spans="1:19" ht="15" customHeight="1" thickBot="1" x14ac:dyDescent="0.4">
      <c r="B4" s="7" t="s">
        <v>7</v>
      </c>
      <c r="C4" s="7" t="s">
        <v>8</v>
      </c>
      <c r="D4" s="7" t="s">
        <v>6</v>
      </c>
      <c r="E4" s="8" t="s">
        <v>9</v>
      </c>
      <c r="F4" s="8" t="s">
        <v>10</v>
      </c>
      <c r="G4" s="8" t="s">
        <v>11</v>
      </c>
      <c r="I4" s="9" t="s">
        <v>12</v>
      </c>
      <c r="J4" s="9" t="s">
        <v>8</v>
      </c>
      <c r="K4" s="7" t="s">
        <v>6</v>
      </c>
      <c r="L4" s="9" t="s">
        <v>9</v>
      </c>
    </row>
    <row r="5" spans="1:19" ht="15" customHeight="1" thickBot="1" x14ac:dyDescent="0.4">
      <c r="B5" s="10" t="s">
        <v>13</v>
      </c>
      <c r="C5" s="10" t="s">
        <v>0</v>
      </c>
      <c r="D5" s="10" t="str">
        <f>CONCATENATE(B5,C5)</f>
        <v>Caffe LatteUSA</v>
      </c>
      <c r="E5" s="11">
        <v>2.95</v>
      </c>
      <c r="F5" s="11">
        <v>3.75</v>
      </c>
      <c r="G5" s="11">
        <v>4.1500000000000004</v>
      </c>
      <c r="I5" s="12" t="s">
        <v>14</v>
      </c>
      <c r="J5" s="3" t="s">
        <v>0</v>
      </c>
      <c r="K5" s="10" t="str">
        <f>CONCATENATE(I5,J5)</f>
        <v>Caffe MochaUSA</v>
      </c>
      <c r="L5" s="13">
        <f>VLOOKUP(K5,$D$5:$G$40,2,FALSE)</f>
        <v>3.25</v>
      </c>
    </row>
    <row r="6" spans="1:19" ht="15" customHeight="1" thickBot="1" x14ac:dyDescent="0.4">
      <c r="B6" s="10" t="s">
        <v>15</v>
      </c>
      <c r="C6" s="10" t="s">
        <v>0</v>
      </c>
      <c r="D6" s="10" t="str">
        <f t="shared" ref="D6:D40" si="0">CONCATENATE(B6,C6)</f>
        <v>CappuccinoUSA</v>
      </c>
      <c r="E6" s="11">
        <v>2.95</v>
      </c>
      <c r="F6" s="11">
        <v>3.65</v>
      </c>
      <c r="G6" s="11">
        <v>4.1500000000000004</v>
      </c>
      <c r="I6" s="12" t="s">
        <v>14</v>
      </c>
      <c r="J6" s="3" t="s">
        <v>3</v>
      </c>
      <c r="K6" s="10" t="str">
        <f t="shared" ref="K6:K8" si="1">CONCATENATE(I6,J6)</f>
        <v>Caffe MochaCAD</v>
      </c>
      <c r="L6" s="13">
        <f t="shared" ref="L6:L8" si="2">VLOOKUP(K6,$D$5:$G$40,2,FALSE)</f>
        <v>3.6759300102926042</v>
      </c>
    </row>
    <row r="7" spans="1:19" ht="15" customHeight="1" thickBot="1" x14ac:dyDescent="0.4">
      <c r="B7" s="10" t="s">
        <v>16</v>
      </c>
      <c r="C7" s="10" t="s">
        <v>0</v>
      </c>
      <c r="D7" s="10" t="str">
        <f t="shared" si="0"/>
        <v>Caramel MacchiatoUSA</v>
      </c>
      <c r="E7" s="11">
        <v>3.75</v>
      </c>
      <c r="F7" s="11">
        <v>3.95</v>
      </c>
      <c r="G7" s="11">
        <v>4.25</v>
      </c>
      <c r="I7" s="12" t="s">
        <v>14</v>
      </c>
      <c r="J7" s="3" t="s">
        <v>4</v>
      </c>
      <c r="K7" s="10" t="str">
        <f t="shared" si="1"/>
        <v>Caffe MochaEUR</v>
      </c>
      <c r="L7" s="13">
        <f t="shared" si="2"/>
        <v>2.6050433639526123</v>
      </c>
    </row>
    <row r="8" spans="1:19" ht="15" customHeight="1" thickBot="1" x14ac:dyDescent="0.4">
      <c r="B8" s="10" t="s">
        <v>14</v>
      </c>
      <c r="C8" s="10" t="s">
        <v>0</v>
      </c>
      <c r="D8" s="10" t="str">
        <f t="shared" si="0"/>
        <v>Caffe MochaUSA</v>
      </c>
      <c r="E8" s="11">
        <v>3.25</v>
      </c>
      <c r="F8" s="11">
        <v>3.95</v>
      </c>
      <c r="G8" s="11">
        <v>4.4000000000000004</v>
      </c>
      <c r="I8" s="12" t="s">
        <v>14</v>
      </c>
      <c r="J8" s="3" t="s">
        <v>5</v>
      </c>
      <c r="K8" s="10" t="str">
        <f t="shared" si="1"/>
        <v>Caffe MochaHKD</v>
      </c>
      <c r="L8" s="13">
        <f t="shared" si="2"/>
        <v>25.20356727413726</v>
      </c>
    </row>
    <row r="9" spans="1:19" ht="15" customHeight="1" x14ac:dyDescent="0.35">
      <c r="B9" s="10" t="s">
        <v>17</v>
      </c>
      <c r="C9" s="10" t="s">
        <v>0</v>
      </c>
      <c r="D9" s="10" t="str">
        <f t="shared" si="0"/>
        <v>White Chocolate MochaUSA</v>
      </c>
      <c r="E9" s="11">
        <v>3.45</v>
      </c>
      <c r="F9" s="11">
        <v>4.1500000000000004</v>
      </c>
      <c r="G9" s="11">
        <v>4.55</v>
      </c>
    </row>
    <row r="10" spans="1:19" ht="15" customHeight="1" x14ac:dyDescent="0.35">
      <c r="B10" s="10" t="s">
        <v>18</v>
      </c>
      <c r="C10" s="10" t="s">
        <v>0</v>
      </c>
      <c r="D10" s="10" t="str">
        <f t="shared" si="0"/>
        <v>Caffe AmericanoUSA</v>
      </c>
      <c r="E10" s="11">
        <v>2</v>
      </c>
      <c r="F10" s="11">
        <v>2.4</v>
      </c>
      <c r="G10" s="11">
        <v>2.75</v>
      </c>
      <c r="I10" s="10"/>
      <c r="J10" s="10"/>
      <c r="K10" s="10"/>
      <c r="L10" s="10"/>
    </row>
    <row r="11" spans="1:19" ht="15" customHeight="1" x14ac:dyDescent="0.35">
      <c r="B11" s="10" t="s">
        <v>19</v>
      </c>
      <c r="C11" s="10" t="s">
        <v>0</v>
      </c>
      <c r="D11" s="10" t="str">
        <f t="shared" si="0"/>
        <v>Cinnamon Dolce LatteUSA</v>
      </c>
      <c r="E11" s="11">
        <v>3.95</v>
      </c>
      <c r="F11" s="11">
        <v>4.75</v>
      </c>
      <c r="G11" s="11">
        <v>5.15</v>
      </c>
      <c r="I11" s="10"/>
      <c r="J11" s="10"/>
      <c r="K11" s="10"/>
      <c r="L11" s="10"/>
    </row>
    <row r="12" spans="1:19" ht="15" customHeight="1" x14ac:dyDescent="0.35">
      <c r="B12" s="10" t="s">
        <v>20</v>
      </c>
      <c r="C12" s="10" t="s">
        <v>0</v>
      </c>
      <c r="D12" s="10" t="str">
        <f t="shared" si="0"/>
        <v>SteamerUSA</v>
      </c>
      <c r="E12" s="11">
        <v>2.25</v>
      </c>
      <c r="F12" s="11">
        <v>2.5</v>
      </c>
      <c r="G12" s="11">
        <v>2.75</v>
      </c>
    </row>
    <row r="13" spans="1:19" ht="15" customHeight="1" x14ac:dyDescent="0.35">
      <c r="B13" s="10" t="s">
        <v>21</v>
      </c>
      <c r="C13" s="10" t="s">
        <v>0</v>
      </c>
      <c r="D13" s="10" t="str">
        <f t="shared" si="0"/>
        <v>Drip CoffeeUSA</v>
      </c>
      <c r="E13" s="11">
        <v>1.75</v>
      </c>
      <c r="F13" s="11">
        <v>1.95</v>
      </c>
      <c r="G13" s="11">
        <v>2.0499999999999998</v>
      </c>
    </row>
    <row r="14" spans="1:19" ht="15" customHeight="1" x14ac:dyDescent="0.35">
      <c r="B14" s="10" t="s">
        <v>13</v>
      </c>
      <c r="C14" s="3" t="s">
        <v>3</v>
      </c>
      <c r="D14" s="10" t="str">
        <f t="shared" si="0"/>
        <v>Caffe LatteCAD</v>
      </c>
      <c r="E14" s="14">
        <v>3.3366133939579026</v>
      </c>
      <c r="F14" s="14">
        <v>4.241457704183774</v>
      </c>
      <c r="G14" s="14">
        <v>4.6938798592967101</v>
      </c>
    </row>
    <row r="15" spans="1:19" ht="15" customHeight="1" x14ac:dyDescent="0.35">
      <c r="B15" s="10" t="s">
        <v>15</v>
      </c>
      <c r="C15" s="3" t="s">
        <v>3</v>
      </c>
      <c r="D15" s="10" t="str">
        <f t="shared" si="0"/>
        <v>CappuccinoCAD</v>
      </c>
      <c r="E15" s="14">
        <v>3.3366133939579026</v>
      </c>
      <c r="F15" s="14">
        <v>4.1283521654055395</v>
      </c>
      <c r="G15" s="14">
        <v>4.6938798592967101</v>
      </c>
    </row>
    <row r="16" spans="1:19" x14ac:dyDescent="0.35">
      <c r="B16" s="10" t="s">
        <v>16</v>
      </c>
      <c r="C16" s="3" t="s">
        <v>3</v>
      </c>
      <c r="D16" s="10" t="str">
        <f t="shared" si="0"/>
        <v>Caramel MacchiatoCAD</v>
      </c>
      <c r="E16" s="14">
        <v>4.241457704183774</v>
      </c>
      <c r="F16" s="14">
        <v>4.4676687817402421</v>
      </c>
      <c r="G16" s="14">
        <v>4.8069853980749437</v>
      </c>
    </row>
    <row r="17" spans="2:7" x14ac:dyDescent="0.35">
      <c r="B17" s="10" t="s">
        <v>14</v>
      </c>
      <c r="C17" s="3" t="s">
        <v>3</v>
      </c>
      <c r="D17" s="10" t="str">
        <f t="shared" si="0"/>
        <v>Caffe MochaCAD</v>
      </c>
      <c r="E17" s="14">
        <v>3.6759300102926042</v>
      </c>
      <c r="F17" s="14">
        <v>4.4676687817402421</v>
      </c>
      <c r="G17" s="14">
        <v>4.976643706242295</v>
      </c>
    </row>
    <row r="18" spans="2:7" x14ac:dyDescent="0.35">
      <c r="B18" s="10" t="s">
        <v>17</v>
      </c>
      <c r="C18" s="3" t="s">
        <v>3</v>
      </c>
      <c r="D18" s="10" t="str">
        <f t="shared" si="0"/>
        <v>White Chocolate MochaCAD</v>
      </c>
      <c r="E18" s="14">
        <v>3.9021410878490723</v>
      </c>
      <c r="F18" s="14">
        <v>4.6938798592967101</v>
      </c>
      <c r="G18" s="14">
        <v>5.1463020144096454</v>
      </c>
    </row>
    <row r="19" spans="2:7" x14ac:dyDescent="0.35">
      <c r="B19" s="10" t="s">
        <v>18</v>
      </c>
      <c r="C19" s="3" t="s">
        <v>3</v>
      </c>
      <c r="D19" s="10" t="str">
        <f t="shared" si="0"/>
        <v>Caffe AmericanoCAD</v>
      </c>
      <c r="E19" s="14">
        <v>2.2621107755646794</v>
      </c>
      <c r="F19" s="14">
        <v>2.7145329306776151</v>
      </c>
      <c r="G19" s="14">
        <v>3.1104023164014345</v>
      </c>
    </row>
    <row r="20" spans="2:7" x14ac:dyDescent="0.35">
      <c r="B20" s="10" t="s">
        <v>19</v>
      </c>
      <c r="C20" s="3" t="s">
        <v>3</v>
      </c>
      <c r="D20" s="10" t="str">
        <f t="shared" si="0"/>
        <v>Cinnamon Dolce LatteCAD</v>
      </c>
      <c r="E20" s="14">
        <v>4.4676687817402421</v>
      </c>
      <c r="F20" s="14">
        <v>5.3725130919661135</v>
      </c>
      <c r="G20" s="14">
        <v>5.8249352470790496</v>
      </c>
    </row>
    <row r="21" spans="2:7" x14ac:dyDescent="0.35">
      <c r="B21" s="10" t="s">
        <v>20</v>
      </c>
      <c r="C21" s="3" t="s">
        <v>3</v>
      </c>
      <c r="D21" s="10" t="str">
        <f t="shared" si="0"/>
        <v>SteamerCAD</v>
      </c>
      <c r="E21" s="14">
        <v>2.5448746225102643</v>
      </c>
      <c r="F21" s="14">
        <v>2.8276384694558492</v>
      </c>
      <c r="G21" s="14">
        <v>3.1104023164014345</v>
      </c>
    </row>
    <row r="22" spans="2:7" x14ac:dyDescent="0.35">
      <c r="B22" s="10" t="s">
        <v>21</v>
      </c>
      <c r="C22" s="3" t="s">
        <v>3</v>
      </c>
      <c r="D22" s="10" t="str">
        <f t="shared" si="0"/>
        <v>Drip CoffeeCAD</v>
      </c>
      <c r="E22" s="14">
        <v>1.9793469286190946</v>
      </c>
      <c r="F22" s="14">
        <v>2.2055580061755626</v>
      </c>
      <c r="G22" s="14">
        <v>2.3186635449537962</v>
      </c>
    </row>
    <row r="23" spans="2:7" x14ac:dyDescent="0.35">
      <c r="B23" s="10" t="s">
        <v>13</v>
      </c>
      <c r="C23" s="3" t="s">
        <v>4</v>
      </c>
      <c r="D23" s="10" t="str">
        <f t="shared" si="0"/>
        <v>Caffe LatteEUR</v>
      </c>
      <c r="E23" s="14">
        <v>2.3645778226646792</v>
      </c>
      <c r="F23" s="14">
        <v>3.0058192660991683</v>
      </c>
      <c r="G23" s="14">
        <v>3.3264399878164133</v>
      </c>
    </row>
    <row r="24" spans="2:7" x14ac:dyDescent="0.35">
      <c r="B24" s="10" t="s">
        <v>15</v>
      </c>
      <c r="C24" s="3" t="s">
        <v>4</v>
      </c>
      <c r="D24" s="10" t="str">
        <f t="shared" si="0"/>
        <v>CappuccinoEUR</v>
      </c>
      <c r="E24" s="14">
        <v>2.3645778226646792</v>
      </c>
      <c r="F24" s="14">
        <v>2.9256640856698568</v>
      </c>
      <c r="G24" s="14">
        <v>3.3264399878164133</v>
      </c>
    </row>
    <row r="25" spans="2:7" x14ac:dyDescent="0.35">
      <c r="B25" s="10" t="s">
        <v>16</v>
      </c>
      <c r="C25" s="3" t="s">
        <v>4</v>
      </c>
      <c r="D25" s="10" t="str">
        <f t="shared" si="0"/>
        <v>Caramel MacchiatoEUR</v>
      </c>
      <c r="E25" s="14">
        <v>3.0058192660991683</v>
      </c>
      <c r="F25" s="14">
        <v>3.1661296269577908</v>
      </c>
      <c r="G25" s="14">
        <v>3.4065951682457238</v>
      </c>
    </row>
    <row r="26" spans="2:7" x14ac:dyDescent="0.35">
      <c r="B26" s="10" t="s">
        <v>14</v>
      </c>
      <c r="C26" s="3" t="s">
        <v>4</v>
      </c>
      <c r="D26" s="10" t="str">
        <f t="shared" si="0"/>
        <v>Caffe MochaEUR</v>
      </c>
      <c r="E26" s="14">
        <v>2.6050433639526123</v>
      </c>
      <c r="F26" s="14">
        <v>3.1661296269577908</v>
      </c>
      <c r="G26" s="14">
        <v>3.5268279388896908</v>
      </c>
    </row>
    <row r="27" spans="2:7" x14ac:dyDescent="0.35">
      <c r="B27" s="10" t="s">
        <v>17</v>
      </c>
      <c r="C27" s="3" t="s">
        <v>4</v>
      </c>
      <c r="D27" s="10" t="str">
        <f t="shared" si="0"/>
        <v>White Chocolate MochaEUR</v>
      </c>
      <c r="E27" s="14">
        <v>2.7653537248112348</v>
      </c>
      <c r="F27" s="14">
        <v>3.3264399878164133</v>
      </c>
      <c r="G27" s="14">
        <v>3.6470607095336574</v>
      </c>
    </row>
    <row r="28" spans="2:7" x14ac:dyDescent="0.35">
      <c r="B28" s="10" t="s">
        <v>18</v>
      </c>
      <c r="C28" s="3" t="s">
        <v>4</v>
      </c>
      <c r="D28" s="10" t="str">
        <f t="shared" si="0"/>
        <v>Caffe AmericanoEUR</v>
      </c>
      <c r="E28" s="14">
        <v>1.6031036085862231</v>
      </c>
      <c r="F28" s="14">
        <v>1.9237243303034677</v>
      </c>
      <c r="G28" s="14">
        <v>2.2042674618060567</v>
      </c>
    </row>
    <row r="29" spans="2:7" x14ac:dyDescent="0.35">
      <c r="B29" s="10" t="s">
        <v>19</v>
      </c>
      <c r="C29" s="3" t="s">
        <v>4</v>
      </c>
      <c r="D29" s="10" t="str">
        <f t="shared" si="0"/>
        <v>Cinnamon Dolce LatteEUR</v>
      </c>
      <c r="E29" s="14">
        <v>3.1661296269577908</v>
      </c>
      <c r="F29" s="14">
        <v>3.8073710703922798</v>
      </c>
      <c r="G29" s="14">
        <v>4.1279917921095244</v>
      </c>
    </row>
    <row r="30" spans="2:7" x14ac:dyDescent="0.35">
      <c r="B30" s="10" t="s">
        <v>20</v>
      </c>
      <c r="C30" s="3" t="s">
        <v>4</v>
      </c>
      <c r="D30" s="10" t="str">
        <f t="shared" si="0"/>
        <v>SteamerEUR</v>
      </c>
      <c r="E30" s="14">
        <v>1.8034915596595009</v>
      </c>
      <c r="F30" s="14">
        <v>2.0038795107327787</v>
      </c>
      <c r="G30" s="14">
        <v>2.2042674618060567</v>
      </c>
    </row>
    <row r="31" spans="2:7" x14ac:dyDescent="0.35">
      <c r="B31" s="10" t="s">
        <v>21</v>
      </c>
      <c r="C31" s="3" t="s">
        <v>4</v>
      </c>
      <c r="D31" s="10" t="str">
        <f t="shared" si="0"/>
        <v>Drip CoffeeEUR</v>
      </c>
      <c r="E31" s="14">
        <v>1.4027156575129451</v>
      </c>
      <c r="F31" s="14">
        <v>1.5630260183715674</v>
      </c>
      <c r="G31" s="14">
        <v>1.6431811988008784</v>
      </c>
    </row>
    <row r="32" spans="2:7" x14ac:dyDescent="0.35">
      <c r="B32" s="10" t="s">
        <v>13</v>
      </c>
      <c r="C32" s="3" t="s">
        <v>5</v>
      </c>
      <c r="D32" s="10" t="str">
        <f t="shared" si="0"/>
        <v>Caffe LatteHKD</v>
      </c>
      <c r="E32" s="14">
        <v>22.877084141139978</v>
      </c>
      <c r="F32" s="14">
        <v>29.08103916246607</v>
      </c>
      <c r="G32" s="14">
        <v>32.183016673129117</v>
      </c>
    </row>
    <row r="33" spans="2:7" x14ac:dyDescent="0.35">
      <c r="B33" s="10" t="s">
        <v>15</v>
      </c>
      <c r="C33" s="3" t="s">
        <v>5</v>
      </c>
      <c r="D33" s="10" t="str">
        <f t="shared" si="0"/>
        <v>CappuccinoHKD</v>
      </c>
      <c r="E33" s="14">
        <v>22.877084141139978</v>
      </c>
      <c r="F33" s="14">
        <v>28.305544784800308</v>
      </c>
      <c r="G33" s="14">
        <v>32.183016673129117</v>
      </c>
    </row>
    <row r="34" spans="2:7" x14ac:dyDescent="0.35">
      <c r="B34" s="10" t="s">
        <v>16</v>
      </c>
      <c r="C34" s="3" t="s">
        <v>5</v>
      </c>
      <c r="D34" s="10" t="str">
        <f t="shared" si="0"/>
        <v>Caramel MacchiatoHKD</v>
      </c>
      <c r="E34" s="14">
        <v>29.08103916246607</v>
      </c>
      <c r="F34" s="14">
        <v>30.632027917797597</v>
      </c>
      <c r="G34" s="14">
        <v>32.958511050794883</v>
      </c>
    </row>
    <row r="35" spans="2:7" x14ac:dyDescent="0.35">
      <c r="B35" s="10" t="s">
        <v>14</v>
      </c>
      <c r="C35" s="3" t="s">
        <v>5</v>
      </c>
      <c r="D35" s="10" t="str">
        <f t="shared" si="0"/>
        <v>Caffe MochaHKD</v>
      </c>
      <c r="E35" s="14">
        <v>25.20356727413726</v>
      </c>
      <c r="F35" s="14">
        <v>30.632027917797597</v>
      </c>
      <c r="G35" s="14">
        <v>34.121752617293524</v>
      </c>
    </row>
    <row r="36" spans="2:7" x14ac:dyDescent="0.35">
      <c r="B36" s="10" t="s">
        <v>17</v>
      </c>
      <c r="C36" s="3" t="s">
        <v>5</v>
      </c>
      <c r="D36" s="10" t="str">
        <f t="shared" si="0"/>
        <v>White Chocolate MochaHKD</v>
      </c>
      <c r="E36" s="14">
        <v>26.754556029468787</v>
      </c>
      <c r="F36" s="14">
        <v>32.183016673129117</v>
      </c>
      <c r="G36" s="14">
        <v>35.284994183792165</v>
      </c>
    </row>
    <row r="37" spans="2:7" x14ac:dyDescent="0.35">
      <c r="B37" s="10" t="s">
        <v>18</v>
      </c>
      <c r="C37" s="3" t="s">
        <v>5</v>
      </c>
      <c r="D37" s="10" t="str">
        <f t="shared" si="0"/>
        <v>Caffe AmericanoHKD</v>
      </c>
      <c r="E37" s="14">
        <v>15.509887553315238</v>
      </c>
      <c r="F37" s="14">
        <v>18.611865063978286</v>
      </c>
      <c r="G37" s="14">
        <v>21.326095385808451</v>
      </c>
    </row>
    <row r="38" spans="2:7" x14ac:dyDescent="0.35">
      <c r="B38" s="10" t="s">
        <v>19</v>
      </c>
      <c r="C38" s="3" t="s">
        <v>5</v>
      </c>
      <c r="D38" s="10" t="str">
        <f t="shared" si="0"/>
        <v>Cinnamon Dolce LatteHKD</v>
      </c>
      <c r="E38" s="14">
        <v>30.632027917797597</v>
      </c>
      <c r="F38" s="14">
        <v>36.835982939123689</v>
      </c>
      <c r="G38" s="14">
        <v>39.937960449786736</v>
      </c>
    </row>
    <row r="39" spans="2:7" x14ac:dyDescent="0.35">
      <c r="B39" s="10" t="s">
        <v>20</v>
      </c>
      <c r="C39" s="3" t="s">
        <v>5</v>
      </c>
      <c r="D39" s="10" t="str">
        <f t="shared" si="0"/>
        <v>SteamerHKD</v>
      </c>
      <c r="E39" s="14">
        <v>17.448623497479641</v>
      </c>
      <c r="F39" s="14">
        <v>19.387359441644048</v>
      </c>
      <c r="G39" s="14">
        <v>21.326095385808451</v>
      </c>
    </row>
    <row r="40" spans="2:7" x14ac:dyDescent="0.35">
      <c r="B40" s="10" t="s">
        <v>21</v>
      </c>
      <c r="C40" s="3" t="s">
        <v>5</v>
      </c>
      <c r="D40" s="10" t="str">
        <f t="shared" si="0"/>
        <v>Drip CoffeeHKD</v>
      </c>
      <c r="E40" s="14">
        <v>13.571151609150833</v>
      </c>
      <c r="F40" s="14">
        <v>15.122140364482355</v>
      </c>
      <c r="G40" s="14">
        <v>15.897634742148117</v>
      </c>
    </row>
  </sheetData>
  <dataValidations count="2">
    <dataValidation type="list" allowBlank="1" showInputMessage="1" showErrorMessage="1" sqref="J5:J8">
      <formula1>$S$2:$S$3</formula1>
    </dataValidation>
    <dataValidation type="list" allowBlank="1" showInputMessage="1" showErrorMessage="1" sqref="I5:I8">
      <formula1>$B$5:$B$13</formula1>
    </dataValidation>
  </dataValidations>
  <hyperlinks>
    <hyperlink ref="A2" location="'TOC'!A1" display="'TOC'!A1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Normal="100" workbookViewId="0"/>
  </sheetViews>
  <sheetFormatPr defaultColWidth="9.09765625" defaultRowHeight="14.5" x14ac:dyDescent="0.35"/>
  <cols>
    <col min="1" max="1" width="2.8984375" style="3" customWidth="1"/>
    <col min="2" max="2" width="22.3984375" style="3" bestFit="1" customWidth="1"/>
    <col min="3" max="3" width="8" style="3" bestFit="1" customWidth="1"/>
    <col min="4" max="4" width="26.296875" style="3" bestFit="1" customWidth="1"/>
    <col min="5" max="6" width="9.09765625" style="3" customWidth="1"/>
    <col min="7" max="7" width="6.69921875" style="3" customWidth="1"/>
    <col min="8" max="8" width="5.59765625" style="3" customWidth="1"/>
    <col min="9" max="9" width="17.59765625" style="3" customWidth="1"/>
    <col min="10" max="10" width="10.09765625" style="3" customWidth="1"/>
    <col min="11" max="11" width="15.69921875" style="3" bestFit="1" customWidth="1"/>
    <col min="12" max="12" width="8.59765625" style="3" customWidth="1"/>
    <col min="13" max="19" width="9.09765625" style="3" customWidth="1"/>
    <col min="20" max="16384" width="9.09765625" style="3"/>
  </cols>
  <sheetData>
    <row r="1" spans="1:19" s="2" customFormat="1" ht="20.25" customHeight="1" x14ac:dyDescent="0.45">
      <c r="A1" s="1" t="s">
        <v>23</v>
      </c>
    </row>
    <row r="2" spans="1:19" x14ac:dyDescent="0.35">
      <c r="A2" s="46" t="s">
        <v>102</v>
      </c>
      <c r="S2" s="4" t="s">
        <v>0</v>
      </c>
    </row>
    <row r="3" spans="1:19" x14ac:dyDescent="0.35">
      <c r="B3" s="5" t="s">
        <v>1</v>
      </c>
      <c r="C3" s="5"/>
      <c r="D3" s="5"/>
      <c r="E3" s="6"/>
      <c r="F3" s="6"/>
      <c r="G3" s="6"/>
      <c r="I3" s="5" t="s">
        <v>2</v>
      </c>
      <c r="J3" s="5"/>
      <c r="K3" s="5"/>
      <c r="L3" s="5"/>
      <c r="S3" s="4" t="s">
        <v>3</v>
      </c>
    </row>
    <row r="4" spans="1:19" ht="15" customHeight="1" thickBot="1" x14ac:dyDescent="0.4">
      <c r="B4" s="7" t="s">
        <v>7</v>
      </c>
      <c r="C4" s="7" t="s">
        <v>8</v>
      </c>
      <c r="D4" s="7" t="s">
        <v>6</v>
      </c>
      <c r="E4" s="8" t="s">
        <v>9</v>
      </c>
      <c r="F4" s="8" t="s">
        <v>10</v>
      </c>
      <c r="G4" s="8" t="s">
        <v>11</v>
      </c>
      <c r="I4" s="9" t="s">
        <v>12</v>
      </c>
      <c r="J4" s="9" t="s">
        <v>8</v>
      </c>
      <c r="K4" s="7" t="s">
        <v>6</v>
      </c>
      <c r="L4" s="9" t="s">
        <v>9</v>
      </c>
    </row>
    <row r="5" spans="1:19" ht="15" customHeight="1" thickBot="1" x14ac:dyDescent="0.4">
      <c r="B5" s="10" t="s">
        <v>13</v>
      </c>
      <c r="C5" s="10" t="s">
        <v>0</v>
      </c>
      <c r="D5" s="10" t="str">
        <f>B5&amp;C5</f>
        <v>Caffe LatteUSA</v>
      </c>
      <c r="E5" s="11">
        <v>2.95</v>
      </c>
      <c r="F5" s="11">
        <v>3.75</v>
      </c>
      <c r="G5" s="11">
        <v>4.1500000000000004</v>
      </c>
      <c r="I5" s="12" t="s">
        <v>14</v>
      </c>
      <c r="J5" s="3" t="s">
        <v>0</v>
      </c>
      <c r="K5" s="10" t="str">
        <f>CONCATENATE(I5,J5)</f>
        <v>Caffe MochaUSA</v>
      </c>
      <c r="L5" s="13">
        <f>VLOOKUP(K5,$D$5:$G$40,2,FALSE)</f>
        <v>3.25</v>
      </c>
    </row>
    <row r="6" spans="1:19" ht="15" customHeight="1" thickBot="1" x14ac:dyDescent="0.4">
      <c r="B6" s="10" t="s">
        <v>15</v>
      </c>
      <c r="C6" s="10" t="s">
        <v>0</v>
      </c>
      <c r="D6" s="10" t="str">
        <f t="shared" ref="D6:D40" si="0">B6&amp;C6</f>
        <v>CappuccinoUSA</v>
      </c>
      <c r="E6" s="11">
        <v>2.95</v>
      </c>
      <c r="F6" s="11">
        <v>3.65</v>
      </c>
      <c r="G6" s="11">
        <v>4.1500000000000004</v>
      </c>
      <c r="I6" s="12" t="s">
        <v>14</v>
      </c>
      <c r="J6" s="3" t="s">
        <v>3</v>
      </c>
      <c r="K6" s="10" t="str">
        <f t="shared" ref="K6:K8" si="1">CONCATENATE(I6,J6)</f>
        <v>Caffe MochaCAD</v>
      </c>
      <c r="L6" s="13">
        <f t="shared" ref="L6:L8" si="2">VLOOKUP(K6,$D$5:$G$40,2,FALSE)</f>
        <v>3.6759300102926042</v>
      </c>
    </row>
    <row r="7" spans="1:19" ht="15" customHeight="1" thickBot="1" x14ac:dyDescent="0.4">
      <c r="B7" s="10" t="s">
        <v>16</v>
      </c>
      <c r="C7" s="10" t="s">
        <v>0</v>
      </c>
      <c r="D7" s="10" t="str">
        <f t="shared" si="0"/>
        <v>Caramel MacchiatoUSA</v>
      </c>
      <c r="E7" s="11">
        <v>3.75</v>
      </c>
      <c r="F7" s="11">
        <v>3.95</v>
      </c>
      <c r="G7" s="11">
        <v>4.25</v>
      </c>
      <c r="I7" s="12" t="s">
        <v>14</v>
      </c>
      <c r="J7" s="3" t="s">
        <v>4</v>
      </c>
      <c r="K7" s="10" t="str">
        <f t="shared" si="1"/>
        <v>Caffe MochaEUR</v>
      </c>
      <c r="L7" s="13">
        <f t="shared" si="2"/>
        <v>2.6050433639526123</v>
      </c>
    </row>
    <row r="8" spans="1:19" ht="15" customHeight="1" thickBot="1" x14ac:dyDescent="0.4">
      <c r="B8" s="10" t="s">
        <v>14</v>
      </c>
      <c r="C8" s="10" t="s">
        <v>0</v>
      </c>
      <c r="D8" s="10" t="str">
        <f t="shared" si="0"/>
        <v>Caffe MochaUSA</v>
      </c>
      <c r="E8" s="11">
        <v>3.25</v>
      </c>
      <c r="F8" s="11">
        <v>3.95</v>
      </c>
      <c r="G8" s="11">
        <v>4.4000000000000004</v>
      </c>
      <c r="I8" s="12" t="s">
        <v>14</v>
      </c>
      <c r="J8" s="3" t="s">
        <v>5</v>
      </c>
      <c r="K8" s="10" t="str">
        <f t="shared" si="1"/>
        <v>Caffe MochaHKD</v>
      </c>
      <c r="L8" s="13">
        <f t="shared" si="2"/>
        <v>25.20356727413726</v>
      </c>
    </row>
    <row r="9" spans="1:19" ht="15" customHeight="1" x14ac:dyDescent="0.35">
      <c r="B9" s="10" t="s">
        <v>17</v>
      </c>
      <c r="C9" s="10" t="s">
        <v>0</v>
      </c>
      <c r="D9" s="10" t="str">
        <f t="shared" si="0"/>
        <v>White Chocolate MochaUSA</v>
      </c>
      <c r="E9" s="11">
        <v>3.45</v>
      </c>
      <c r="F9" s="11">
        <v>4.1500000000000004</v>
      </c>
      <c r="G9" s="11">
        <v>4.55</v>
      </c>
    </row>
    <row r="10" spans="1:19" ht="15" customHeight="1" x14ac:dyDescent="0.35">
      <c r="B10" s="10" t="s">
        <v>18</v>
      </c>
      <c r="C10" s="10" t="s">
        <v>0</v>
      </c>
      <c r="D10" s="10" t="str">
        <f t="shared" si="0"/>
        <v>Caffe AmericanoUSA</v>
      </c>
      <c r="E10" s="11">
        <v>2</v>
      </c>
      <c r="F10" s="11">
        <v>2.4</v>
      </c>
      <c r="G10" s="11">
        <v>2.75</v>
      </c>
      <c r="I10" s="10"/>
      <c r="J10" s="10"/>
      <c r="K10" s="10"/>
      <c r="L10" s="10"/>
    </row>
    <row r="11" spans="1:19" ht="15" customHeight="1" x14ac:dyDescent="0.35">
      <c r="B11" s="10" t="s">
        <v>19</v>
      </c>
      <c r="C11" s="10" t="s">
        <v>0</v>
      </c>
      <c r="D11" s="10" t="str">
        <f t="shared" si="0"/>
        <v>Cinnamon Dolce LatteUSA</v>
      </c>
      <c r="E11" s="11">
        <v>3.95</v>
      </c>
      <c r="F11" s="11">
        <v>4.75</v>
      </c>
      <c r="G11" s="11">
        <v>5.15</v>
      </c>
      <c r="I11" s="10"/>
      <c r="J11" s="10"/>
      <c r="K11" s="10"/>
      <c r="L11" s="10"/>
    </row>
    <row r="12" spans="1:19" ht="15" customHeight="1" x14ac:dyDescent="0.35">
      <c r="B12" s="10" t="s">
        <v>20</v>
      </c>
      <c r="C12" s="10" t="s">
        <v>0</v>
      </c>
      <c r="D12" s="10" t="str">
        <f t="shared" si="0"/>
        <v>SteamerUSA</v>
      </c>
      <c r="E12" s="11">
        <v>2.25</v>
      </c>
      <c r="F12" s="11">
        <v>2.5</v>
      </c>
      <c r="G12" s="11">
        <v>2.75</v>
      </c>
    </row>
    <row r="13" spans="1:19" ht="15" customHeight="1" x14ac:dyDescent="0.35">
      <c r="B13" s="10" t="s">
        <v>21</v>
      </c>
      <c r="C13" s="10" t="s">
        <v>0</v>
      </c>
      <c r="D13" s="10" t="str">
        <f t="shared" si="0"/>
        <v>Drip CoffeeUSA</v>
      </c>
      <c r="E13" s="11">
        <v>1.75</v>
      </c>
      <c r="F13" s="11">
        <v>1.95</v>
      </c>
      <c r="G13" s="11">
        <v>2.0499999999999998</v>
      </c>
    </row>
    <row r="14" spans="1:19" ht="15" customHeight="1" x14ac:dyDescent="0.35">
      <c r="B14" s="10" t="s">
        <v>13</v>
      </c>
      <c r="C14" s="3" t="s">
        <v>3</v>
      </c>
      <c r="D14" s="10" t="str">
        <f t="shared" si="0"/>
        <v>Caffe LatteCAD</v>
      </c>
      <c r="E14" s="14">
        <v>3.3366133939579026</v>
      </c>
      <c r="F14" s="14">
        <v>4.241457704183774</v>
      </c>
      <c r="G14" s="14">
        <v>4.6938798592967101</v>
      </c>
    </row>
    <row r="15" spans="1:19" ht="15" customHeight="1" x14ac:dyDescent="0.35">
      <c r="B15" s="10" t="s">
        <v>15</v>
      </c>
      <c r="C15" s="3" t="s">
        <v>3</v>
      </c>
      <c r="D15" s="10" t="str">
        <f t="shared" si="0"/>
        <v>CappuccinoCAD</v>
      </c>
      <c r="E15" s="14">
        <v>3.3366133939579026</v>
      </c>
      <c r="F15" s="14">
        <v>4.1283521654055395</v>
      </c>
      <c r="G15" s="14">
        <v>4.6938798592967101</v>
      </c>
    </row>
    <row r="16" spans="1:19" x14ac:dyDescent="0.35">
      <c r="B16" s="10" t="s">
        <v>16</v>
      </c>
      <c r="C16" s="3" t="s">
        <v>3</v>
      </c>
      <c r="D16" s="10" t="str">
        <f t="shared" si="0"/>
        <v>Caramel MacchiatoCAD</v>
      </c>
      <c r="E16" s="14">
        <v>4.241457704183774</v>
      </c>
      <c r="F16" s="14">
        <v>4.4676687817402421</v>
      </c>
      <c r="G16" s="14">
        <v>4.8069853980749437</v>
      </c>
    </row>
    <row r="17" spans="2:7" x14ac:dyDescent="0.35">
      <c r="B17" s="10" t="s">
        <v>14</v>
      </c>
      <c r="C17" s="3" t="s">
        <v>3</v>
      </c>
      <c r="D17" s="10" t="str">
        <f t="shared" si="0"/>
        <v>Caffe MochaCAD</v>
      </c>
      <c r="E17" s="14">
        <v>3.6759300102926042</v>
      </c>
      <c r="F17" s="14">
        <v>4.4676687817402421</v>
      </c>
      <c r="G17" s="14">
        <v>4.976643706242295</v>
      </c>
    </row>
    <row r="18" spans="2:7" x14ac:dyDescent="0.35">
      <c r="B18" s="10" t="s">
        <v>17</v>
      </c>
      <c r="C18" s="3" t="s">
        <v>3</v>
      </c>
      <c r="D18" s="10" t="str">
        <f t="shared" si="0"/>
        <v>White Chocolate MochaCAD</v>
      </c>
      <c r="E18" s="14">
        <v>3.9021410878490723</v>
      </c>
      <c r="F18" s="14">
        <v>4.6938798592967101</v>
      </c>
      <c r="G18" s="14">
        <v>5.1463020144096454</v>
      </c>
    </row>
    <row r="19" spans="2:7" x14ac:dyDescent="0.35">
      <c r="B19" s="10" t="s">
        <v>18</v>
      </c>
      <c r="C19" s="3" t="s">
        <v>3</v>
      </c>
      <c r="D19" s="10" t="str">
        <f t="shared" si="0"/>
        <v>Caffe AmericanoCAD</v>
      </c>
      <c r="E19" s="14">
        <v>2.2621107755646794</v>
      </c>
      <c r="F19" s="14">
        <v>2.7145329306776151</v>
      </c>
      <c r="G19" s="14">
        <v>3.1104023164014345</v>
      </c>
    </row>
    <row r="20" spans="2:7" x14ac:dyDescent="0.35">
      <c r="B20" s="10" t="s">
        <v>19</v>
      </c>
      <c r="C20" s="3" t="s">
        <v>3</v>
      </c>
      <c r="D20" s="10" t="str">
        <f t="shared" si="0"/>
        <v>Cinnamon Dolce LatteCAD</v>
      </c>
      <c r="E20" s="14">
        <v>4.4676687817402421</v>
      </c>
      <c r="F20" s="14">
        <v>5.3725130919661135</v>
      </c>
      <c r="G20" s="14">
        <v>5.8249352470790496</v>
      </c>
    </row>
    <row r="21" spans="2:7" x14ac:dyDescent="0.35">
      <c r="B21" s="10" t="s">
        <v>20</v>
      </c>
      <c r="C21" s="3" t="s">
        <v>3</v>
      </c>
      <c r="D21" s="10" t="str">
        <f t="shared" si="0"/>
        <v>SteamerCAD</v>
      </c>
      <c r="E21" s="14">
        <v>2.5448746225102643</v>
      </c>
      <c r="F21" s="14">
        <v>2.8276384694558492</v>
      </c>
      <c r="G21" s="14">
        <v>3.1104023164014345</v>
      </c>
    </row>
    <row r="22" spans="2:7" x14ac:dyDescent="0.35">
      <c r="B22" s="10" t="s">
        <v>21</v>
      </c>
      <c r="C22" s="3" t="s">
        <v>3</v>
      </c>
      <c r="D22" s="10" t="str">
        <f t="shared" si="0"/>
        <v>Drip CoffeeCAD</v>
      </c>
      <c r="E22" s="14">
        <v>1.9793469286190946</v>
      </c>
      <c r="F22" s="14">
        <v>2.2055580061755626</v>
      </c>
      <c r="G22" s="14">
        <v>2.3186635449537962</v>
      </c>
    </row>
    <row r="23" spans="2:7" x14ac:dyDescent="0.35">
      <c r="B23" s="10" t="s">
        <v>13</v>
      </c>
      <c r="C23" s="3" t="s">
        <v>4</v>
      </c>
      <c r="D23" s="10" t="str">
        <f t="shared" si="0"/>
        <v>Caffe LatteEUR</v>
      </c>
      <c r="E23" s="14">
        <v>2.3645778226646792</v>
      </c>
      <c r="F23" s="14">
        <v>3.0058192660991683</v>
      </c>
      <c r="G23" s="14">
        <v>3.3264399878164133</v>
      </c>
    </row>
    <row r="24" spans="2:7" x14ac:dyDescent="0.35">
      <c r="B24" s="10" t="s">
        <v>15</v>
      </c>
      <c r="C24" s="3" t="s">
        <v>4</v>
      </c>
      <c r="D24" s="10" t="str">
        <f t="shared" si="0"/>
        <v>CappuccinoEUR</v>
      </c>
      <c r="E24" s="14">
        <v>2.3645778226646792</v>
      </c>
      <c r="F24" s="14">
        <v>2.9256640856698568</v>
      </c>
      <c r="G24" s="14">
        <v>3.3264399878164133</v>
      </c>
    </row>
    <row r="25" spans="2:7" x14ac:dyDescent="0.35">
      <c r="B25" s="10" t="s">
        <v>16</v>
      </c>
      <c r="C25" s="3" t="s">
        <v>4</v>
      </c>
      <c r="D25" s="10" t="str">
        <f t="shared" si="0"/>
        <v>Caramel MacchiatoEUR</v>
      </c>
      <c r="E25" s="14">
        <v>3.0058192660991683</v>
      </c>
      <c r="F25" s="14">
        <v>3.1661296269577908</v>
      </c>
      <c r="G25" s="14">
        <v>3.4065951682457238</v>
      </c>
    </row>
    <row r="26" spans="2:7" x14ac:dyDescent="0.35">
      <c r="B26" s="10" t="s">
        <v>14</v>
      </c>
      <c r="C26" s="3" t="s">
        <v>4</v>
      </c>
      <c r="D26" s="10" t="str">
        <f t="shared" si="0"/>
        <v>Caffe MochaEUR</v>
      </c>
      <c r="E26" s="14">
        <v>2.6050433639526123</v>
      </c>
      <c r="F26" s="14">
        <v>3.1661296269577908</v>
      </c>
      <c r="G26" s="14">
        <v>3.5268279388896908</v>
      </c>
    </row>
    <row r="27" spans="2:7" x14ac:dyDescent="0.35">
      <c r="B27" s="10" t="s">
        <v>17</v>
      </c>
      <c r="C27" s="3" t="s">
        <v>4</v>
      </c>
      <c r="D27" s="10" t="str">
        <f t="shared" si="0"/>
        <v>White Chocolate MochaEUR</v>
      </c>
      <c r="E27" s="14">
        <v>2.7653537248112348</v>
      </c>
      <c r="F27" s="14">
        <v>3.3264399878164133</v>
      </c>
      <c r="G27" s="14">
        <v>3.6470607095336574</v>
      </c>
    </row>
    <row r="28" spans="2:7" x14ac:dyDescent="0.35">
      <c r="B28" s="10" t="s">
        <v>18</v>
      </c>
      <c r="C28" s="3" t="s">
        <v>4</v>
      </c>
      <c r="D28" s="10" t="str">
        <f t="shared" si="0"/>
        <v>Caffe AmericanoEUR</v>
      </c>
      <c r="E28" s="14">
        <v>1.6031036085862231</v>
      </c>
      <c r="F28" s="14">
        <v>1.9237243303034677</v>
      </c>
      <c r="G28" s="14">
        <v>2.2042674618060567</v>
      </c>
    </row>
    <row r="29" spans="2:7" x14ac:dyDescent="0.35">
      <c r="B29" s="10" t="s">
        <v>19</v>
      </c>
      <c r="C29" s="3" t="s">
        <v>4</v>
      </c>
      <c r="D29" s="10" t="str">
        <f t="shared" si="0"/>
        <v>Cinnamon Dolce LatteEUR</v>
      </c>
      <c r="E29" s="14">
        <v>3.1661296269577908</v>
      </c>
      <c r="F29" s="14">
        <v>3.8073710703922798</v>
      </c>
      <c r="G29" s="14">
        <v>4.1279917921095244</v>
      </c>
    </row>
    <row r="30" spans="2:7" x14ac:dyDescent="0.35">
      <c r="B30" s="10" t="s">
        <v>20</v>
      </c>
      <c r="C30" s="3" t="s">
        <v>4</v>
      </c>
      <c r="D30" s="10" t="str">
        <f t="shared" si="0"/>
        <v>SteamerEUR</v>
      </c>
      <c r="E30" s="14">
        <v>1.8034915596595009</v>
      </c>
      <c r="F30" s="14">
        <v>2.0038795107327787</v>
      </c>
      <c r="G30" s="14">
        <v>2.2042674618060567</v>
      </c>
    </row>
    <row r="31" spans="2:7" x14ac:dyDescent="0.35">
      <c r="B31" s="10" t="s">
        <v>21</v>
      </c>
      <c r="C31" s="3" t="s">
        <v>4</v>
      </c>
      <c r="D31" s="10" t="str">
        <f t="shared" si="0"/>
        <v>Drip CoffeeEUR</v>
      </c>
      <c r="E31" s="14">
        <v>1.4027156575129451</v>
      </c>
      <c r="F31" s="14">
        <v>1.5630260183715674</v>
      </c>
      <c r="G31" s="14">
        <v>1.6431811988008784</v>
      </c>
    </row>
    <row r="32" spans="2:7" x14ac:dyDescent="0.35">
      <c r="B32" s="10" t="s">
        <v>13</v>
      </c>
      <c r="C32" s="3" t="s">
        <v>5</v>
      </c>
      <c r="D32" s="10" t="str">
        <f t="shared" si="0"/>
        <v>Caffe LatteHKD</v>
      </c>
      <c r="E32" s="14">
        <v>22.877084141139978</v>
      </c>
      <c r="F32" s="14">
        <v>29.08103916246607</v>
      </c>
      <c r="G32" s="14">
        <v>32.183016673129117</v>
      </c>
    </row>
    <row r="33" spans="2:7" x14ac:dyDescent="0.35">
      <c r="B33" s="10" t="s">
        <v>15</v>
      </c>
      <c r="C33" s="3" t="s">
        <v>5</v>
      </c>
      <c r="D33" s="10" t="str">
        <f t="shared" si="0"/>
        <v>CappuccinoHKD</v>
      </c>
      <c r="E33" s="14">
        <v>22.877084141139978</v>
      </c>
      <c r="F33" s="14">
        <v>28.305544784800308</v>
      </c>
      <c r="G33" s="14">
        <v>32.183016673129117</v>
      </c>
    </row>
    <row r="34" spans="2:7" x14ac:dyDescent="0.35">
      <c r="B34" s="10" t="s">
        <v>16</v>
      </c>
      <c r="C34" s="3" t="s">
        <v>5</v>
      </c>
      <c r="D34" s="10" t="str">
        <f t="shared" si="0"/>
        <v>Caramel MacchiatoHKD</v>
      </c>
      <c r="E34" s="14">
        <v>29.08103916246607</v>
      </c>
      <c r="F34" s="14">
        <v>30.632027917797597</v>
      </c>
      <c r="G34" s="14">
        <v>32.958511050794883</v>
      </c>
    </row>
    <row r="35" spans="2:7" x14ac:dyDescent="0.35">
      <c r="B35" s="10" t="s">
        <v>14</v>
      </c>
      <c r="C35" s="3" t="s">
        <v>5</v>
      </c>
      <c r="D35" s="10" t="str">
        <f t="shared" si="0"/>
        <v>Caffe MochaHKD</v>
      </c>
      <c r="E35" s="14">
        <v>25.20356727413726</v>
      </c>
      <c r="F35" s="14">
        <v>30.632027917797597</v>
      </c>
      <c r="G35" s="14">
        <v>34.121752617293524</v>
      </c>
    </row>
    <row r="36" spans="2:7" x14ac:dyDescent="0.35">
      <c r="B36" s="10" t="s">
        <v>17</v>
      </c>
      <c r="C36" s="3" t="s">
        <v>5</v>
      </c>
      <c r="D36" s="10" t="str">
        <f t="shared" si="0"/>
        <v>White Chocolate MochaHKD</v>
      </c>
      <c r="E36" s="14">
        <v>26.754556029468787</v>
      </c>
      <c r="F36" s="14">
        <v>32.183016673129117</v>
      </c>
      <c r="G36" s="14">
        <v>35.284994183792165</v>
      </c>
    </row>
    <row r="37" spans="2:7" x14ac:dyDescent="0.35">
      <c r="B37" s="10" t="s">
        <v>18</v>
      </c>
      <c r="C37" s="3" t="s">
        <v>5</v>
      </c>
      <c r="D37" s="10" t="str">
        <f t="shared" si="0"/>
        <v>Caffe AmericanoHKD</v>
      </c>
      <c r="E37" s="14">
        <v>15.509887553315238</v>
      </c>
      <c r="F37" s="14">
        <v>18.611865063978286</v>
      </c>
      <c r="G37" s="14">
        <v>21.326095385808451</v>
      </c>
    </row>
    <row r="38" spans="2:7" x14ac:dyDescent="0.35">
      <c r="B38" s="10" t="s">
        <v>19</v>
      </c>
      <c r="C38" s="3" t="s">
        <v>5</v>
      </c>
      <c r="D38" s="10" t="str">
        <f t="shared" si="0"/>
        <v>Cinnamon Dolce LatteHKD</v>
      </c>
      <c r="E38" s="14">
        <v>30.632027917797597</v>
      </c>
      <c r="F38" s="14">
        <v>36.835982939123689</v>
      </c>
      <c r="G38" s="14">
        <v>39.937960449786736</v>
      </c>
    </row>
    <row r="39" spans="2:7" x14ac:dyDescent="0.35">
      <c r="B39" s="10" t="s">
        <v>20</v>
      </c>
      <c r="C39" s="3" t="s">
        <v>5</v>
      </c>
      <c r="D39" s="10" t="str">
        <f t="shared" si="0"/>
        <v>SteamerHKD</v>
      </c>
      <c r="E39" s="14">
        <v>17.448623497479641</v>
      </c>
      <c r="F39" s="14">
        <v>19.387359441644048</v>
      </c>
      <c r="G39" s="14">
        <v>21.326095385808451</v>
      </c>
    </row>
    <row r="40" spans="2:7" x14ac:dyDescent="0.35">
      <c r="B40" s="10" t="s">
        <v>21</v>
      </c>
      <c r="C40" s="3" t="s">
        <v>5</v>
      </c>
      <c r="D40" s="10" t="str">
        <f t="shared" si="0"/>
        <v>Drip CoffeeHKD</v>
      </c>
      <c r="E40" s="14">
        <v>13.571151609150833</v>
      </c>
      <c r="F40" s="14">
        <v>15.122140364482355</v>
      </c>
      <c r="G40" s="14">
        <v>15.897634742148117</v>
      </c>
    </row>
  </sheetData>
  <dataValidations count="2">
    <dataValidation type="list" allowBlank="1" showInputMessage="1" showErrorMessage="1" sqref="I5:I8">
      <formula1>$B$5:$B$13</formula1>
    </dataValidation>
    <dataValidation type="list" allowBlank="1" showInputMessage="1" showErrorMessage="1" sqref="J5:J8">
      <formula1>$S$2:$S$3</formula1>
    </dataValidation>
  </dataValidations>
  <hyperlinks>
    <hyperlink ref="A2" location="'TOC'!A1" display="'TOC'!A1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defaultColWidth="9.09765625" defaultRowHeight="14.5" x14ac:dyDescent="0.35"/>
  <cols>
    <col min="1" max="1" width="3.3984375" style="26" customWidth="1"/>
    <col min="2" max="2" width="15.3984375" style="26" customWidth="1"/>
    <col min="3" max="3" width="18.296875" style="26" customWidth="1"/>
    <col min="4" max="4" width="20.59765625" style="26" bestFit="1" customWidth="1"/>
    <col min="5" max="16384" width="9.09765625" style="26"/>
  </cols>
  <sheetData>
    <row r="1" spans="1:5" s="2" customFormat="1" ht="20.25" customHeight="1" x14ac:dyDescent="0.45">
      <c r="A1" s="1" t="s">
        <v>51</v>
      </c>
      <c r="B1" s="1"/>
    </row>
    <row r="2" spans="1:5" x14ac:dyDescent="0.35">
      <c r="A2" s="46" t="s">
        <v>102</v>
      </c>
    </row>
    <row r="3" spans="1:5" x14ac:dyDescent="0.35">
      <c r="B3" s="29"/>
      <c r="C3" s="29" t="s">
        <v>53</v>
      </c>
      <c r="D3" s="29" t="s">
        <v>54</v>
      </c>
    </row>
    <row r="4" spans="1:5" x14ac:dyDescent="0.35">
      <c r="B4" s="26" t="s">
        <v>48</v>
      </c>
      <c r="C4" s="27">
        <v>42029</v>
      </c>
      <c r="D4" s="30">
        <v>42029</v>
      </c>
      <c r="E4" s="27">
        <v>2</v>
      </c>
    </row>
    <row r="5" spans="1:5" x14ac:dyDescent="0.35">
      <c r="B5" s="26" t="s">
        <v>52</v>
      </c>
      <c r="C5" s="28">
        <v>42029.592361111114</v>
      </c>
      <c r="D5" s="31">
        <v>42029.592361111114</v>
      </c>
    </row>
  </sheetData>
  <hyperlinks>
    <hyperlink ref="A2" location="'TOC'!A1" display="'TOC'!A1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7" sqref="C17"/>
    </sheetView>
  </sheetViews>
  <sheetFormatPr defaultColWidth="9.09765625" defaultRowHeight="14.5" x14ac:dyDescent="0.35"/>
  <cols>
    <col min="1" max="2" width="17" style="16" customWidth="1"/>
    <col min="3" max="3" width="16.8984375" style="16" customWidth="1"/>
    <col min="4" max="4" width="27.296875" style="16" bestFit="1" customWidth="1"/>
    <col min="5" max="16384" width="9.09765625" style="16"/>
  </cols>
  <sheetData>
    <row r="1" spans="1:6" s="2" customFormat="1" ht="20.25" customHeight="1" x14ac:dyDescent="0.45">
      <c r="A1" s="1" t="s">
        <v>47</v>
      </c>
    </row>
    <row r="2" spans="1:6" x14ac:dyDescent="0.35">
      <c r="A2" s="46" t="s">
        <v>102</v>
      </c>
      <c r="B2" s="15"/>
      <c r="C2" s="15"/>
      <c r="D2" s="15"/>
    </row>
    <row r="3" spans="1:6" x14ac:dyDescent="0.35">
      <c r="A3" s="17" t="s">
        <v>48</v>
      </c>
      <c r="B3" s="17" t="s">
        <v>24</v>
      </c>
      <c r="C3" s="17" t="s">
        <v>25</v>
      </c>
      <c r="D3" s="17" t="s">
        <v>26</v>
      </c>
    </row>
    <row r="4" spans="1:6" x14ac:dyDescent="0.35">
      <c r="A4" s="24">
        <v>42005</v>
      </c>
      <c r="B4" s="18" t="s">
        <v>28</v>
      </c>
      <c r="C4" s="18" t="s">
        <v>29</v>
      </c>
      <c r="D4" s="18" t="s">
        <v>30</v>
      </c>
      <c r="F4" s="25"/>
    </row>
    <row r="5" spans="1:6" x14ac:dyDescent="0.35">
      <c r="A5" s="24">
        <v>42006</v>
      </c>
      <c r="B5" s="19" t="s">
        <v>31</v>
      </c>
      <c r="C5" s="19" t="s">
        <v>29</v>
      </c>
      <c r="D5" s="19" t="s">
        <v>32</v>
      </c>
    </row>
    <row r="6" spans="1:6" x14ac:dyDescent="0.35">
      <c r="A6" s="24">
        <v>42007</v>
      </c>
      <c r="B6" s="20" t="s">
        <v>33</v>
      </c>
      <c r="C6" s="20" t="s">
        <v>29</v>
      </c>
      <c r="D6" s="20" t="s">
        <v>34</v>
      </c>
    </row>
    <row r="7" spans="1:6" x14ac:dyDescent="0.35">
      <c r="A7" s="24">
        <v>42008</v>
      </c>
      <c r="B7" s="20" t="s">
        <v>35</v>
      </c>
      <c r="C7" s="20" t="s">
        <v>29</v>
      </c>
      <c r="D7" s="20" t="s">
        <v>36</v>
      </c>
    </row>
    <row r="8" spans="1:6" x14ac:dyDescent="0.35">
      <c r="A8" s="24">
        <v>42009</v>
      </c>
      <c r="B8" s="20" t="s">
        <v>37</v>
      </c>
      <c r="C8" s="20" t="s">
        <v>38</v>
      </c>
      <c r="D8" s="20" t="s">
        <v>39</v>
      </c>
    </row>
    <row r="9" spans="1:6" x14ac:dyDescent="0.35">
      <c r="A9" s="24">
        <v>42010</v>
      </c>
      <c r="B9" s="20" t="s">
        <v>40</v>
      </c>
      <c r="C9" s="20" t="s">
        <v>38</v>
      </c>
      <c r="D9" s="20" t="s">
        <v>41</v>
      </c>
    </row>
    <row r="10" spans="1:6" x14ac:dyDescent="0.35">
      <c r="A10" s="24">
        <v>42011</v>
      </c>
      <c r="B10" s="20" t="s">
        <v>42</v>
      </c>
      <c r="C10" s="20" t="s">
        <v>38</v>
      </c>
      <c r="D10" s="20" t="s">
        <v>43</v>
      </c>
    </row>
    <row r="11" spans="1:6" x14ac:dyDescent="0.35">
      <c r="A11" s="24">
        <v>42012</v>
      </c>
      <c r="B11" s="20" t="s">
        <v>44</v>
      </c>
      <c r="C11" s="20" t="s">
        <v>38</v>
      </c>
      <c r="D11" s="20" t="s">
        <v>45</v>
      </c>
    </row>
    <row r="12" spans="1:6" x14ac:dyDescent="0.35">
      <c r="A12" s="15"/>
      <c r="B12" s="15"/>
      <c r="C12" s="15"/>
      <c r="D12" s="15"/>
    </row>
    <row r="13" spans="1:6" x14ac:dyDescent="0.35">
      <c r="A13" s="15"/>
      <c r="B13" s="15"/>
      <c r="C13" s="15"/>
      <c r="D13" s="15"/>
    </row>
    <row r="14" spans="1:6" x14ac:dyDescent="0.35">
      <c r="A14" s="21" t="s">
        <v>50</v>
      </c>
      <c r="B14" s="22"/>
      <c r="C14" s="22"/>
      <c r="D14" s="22"/>
    </row>
    <row r="15" spans="1:6" ht="15" thickBot="1" x14ac:dyDescent="0.4">
      <c r="A15" s="15"/>
      <c r="B15" s="15"/>
      <c r="C15" s="15"/>
      <c r="D15" s="15"/>
    </row>
    <row r="16" spans="1:6" ht="15" thickBot="1" x14ac:dyDescent="0.4">
      <c r="A16" s="15" t="s">
        <v>48</v>
      </c>
      <c r="B16" s="24">
        <v>42007</v>
      </c>
      <c r="C16" s="23" t="str">
        <f>VLOOKUP(B16,$A$4:$B$11,2,FALSE)</f>
        <v>Dobbert, Susan</v>
      </c>
      <c r="D16" s="15"/>
    </row>
    <row r="17" spans="1:8" ht="15" thickBot="1" x14ac:dyDescent="0.4">
      <c r="A17" s="15" t="s">
        <v>49</v>
      </c>
      <c r="B17" s="24">
        <v>42007</v>
      </c>
      <c r="C17" s="32" t="str">
        <f>VLOOKUP(B17,$A$4:$B$11,2,FALSE)</f>
        <v>Dobbert, Susan</v>
      </c>
      <c r="D17" s="33" t="s">
        <v>56</v>
      </c>
      <c r="E17" s="34"/>
      <c r="F17" s="34"/>
      <c r="G17" s="34"/>
      <c r="H17" s="34"/>
    </row>
    <row r="18" spans="1:8" x14ac:dyDescent="0.35">
      <c r="D18" s="34" t="s">
        <v>55</v>
      </c>
      <c r="E18" s="34"/>
      <c r="F18" s="34"/>
      <c r="G18" s="34"/>
      <c r="H18" s="34"/>
    </row>
  </sheetData>
  <hyperlinks>
    <hyperlink ref="A2" location="'TOC'!A1" display="'TOC'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4" sqref="E14"/>
    </sheetView>
  </sheetViews>
  <sheetFormatPr defaultColWidth="9.09765625" defaultRowHeight="14.5" x14ac:dyDescent="0.35"/>
  <cols>
    <col min="1" max="4" width="17" style="16" customWidth="1"/>
    <col min="5" max="5" width="9.296875" style="16" customWidth="1"/>
    <col min="6" max="6" width="27.296875" style="16" bestFit="1" customWidth="1"/>
    <col min="7" max="16384" width="9.09765625" style="16"/>
  </cols>
  <sheetData>
    <row r="1" spans="1:6" s="2" customFormat="1" ht="20.25" customHeight="1" x14ac:dyDescent="0.45">
      <c r="A1" s="1" t="s">
        <v>47</v>
      </c>
      <c r="B1" s="1"/>
      <c r="C1" s="1"/>
    </row>
    <row r="2" spans="1:6" x14ac:dyDescent="0.35">
      <c r="A2" s="46" t="s">
        <v>102</v>
      </c>
      <c r="B2" s="15"/>
      <c r="C2" s="15"/>
      <c r="D2" s="15"/>
      <c r="E2" s="15"/>
      <c r="F2" s="15"/>
    </row>
    <row r="3" spans="1:6" x14ac:dyDescent="0.35">
      <c r="A3" s="17" t="s">
        <v>48</v>
      </c>
      <c r="B3" s="17" t="s">
        <v>57</v>
      </c>
      <c r="C3" s="17" t="s">
        <v>58</v>
      </c>
      <c r="D3" s="17" t="s">
        <v>24</v>
      </c>
      <c r="E3" s="17" t="s">
        <v>25</v>
      </c>
      <c r="F3" s="17" t="s">
        <v>26</v>
      </c>
    </row>
    <row r="4" spans="1:6" x14ac:dyDescent="0.35">
      <c r="A4" s="35">
        <v>42005.548611111109</v>
      </c>
      <c r="B4" s="24">
        <f>ROUNDDOWN(A4,0)</f>
        <v>42005</v>
      </c>
      <c r="C4" s="24">
        <f>DATE(YEAR(A4),MONTH(A4),DAY(A4))</f>
        <v>42005</v>
      </c>
      <c r="D4" s="18" t="s">
        <v>28</v>
      </c>
      <c r="E4" s="18" t="s">
        <v>29</v>
      </c>
      <c r="F4" s="18" t="s">
        <v>30</v>
      </c>
    </row>
    <row r="5" spans="1:6" x14ac:dyDescent="0.35">
      <c r="A5" s="35">
        <v>42006.295138888891</v>
      </c>
      <c r="B5" s="24">
        <f t="shared" ref="B5:B9" si="0">ROUNDDOWN(A5,0)</f>
        <v>42006</v>
      </c>
      <c r="C5" s="24">
        <f t="shared" ref="C5:C9" si="1">DATE(YEAR(A5),MONTH(A5),DAY(A5))</f>
        <v>42006</v>
      </c>
      <c r="D5" s="19" t="s">
        <v>31</v>
      </c>
      <c r="E5" s="19" t="s">
        <v>29</v>
      </c>
      <c r="F5" s="19" t="s">
        <v>32</v>
      </c>
    </row>
    <row r="6" spans="1:6" x14ac:dyDescent="0.35">
      <c r="A6" s="35">
        <v>42007.520833333336</v>
      </c>
      <c r="B6" s="24">
        <f t="shared" si="0"/>
        <v>42007</v>
      </c>
      <c r="C6" s="24">
        <f t="shared" si="1"/>
        <v>42007</v>
      </c>
      <c r="D6" s="20" t="s">
        <v>33</v>
      </c>
      <c r="E6" s="20" t="s">
        <v>29</v>
      </c>
      <c r="F6" s="20" t="s">
        <v>34</v>
      </c>
    </row>
    <row r="7" spans="1:6" x14ac:dyDescent="0.35">
      <c r="A7" s="35">
        <v>42008.725694444445</v>
      </c>
      <c r="B7" s="24">
        <f t="shared" si="0"/>
        <v>42008</v>
      </c>
      <c r="C7" s="24">
        <f t="shared" si="1"/>
        <v>42008</v>
      </c>
      <c r="D7" s="20" t="s">
        <v>35</v>
      </c>
      <c r="E7" s="20" t="s">
        <v>29</v>
      </c>
      <c r="F7" s="20" t="s">
        <v>36</v>
      </c>
    </row>
    <row r="8" spans="1:6" x14ac:dyDescent="0.35">
      <c r="A8" s="35">
        <v>42009.725694444445</v>
      </c>
      <c r="B8" s="24">
        <f t="shared" si="0"/>
        <v>42009</v>
      </c>
      <c r="C8" s="24">
        <f t="shared" si="1"/>
        <v>42009</v>
      </c>
      <c r="D8" s="20" t="s">
        <v>37</v>
      </c>
      <c r="E8" s="20" t="s">
        <v>38</v>
      </c>
      <c r="F8" s="20" t="s">
        <v>39</v>
      </c>
    </row>
    <row r="9" spans="1:6" x14ac:dyDescent="0.35">
      <c r="A9" s="35">
        <v>42010.251388888886</v>
      </c>
      <c r="B9" s="24">
        <f t="shared" si="0"/>
        <v>42010</v>
      </c>
      <c r="C9" s="24">
        <f t="shared" si="1"/>
        <v>42010</v>
      </c>
      <c r="D9" s="20" t="s">
        <v>40</v>
      </c>
      <c r="E9" s="20" t="s">
        <v>38</v>
      </c>
      <c r="F9" s="20" t="s">
        <v>41</v>
      </c>
    </row>
    <row r="10" spans="1:6" x14ac:dyDescent="0.35">
      <c r="A10" s="15"/>
      <c r="B10" s="15"/>
      <c r="C10" s="15"/>
      <c r="D10" s="15"/>
      <c r="E10" s="15"/>
      <c r="F10" s="15"/>
    </row>
    <row r="11" spans="1:6" x14ac:dyDescent="0.35">
      <c r="A11" s="15"/>
      <c r="B11" s="15"/>
      <c r="C11" s="15"/>
      <c r="D11" s="15"/>
      <c r="E11" s="15"/>
      <c r="F11" s="15"/>
    </row>
    <row r="12" spans="1:6" x14ac:dyDescent="0.35">
      <c r="A12" s="21" t="s">
        <v>50</v>
      </c>
      <c r="B12" s="21"/>
      <c r="C12" s="21"/>
      <c r="D12" s="22"/>
      <c r="E12" s="22"/>
      <c r="F12" s="22"/>
    </row>
    <row r="13" spans="1:6" ht="15" thickBot="1" x14ac:dyDescent="0.4">
      <c r="A13" s="15"/>
      <c r="B13" s="15"/>
      <c r="C13" s="15"/>
      <c r="D13" s="15"/>
      <c r="E13" s="15"/>
      <c r="F13" s="15"/>
    </row>
    <row r="14" spans="1:6" ht="15" thickBot="1" x14ac:dyDescent="0.4">
      <c r="A14" s="15" t="s">
        <v>46</v>
      </c>
      <c r="B14" s="15"/>
      <c r="C14" s="15"/>
      <c r="D14" s="24">
        <v>42007</v>
      </c>
      <c r="E14" s="23" t="str">
        <f>VLOOKUP(D14,$C$4:$D$9,2,FALSE)</f>
        <v>Dobbert, Susan</v>
      </c>
      <c r="F14" s="15"/>
    </row>
    <row r="15" spans="1:6" x14ac:dyDescent="0.35">
      <c r="A15" s="15"/>
      <c r="B15" s="15"/>
      <c r="C15" s="15"/>
      <c r="D15" s="15"/>
      <c r="E15" s="15"/>
      <c r="F15" s="15"/>
    </row>
  </sheetData>
  <hyperlinks>
    <hyperlink ref="A2" location="'TOC'!A1" display="'TOC'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ColWidth="9.09765625" defaultRowHeight="14.5" x14ac:dyDescent="0.35"/>
  <cols>
    <col min="1" max="1" width="15.59765625" style="26" customWidth="1"/>
    <col min="2" max="2" width="9.69921875" style="26" customWidth="1"/>
    <col min="3" max="3" width="50.8984375" style="26" bestFit="1" customWidth="1"/>
    <col min="4" max="16384" width="9.09765625" style="26"/>
  </cols>
  <sheetData>
    <row r="1" spans="1:4" s="2" customFormat="1" ht="20.25" customHeight="1" x14ac:dyDescent="0.45">
      <c r="A1" s="1" t="s">
        <v>59</v>
      </c>
      <c r="B1" s="1"/>
      <c r="C1" s="1"/>
      <c r="D1" s="1"/>
    </row>
    <row r="2" spans="1:4" x14ac:dyDescent="0.35">
      <c r="A2" s="46" t="s">
        <v>102</v>
      </c>
    </row>
    <row r="3" spans="1:4" x14ac:dyDescent="0.35">
      <c r="A3" s="29" t="s">
        <v>63</v>
      </c>
      <c r="B3" s="29" t="s">
        <v>66</v>
      </c>
      <c r="C3" s="29" t="s">
        <v>64</v>
      </c>
    </row>
    <row r="4" spans="1:4" x14ac:dyDescent="0.35">
      <c r="A4" s="37" t="s">
        <v>60</v>
      </c>
      <c r="B4" s="36" t="s">
        <v>65</v>
      </c>
      <c r="C4" s="26" t="s">
        <v>69</v>
      </c>
    </row>
    <row r="5" spans="1:4" x14ac:dyDescent="0.35">
      <c r="A5" s="26" t="s">
        <v>61</v>
      </c>
      <c r="B5" s="36" t="s">
        <v>67</v>
      </c>
      <c r="C5" s="26" t="s">
        <v>68</v>
      </c>
    </row>
    <row r="6" spans="1:4" x14ac:dyDescent="0.35">
      <c r="A6" s="26" t="s">
        <v>70</v>
      </c>
      <c r="B6" s="36" t="s">
        <v>71</v>
      </c>
      <c r="C6" s="26" t="s">
        <v>72</v>
      </c>
    </row>
  </sheetData>
  <hyperlinks>
    <hyperlink ref="A2" location="'TOC'!A1" display="'TOC'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3" sqref="E13"/>
    </sheetView>
  </sheetViews>
  <sheetFormatPr defaultColWidth="9.09765625" defaultRowHeight="14.5" x14ac:dyDescent="0.35"/>
  <cols>
    <col min="1" max="1" width="21.8984375" style="16" customWidth="1"/>
    <col min="2" max="2" width="22.296875" style="16" customWidth="1"/>
    <col min="3" max="3" width="27.296875" style="16" bestFit="1" customWidth="1"/>
    <col min="4" max="4" width="18" style="16" customWidth="1"/>
    <col min="5" max="5" width="13.3984375" style="16" bestFit="1" customWidth="1"/>
    <col min="6" max="6" width="27.296875" style="16" bestFit="1" customWidth="1"/>
    <col min="7" max="16384" width="9.09765625" style="16"/>
  </cols>
  <sheetData>
    <row r="1" spans="1:6" s="2" customFormat="1" ht="20.25" customHeight="1" x14ac:dyDescent="0.45">
      <c r="A1" s="1" t="s">
        <v>59</v>
      </c>
      <c r="B1" s="1"/>
      <c r="C1" s="1"/>
    </row>
    <row r="2" spans="1:6" x14ac:dyDescent="0.35">
      <c r="A2" s="46" t="s">
        <v>102</v>
      </c>
      <c r="B2" s="15"/>
      <c r="C2" s="15"/>
      <c r="D2" s="15"/>
      <c r="E2" s="15"/>
      <c r="F2" s="15"/>
    </row>
    <row r="3" spans="1:6" x14ac:dyDescent="0.35">
      <c r="A3" s="17" t="s">
        <v>24</v>
      </c>
      <c r="B3" s="17" t="s">
        <v>76</v>
      </c>
      <c r="C3" s="17" t="s">
        <v>26</v>
      </c>
      <c r="D3" s="17" t="s">
        <v>27</v>
      </c>
    </row>
    <row r="4" spans="1:6" x14ac:dyDescent="0.35">
      <c r="A4" s="18" t="s">
        <v>28</v>
      </c>
      <c r="B4" s="18" t="s">
        <v>77</v>
      </c>
      <c r="C4" s="18" t="s">
        <v>30</v>
      </c>
      <c r="D4" s="39">
        <v>100000</v>
      </c>
    </row>
    <row r="5" spans="1:6" x14ac:dyDescent="0.35">
      <c r="A5" s="19" t="s">
        <v>31</v>
      </c>
      <c r="B5" s="19" t="s">
        <v>78</v>
      </c>
      <c r="C5" s="20" t="s">
        <v>34</v>
      </c>
      <c r="D5" s="39">
        <v>150000</v>
      </c>
    </row>
    <row r="6" spans="1:6" x14ac:dyDescent="0.35">
      <c r="A6" s="20" t="s">
        <v>33</v>
      </c>
      <c r="B6" s="20" t="s">
        <v>79</v>
      </c>
      <c r="C6" s="20" t="s">
        <v>86</v>
      </c>
      <c r="D6" s="39">
        <v>200000</v>
      </c>
    </row>
    <row r="7" spans="1:6" x14ac:dyDescent="0.35">
      <c r="A7" s="20" t="s">
        <v>35</v>
      </c>
      <c r="B7" s="20" t="s">
        <v>80</v>
      </c>
      <c r="C7" s="20" t="s">
        <v>36</v>
      </c>
      <c r="D7" s="39">
        <v>250000</v>
      </c>
    </row>
    <row r="8" spans="1:6" x14ac:dyDescent="0.35">
      <c r="A8" s="20" t="s">
        <v>37</v>
      </c>
      <c r="B8" s="20" t="s">
        <v>81</v>
      </c>
      <c r="C8" s="20" t="s">
        <v>39</v>
      </c>
      <c r="D8" s="39">
        <v>300000</v>
      </c>
    </row>
    <row r="9" spans="1:6" x14ac:dyDescent="0.35">
      <c r="A9" s="20" t="s">
        <v>40</v>
      </c>
      <c r="B9" s="20" t="s">
        <v>82</v>
      </c>
      <c r="C9" s="20" t="s">
        <v>41</v>
      </c>
      <c r="D9" s="39">
        <v>350000</v>
      </c>
    </row>
    <row r="10" spans="1:6" x14ac:dyDescent="0.35">
      <c r="A10" s="15"/>
      <c r="B10" s="15"/>
      <c r="C10" s="15"/>
      <c r="D10" s="15"/>
      <c r="E10" s="15"/>
      <c r="F10" s="15"/>
    </row>
    <row r="11" spans="1:6" x14ac:dyDescent="0.35">
      <c r="A11" s="15"/>
      <c r="B11" s="15"/>
      <c r="C11" s="15"/>
      <c r="D11" s="15"/>
      <c r="E11" s="15"/>
      <c r="F11" s="15"/>
    </row>
    <row r="12" spans="1:6" x14ac:dyDescent="0.35">
      <c r="A12" s="38" t="s">
        <v>73</v>
      </c>
      <c r="B12" s="38"/>
      <c r="C12" s="38" t="s">
        <v>88</v>
      </c>
      <c r="D12" s="38" t="s">
        <v>63</v>
      </c>
      <c r="E12" s="38" t="s">
        <v>74</v>
      </c>
      <c r="F12" s="15"/>
    </row>
    <row r="13" spans="1:6" x14ac:dyDescent="0.35">
      <c r="A13" s="15" t="s">
        <v>75</v>
      </c>
      <c r="B13" s="15"/>
      <c r="C13" s="16" t="s">
        <v>62</v>
      </c>
      <c r="D13" s="15" t="s">
        <v>84</v>
      </c>
      <c r="E13" s="15" t="str">
        <f>VLOOKUP(C13&amp;"*",$A$4:$A$9,1,FALSE)</f>
        <v>Dillard, Susan</v>
      </c>
      <c r="F13" s="15"/>
    </row>
    <row r="14" spans="1:6" x14ac:dyDescent="0.35">
      <c r="A14" s="16" t="s">
        <v>83</v>
      </c>
      <c r="C14" s="16" t="s">
        <v>89</v>
      </c>
      <c r="D14" s="16" t="s">
        <v>85</v>
      </c>
      <c r="E14" s="16" t="str">
        <f>VLOOKUP("???-"&amp;C14,$B$4:$B$9,1,FALSE)</f>
        <v>800-555-1212</v>
      </c>
    </row>
    <row r="15" spans="1:6" x14ac:dyDescent="0.35">
      <c r="A15" s="20" t="s">
        <v>87</v>
      </c>
      <c r="C15" s="20" t="s">
        <v>86</v>
      </c>
      <c r="E15" s="16">
        <f>VLOOKUP(C15&amp;"~*",$C$4:$D$9,2,FALSE)</f>
        <v>200000</v>
      </c>
    </row>
  </sheetData>
  <hyperlinks>
    <hyperlink ref="A2" location="'TOC'!A1" display="'TOC'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4" sqref="D14"/>
    </sheetView>
  </sheetViews>
  <sheetFormatPr defaultColWidth="9.09765625" defaultRowHeight="14.5" x14ac:dyDescent="0.35"/>
  <cols>
    <col min="1" max="1" width="21.8984375" style="16" customWidth="1"/>
    <col min="2" max="2" width="22.296875" style="16" customWidth="1"/>
    <col min="3" max="3" width="27.296875" style="16" bestFit="1" customWidth="1"/>
    <col min="4" max="4" width="18" style="16" customWidth="1"/>
    <col min="5" max="5" width="9.296875" style="16" customWidth="1"/>
    <col min="6" max="6" width="27.296875" style="16" bestFit="1" customWidth="1"/>
    <col min="7" max="16384" width="9.09765625" style="16"/>
  </cols>
  <sheetData>
    <row r="1" spans="1:6" s="2" customFormat="1" ht="20.25" customHeight="1" x14ac:dyDescent="0.45">
      <c r="A1" s="1" t="s">
        <v>91</v>
      </c>
      <c r="B1" s="1"/>
      <c r="C1" s="1"/>
    </row>
    <row r="2" spans="1:6" x14ac:dyDescent="0.35">
      <c r="A2" s="46" t="s">
        <v>102</v>
      </c>
      <c r="B2" s="15"/>
      <c r="C2" s="15"/>
      <c r="D2" s="15"/>
      <c r="E2" s="15"/>
      <c r="F2" s="15"/>
    </row>
    <row r="3" spans="1:6" x14ac:dyDescent="0.35">
      <c r="A3" s="17" t="s">
        <v>24</v>
      </c>
      <c r="B3" s="17" t="s">
        <v>76</v>
      </c>
      <c r="C3" s="17" t="s">
        <v>26</v>
      </c>
      <c r="D3" s="17" t="s">
        <v>27</v>
      </c>
    </row>
    <row r="4" spans="1:6" x14ac:dyDescent="0.35">
      <c r="A4" s="18" t="s">
        <v>31</v>
      </c>
      <c r="B4" s="18" t="s">
        <v>78</v>
      </c>
      <c r="C4" s="18" t="s">
        <v>34</v>
      </c>
      <c r="D4" s="39">
        <v>145236</v>
      </c>
    </row>
    <row r="5" spans="1:6" x14ac:dyDescent="0.35">
      <c r="A5" s="19" t="s">
        <v>40</v>
      </c>
      <c r="B5" s="19" t="s">
        <v>82</v>
      </c>
      <c r="C5" s="20" t="s">
        <v>41</v>
      </c>
      <c r="D5" s="39">
        <v>352362</v>
      </c>
    </row>
    <row r="6" spans="1:6" x14ac:dyDescent="0.35">
      <c r="A6" s="20" t="s">
        <v>28</v>
      </c>
      <c r="B6" s="20" t="s">
        <v>77</v>
      </c>
      <c r="C6" s="20" t="s">
        <v>30</v>
      </c>
      <c r="D6" s="39">
        <v>172438</v>
      </c>
    </row>
    <row r="7" spans="1:6" x14ac:dyDescent="0.35">
      <c r="A7" s="20" t="s">
        <v>35</v>
      </c>
      <c r="B7" s="20" t="s">
        <v>80</v>
      </c>
      <c r="C7" s="20" t="s">
        <v>36</v>
      </c>
      <c r="D7" s="39">
        <v>463513</v>
      </c>
    </row>
    <row r="8" spans="1:6" x14ac:dyDescent="0.35">
      <c r="A8" s="20" t="s">
        <v>33</v>
      </c>
      <c r="B8" s="20" t="s">
        <v>79</v>
      </c>
      <c r="C8" s="20" t="s">
        <v>86</v>
      </c>
      <c r="D8" s="39">
        <v>357665</v>
      </c>
    </row>
    <row r="9" spans="1:6" x14ac:dyDescent="0.35">
      <c r="A9" s="20" t="s">
        <v>37</v>
      </c>
      <c r="B9" s="20" t="s">
        <v>81</v>
      </c>
      <c r="C9" s="20" t="s">
        <v>39</v>
      </c>
      <c r="D9" s="39">
        <v>460305</v>
      </c>
    </row>
    <row r="10" spans="1:6" x14ac:dyDescent="0.35">
      <c r="A10" s="15"/>
      <c r="B10" s="15"/>
      <c r="C10" s="15"/>
      <c r="D10" s="15"/>
      <c r="E10" s="15"/>
      <c r="F10" s="15"/>
    </row>
    <row r="11" spans="1:6" x14ac:dyDescent="0.35">
      <c r="A11" s="15"/>
      <c r="B11" s="15"/>
      <c r="C11" s="15"/>
      <c r="D11" s="15"/>
      <c r="E11" s="15"/>
      <c r="F11" s="15"/>
    </row>
    <row r="12" spans="1:6" x14ac:dyDescent="0.35">
      <c r="A12" s="38" t="s">
        <v>90</v>
      </c>
      <c r="B12" s="38"/>
      <c r="C12" s="38"/>
      <c r="D12" s="38"/>
      <c r="E12" s="38"/>
      <c r="F12" s="15"/>
    </row>
    <row r="13" spans="1:6" x14ac:dyDescent="0.35">
      <c r="A13" s="40"/>
      <c r="B13" s="15"/>
      <c r="D13" s="15"/>
      <c r="E13" s="15"/>
      <c r="F13" s="15"/>
    </row>
    <row r="14" spans="1:6" x14ac:dyDescent="0.35">
      <c r="A14" s="16" t="str">
        <f>INDEX($A$4:$A$9,MATCH(LARGE($D$4:$D$9,2),$D$4:$D$9,0))</f>
        <v>Dunton, Donna</v>
      </c>
      <c r="B14" s="16">
        <f>LARGE(D4:D9,3)</f>
        <v>357665</v>
      </c>
      <c r="C14" s="16">
        <f>MATCH(B14,$D$4:$D$9,0)</f>
        <v>5</v>
      </c>
      <c r="D14" s="16" t="str">
        <f>INDEX($A$4:$A$9,C14)</f>
        <v>Dobbert, Susan</v>
      </c>
    </row>
    <row r="15" spans="1:6" x14ac:dyDescent="0.35">
      <c r="A15" s="40"/>
      <c r="C15" s="20"/>
    </row>
    <row r="16" spans="1:6" x14ac:dyDescent="0.35">
      <c r="A16" s="40"/>
    </row>
    <row r="17" spans="1:1" x14ac:dyDescent="0.35">
      <c r="A17" s="40"/>
    </row>
    <row r="18" spans="1:1" x14ac:dyDescent="0.35">
      <c r="A18" s="40"/>
    </row>
  </sheetData>
  <autoFilter ref="A3:D9">
    <sortState ref="A4:D9">
      <sortCondition ref="A3:A9"/>
    </sortState>
  </autoFilter>
  <hyperlinks>
    <hyperlink ref="A2" location="'TOC'!A1" display="'TOC'!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4" sqref="D14"/>
    </sheetView>
  </sheetViews>
  <sheetFormatPr defaultColWidth="9.09765625" defaultRowHeight="14.5" x14ac:dyDescent="0.35"/>
  <cols>
    <col min="1" max="1" width="21.8984375" style="16" customWidth="1"/>
    <col min="2" max="2" width="22.296875" style="16" customWidth="1"/>
    <col min="3" max="3" width="27.296875" style="16" bestFit="1" customWidth="1"/>
    <col min="4" max="4" width="18" style="16" customWidth="1"/>
    <col min="5" max="5" width="9.296875" style="16" customWidth="1"/>
    <col min="6" max="6" width="27.296875" style="16" bestFit="1" customWidth="1"/>
    <col min="7" max="16384" width="9.09765625" style="16"/>
  </cols>
  <sheetData>
    <row r="1" spans="1:6" s="2" customFormat="1" ht="20.25" customHeight="1" x14ac:dyDescent="0.45">
      <c r="A1" s="1" t="s">
        <v>96</v>
      </c>
      <c r="B1" s="1"/>
      <c r="C1" s="1"/>
    </row>
    <row r="2" spans="1:6" x14ac:dyDescent="0.35">
      <c r="A2" s="46" t="s">
        <v>102</v>
      </c>
      <c r="B2" s="15"/>
      <c r="C2" s="15"/>
      <c r="D2" s="15"/>
      <c r="E2" s="15"/>
      <c r="F2" s="15"/>
    </row>
    <row r="3" spans="1:6" x14ac:dyDescent="0.35">
      <c r="A3" s="17" t="s">
        <v>24</v>
      </c>
      <c r="B3" s="17" t="s">
        <v>76</v>
      </c>
      <c r="C3" s="17" t="s">
        <v>26</v>
      </c>
      <c r="D3" s="17" t="s">
        <v>27</v>
      </c>
    </row>
    <row r="4" spans="1:6" x14ac:dyDescent="0.35">
      <c r="A4" s="18" t="s">
        <v>31</v>
      </c>
      <c r="B4" s="18" t="s">
        <v>78</v>
      </c>
      <c r="C4" s="18" t="s">
        <v>34</v>
      </c>
      <c r="D4" s="39">
        <v>145236</v>
      </c>
    </row>
    <row r="5" spans="1:6" x14ac:dyDescent="0.35">
      <c r="A5" s="19" t="s">
        <v>40</v>
      </c>
      <c r="B5" s="19" t="s">
        <v>82</v>
      </c>
      <c r="C5" s="20" t="s">
        <v>41</v>
      </c>
      <c r="D5" s="39">
        <v>352362</v>
      </c>
    </row>
    <row r="6" spans="1:6" x14ac:dyDescent="0.35">
      <c r="A6" s="20" t="s">
        <v>28</v>
      </c>
      <c r="B6" s="20" t="s">
        <v>77</v>
      </c>
      <c r="C6" s="20" t="s">
        <v>30</v>
      </c>
      <c r="D6" s="39">
        <v>172438</v>
      </c>
    </row>
    <row r="7" spans="1:6" x14ac:dyDescent="0.35">
      <c r="A7" s="20" t="s">
        <v>35</v>
      </c>
      <c r="B7" s="20" t="s">
        <v>80</v>
      </c>
      <c r="C7" s="20" t="s">
        <v>36</v>
      </c>
      <c r="D7" s="39">
        <v>463513</v>
      </c>
    </row>
    <row r="8" spans="1:6" x14ac:dyDescent="0.35">
      <c r="A8" s="20" t="s">
        <v>33</v>
      </c>
      <c r="B8" s="20" t="s">
        <v>79</v>
      </c>
      <c r="C8" s="20" t="s">
        <v>86</v>
      </c>
      <c r="D8" s="39">
        <v>357665</v>
      </c>
    </row>
    <row r="9" spans="1:6" x14ac:dyDescent="0.35">
      <c r="A9" s="20" t="s">
        <v>37</v>
      </c>
      <c r="B9" s="20" t="s">
        <v>81</v>
      </c>
      <c r="C9" s="20" t="s">
        <v>39</v>
      </c>
      <c r="D9" s="39">
        <v>460305</v>
      </c>
    </row>
    <row r="10" spans="1:6" x14ac:dyDescent="0.35">
      <c r="A10" s="15"/>
      <c r="B10" s="15"/>
      <c r="C10" s="15"/>
      <c r="D10" s="15"/>
      <c r="E10" s="15"/>
      <c r="F10" s="15"/>
    </row>
    <row r="11" spans="1:6" x14ac:dyDescent="0.35">
      <c r="A11" s="15"/>
      <c r="B11" s="15"/>
      <c r="C11" s="15"/>
      <c r="D11" s="15"/>
      <c r="E11" s="15"/>
      <c r="F11" s="15"/>
    </row>
    <row r="12" spans="1:6" x14ac:dyDescent="0.35">
      <c r="A12" s="38" t="s">
        <v>95</v>
      </c>
      <c r="B12" s="38"/>
      <c r="C12" s="38"/>
      <c r="D12" s="38"/>
      <c r="E12" s="38"/>
      <c r="F12" s="15"/>
    </row>
    <row r="13" spans="1:6" x14ac:dyDescent="0.35">
      <c r="A13" s="40"/>
      <c r="B13" s="15"/>
      <c r="D13" s="15"/>
      <c r="E13" s="15"/>
      <c r="F13" s="15"/>
    </row>
    <row r="14" spans="1:6" x14ac:dyDescent="0.35">
      <c r="A14" s="16">
        <v>1</v>
      </c>
      <c r="B14" s="16">
        <f>SMALL($D$4:$D$9,$A14)</f>
        <v>145236</v>
      </c>
      <c r="C14" s="40" t="s">
        <v>92</v>
      </c>
      <c r="D14" s="16" t="str">
        <f>INDEX($A$4:$A$9,MATCH(SMALL($D$4:$D$9,A14),$D$4:$D$9,0))</f>
        <v>De Pasquale, Richard</v>
      </c>
    </row>
    <row r="15" spans="1:6" x14ac:dyDescent="0.35">
      <c r="A15" s="40">
        <v>2</v>
      </c>
      <c r="B15" s="16">
        <f t="shared" ref="B15:B16" si="0">SMALL($D$4:$D$9,$A15)</f>
        <v>172438</v>
      </c>
      <c r="C15" s="40" t="s">
        <v>93</v>
      </c>
      <c r="D15" s="16" t="str">
        <f>INDEX($A$4:$A$9,MATCH(SMALL($D$4:$D$9,A15),$D$4:$D$9,0))</f>
        <v>DeRusha, Joe</v>
      </c>
    </row>
    <row r="16" spans="1:6" x14ac:dyDescent="0.35">
      <c r="A16" s="40">
        <v>3</v>
      </c>
      <c r="B16" s="16">
        <f t="shared" si="0"/>
        <v>352362</v>
      </c>
      <c r="C16" s="40" t="s">
        <v>94</v>
      </c>
      <c r="D16" s="16" t="str">
        <f>INDEX($A$4:$A$9,MATCH(SMALL($D$4:$D$9,A16),$D$4:$D$9,0))</f>
        <v>De Vries, John</v>
      </c>
    </row>
    <row r="17" spans="1:3" x14ac:dyDescent="0.35">
      <c r="A17" s="40"/>
      <c r="C17" s="40"/>
    </row>
    <row r="18" spans="1:3" x14ac:dyDescent="0.35">
      <c r="A18" s="40"/>
      <c r="C18" s="40"/>
    </row>
    <row r="19" spans="1:3" x14ac:dyDescent="0.35">
      <c r="C19" s="40"/>
    </row>
    <row r="20" spans="1:3" x14ac:dyDescent="0.35">
      <c r="C20" s="40"/>
    </row>
    <row r="21" spans="1:3" x14ac:dyDescent="0.35">
      <c r="C21" s="40"/>
    </row>
  </sheetData>
  <autoFilter ref="A3:D9">
    <sortState ref="A4:D9">
      <sortCondition ref="A3:A9"/>
    </sortState>
  </autoFilter>
  <hyperlinks>
    <hyperlink ref="A2" location="'TOC'!A1" display="'TOC'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4" sqref="B4"/>
    </sheetView>
  </sheetViews>
  <sheetFormatPr defaultColWidth="9.09765625" defaultRowHeight="14.5" x14ac:dyDescent="0.35"/>
  <cols>
    <col min="1" max="1" width="27.69921875" style="16" customWidth="1"/>
    <col min="2" max="2" width="22.296875" style="16" customWidth="1"/>
    <col min="3" max="3" width="27.296875" style="16" bestFit="1" customWidth="1"/>
    <col min="4" max="4" width="19.69921875" style="16" bestFit="1" customWidth="1"/>
    <col min="5" max="16384" width="9.09765625" style="16"/>
  </cols>
  <sheetData>
    <row r="1" spans="1:4" s="2" customFormat="1" ht="20.25" customHeight="1" x14ac:dyDescent="0.45">
      <c r="A1" s="1" t="s">
        <v>97</v>
      </c>
      <c r="B1" s="1"/>
      <c r="C1" s="1"/>
    </row>
    <row r="2" spans="1:4" x14ac:dyDescent="0.35">
      <c r="A2" s="46" t="s">
        <v>102</v>
      </c>
      <c r="B2" s="15"/>
      <c r="C2" s="15"/>
      <c r="D2" s="15"/>
    </row>
    <row r="3" spans="1:4" x14ac:dyDescent="0.35">
      <c r="A3" s="42" t="s">
        <v>26</v>
      </c>
      <c r="B3" s="43" t="s">
        <v>101</v>
      </c>
    </row>
    <row r="4" spans="1:4" x14ac:dyDescent="0.35">
      <c r="A4" s="41" t="s">
        <v>30</v>
      </c>
      <c r="B4" s="16" t="str">
        <f t="shared" ref="B4" si="0">IF(ISNUMBER(SEARCH("Sales",A4)),"Sales","Other Dept")</f>
        <v>Sales</v>
      </c>
      <c r="C4" s="16" t="b">
        <f>A4="*"&amp;"Sales"</f>
        <v>0</v>
      </c>
    </row>
    <row r="5" spans="1:4" x14ac:dyDescent="0.35">
      <c r="A5" s="20" t="s">
        <v>41</v>
      </c>
      <c r="B5" s="16" t="str">
        <f>IF(ISNUMBER(SEARCH("Sales",A5)),"Sales","Other Dept")</f>
        <v>Other Dept</v>
      </c>
    </row>
    <row r="6" spans="1:4" x14ac:dyDescent="0.35">
      <c r="A6" s="20" t="s">
        <v>86</v>
      </c>
      <c r="B6" s="16" t="str">
        <f t="shared" ref="B6:B9" si="1">IF(ISNUMBER(SEARCH("Sales",A6)),"Sales","Other Dept")</f>
        <v>Sales</v>
      </c>
    </row>
    <row r="7" spans="1:4" x14ac:dyDescent="0.35">
      <c r="A7" s="20" t="s">
        <v>36</v>
      </c>
      <c r="B7" s="16" t="str">
        <f t="shared" si="1"/>
        <v>Sales</v>
      </c>
    </row>
    <row r="8" spans="1:4" x14ac:dyDescent="0.35">
      <c r="A8" s="20" t="s">
        <v>39</v>
      </c>
      <c r="B8" s="16" t="str">
        <f t="shared" si="1"/>
        <v>Sales</v>
      </c>
    </row>
    <row r="9" spans="1:4" x14ac:dyDescent="0.35">
      <c r="A9" s="20" t="s">
        <v>41</v>
      </c>
      <c r="B9" s="16" t="str">
        <f t="shared" si="1"/>
        <v>Other Dept</v>
      </c>
    </row>
    <row r="10" spans="1:4" x14ac:dyDescent="0.35">
      <c r="A10" s="15"/>
      <c r="B10" s="15"/>
      <c r="C10" s="15"/>
      <c r="D10" s="15"/>
    </row>
    <row r="11" spans="1:4" x14ac:dyDescent="0.35">
      <c r="A11" s="15"/>
      <c r="B11" s="15"/>
      <c r="C11" s="15"/>
      <c r="D11" s="15"/>
    </row>
    <row r="13" spans="1:4" x14ac:dyDescent="0.35">
      <c r="A13" s="44" t="s">
        <v>98</v>
      </c>
    </row>
    <row r="14" spans="1:4" ht="18" customHeight="1" x14ac:dyDescent="0.35">
      <c r="A14" s="45" t="s">
        <v>100</v>
      </c>
    </row>
    <row r="15" spans="1:4" ht="18" customHeight="1" x14ac:dyDescent="0.35">
      <c r="A15" s="45" t="s">
        <v>99</v>
      </c>
    </row>
  </sheetData>
  <hyperlinks>
    <hyperlink ref="A2" location="'TOC'!A1" display="'TOC'!A1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TOC</vt:lpstr>
      <vt:lpstr>VLOOKUP Multiple Criteria</vt:lpstr>
      <vt:lpstr>Multiple Criteria Amper</vt:lpstr>
      <vt:lpstr>Overview of Dates</vt:lpstr>
      <vt:lpstr>Lookup Dates</vt:lpstr>
      <vt:lpstr>Convert Dates</vt:lpstr>
      <vt:lpstr>Wildcards in Excel</vt:lpstr>
      <vt:lpstr>Wildcard Examples</vt:lpstr>
      <vt:lpstr>2nd 3rd Nth Lookups</vt:lpstr>
      <vt:lpstr>Last Place with SMALL</vt:lpstr>
      <vt:lpstr>Text Search Functions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2015-08-26T14:58:30Z</dcterms:created>
  <dcterms:modified xsi:type="dcterms:W3CDTF">2015-12-04T22:25:02Z</dcterms:modified>
</cp:coreProperties>
</file>