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3\Stage 3 Final Files\"/>
    </mc:Choice>
  </mc:AlternateContent>
  <xr:revisionPtr revIDLastSave="0" documentId="13_ncr:1_{3E5FAC9C-E789-426A-B5A8-FECCCF3A9B5A}" xr6:coauthVersionLast="42" xr6:coauthVersionMax="42" xr10:uidLastSave="{00000000-0000-0000-0000-000000000000}"/>
  <bookViews>
    <workbookView xWindow="-120" yWindow="-120" windowWidth="29040" windowHeight="15840" xr2:uid="{D385AAB2-3081-4B41-B029-5A9ECCA95EC7}"/>
  </bookViews>
  <sheets>
    <sheet name="TOC" sheetId="23" r:id="rId1"/>
    <sheet name="Bar Chart" sheetId="1" r:id="rId2"/>
    <sheet name="Line Chart" sheetId="2" r:id="rId3"/>
    <sheet name="Column Chart" sheetId="8" r:id="rId4"/>
    <sheet name="Column Bar Variance" sheetId="7" r:id="rId5"/>
    <sheet name="Line vs Column" sheetId="9" r:id="rId6"/>
    <sheet name="Pie Chart" sheetId="12" r:id="rId7"/>
    <sheet name="Questionable Pie" sheetId="11" r:id="rId8"/>
    <sheet name="Bad Pie" sheetId="14" r:id="rId9"/>
    <sheet name="Aweful Pie" sheetId="15" r:id="rId10"/>
    <sheet name="Histogram" sheetId="16" r:id="rId11"/>
    <sheet name="Age Data" sheetId="17" r:id="rId12"/>
    <sheet name="Waterfall" sheetId="18" r:id="rId13"/>
    <sheet name="Funnel" sheetId="19" r:id="rId14"/>
    <sheet name="Funnel Chart (Old)" sheetId="21" r:id="rId15"/>
    <sheet name="Funnel Chart Guide" sheetId="20" r:id="rId16"/>
  </sheets>
  <externalReferences>
    <externalReference r:id="rId17"/>
  </externalReferences>
  <definedNames>
    <definedName name="_xlchart.v1.0" hidden="1">'Age Data'!$A$4:$A$103</definedName>
    <definedName name="_xlchart.v1.1" hidden="1">'Age Data'!$B$3</definedName>
    <definedName name="_xlchart.v1.2" hidden="1">'Age Data'!$B$4:$B$103</definedName>
    <definedName name="_xlchart.v1.3" hidden="1">Waterfall!$A$6:$A$12</definedName>
    <definedName name="_xlchart.v1.4" hidden="1">Waterfall!$B$5</definedName>
    <definedName name="_xlchart.v1.5" hidden="1">Waterfall!$B$6:$B$12</definedName>
    <definedName name="_xlchart.v2.6" hidden="1">Funnel!$A$4:$A$8</definedName>
    <definedName name="_xlchart.v2.7" hidden="1">Funnel!$B$3</definedName>
    <definedName name="_xlchart.v2.8" hidden="1">Funnel!$B$4:$B$8</definedName>
    <definedName name="rngProducts">[1]!tblProducts[Products]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1" l="1"/>
  <c r="C6" i="21"/>
  <c r="C5" i="21"/>
  <c r="C4" i="21"/>
  <c r="C3" i="21"/>
  <c r="C9" i="20"/>
  <c r="C8" i="20"/>
  <c r="C7" i="20"/>
  <c r="C6" i="20"/>
  <c r="C5" i="20"/>
  <c r="B12" i="18" l="1"/>
  <c r="C4" i="16" l="1"/>
  <c r="D4" i="16" l="1"/>
  <c r="A7" i="16"/>
  <c r="B6" i="16"/>
  <c r="A6" i="16"/>
  <c r="D6" i="16" s="1"/>
  <c r="B5" i="16"/>
  <c r="C5" i="16" s="1"/>
  <c r="B7" i="16" l="1"/>
  <c r="C7" i="16"/>
  <c r="D7" i="16"/>
  <c r="C6" i="16"/>
  <c r="D5" i="16"/>
  <c r="A8" i="16"/>
  <c r="B8" i="16" l="1"/>
  <c r="C8" i="16" s="1"/>
  <c r="A9" i="16"/>
  <c r="D8" i="16" l="1"/>
  <c r="B9" i="16"/>
  <c r="C9" i="16" s="1"/>
  <c r="D9" i="16"/>
  <c r="A10" i="16"/>
  <c r="B16" i="15"/>
  <c r="C15" i="15" s="1"/>
  <c r="B10" i="16" l="1"/>
  <c r="C10" i="16"/>
  <c r="A11" i="16"/>
  <c r="D10" i="16"/>
  <c r="C4" i="15"/>
  <c r="C9" i="15"/>
  <c r="C6" i="15"/>
  <c r="C10" i="15"/>
  <c r="C14" i="15"/>
  <c r="C8" i="15"/>
  <c r="C12" i="15"/>
  <c r="C5" i="15"/>
  <c r="C16" i="15" s="1"/>
  <c r="C13" i="15"/>
  <c r="C7" i="15"/>
  <c r="C11" i="15"/>
  <c r="C6" i="14"/>
  <c r="C8" i="14"/>
  <c r="C10" i="14"/>
  <c r="C12" i="14"/>
  <c r="C14" i="14"/>
  <c r="C4" i="14"/>
  <c r="B16" i="14"/>
  <c r="C5" i="14" s="1"/>
  <c r="C6" i="11"/>
  <c r="C8" i="11"/>
  <c r="C10" i="11"/>
  <c r="C4" i="11"/>
  <c r="B8" i="12"/>
  <c r="C6" i="12" s="1"/>
  <c r="B12" i="11"/>
  <c r="C7" i="11" s="1"/>
  <c r="B16" i="9"/>
  <c r="C16" i="8"/>
  <c r="B16" i="8"/>
  <c r="F9" i="7"/>
  <c r="E9" i="7"/>
  <c r="H9" i="7" s="1"/>
  <c r="F8" i="7"/>
  <c r="E8" i="7"/>
  <c r="H8" i="7" s="1"/>
  <c r="F7" i="7"/>
  <c r="E7" i="7"/>
  <c r="H7" i="7" s="1"/>
  <c r="F6" i="7"/>
  <c r="E6" i="7"/>
  <c r="H6" i="7" s="1"/>
  <c r="C5" i="12" l="1"/>
  <c r="C4" i="12"/>
  <c r="C9" i="11"/>
  <c r="C5" i="11"/>
  <c r="C12" i="11" s="1"/>
  <c r="C15" i="14"/>
  <c r="C11" i="14"/>
  <c r="C7" i="14"/>
  <c r="C16" i="14" s="1"/>
  <c r="B11" i="16"/>
  <c r="C11" i="16" s="1"/>
  <c r="D11" i="16"/>
  <c r="A12" i="16"/>
  <c r="C7" i="12"/>
  <c r="C11" i="11"/>
  <c r="C13" i="14"/>
  <c r="C9" i="14"/>
  <c r="C16" i="9"/>
  <c r="D16" i="9"/>
  <c r="E16" i="9"/>
  <c r="G6" i="7"/>
  <c r="G7" i="7"/>
  <c r="G8" i="7"/>
  <c r="G9" i="7"/>
  <c r="C8" i="12" l="1"/>
  <c r="B12" i="16"/>
  <c r="C12" i="16"/>
  <c r="A13" i="16"/>
  <c r="D12" i="16"/>
  <c r="B16" i="2"/>
  <c r="B12" i="1"/>
  <c r="B13" i="16" l="1"/>
  <c r="C13" i="16"/>
  <c r="D13" i="16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Acampora</author>
  </authors>
  <commentList>
    <comment ref="F5" authorId="0" shapeId="0" xr:uid="{90EEADCE-C65C-44F3-9343-144B96F37D0F}">
      <text>
        <r>
          <rPr>
            <b/>
            <sz val="9"/>
            <color indexed="81"/>
            <rFont val="Tahoma"/>
            <family val="2"/>
          </rPr>
          <t>Jon Acampora:</t>
        </r>
        <r>
          <rPr>
            <sz val="9"/>
            <color indexed="81"/>
            <rFont val="Tahoma"/>
            <family val="2"/>
          </rPr>
          <t xml:space="preserve">
Used for the base column of the stacked bar chart.  
Calculated as the minimum of the two data series.</t>
        </r>
      </text>
    </comment>
    <comment ref="G5" authorId="0" shapeId="0" xr:uid="{ADCA317D-700B-47D9-AD7E-A9C3612A7B7D}">
      <text>
        <r>
          <rPr>
            <b/>
            <sz val="9"/>
            <color indexed="81"/>
            <rFont val="Tahoma"/>
            <family val="2"/>
          </rPr>
          <t>Jon Acampora:</t>
        </r>
        <r>
          <rPr>
            <sz val="9"/>
            <color indexed="81"/>
            <rFont val="Tahoma"/>
            <family val="2"/>
          </rPr>
          <t xml:space="preserve">
Used as the top section of the stacked bar chart.
Calculated as the absolute value of the variance to return a positive number.</t>
        </r>
      </text>
    </comment>
    <comment ref="H5" authorId="0" shapeId="0" xr:uid="{1A24CB5B-F274-4051-B567-68AC50211BAC}">
      <text>
        <r>
          <rPr>
            <b/>
            <sz val="9"/>
            <color indexed="81"/>
            <rFont val="Tahoma"/>
            <family val="2"/>
          </rPr>
          <t>Jon Acampora:</t>
        </r>
        <r>
          <rPr>
            <sz val="9"/>
            <color indexed="81"/>
            <rFont val="Tahoma"/>
            <family val="2"/>
          </rPr>
          <t xml:space="preserve">
Used as the top section of the stacked bar chart.
Calculated as the absolute value of the variance to return a positive number.</t>
        </r>
      </text>
    </comment>
  </commentList>
</comments>
</file>

<file path=xl/sharedStrings.xml><?xml version="1.0" encoding="utf-8"?>
<sst xmlns="http://schemas.openxmlformats.org/spreadsheetml/2006/main" count="310" uniqueCount="206">
  <si>
    <t>Jan Kotas</t>
  </si>
  <si>
    <t>Robert Zare</t>
  </si>
  <si>
    <t>Michael Neipper</t>
  </si>
  <si>
    <t>Laura Giussani</t>
  </si>
  <si>
    <t>Mariya Sergienko</t>
  </si>
  <si>
    <t>Andrew Cencini</t>
  </si>
  <si>
    <t>Anne Larsen</t>
  </si>
  <si>
    <t>Nancy Freehafer</t>
  </si>
  <si>
    <t>Total</t>
  </si>
  <si>
    <t>2017 Revenue</t>
  </si>
  <si>
    <t>Salesperson</t>
  </si>
  <si>
    <t>Bar Chart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</si>
  <si>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</si>
  <si>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</si>
  <si>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</si>
  <si>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</si>
  <si>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</si>
  <si>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</si>
  <si>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</si>
  <si>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</si>
  <si>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</si>
  <si>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</si>
  <si>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</si>
  <si>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</si>
  <si>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Line Chart</t>
  </si>
  <si>
    <t>2017 Budget</t>
  </si>
  <si>
    <t>Month</t>
  </si>
  <si>
    <t>Data Table</t>
  </si>
  <si>
    <t>Additional Chart Data</t>
  </si>
  <si>
    <t>Chart Data:</t>
  </si>
  <si>
    <t>Categories</t>
  </si>
  <si>
    <t>Series 1</t>
  </si>
  <si>
    <t>Series 2</t>
  </si>
  <si>
    <t>Series 3</t>
  </si>
  <si>
    <t>Series 4</t>
  </si>
  <si>
    <t>Series 5</t>
  </si>
  <si>
    <t>Region</t>
  </si>
  <si>
    <t>Budget</t>
  </si>
  <si>
    <t>Actual</t>
  </si>
  <si>
    <t>Variance</t>
  </si>
  <si>
    <t>Base Variance</t>
  </si>
  <si>
    <t>Positive Variance</t>
  </si>
  <si>
    <t>Negative Variance</t>
  </si>
  <si>
    <t>North</t>
  </si>
  <si>
    <t>South</t>
  </si>
  <si>
    <t>East</t>
  </si>
  <si>
    <t>West</t>
  </si>
  <si>
    <t>Column Chart</t>
  </si>
  <si>
    <t>Pie Chart</t>
  </si>
  <si>
    <t>% of Total</t>
  </si>
  <si>
    <t>Name</t>
  </si>
  <si>
    <t>Age</t>
  </si>
  <si>
    <t>Justin Davis</t>
  </si>
  <si>
    <t>Lara Rivas</t>
  </si>
  <si>
    <t>Illana Spence</t>
  </si>
  <si>
    <t>Serena Flynn</t>
  </si>
  <si>
    <t>Azalia Crane</t>
  </si>
  <si>
    <t>Paul Frank</t>
  </si>
  <si>
    <t>Arden Huffman</t>
  </si>
  <si>
    <t>Destiny Colon</t>
  </si>
  <si>
    <t>Chandler Boyer</t>
  </si>
  <si>
    <t>Eden Bowman</t>
  </si>
  <si>
    <t>Vera Steele</t>
  </si>
  <si>
    <t>Priscilla Palmer</t>
  </si>
  <si>
    <t>Madaline Guthrie</t>
  </si>
  <si>
    <t>Remedios Stuart</t>
  </si>
  <si>
    <t>Daquan Delacruz</t>
  </si>
  <si>
    <t>Ivy Ball</t>
  </si>
  <si>
    <t>Odette Carey</t>
  </si>
  <si>
    <t>Jeremy Taylor</t>
  </si>
  <si>
    <t>Mercedes Wise</t>
  </si>
  <si>
    <t>Dorian Harper</t>
  </si>
  <si>
    <t>Hedda Hicks</t>
  </si>
  <si>
    <t>Teegan Cote</t>
  </si>
  <si>
    <t>Rogan Underwood</t>
  </si>
  <si>
    <t>Constance Bond</t>
  </si>
  <si>
    <t>Kelsey Downs</t>
  </si>
  <si>
    <t>Jada Boyle</t>
  </si>
  <si>
    <t>Emmanuel Burke</t>
  </si>
  <si>
    <t>Sydney Wolfe</t>
  </si>
  <si>
    <t>Tatiana Whitaker</t>
  </si>
  <si>
    <t>Haley Morin</t>
  </si>
  <si>
    <t>Chaim Hyde</t>
  </si>
  <si>
    <t>Melyssa Bradford</t>
  </si>
  <si>
    <t>Tallulah Guerrero</t>
  </si>
  <si>
    <t>Cassidy Slater</t>
  </si>
  <si>
    <t>Ezekiel Bowen</t>
  </si>
  <si>
    <t>Ignatius Cabrera</t>
  </si>
  <si>
    <t>Ignatius Cole</t>
  </si>
  <si>
    <t>Grace French</t>
  </si>
  <si>
    <t>Cheryl Nunez</t>
  </si>
  <si>
    <t>Olivia Wilder</t>
  </si>
  <si>
    <t>Bradley Morales</t>
  </si>
  <si>
    <t>Bryar Sears</t>
  </si>
  <si>
    <t>Perry Walter</t>
  </si>
  <si>
    <t>Theodore Hendrix</t>
  </si>
  <si>
    <t>Brendan Mathis</t>
  </si>
  <si>
    <t>Martha Lowe</t>
  </si>
  <si>
    <t>Illiana Maddox</t>
  </si>
  <si>
    <t>Jonas Hodges</t>
  </si>
  <si>
    <t>Thaddeus Zimmerman</t>
  </si>
  <si>
    <t>Iris Santos</t>
  </si>
  <si>
    <t>Oscar Mckenzie</t>
  </si>
  <si>
    <t>Jackson Cole</t>
  </si>
  <si>
    <t>Petra Harrison</t>
  </si>
  <si>
    <t>Idona Wooten</t>
  </si>
  <si>
    <t>Thomas Knowles</t>
  </si>
  <si>
    <t>Dexter Wilkins</t>
  </si>
  <si>
    <t>Hermione Carson</t>
  </si>
  <si>
    <t>Renee Mcdowell</t>
  </si>
  <si>
    <t>Hoyt Mercado</t>
  </si>
  <si>
    <t>Quamar Farrell</t>
  </si>
  <si>
    <t>Vladimir Taylor</t>
  </si>
  <si>
    <t>Rooney Delacruz</t>
  </si>
  <si>
    <t>Holmes Stewart</t>
  </si>
  <si>
    <t>Bell Caldwell</t>
  </si>
  <si>
    <t>Lillian Barker</t>
  </si>
  <si>
    <t>Gannon Mccarthy</t>
  </si>
  <si>
    <t>Xavier Lloyd</t>
  </si>
  <si>
    <t>Oren Lott</t>
  </si>
  <si>
    <t>Blaze Sharp</t>
  </si>
  <si>
    <t>Nyssa Langley</t>
  </si>
  <si>
    <t>Thor Sears</t>
  </si>
  <si>
    <t>Winter Mcgowan</t>
  </si>
  <si>
    <t>Veronica Dejesus</t>
  </si>
  <si>
    <t>Ursa Cherry</t>
  </si>
  <si>
    <t>Megan Acevedo</t>
  </si>
  <si>
    <t>Dorothy Watts</t>
  </si>
  <si>
    <t>Uma Frost</t>
  </si>
  <si>
    <t>Stella Clark</t>
  </si>
  <si>
    <t>Hamilton Horn</t>
  </si>
  <si>
    <t>Jakeem Griffith</t>
  </si>
  <si>
    <t>Cairo Fulton</t>
  </si>
  <si>
    <t>Seth Downs</t>
  </si>
  <si>
    <t>Octavius Mills</t>
  </si>
  <si>
    <t>Leroy Edwards</t>
  </si>
  <si>
    <t>Chase Dixon</t>
  </si>
  <si>
    <t>Grant Mendoza</t>
  </si>
  <si>
    <t>Courtney Conner</t>
  </si>
  <si>
    <t>Samson Coffey</t>
  </si>
  <si>
    <t>Naomi Meyer</t>
  </si>
  <si>
    <t>Kylee Collins</t>
  </si>
  <si>
    <t>Ferdinand Dickson</t>
  </si>
  <si>
    <t>Vivien Garner</t>
  </si>
  <si>
    <t>Quin Manning</t>
  </si>
  <si>
    <t>Bert Mack</t>
  </si>
  <si>
    <t>Dominic Dotson</t>
  </si>
  <si>
    <t>Emmanuel Pickett</t>
  </si>
  <si>
    <t>Rinah Prince</t>
  </si>
  <si>
    <t>Kyla Booth</t>
  </si>
  <si>
    <t>Thane Mack</t>
  </si>
  <si>
    <t>Colt Rocha</t>
  </si>
  <si>
    <t>Questionable Pie Charts</t>
  </si>
  <si>
    <t>Aweful Pie Charts</t>
  </si>
  <si>
    <t>Bad Pie Charts</t>
  </si>
  <si>
    <t>Min Age</t>
  </si>
  <si>
    <t>Max Age</t>
  </si>
  <si>
    <t>Count</t>
  </si>
  <si>
    <t>Histogram Chart (Frequency Distribution)</t>
  </si>
  <si>
    <t>Label</t>
  </si>
  <si>
    <t>Waterfall Chart</t>
  </si>
  <si>
    <t>Category</t>
  </si>
  <si>
    <t>Amount</t>
  </si>
  <si>
    <t>Received</t>
  </si>
  <si>
    <t>Sold</t>
  </si>
  <si>
    <t>Spoilage</t>
  </si>
  <si>
    <t>On Hold</t>
  </si>
  <si>
    <t>Starting</t>
  </si>
  <si>
    <t>Ending</t>
  </si>
  <si>
    <t>Inventory Changes 10/1 to 10/8</t>
  </si>
  <si>
    <t>Returns</t>
  </si>
  <si>
    <t>Sales Stage</t>
  </si>
  <si>
    <t>Stage 1 (Initial contact)</t>
  </si>
  <si>
    <t>Stage 2 (Qualification)</t>
  </si>
  <si>
    <t>Stage 3 (Meeting)</t>
  </si>
  <si>
    <t>Stage 4 (Proposal)</t>
  </si>
  <si>
    <t>Stage 5 (Close)</t>
  </si>
  <si>
    <t>Customer Count</t>
  </si>
  <si>
    <t>Chart Guide: Funnel Chart</t>
  </si>
  <si>
    <t>http://www.excelcampus.com/charts/excel-funnel-chart/</t>
  </si>
  <si>
    <t>Data</t>
  </si>
  <si>
    <t>Spacer (to center bars)</t>
  </si>
  <si>
    <t>Step 1: Create Stacked Bar Chart</t>
  </si>
  <si>
    <t>Step 2: Reverse Order of Categories in Axis Options</t>
  </si>
  <si>
    <t>Step 3: Change Gap Width to 0%</t>
  </si>
  <si>
    <t>Step 4: Change Spacer Bar to No Fill</t>
  </si>
  <si>
    <t>Step 5: Formatting - Remove Extra Chart Elements &amp; Add Labels</t>
  </si>
  <si>
    <t>Funnel Chart - Sales Pipeline</t>
  </si>
  <si>
    <t>Table of Contents</t>
  </si>
  <si>
    <t>Column Bar Variance</t>
  </si>
  <si>
    <t>Line vs Column</t>
  </si>
  <si>
    <t>Questionable Pie</t>
  </si>
  <si>
    <t>Bad Pie</t>
  </si>
  <si>
    <t>Aweful Pie</t>
  </si>
  <si>
    <t>Histogram</t>
  </si>
  <si>
    <t>Age Data</t>
  </si>
  <si>
    <t>Waterfall</t>
  </si>
  <si>
    <t>Funnel</t>
  </si>
  <si>
    <t>Funnel Chart (Old)</t>
  </si>
  <si>
    <t>Funnel Chart Guide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</si>
  <si>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</si>
  <si>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</si>
  <si>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</si>
  <si>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</si>
  <si>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</si>
  <si>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3: Regular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</si>
</sst>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&quot;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1" tint="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rgb="FFA9D08E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0" xfId="0" applyFont="1" applyFill="1"/>
    <xf numFmtId="0" fontId="2" fillId="0" borderId="1" xfId="0" applyFont="1" applyBorder="1"/>
    <xf numFmtId="164" fontId="0" fillId="0" borderId="0" xfId="2" applyNumberFormat="1" applyFont="1"/>
    <xf numFmtId="164" fontId="2" fillId="0" borderId="1" xfId="0" applyNumberFormat="1" applyFont="1" applyBorder="1"/>
    <xf numFmtId="0" fontId="2" fillId="3" borderId="0" xfId="0" applyFont="1" applyFill="1" applyAlignment="1">
      <alignment horizontal="right"/>
    </xf>
    <xf numFmtId="0" fontId="3" fillId="0" borderId="0" xfId="0" applyFont="1"/>
    <xf numFmtId="164" fontId="2" fillId="0" borderId="1" xfId="2" applyNumberFormat="1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1" applyNumberFormat="1" applyFont="1" applyBorder="1"/>
    <xf numFmtId="41" fontId="0" fillId="0" borderId="5" xfId="1" applyFont="1" applyBorder="1"/>
    <xf numFmtId="41" fontId="0" fillId="0" borderId="6" xfId="1" applyFont="1" applyBorder="1"/>
    <xf numFmtId="41" fontId="0" fillId="0" borderId="7" xfId="1" applyFont="1" applyBorder="1"/>
    <xf numFmtId="165" fontId="0" fillId="0" borderId="5" xfId="1" applyNumberFormat="1" applyFont="1" applyBorder="1"/>
    <xf numFmtId="0" fontId="0" fillId="0" borderId="8" xfId="1" applyNumberFormat="1" applyFont="1" applyBorder="1"/>
    <xf numFmtId="41" fontId="0" fillId="0" borderId="8" xfId="1" applyFont="1" applyBorder="1"/>
    <xf numFmtId="41" fontId="0" fillId="0" borderId="9" xfId="1" applyFont="1" applyBorder="1"/>
    <xf numFmtId="41" fontId="0" fillId="0" borderId="10" xfId="1" applyFont="1" applyBorder="1"/>
    <xf numFmtId="165" fontId="0" fillId="0" borderId="8" xfId="1" applyNumberFormat="1" applyFont="1" applyBorder="1"/>
    <xf numFmtId="41" fontId="0" fillId="0" borderId="0" xfId="1" applyFont="1"/>
    <xf numFmtId="0" fontId="2" fillId="5" borderId="0" xfId="0" applyFont="1" applyFill="1"/>
    <xf numFmtId="0" fontId="2" fillId="5" borderId="0" xfId="0" applyFont="1" applyFill="1" applyAlignment="1">
      <alignment horizontal="right"/>
    </xf>
    <xf numFmtId="9" fontId="0" fillId="0" borderId="0" xfId="3" applyFont="1"/>
    <xf numFmtId="9" fontId="2" fillId="0" borderId="1" xfId="3" applyFont="1" applyBorder="1"/>
    <xf numFmtId="9" fontId="0" fillId="0" borderId="0" xfId="0" applyNumberFormat="1"/>
    <xf numFmtId="9" fontId="2" fillId="0" borderId="1" xfId="0" applyNumberFormat="1" applyFont="1" applyBorder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9" fontId="2" fillId="0" borderId="1" xfId="2" applyNumberFormat="1" applyFont="1" applyBorder="1"/>
    <xf numFmtId="0" fontId="2" fillId="0" borderId="0" xfId="0" applyFont="1"/>
    <xf numFmtId="0" fontId="2" fillId="7" borderId="8" xfId="0" applyFont="1" applyFill="1" applyBorder="1"/>
    <xf numFmtId="0" fontId="0" fillId="0" borderId="8" xfId="0" applyBorder="1"/>
    <xf numFmtId="166" fontId="0" fillId="0" borderId="8" xfId="4" applyNumberFormat="1" applyFont="1" applyBorder="1"/>
    <xf numFmtId="0" fontId="0" fillId="9" borderId="8" xfId="0" applyFill="1" applyBorder="1"/>
    <xf numFmtId="166" fontId="0" fillId="9" borderId="8" xfId="4" applyNumberFormat="1" applyFont="1" applyFill="1" applyBorder="1"/>
    <xf numFmtId="0" fontId="0" fillId="9" borderId="5" xfId="0" applyFill="1" applyBorder="1"/>
    <xf numFmtId="166" fontId="0" fillId="9" borderId="5" xfId="4" applyNumberFormat="1" applyFont="1" applyFill="1" applyBorder="1"/>
    <xf numFmtId="0" fontId="2" fillId="8" borderId="8" xfId="0" applyFont="1" applyFill="1" applyBorder="1"/>
    <xf numFmtId="0" fontId="0" fillId="10" borderId="5" xfId="0" applyFill="1" applyBorder="1"/>
    <xf numFmtId="166" fontId="0" fillId="10" borderId="5" xfId="4" applyNumberFormat="1" applyFont="1" applyFill="1" applyBorder="1"/>
    <xf numFmtId="0" fontId="10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1" fillId="11" borderId="0" xfId="0" applyFont="1" applyFill="1"/>
    <xf numFmtId="0" fontId="0" fillId="11" borderId="0" xfId="0" applyFill="1"/>
    <xf numFmtId="0" fontId="2" fillId="0" borderId="8" xfId="0" applyFont="1" applyBorder="1"/>
    <xf numFmtId="0" fontId="9" fillId="9" borderId="0" xfId="5" applyFill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9" fillId="0" borderId="0" xfId="5" applyAlignment="1">
      <alignment horizontal="left"/>
    </xf>
    <xf numFmtId="0" fontId="14" fillId="0" borderId="0" xfId="0" applyFont="1"/>
    <xf numFmtId="0" fontId="15" fillId="12" borderId="11" xfId="0" applyFont="1" applyFill="1" applyBorder="1"/>
    <xf numFmtId="0" fontId="16" fillId="12" borderId="11" xfId="0" applyFont="1" applyFill="1" applyBorder="1"/>
    <xf numFmtId="0" fontId="9" fillId="12" borderId="11" xfId="5" applyFill="1" applyBorder="1"/>
    <xf numFmtId="0" fontId="17" fillId="0" borderId="0" xfId="0" applyFont="1" applyAlignment="1">
      <alignment horizontal="left"/>
    </xf>
  </cellXfs>
  <cellStyles count="6">
    <cellStyle name="Comma" xfId="4" builtinId="3"/>
    <cellStyle name="Comma [0]" xfId="1" builtinId="6"/>
    <cellStyle name="Currency" xfId="2" builtinId="4"/>
    <cellStyle name="Hyperlink" xfId="5" builtinId="8"/>
    <cellStyle name="Normal" xfId="0" builtinId="0"/>
    <cellStyle name="Percent" xfId="3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2017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Chart'!$A$4:$A$11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'Bar Chart'!$B$4:$B$11</c:f>
              <c:numCache>
                <c:formatCode>_("$"* #,##0_);_("$"* \(#,##0\);_("$"* "-"??_);_(@_)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ABD-A5FE-8C0275F53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609305312"/>
        <c:axId val="609306624"/>
      </c:barChart>
      <c:catAx>
        <c:axId val="609305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6624"/>
        <c:crosses val="autoZero"/>
        <c:auto val="1"/>
        <c:lblAlgn val="ctr"/>
        <c:lblOffset val="100"/>
        <c:noMultiLvlLbl val="0"/>
      </c:catAx>
      <c:valAx>
        <c:axId val="609306624"/>
        <c:scaling>
          <c:orientation val="minMax"/>
        </c:scaling>
        <c:delete val="1"/>
        <c:axPos val="t"/>
        <c:numFmt formatCode="_(&quot;$&quot;* #,##0_);_(&quot;$&quot;* \(#,##0\);_(&quot;$&quot;* &quot;-&quot;_);_(@_)" sourceLinked="0"/>
        <c:majorTickMark val="out"/>
        <c:minorTickMark val="none"/>
        <c:tickLblPos val="nextTo"/>
        <c:crossAx val="6093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B-4C7E-B15B-A880D34B55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B-4C7E-B15B-A880D34B55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7B-4C7E-B15B-A880D34B55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7B-4C7E-B15B-A880D34B55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 Chart'!$A$4:$A$7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'Pie Chart'!$C$4:$C$7</c:f>
              <c:numCache>
                <c:formatCode>0%</c:formatCode>
                <c:ptCount val="4"/>
                <c:pt idx="0">
                  <c:v>0.20975723029552301</c:v>
                </c:pt>
                <c:pt idx="1">
                  <c:v>0.21572535487624753</c:v>
                </c:pt>
                <c:pt idx="2">
                  <c:v>0.24888852917421855</c:v>
                </c:pt>
                <c:pt idx="3">
                  <c:v>0.32562888565401094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C-412C-AD0E-E762A929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8640352"/>
        <c:axId val="598640024"/>
      </c:barChart>
      <c:catAx>
        <c:axId val="5986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0024"/>
        <c:crosses val="autoZero"/>
        <c:auto val="1"/>
        <c:lblAlgn val="ctr"/>
        <c:lblOffset val="100"/>
        <c:noMultiLvlLbl val="0"/>
      </c:catAx>
      <c:valAx>
        <c:axId val="59864002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986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'Questionable Pie'!$C$3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'Questionable Pie'!$A$4:$A$11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'Questionable Pie'!$C$4:$C$11</c:f>
              <c:numCache>
                <c:formatCode>0%</c:formatCode>
                <c:ptCount val="8"/>
                <c:pt idx="0">
                  <c:v>0.2396176446574004</c:v>
                </c:pt>
                <c:pt idx="1">
                  <c:v>0.21572535487624753</c:v>
                </c:pt>
                <c:pt idx="2">
                  <c:v>0.15442509422665007</c:v>
                </c:pt>
                <c:pt idx="3">
                  <c:v>9.7396225637887232E-2</c:v>
                </c:pt>
                <c:pt idx="4">
                  <c:v>9.4463434947568523E-2</c:v>
                </c:pt>
                <c:pt idx="5">
                  <c:v>8.6011240996610505E-2</c:v>
                </c:pt>
                <c:pt idx="6">
                  <c:v>7.4776772579088616E-2</c:v>
                </c:pt>
                <c:pt idx="7">
                  <c:v>3.7584232078547226E-2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71A-B531-0C95019B9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609305312"/>
        <c:axId val="609306624"/>
      </c:barChart>
      <c:catAx>
        <c:axId val="609305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6624"/>
        <c:crosses val="autoZero"/>
        <c:auto val="1"/>
        <c:lblAlgn val="ctr"/>
        <c:lblOffset val="100"/>
        <c:noMultiLvlLbl val="0"/>
      </c:catAx>
      <c:valAx>
        <c:axId val="609306624"/>
        <c:scaling>
          <c:orientation val="minMax"/>
        </c:scaling>
        <c:delete val="1"/>
        <c:axPos val="t"/>
        <c:numFmt formatCode="_(&quot;$&quot;* #,##0_);_(&quot;$&quot;* \(#,##0\);_(&quot;$&quot;* &quot;-&quot;_);_(@_)" sourceLinked="0"/>
        <c:majorTickMark val="out"/>
        <c:minorTickMark val="none"/>
        <c:tickLblPos val="nextTo"/>
        <c:crossAx val="6093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'Questionable Pie'!$C$3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D-49EE-B8C6-6EC95DAC1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D-49EE-B8C6-6EC95DAC1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D-49EE-B8C6-6EC95DAC1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D-49EE-B8C6-6EC95DAC13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D-49EE-B8C6-6EC95DAC13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ED-49EE-B8C6-6EC95DAC13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ED-49EE-B8C6-6EC95DAC13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ED-49EE-B8C6-6EC95DAC1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'Questionable Pie'!$A$4:$A$11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'Questionable Pie'!$C$4:$C$11</c:f>
              <c:numCache>
                <c:formatCode>0%</c:formatCode>
                <c:ptCount val="8"/>
                <c:pt idx="0">
                  <c:v>0.2396176446574004</c:v>
                </c:pt>
                <c:pt idx="1">
                  <c:v>0.21572535487624753</c:v>
                </c:pt>
                <c:pt idx="2">
                  <c:v>0.15442509422665007</c:v>
                </c:pt>
                <c:pt idx="3">
                  <c:v>9.7396225637887232E-2</c:v>
                </c:pt>
                <c:pt idx="4">
                  <c:v>9.4463434947568523E-2</c:v>
                </c:pt>
                <c:pt idx="5">
                  <c:v>8.6011240996610505E-2</c:v>
                </c:pt>
                <c:pt idx="6">
                  <c:v>7.4776772579088616E-2</c:v>
                </c:pt>
                <c:pt idx="7">
                  <c:v>3.7584232078547226E-2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71A-B531-0C95019B9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'Bad Pie'!$C$3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D-49C6-9A1A-0596CCD64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ED-49C6-9A1A-0596CCD64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ED-49C6-9A1A-0596CCD64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ED-49C6-9A1A-0596CCD64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ED-49C6-9A1A-0596CCD64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ED-49C6-9A1A-0596CCD64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ED-49C6-9A1A-0596CCD64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ED-49C6-9A1A-0596CCD644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ED-49C6-9A1A-0596CCD644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ED-49C6-9A1A-0596CCD644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ED-49C6-9A1A-0596CCD644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ED-49C6-9A1A-0596CCD644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'Bad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'Bad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B-4303-B5E3-213C52214C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Pie'!$C$3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'Bad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B-4303-B5E3-213C522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'Aweful Pie'!$B$3</c:f>
              <c:strCache>
                <c:ptCount val="1"/>
                <c:pt idx="0">
                  <c:v>2017 Revenue</c:v>
                </c:pt>
              </c:strCache>
            </c:strRef>
          </c:tx>
          <c:explosion val="2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27D-47C8-A6E8-037B42BFD9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27D-47C8-A6E8-037B42BFD9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27D-47C8-A6E8-037B42BFD9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27D-47C8-A6E8-037B42BFD9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27D-47C8-A6E8-037B42BFD9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27D-47C8-A6E8-037B42BFD9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27D-47C8-A6E8-037B42BFD9F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27D-47C8-A6E8-037B42BFD9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27D-47C8-A6E8-037B42BFD9F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27D-47C8-A6E8-037B42BFD9F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27D-47C8-A6E8-037B42BFD9F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27D-47C8-A6E8-037B42BFD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'Aweful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'Aweful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7D-47C8-A6E8-037B42BFD9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Revenue for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'Aweful Pie'!$C$3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'Aweful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'Aweful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8-4F56-9321-6AFBED70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for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7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'Aweful Pie'!$B$3</c:f>
              <c:strCache>
                <c:ptCount val="1"/>
                <c:pt idx="0">
                  <c:v>2017 Revenue</c:v>
                </c:pt>
              </c:strCache>
            </c:strRef>
          </c:tx>
          <c:explosion val="27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7D-47C8-A6E8-037B42BFD9F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7D-47C8-A6E8-037B42BFD9F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7D-47C8-A6E8-037B42BFD9F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27D-47C8-A6E8-037B42BFD9F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27D-47C8-A6E8-037B42BFD9F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27D-47C8-A6E8-037B42BFD9F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27D-47C8-A6E8-037B42BFD9F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27D-47C8-A6E8-037B42BFD9F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27D-47C8-A6E8-037B42BFD9F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27D-47C8-A6E8-037B42BFD9F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27D-47C8-A6E8-037B42BFD9F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27D-47C8-A6E8-037B42BFD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'Aweful Pie'!$A$4:$A$15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'Aweful Pie'!$C$4:$C$15</c:f>
              <c:numCache>
                <c:formatCode>0%</c:formatCode>
                <c:ptCount val="12"/>
                <c:pt idx="0">
                  <c:v>7.5643918887110445E-2</c:v>
                </c:pt>
                <c:pt idx="1">
                  <c:v>4.5870899559245844E-2</c:v>
                </c:pt>
                <c:pt idx="2">
                  <c:v>7.0919621945909062E-2</c:v>
                </c:pt>
                <c:pt idx="3">
                  <c:v>4.7747272318696451E-2</c:v>
                </c:pt>
                <c:pt idx="4">
                  <c:v>7.8860226239584316E-2</c:v>
                </c:pt>
                <c:pt idx="5">
                  <c:v>0.12780916878265938</c:v>
                </c:pt>
                <c:pt idx="6">
                  <c:v>6.2796021369809815E-2</c:v>
                </c:pt>
                <c:pt idx="7">
                  <c:v>6.8779248143418709E-2</c:v>
                </c:pt>
                <c:pt idx="8">
                  <c:v>7.3442101916309691E-2</c:v>
                </c:pt>
                <c:pt idx="9">
                  <c:v>0.12190616522543783</c:v>
                </c:pt>
                <c:pt idx="10">
                  <c:v>7.3036296569002457E-2</c:v>
                </c:pt>
                <c:pt idx="11">
                  <c:v>0.15318905904281616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7D-47C8-A6E8-037B42BFD9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8162729658801"/>
          <c:y val="0.17541375036453777"/>
          <c:w val="0.1193517060367454"/>
          <c:h val="0.7812554680664917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Participants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Histogram!$C$4:$C$13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Histogram!$D$4:$D$13</c:f>
              <c:numCache>
                <c:formatCode>General</c:formatCode>
                <c:ptCount val="10"/>
                <c:pt idx="0">
                  <c:v>2</c:v>
                </c:pt>
                <c:pt idx="1">
                  <c:v>23</c:v>
                </c:pt>
                <c:pt idx="2">
                  <c:v>9</c:v>
                </c:pt>
                <c:pt idx="3">
                  <c:v>22</c:v>
                </c:pt>
                <c:pt idx="4">
                  <c:v>16</c:v>
                </c:pt>
                <c:pt idx="5">
                  <c:v>11</c:v>
                </c:pt>
                <c:pt idx="6">
                  <c:v>16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628-8B39-600EAE5B7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61783208"/>
        <c:axId val="361788456"/>
      </c:barChart>
      <c:catAx>
        <c:axId val="36178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8456"/>
        <c:crosses val="autoZero"/>
        <c:auto val="1"/>
        <c:lblAlgn val="ctr"/>
        <c:lblOffset val="100"/>
        <c:noMultiLvlLbl val="0"/>
      </c:catAx>
      <c:valAx>
        <c:axId val="361788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17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Sales Pipeline Funnel</a:t>
            </a:r>
          </a:p>
        </c:rich>
      </c:tx>
      <c:layout>
        <c:manualLayout>
          <c:xMode val="edge"/>
          <c:yMode val="edge"/>
          <c:x val="1.675041876046901E-2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093670451997522"/>
          <c:y val="0.19469816272965879"/>
          <c:w val="0.54410108284203174"/>
          <c:h val="0.7055643044619422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(Old)'!$B$3:$B$7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(Old)'!$C$3:$C$7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4-4614-99F3-20300DE7844D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 (Old)'!$B$3:$B$7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(Old)'!$D$3:$D$7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4-4614-99F3-20300DE7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5917424"/>
        <c:axId val="685914680"/>
      </c:barChart>
      <c:catAx>
        <c:axId val="68591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4680"/>
        <c:crosses val="autoZero"/>
        <c:auto val="1"/>
        <c:lblAlgn val="ctr"/>
        <c:lblOffset val="100"/>
        <c:noMultiLvlLbl val="0"/>
      </c:catAx>
      <c:valAx>
        <c:axId val="685914680"/>
        <c:scaling>
          <c:orientation val="minMax"/>
          <c:max val="200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6859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Revenue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2017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3-4335-BD69-291E4AC7B5CF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2017 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Chart'!$C$4:$C$15</c:f>
              <c:numCache>
                <c:formatCode>_("$"* #,##0_);_("$"* \(#,##0\);_("$"* "-"??_);_(@_)</c:formatCode>
                <c:ptCount val="12"/>
                <c:pt idx="0">
                  <c:v>38173.094399999994</c:v>
                </c:pt>
                <c:pt idx="1">
                  <c:v>18758.169999999998</c:v>
                </c:pt>
                <c:pt idx="2">
                  <c:v>31778.178</c:v>
                </c:pt>
                <c:pt idx="3">
                  <c:v>17863.739399999999</c:v>
                </c:pt>
                <c:pt idx="4">
                  <c:v>30190.203999999998</c:v>
                </c:pt>
                <c:pt idx="5">
                  <c:v>44481.288</c:v>
                </c:pt>
                <c:pt idx="6">
                  <c:v>29504.0232</c:v>
                </c:pt>
                <c:pt idx="7">
                  <c:v>29921.459999999995</c:v>
                </c:pt>
                <c:pt idx="8">
                  <c:v>36742.465499999998</c:v>
                </c:pt>
                <c:pt idx="9">
                  <c:v>60458.292599999993</c:v>
                </c:pt>
                <c:pt idx="10">
                  <c:v>31455.695699999997</c:v>
                </c:pt>
                <c:pt idx="11">
                  <c:v>73973.485800000009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3-4335-BD69-291E4AC7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47968"/>
        <c:axId val="512349280"/>
      </c:line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48D-B39D-C3F634FFA9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48D-B39D-C3F634FF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149304"/>
        <c:axId val="495152440"/>
      </c:barChart>
      <c:catAx>
        <c:axId val="49514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52440"/>
        <c:crosses val="autoZero"/>
        <c:auto val="1"/>
        <c:lblAlgn val="ctr"/>
        <c:lblOffset val="100"/>
        <c:noMultiLvlLbl val="0"/>
      </c:catAx>
      <c:valAx>
        <c:axId val="4951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16C-A3C2-23BAE5A55C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16C-A3C2-23BAE5A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221400"/>
        <c:axId val="428218264"/>
      </c:barChart>
      <c:catAx>
        <c:axId val="428221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8264"/>
        <c:crosses val="autoZero"/>
        <c:auto val="1"/>
        <c:lblAlgn val="ctr"/>
        <c:lblOffset val="100"/>
        <c:noMultiLvlLbl val="0"/>
      </c:catAx>
      <c:valAx>
        <c:axId val="428218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7CA-A26C-0E7F71E6DD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7CA-A26C-0E7F71E6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3583760"/>
        <c:axId val="673586112"/>
      </c:barChart>
      <c:catAx>
        <c:axId val="673583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6112"/>
        <c:crosses val="autoZero"/>
        <c:auto val="1"/>
        <c:lblAlgn val="ctr"/>
        <c:lblOffset val="100"/>
        <c:noMultiLvlLbl val="0"/>
      </c:catAx>
      <c:valAx>
        <c:axId val="673586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4867-A80A-6FF7D2AD1B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4867-A80A-6FF7D2AD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6568536"/>
        <c:axId val="506568928"/>
      </c:barChart>
      <c:catAx>
        <c:axId val="506568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8928"/>
        <c:crosses val="autoZero"/>
        <c:auto val="1"/>
        <c:lblAlgn val="ctr"/>
        <c:lblOffset val="100"/>
        <c:noMultiLvlLbl val="0"/>
      </c:catAx>
      <c:valAx>
        <c:axId val="506568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Sales Pipeline Funnel</a:t>
            </a:r>
          </a:p>
        </c:rich>
      </c:tx>
      <c:layout>
        <c:manualLayout>
          <c:xMode val="edge"/>
          <c:yMode val="edge"/>
          <c:x val="1.675041876046901E-2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093670451997522"/>
          <c:y val="0.19469816272965879"/>
          <c:w val="0.54410108284203174"/>
          <c:h val="0.7055643044619422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Guide'!$C$5:$C$9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1-405C-B05D-E07EBCDA803C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 Guide'!$B$5:$B$9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Guide'!$D$5:$D$9</c:f>
              <c:numCache>
                <c:formatCode>_(* #,##0_);_(* \(#,##0\);_(*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1-405C-B05D-E07EBCDA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9243368"/>
        <c:axId val="499243760"/>
      </c:barChart>
      <c:catAx>
        <c:axId val="499243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3760"/>
        <c:crosses val="autoZero"/>
        <c:auto val="1"/>
        <c:lblAlgn val="ctr"/>
        <c:lblOffset val="100"/>
        <c:noMultiLvlLbl val="0"/>
      </c:catAx>
      <c:valAx>
        <c:axId val="499243760"/>
        <c:scaling>
          <c:orientation val="minMax"/>
          <c:max val="200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49924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Revenue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2017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'Column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0-452F-B2F3-A5157E994DF9}"/>
            </c:ext>
          </c:extLst>
        </c:ser>
        <c:ser>
          <c:idx val="1"/>
          <c:order val="1"/>
          <c:tx>
            <c:strRef>
              <c:f>'Column Chart'!$C$3</c:f>
              <c:strCache>
                <c:ptCount val="1"/>
                <c:pt idx="0">
                  <c:v>2017 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'Column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Chart'!$C$4:$C$15</c:f>
              <c:numCache>
                <c:formatCode>_("$"* #,##0_);_("$"* \(#,##0\);_("$"* "-"??_);_(@_)</c:formatCode>
                <c:ptCount val="12"/>
                <c:pt idx="0">
                  <c:v>38173.094399999994</c:v>
                </c:pt>
                <c:pt idx="1">
                  <c:v>18758.169999999998</c:v>
                </c:pt>
                <c:pt idx="2">
                  <c:v>31778.178</c:v>
                </c:pt>
                <c:pt idx="3">
                  <c:v>17863.739399999999</c:v>
                </c:pt>
                <c:pt idx="4">
                  <c:v>30190.203999999998</c:v>
                </c:pt>
                <c:pt idx="5">
                  <c:v>44481.288</c:v>
                </c:pt>
                <c:pt idx="6">
                  <c:v>29504.0232</c:v>
                </c:pt>
                <c:pt idx="7">
                  <c:v>29921.459999999995</c:v>
                </c:pt>
                <c:pt idx="8">
                  <c:v>36742.465499999998</c:v>
                </c:pt>
                <c:pt idx="9">
                  <c:v>60458.292599999993</c:v>
                </c:pt>
                <c:pt idx="10">
                  <c:v>31455.695699999997</c:v>
                </c:pt>
                <c:pt idx="11">
                  <c:v>73973.485800000009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0-452F-B2F3-A5157E99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47968"/>
        <c:axId val="512349280"/>
      </c:line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Revenue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2017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0-452F-B2F3-A5157E994DF9}"/>
            </c:ext>
          </c:extLst>
        </c:ser>
        <c:ser>
          <c:idx val="1"/>
          <c:order val="1"/>
          <c:tx>
            <c:strRef>
              <c:f>'Column Chart'!$C$3</c:f>
              <c:strCache>
                <c:ptCount val="1"/>
                <c:pt idx="0">
                  <c:v>2017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Chart'!$C$4:$C$15</c:f>
              <c:numCache>
                <c:formatCode>_("$"* #,##0_);_("$"* \(#,##0\);_("$"* "-"??_);_(@_)</c:formatCode>
                <c:ptCount val="12"/>
                <c:pt idx="0">
                  <c:v>38173.094399999994</c:v>
                </c:pt>
                <c:pt idx="1">
                  <c:v>18758.169999999998</c:v>
                </c:pt>
                <c:pt idx="2">
                  <c:v>31778.178</c:v>
                </c:pt>
                <c:pt idx="3">
                  <c:v>17863.739399999999</c:v>
                </c:pt>
                <c:pt idx="4">
                  <c:v>30190.203999999998</c:v>
                </c:pt>
                <c:pt idx="5">
                  <c:v>44481.288</c:v>
                </c:pt>
                <c:pt idx="6">
                  <c:v>29504.0232</c:v>
                </c:pt>
                <c:pt idx="7">
                  <c:v>29921.459999999995</c:v>
                </c:pt>
                <c:pt idx="8">
                  <c:v>36742.465499999998</c:v>
                </c:pt>
                <c:pt idx="9">
                  <c:v>60458.292599999993</c:v>
                </c:pt>
                <c:pt idx="10">
                  <c:v>31455.695699999997</c:v>
                </c:pt>
                <c:pt idx="11">
                  <c:v>73973.485800000009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0-452F-B2F3-A5157E99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BAR CHART - Annual Sales by Region</a:t>
            </a:r>
          </a:p>
        </c:rich>
      </c:tx>
      <c:layout>
        <c:manualLayout>
          <c:xMode val="edge"/>
          <c:yMode val="edge"/>
          <c:x val="4.1902668416447943E-2"/>
          <c:y val="9.259173961479828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98884514435696"/>
          <c:y val="0.1983778338907749"/>
          <c:w val="0.83833070866141735"/>
          <c:h val="0.71669367312015553"/>
        </c:manualLayout>
      </c:layout>
      <c:barChart>
        <c:barDir val="bar"/>
        <c:grouping val="stacked"/>
        <c:varyColors val="0"/>
        <c:ser>
          <c:idx val="2"/>
          <c:order val="2"/>
          <c:tx>
            <c:strRef>
              <c:f>'Column Bar Variance'!$F$5</c:f>
              <c:strCache>
                <c:ptCount val="1"/>
                <c:pt idx="0">
                  <c:v>Base Variance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Variance'!$F$6:$F$9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E40-96A5-44EA2DFC1E40}"/>
            </c:ext>
          </c:extLst>
        </c:ser>
        <c:ser>
          <c:idx val="3"/>
          <c:order val="3"/>
          <c:tx>
            <c:strRef>
              <c:f>'Column Bar Variance'!$G$5</c:f>
              <c:strCache>
                <c:ptCount val="1"/>
                <c:pt idx="0">
                  <c:v>Positive Variance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invertIfNegative val="0"/>
          <c:dLbls>
            <c:dLbl>
              <c:idx val="0"/>
              <c:layout>
                <c:manualLayout>
                  <c:x val="2.6832895888013997E-3"/>
                  <c:y val="2.82403535182351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1F-4E40-96A5-44EA2DFC1E40}"/>
                </c:ext>
              </c:extLst>
            </c:dLbl>
            <c:dLbl>
              <c:idx val="1"/>
              <c:layout>
                <c:manualLayout>
                  <c:x val="1.1166666666666667E-2"/>
                  <c:y val="2.82400358575393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1F-4E40-96A5-44EA2DFC1E40}"/>
                </c:ext>
              </c:extLst>
            </c:dLbl>
            <c:dLbl>
              <c:idx val="2"/>
              <c:layout>
                <c:manualLayout>
                  <c:x val="1.9549868766404199E-2"/>
                  <c:y val="2.82403535182351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1F-4E40-96A5-44EA2DFC1E40}"/>
                </c:ext>
              </c:extLst>
            </c:dLbl>
            <c:dLbl>
              <c:idx val="3"/>
              <c:layout>
                <c:manualLayout>
                  <c:x val="5.4680664916885386E-6"/>
                  <c:y val="2.82403535182351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1F-4E40-96A5-44EA2DFC1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Variance'!$G$6:$G$9</c:f>
              <c:numCache>
                <c:formatCode>_(* #,##0_);_(* \(#,##0\);_(* ""_);_(@_)</c:formatCode>
                <c:ptCount val="4"/>
                <c:pt idx="0">
                  <c:v>300</c:v>
                </c:pt>
                <c:pt idx="1">
                  <c:v>0</c:v>
                </c:pt>
                <c:pt idx="2">
                  <c:v>400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F-4E40-96A5-44EA2DFC1E40}"/>
            </c:ext>
          </c:extLst>
        </c:ser>
        <c:ser>
          <c:idx val="4"/>
          <c:order val="4"/>
          <c:tx>
            <c:strRef>
              <c:f>'Column Bar Variance'!$H$5</c:f>
              <c:strCache>
                <c:ptCount val="1"/>
                <c:pt idx="0">
                  <c:v>Negative Variance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221F-4E40-96A5-44EA2DFC1E40}"/>
              </c:ext>
            </c:extLst>
          </c:dPt>
          <c:dLbls>
            <c:dLbl>
              <c:idx val="1"/>
              <c:layout>
                <c:manualLayout>
                  <c:x val="9.8600174978127723E-4"/>
                  <c:y val="-2.42054273600521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1F-4E40-96A5-44EA2DFC1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Variance'!$H$6:$H$9</c:f>
              <c:numCache>
                <c:formatCode>_(* #,##0_);_(* \(#,##0\);_(* ""_);_(@_)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1F-4E40-96A5-44EA2DFC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191047936"/>
        <c:axId val="193593344"/>
      </c:barChart>
      <c:barChart>
        <c:barDir val="bar"/>
        <c:grouping val="clustered"/>
        <c:varyColors val="0"/>
        <c:ser>
          <c:idx val="0"/>
          <c:order val="0"/>
          <c:tx>
            <c:strRef>
              <c:f>'Column Bar Variance'!$C$5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Variance'!$C$6:$C$9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1750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1F-4E40-96A5-44EA2DFC1E40}"/>
            </c:ext>
          </c:extLst>
        </c:ser>
        <c:ser>
          <c:idx val="1"/>
          <c:order val="1"/>
          <c:tx>
            <c:strRef>
              <c:f>'Column Bar Variance'!$D$5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Variance'!$D$6:$D$9</c:f>
              <c:numCache>
                <c:formatCode>_(* #,##0_);_(* \(#,##0\);_(* "-"_);_(@_)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1500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1F-4E40-96A5-44EA2DFC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13303808"/>
        <c:axId val="309706752"/>
      </c:barChart>
      <c:catAx>
        <c:axId val="1910479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93593344"/>
        <c:crosses val="autoZero"/>
        <c:auto val="1"/>
        <c:lblAlgn val="ctr"/>
        <c:lblOffset val="100"/>
        <c:noMultiLvlLbl val="0"/>
      </c:catAx>
      <c:valAx>
        <c:axId val="193593344"/>
        <c:scaling>
          <c:orientation val="minMax"/>
        </c:scaling>
        <c:delete val="1"/>
        <c:axPos val="t"/>
        <c:numFmt formatCode="_(* #,##0_);_(* \(#,##0\);_(* &quot;-&quot;_);_(@_)" sourceLinked="1"/>
        <c:majorTickMark val="out"/>
        <c:minorTickMark val="none"/>
        <c:tickLblPos val="nextTo"/>
        <c:crossAx val="191047936"/>
        <c:crosses val="autoZero"/>
        <c:crossBetween val="between"/>
      </c:valAx>
      <c:valAx>
        <c:axId val="309706752"/>
        <c:scaling>
          <c:orientation val="minMax"/>
        </c:scaling>
        <c:delete val="1"/>
        <c:axPos val="b"/>
        <c:numFmt formatCode="_(* #,##0_);_(* \(#,##0\);_(* &quot;-&quot;_);_(@_)" sourceLinked="1"/>
        <c:majorTickMark val="out"/>
        <c:minorTickMark val="none"/>
        <c:tickLblPos val="nextTo"/>
        <c:crossAx val="313303808"/>
        <c:crosses val="max"/>
        <c:crossBetween val="between"/>
      </c:valAx>
      <c:catAx>
        <c:axId val="313303808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309706752"/>
        <c:crosses val="max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3.0576334208223973E-2"/>
          <c:y val="9.0228661698665155E-2"/>
          <c:w val="0.2555139982502187"/>
          <c:h val="7.2951731774932319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COLUMN CHART - Annual</a:t>
            </a:r>
            <a:r>
              <a:rPr lang="en-US" sz="1400" b="0" baseline="0"/>
              <a:t> Sales by Region</a:t>
            </a:r>
          </a:p>
        </c:rich>
      </c:tx>
      <c:layout>
        <c:manualLayout>
          <c:xMode val="edge"/>
          <c:yMode val="edge"/>
          <c:x val="4.1902668416447929E-2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5842312569335401"/>
          <c:w val="0.93888888888888888"/>
          <c:h val="0.72559708718914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'Column Bar Variance'!$F$5</c:f>
              <c:strCache>
                <c:ptCount val="1"/>
                <c:pt idx="0">
                  <c:v>Base Variance</c:v>
                </c:pt>
              </c:strCache>
            </c:strRef>
          </c:tx>
          <c:spPr>
            <a:noFill/>
          </c:spPr>
          <c:invertIfNegative val="0"/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Variance'!$F$6:$F$9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39E-8AB1-8F19E39A7422}"/>
            </c:ext>
          </c:extLst>
        </c:ser>
        <c:ser>
          <c:idx val="1"/>
          <c:order val="1"/>
          <c:tx>
            <c:strRef>
              <c:f>'Column Bar Variance'!$G$5</c:f>
              <c:strCache>
                <c:ptCount val="1"/>
                <c:pt idx="0">
                  <c:v>Positive Variance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invertIfNegative val="0"/>
          <c:dLbls>
            <c:dLbl>
              <c:idx val="0"/>
              <c:layout>
                <c:manualLayout>
                  <c:x val="-3.6111111111111108E-2"/>
                  <c:y val="-7.31108346439638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0-439E-8AB1-8F19E39A7422}"/>
                </c:ext>
              </c:extLst>
            </c:dLbl>
            <c:dLbl>
              <c:idx val="2"/>
              <c:layout>
                <c:manualLayout>
                  <c:x val="-4.1666666666666664E-2"/>
                  <c:y val="-9.16209467516719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0-439E-8AB1-8F19E39A7422}"/>
                </c:ext>
              </c:extLst>
            </c:dLbl>
            <c:dLbl>
              <c:idx val="3"/>
              <c:layout>
                <c:manualLayout>
                  <c:x val="-3.6111329833770779E-2"/>
                  <c:y val="-5.85990377096431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0-439E-8AB1-8F19E39A7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Variance'!$G$6:$G$9</c:f>
              <c:numCache>
                <c:formatCode>_(* #,##0_);_(* \(#,##0\);_(* ""_);_(@_)</c:formatCode>
                <c:ptCount val="4"/>
                <c:pt idx="0">
                  <c:v>300</c:v>
                </c:pt>
                <c:pt idx="1">
                  <c:v>0</c:v>
                </c:pt>
                <c:pt idx="2">
                  <c:v>400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0-439E-8AB1-8F19E39A7422}"/>
            </c:ext>
          </c:extLst>
        </c:ser>
        <c:ser>
          <c:idx val="2"/>
          <c:order val="2"/>
          <c:tx>
            <c:strRef>
              <c:f>'Column Bar Variance'!$H$5</c:f>
              <c:strCache>
                <c:ptCount val="1"/>
                <c:pt idx="0">
                  <c:v>Negative Variance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  <a:prstDash val="sysDash"/>
            </a:ln>
          </c:spPr>
          <c:invertIfNegative val="0"/>
          <c:dLbls>
            <c:dLbl>
              <c:idx val="1"/>
              <c:layout>
                <c:manualLayout>
                  <c:x val="3.6111111111111108E-2"/>
                  <c:y val="-6.5854936176803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80-439E-8AB1-8F19E39A7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Bar Variance'!$B$6:$B$9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Variance'!$H$6:$H$9</c:f>
              <c:numCache>
                <c:formatCode>_(* #,##0_);_(* \(#,##0\);_(* ""_);_(@_)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0-439E-8AB1-8F19E39A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3377664"/>
        <c:axId val="93393664"/>
      </c:barChart>
      <c:barChart>
        <c:barDir val="col"/>
        <c:grouping val="clustered"/>
        <c:varyColors val="0"/>
        <c:ser>
          <c:idx val="3"/>
          <c:order val="3"/>
          <c:tx>
            <c:strRef>
              <c:f>'Column Bar Variance'!$C$5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'Column Bar Variance'!$C$6:$C$9</c:f>
              <c:numCache>
                <c:formatCode>_(* #,##0_);_(* \(#,##0\);_(* "-"_);_(@_)</c:formatCode>
                <c:ptCount val="4"/>
                <c:pt idx="0">
                  <c:v>1300</c:v>
                </c:pt>
                <c:pt idx="1">
                  <c:v>1750</c:v>
                </c:pt>
                <c:pt idx="2">
                  <c:v>1100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0-439E-8AB1-8F19E39A7422}"/>
            </c:ext>
          </c:extLst>
        </c:ser>
        <c:ser>
          <c:idx val="4"/>
          <c:order val="4"/>
          <c:tx>
            <c:strRef>
              <c:f>'Column Bar Variance'!$D$5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'Column Bar Variance'!$D$6:$D$9</c:f>
              <c:numCache>
                <c:formatCode>_(* #,##0_);_(* \(#,##0\);_(* "-"_);_(@_)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1500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0-439E-8AB1-8F19E39A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15900032"/>
        <c:axId val="277608704"/>
      </c:barChart>
      <c:catAx>
        <c:axId val="93377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3393664"/>
        <c:crosses val="autoZero"/>
        <c:auto val="1"/>
        <c:lblAlgn val="ctr"/>
        <c:lblOffset val="100"/>
        <c:noMultiLvlLbl val="0"/>
      </c:catAx>
      <c:valAx>
        <c:axId val="93393664"/>
        <c:scaling>
          <c:orientation val="minMax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extTo"/>
        <c:crossAx val="93377664"/>
        <c:crosses val="autoZero"/>
        <c:crossBetween val="between"/>
      </c:valAx>
      <c:valAx>
        <c:axId val="277608704"/>
        <c:scaling>
          <c:orientation val="minMax"/>
        </c:scaling>
        <c:delete val="1"/>
        <c:axPos val="r"/>
        <c:numFmt formatCode="_(* #,##0_);_(* \(#,##0\);_(* &quot;-&quot;_);_(@_)" sourceLinked="1"/>
        <c:majorTickMark val="out"/>
        <c:minorTickMark val="none"/>
        <c:tickLblPos val="nextTo"/>
        <c:crossAx val="415900032"/>
        <c:crosses val="max"/>
        <c:crossBetween val="between"/>
      </c:valAx>
      <c:catAx>
        <c:axId val="41590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77608704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2.7798556430446198E-2"/>
          <c:y val="8.7123038933597935E-2"/>
          <c:w val="0.2555139982502187"/>
          <c:h val="7.2295494410984359E-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6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vs Column'!$B$3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0E5-B302-C2506B4EEA0A}"/>
            </c:ext>
          </c:extLst>
        </c:ser>
        <c:ser>
          <c:idx val="1"/>
          <c:order val="1"/>
          <c:tx>
            <c:strRef>
              <c:f>'Line vs Column'!$C$3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Column'!$C$4:$C$15</c:f>
              <c:numCache>
                <c:formatCode>_("$"* #,##0_);_("$"* \(#,##0\);_("$"* "-"??_);_(@_)</c:formatCode>
                <c:ptCount val="12"/>
                <c:pt idx="0">
                  <c:v>17112.076799999999</c:v>
                </c:pt>
                <c:pt idx="1">
                  <c:v>14966.625</c:v>
                </c:pt>
                <c:pt idx="2">
                  <c:v>25299.131999999998</c:v>
                </c:pt>
                <c:pt idx="3">
                  <c:v>20148.636299999998</c:v>
                </c:pt>
                <c:pt idx="4">
                  <c:v>36022.402499999997</c:v>
                </c:pt>
                <c:pt idx="5">
                  <c:v>41145.191400000003</c:v>
                </c:pt>
                <c:pt idx="6">
                  <c:v>21581.6466</c:v>
                </c:pt>
                <c:pt idx="7">
                  <c:v>27826.957799999996</c:v>
                </c:pt>
                <c:pt idx="8">
                  <c:v>23003.9784</c:v>
                </c:pt>
                <c:pt idx="9">
                  <c:v>40835.864300000001</c:v>
                </c:pt>
                <c:pt idx="10">
                  <c:v>37492.647399999994</c:v>
                </c:pt>
                <c:pt idx="11">
                  <c:v>51314.940600000002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3-40E5-B302-C2506B4EEA0A}"/>
            </c:ext>
          </c:extLst>
        </c:ser>
        <c:ser>
          <c:idx val="2"/>
          <c:order val="2"/>
          <c:tx>
            <c:strRef>
              <c:f>'Line vs Column'!$D$3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Column'!$D$4:$D$15</c:f>
              <c:numCache>
                <c:formatCode>_("$"* #,##0_);_("$"* \(#,##0\);_("$"* "-"??_);_(@_)</c:formatCode>
                <c:ptCount val="12"/>
                <c:pt idx="0">
                  <c:v>42122.035199999998</c:v>
                </c:pt>
                <c:pt idx="1">
                  <c:v>24944.375</c:v>
                </c:pt>
                <c:pt idx="2">
                  <c:v>34863.437999999995</c:v>
                </c:pt>
                <c:pt idx="3">
                  <c:v>23264.4048</c:v>
                </c:pt>
                <c:pt idx="4">
                  <c:v>43226.882999999994</c:v>
                </c:pt>
                <c:pt idx="5">
                  <c:v>70614.044699999999</c:v>
                </c:pt>
                <c:pt idx="6">
                  <c:v>30869.950199999996</c:v>
                </c:pt>
                <c:pt idx="7">
                  <c:v>37102.610399999998</c:v>
                </c:pt>
                <c:pt idx="8">
                  <c:v>40895.961600000002</c:v>
                </c:pt>
                <c:pt idx="9">
                  <c:v>58336.949000000001</c:v>
                </c:pt>
                <c:pt idx="10">
                  <c:v>38128.115999999995</c:v>
                </c:pt>
                <c:pt idx="11">
                  <c:v>77305.624799999991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3-40E5-B302-C2506B4EEA0A}"/>
            </c:ext>
          </c:extLst>
        </c:ser>
        <c:ser>
          <c:idx val="3"/>
          <c:order val="3"/>
          <c:tx>
            <c:strRef>
              <c:f>'Line vs Column'!$E$3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Column'!$E$4:$E$15</c:f>
              <c:numCache>
                <c:formatCode>_("$"* #,##0_);_("$"* \(#,##0\);_("$"* "-"??_);_(@_)</c:formatCode>
                <c:ptCount val="12"/>
                <c:pt idx="0">
                  <c:v>69106.463999999993</c:v>
                </c:pt>
                <c:pt idx="1">
                  <c:v>36518.565000000002</c:v>
                </c:pt>
                <c:pt idx="2">
                  <c:v>66333.09</c:v>
                </c:pt>
                <c:pt idx="3">
                  <c:v>39674.118899999994</c:v>
                </c:pt>
                <c:pt idx="4">
                  <c:v>72387.87549999998</c:v>
                </c:pt>
                <c:pt idx="5">
                  <c:v>72156</c:v>
                </c:pt>
                <c:pt idx="6">
                  <c:v>52997.967599999996</c:v>
                </c:pt>
                <c:pt idx="7">
                  <c:v>58346.846999999987</c:v>
                </c:pt>
                <c:pt idx="8">
                  <c:v>61982.941800000001</c:v>
                </c:pt>
                <c:pt idx="9">
                  <c:v>103945.83639999999</c:v>
                </c:pt>
                <c:pt idx="10">
                  <c:v>63864.59429999999</c:v>
                </c:pt>
                <c:pt idx="11">
                  <c:v>45631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3-40E5-B302-C2506B4E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47968"/>
        <c:axId val="512349280"/>
      </c:line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vs Column'!$B$3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Column'!$B$4:$B$15</c:f>
              <c:numCache>
                <c:formatCode>_("$"* #,##0_);_("$"* \(#,##0\);_("$"*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2-4AD7-B61A-094651C77C30}"/>
            </c:ext>
          </c:extLst>
        </c:ser>
        <c:ser>
          <c:idx val="1"/>
          <c:order val="1"/>
          <c:tx>
            <c:strRef>
              <c:f>'Line vs Column'!$C$3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Column'!$C$4:$C$15</c:f>
              <c:numCache>
                <c:formatCode>_("$"* #,##0_);_("$"* \(#,##0\);_("$"* "-"??_);_(@_)</c:formatCode>
                <c:ptCount val="12"/>
                <c:pt idx="0">
                  <c:v>17112.076799999999</c:v>
                </c:pt>
                <c:pt idx="1">
                  <c:v>14966.625</c:v>
                </c:pt>
                <c:pt idx="2">
                  <c:v>25299.131999999998</c:v>
                </c:pt>
                <c:pt idx="3">
                  <c:v>20148.636299999998</c:v>
                </c:pt>
                <c:pt idx="4">
                  <c:v>36022.402499999997</c:v>
                </c:pt>
                <c:pt idx="5">
                  <c:v>41145.191400000003</c:v>
                </c:pt>
                <c:pt idx="6">
                  <c:v>21581.6466</c:v>
                </c:pt>
                <c:pt idx="7">
                  <c:v>27826.957799999996</c:v>
                </c:pt>
                <c:pt idx="8">
                  <c:v>23003.9784</c:v>
                </c:pt>
                <c:pt idx="9">
                  <c:v>40835.864300000001</c:v>
                </c:pt>
                <c:pt idx="10">
                  <c:v>37492.647399999994</c:v>
                </c:pt>
                <c:pt idx="11">
                  <c:v>51314.940600000002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2-4AD7-B61A-094651C77C30}"/>
            </c:ext>
          </c:extLst>
        </c:ser>
        <c:ser>
          <c:idx val="2"/>
          <c:order val="2"/>
          <c:tx>
            <c:strRef>
              <c:f>'Line vs Column'!$D$3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Column'!$D$4:$D$15</c:f>
              <c:numCache>
                <c:formatCode>_("$"* #,##0_);_("$"* \(#,##0\);_("$"* "-"??_);_(@_)</c:formatCode>
                <c:ptCount val="12"/>
                <c:pt idx="0">
                  <c:v>42122.035199999998</c:v>
                </c:pt>
                <c:pt idx="1">
                  <c:v>24944.375</c:v>
                </c:pt>
                <c:pt idx="2">
                  <c:v>34863.437999999995</c:v>
                </c:pt>
                <c:pt idx="3">
                  <c:v>23264.4048</c:v>
                </c:pt>
                <c:pt idx="4">
                  <c:v>43226.882999999994</c:v>
                </c:pt>
                <c:pt idx="5">
                  <c:v>70614.044699999999</c:v>
                </c:pt>
                <c:pt idx="6">
                  <c:v>30869.950199999996</c:v>
                </c:pt>
                <c:pt idx="7">
                  <c:v>37102.610399999998</c:v>
                </c:pt>
                <c:pt idx="8">
                  <c:v>40895.961600000002</c:v>
                </c:pt>
                <c:pt idx="9">
                  <c:v>58336.949000000001</c:v>
                </c:pt>
                <c:pt idx="10">
                  <c:v>38128.115999999995</c:v>
                </c:pt>
                <c:pt idx="11">
                  <c:v>77305.624799999991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2-4AD7-B61A-094651C77C30}"/>
            </c:ext>
          </c:extLst>
        </c:ser>
        <c:ser>
          <c:idx val="3"/>
          <c:order val="3"/>
          <c:tx>
            <c:strRef>
              <c:f>'Line vs Column'!$E$3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vs Column'!$A$4:$A$15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vs Column'!$E$4:$E$15</c:f>
              <c:numCache>
                <c:formatCode>_("$"* #,##0_);_("$"* \(#,##0\);_("$"* "-"??_);_(@_)</c:formatCode>
                <c:ptCount val="12"/>
                <c:pt idx="0">
                  <c:v>69106.463999999993</c:v>
                </c:pt>
                <c:pt idx="1">
                  <c:v>36518.565000000002</c:v>
                </c:pt>
                <c:pt idx="2">
                  <c:v>66333.09</c:v>
                </c:pt>
                <c:pt idx="3">
                  <c:v>39674.118899999994</c:v>
                </c:pt>
                <c:pt idx="4">
                  <c:v>72387.87549999998</c:v>
                </c:pt>
                <c:pt idx="5">
                  <c:v>72156</c:v>
                </c:pt>
                <c:pt idx="6">
                  <c:v>52997.967599999996</c:v>
                </c:pt>
                <c:pt idx="7">
                  <c:v>58346.846999999987</c:v>
                </c:pt>
                <c:pt idx="8">
                  <c:v>61982.941800000001</c:v>
                </c:pt>
                <c:pt idx="9">
                  <c:v>103945.83639999999</c:v>
                </c:pt>
                <c:pt idx="10">
                  <c:v>63864.59429999999</c:v>
                </c:pt>
                <c:pt idx="11">
                  <c:v>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2-4AD7-B61A-094651C7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47968"/>
        <c:axId val="512349280"/>
      </c:barChart>
      <c:catAx>
        <c:axId val="512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280"/>
        <c:crosses val="autoZero"/>
        <c:auto val="1"/>
        <c:lblAlgn val="ctr"/>
        <c:lblOffset val="100"/>
        <c:noMultiLvlLbl val="0"/>
      </c:catAx>
      <c:valAx>
        <c:axId val="512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F-4CDE-9B74-DF7B3EEDCB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F-4CDE-9B74-DF7B3EEDCB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6F-4CDE-9B74-DF7B3EEDCB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6F-4CDE-9B74-DF7B3EEDC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'Pie Chart'!$C$4:$C$7</c:f>
              <c:numCache>
                <c:formatCode>0%</c:formatCode>
                <c:ptCount val="4"/>
                <c:pt idx="0">
                  <c:v>0.20975723029552301</c:v>
                </c:pt>
                <c:pt idx="1">
                  <c:v>0.21572535487624753</c:v>
                </c:pt>
                <c:pt idx="2">
                  <c:v>0.24888852917421855</c:v>
                </c:pt>
                <c:pt idx="3">
                  <c:v>0.32562888565401094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C-412C-AD0E-E762A92935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Count of Participants by Age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of Participants by Age Group</a:t>
          </a:r>
        </a:p>
      </cx:txPr>
    </cx:title>
    <cx:plotArea>
      <cx:plotAreaRegion>
        <cx:series layoutId="clusteredColumn" uniqueId="{71C25F82-7052-456F-AFDD-CE5C0CABCABE}">
          <cx:tx>
            <cx:txData>
              <cx:f>_xlchart.v1.1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ADC47454-B65D-4F1F-BFC5-DB7D36811F3E}">
          <cx:tx>
            <cx:txData>
              <cx:f>_xlchart.v1.4</cx:f>
              <cx:v>Amount</cx:v>
            </cx:txData>
          </cx:tx>
          <cx:dataLabels pos="outEnd">
            <cx:spPr>
              <a:solidFill>
                <a:schemeClr val="bg1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/>
    <cx:plotArea>
      <cx:plotAreaRegion>
        <cx:series layoutId="funnel" uniqueId="{93ADCE93-4F0D-487B-9798-B44561750E01}">
          <cx:tx>
            <cx:txData>
              <cx:f>_xlchart.v2.7</cx:f>
              <cx:v>Customer Count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chemeClr val="bg1"/>
                    </a:solidFill>
                  </a:defRPr>
                </a:pPr>
                <a:endParaRPr lang="en-US" sz="11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1.xml"/><Relationship Id="rId7" Type="http://schemas.openxmlformats.org/officeDocument/2006/relationships/image" Target="../media/image2.png"/><Relationship Id="rId2" Type="http://schemas.openxmlformats.org/officeDocument/2006/relationships/chart" Target="../charts/chart20.xml"/><Relationship Id="rId1" Type="http://schemas.openxmlformats.org/officeDocument/2006/relationships/image" Target="../media/image1.png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185737</xdr:rowOff>
    </xdr:from>
    <xdr:to>
      <xdr:col>10</xdr:col>
      <xdr:colOff>119062</xdr:colOff>
      <xdr:row>15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547F4-5018-4527-9455-BBF81B53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119062</xdr:rowOff>
    </xdr:from>
    <xdr:to>
      <xdr:col>12</xdr:col>
      <xdr:colOff>95250</xdr:colOff>
      <xdr:row>16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D50BA-105C-44FD-B257-AA92E3D9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2</xdr:row>
      <xdr:rowOff>119062</xdr:rowOff>
    </xdr:from>
    <xdr:to>
      <xdr:col>10</xdr:col>
      <xdr:colOff>547687</xdr:colOff>
      <xdr:row>17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6E7999D-0C68-4338-BC8F-1C5D36D07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0337" y="547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</xdr:row>
      <xdr:rowOff>176212</xdr:rowOff>
    </xdr:from>
    <xdr:to>
      <xdr:col>10</xdr:col>
      <xdr:colOff>195262</xdr:colOff>
      <xdr:row>16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624192E-C8E3-49F8-A2DF-6A8521F127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1237" y="41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1</xdr:row>
      <xdr:rowOff>176212</xdr:rowOff>
    </xdr:from>
    <xdr:to>
      <xdr:col>10</xdr:col>
      <xdr:colOff>214312</xdr:colOff>
      <xdr:row>16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2ECF22A-C9F4-419D-9904-F3303AAA8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41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185737</xdr:colOff>
      <xdr:row>8</xdr:row>
      <xdr:rowOff>161925</xdr:rowOff>
    </xdr:from>
    <xdr:to>
      <xdr:col>3</xdr:col>
      <xdr:colOff>900112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A5497-D58E-4BBB-8EE6-9B145F3BA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866775</xdr:colOff>
      <xdr:row>28</xdr:row>
      <xdr:rowOff>114301</xdr:rowOff>
    </xdr:from>
    <xdr:to>
      <xdr:col>6</xdr:col>
      <xdr:colOff>133350</xdr:colOff>
      <xdr:row>45</xdr:row>
      <xdr:rowOff>173466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D6E35-EBDE-4ACD-B3D2-D276746FA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679"/>
        <a:stretch/>
      </xdr:blipFill>
      <xdr:spPr>
        <a:xfrm>
          <a:off x="4124325" y="5781676"/>
          <a:ext cx="1933575" cy="3297665"/>
        </a:xfrm>
        <a:prstGeom prst="rect">
          <a:avLst/>
        </a:prstGeom>
      </xdr:spPr>
    </xdr:pic>
    <xdr:clientData/>
  </xdr:twoCellAnchor>
  <xdr:twoCellAnchor editAs="absolute">
    <xdr:from>
      <xdr:col>1</xdr:col>
      <xdr:colOff>14287</xdr:colOff>
      <xdr:row>13</xdr:row>
      <xdr:rowOff>9525</xdr:rowOff>
    </xdr:from>
    <xdr:to>
      <xdr:col>3</xdr:col>
      <xdr:colOff>523875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231B-B547-4FB7-9716-AE7EF15E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14287</xdr:colOff>
      <xdr:row>29</xdr:row>
      <xdr:rowOff>28575</xdr:rowOff>
    </xdr:from>
    <xdr:to>
      <xdr:col>3</xdr:col>
      <xdr:colOff>523875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10B54-E8CE-4A4A-A9AA-80921A1D7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14287</xdr:colOff>
      <xdr:row>49</xdr:row>
      <xdr:rowOff>57150</xdr:rowOff>
    </xdr:from>
    <xdr:to>
      <xdr:col>3</xdr:col>
      <xdr:colOff>523875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CA4A8-03A3-4DC7-8ED2-D9214E54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14287</xdr:colOff>
      <xdr:row>66</xdr:row>
      <xdr:rowOff>28575</xdr:rowOff>
    </xdr:from>
    <xdr:to>
      <xdr:col>3</xdr:col>
      <xdr:colOff>533400</xdr:colOff>
      <xdr:row>78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31A0C8-1AD6-41BD-A41D-AD3E2AA9B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</xdr:col>
      <xdr:colOff>14287</xdr:colOff>
      <xdr:row>84</xdr:row>
      <xdr:rowOff>19050</xdr:rowOff>
    </xdr:from>
    <xdr:to>
      <xdr:col>3</xdr:col>
      <xdr:colOff>728662</xdr:colOff>
      <xdr:row>95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D0A7D5-283E-439B-8334-8DA09EE53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742950</xdr:colOff>
      <xdr:row>65</xdr:row>
      <xdr:rowOff>104775</xdr:rowOff>
    </xdr:from>
    <xdr:to>
      <xdr:col>6</xdr:col>
      <xdr:colOff>114300</xdr:colOff>
      <xdr:row>78</xdr:row>
      <xdr:rowOff>140099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7D8B22-AD18-42B5-AA71-6E5407AB6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0500" y="12915900"/>
          <a:ext cx="2038350" cy="2511824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48</xdr:row>
      <xdr:rowOff>142875</xdr:rowOff>
    </xdr:from>
    <xdr:to>
      <xdr:col>6</xdr:col>
      <xdr:colOff>314325</xdr:colOff>
      <xdr:row>61</xdr:row>
      <xdr:rowOff>106446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58D9E0-EF3A-484C-8BE7-991F48F23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0" y="9667875"/>
          <a:ext cx="2333625" cy="24400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23812</xdr:rowOff>
    </xdr:from>
    <xdr:to>
      <xdr:col>11</xdr:col>
      <xdr:colOff>109537</xdr:colOff>
      <xdr:row>15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7BE68B-D2B9-41BD-B8C2-E85F5F62B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23812</xdr:rowOff>
    </xdr:from>
    <xdr:to>
      <xdr:col>11</xdr:col>
      <xdr:colOff>109537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A1B76-54C3-4F75-81C1-B75A6CB5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1</xdr:row>
      <xdr:rowOff>23812</xdr:rowOff>
    </xdr:from>
    <xdr:to>
      <xdr:col>19</xdr:col>
      <xdr:colOff>204787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275D6-F9B4-4128-B670-76F1B45A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185736</xdr:rowOff>
    </xdr:from>
    <xdr:to>
      <xdr:col>6</xdr:col>
      <xdr:colOff>866775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D4A49-E93D-4A4A-9E84-6D60EA01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1123950</xdr:colOff>
      <xdr:row>12</xdr:row>
      <xdr:rowOff>185737</xdr:rowOff>
    </xdr:from>
    <xdr:to>
      <xdr:col>13</xdr:col>
      <xdr:colOff>323850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25768-0627-4BD2-9F90-2FB3AE1F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90487</xdr:rowOff>
    </xdr:from>
    <xdr:to>
      <xdr:col>13</xdr:col>
      <xdr:colOff>604837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EE463-6F66-42BE-AFCA-E56AFD6E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280987</xdr:colOff>
      <xdr:row>1</xdr:row>
      <xdr:rowOff>80962</xdr:rowOff>
    </xdr:from>
    <xdr:to>
      <xdr:col>21</xdr:col>
      <xdr:colOff>585787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CA850-18ED-46F9-800D-F4FACAE41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</xdr:row>
      <xdr:rowOff>128587</xdr:rowOff>
    </xdr:from>
    <xdr:to>
      <xdr:col>11</xdr:col>
      <xdr:colOff>61912</xdr:colOff>
      <xdr:row>16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0D62A-E2C1-4343-9E0C-066C5678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1</xdr:row>
      <xdr:rowOff>128587</xdr:rowOff>
    </xdr:from>
    <xdr:to>
      <xdr:col>19</xdr:col>
      <xdr:colOff>138112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B1743-65F2-49CA-B472-A80616C5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</xdr:row>
      <xdr:rowOff>109537</xdr:rowOff>
    </xdr:from>
    <xdr:to>
      <xdr:col>19</xdr:col>
      <xdr:colOff>42862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BD85F-AF08-4D02-B7DA-13F612A45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</xdr:row>
      <xdr:rowOff>109537</xdr:rowOff>
    </xdr:from>
    <xdr:to>
      <xdr:col>11</xdr:col>
      <xdr:colOff>4762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96687-8149-4884-8A29-171A0017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23812</xdr:rowOff>
    </xdr:from>
    <xdr:to>
      <xdr:col>11</xdr:col>
      <xdr:colOff>481012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905D5-4B59-4745-BBD1-4CF8241FA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1</xdr:row>
      <xdr:rowOff>23812</xdr:rowOff>
    </xdr:from>
    <xdr:to>
      <xdr:col>19</xdr:col>
      <xdr:colOff>566737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CA146-ABE0-494C-AABC-76B69B92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23812</xdr:rowOff>
    </xdr:from>
    <xdr:to>
      <xdr:col>11</xdr:col>
      <xdr:colOff>481012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3CB4F-C5FC-46C1-AEE9-CDAE0BF26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1</xdr:row>
      <xdr:rowOff>23812</xdr:rowOff>
    </xdr:from>
    <xdr:to>
      <xdr:col>19</xdr:col>
      <xdr:colOff>566737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0BFA5-31A4-4AEF-8881-B6DCB162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16</xdr:row>
      <xdr:rowOff>176212</xdr:rowOff>
    </xdr:from>
    <xdr:to>
      <xdr:col>11</xdr:col>
      <xdr:colOff>481012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49811-2976-41EB-B2E1-7445FCED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al%20Formatting%20-%20BEG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ditional Formatting"/>
      <sheetName val="Duplicates"/>
      <sheetName val="Blank Cells"/>
      <sheetName val="Data Bars"/>
      <sheetName val="Icon Percentage"/>
      <sheetName val="Icon List"/>
      <sheetName val="Formulas"/>
      <sheetName val="Products"/>
      <sheetName val="Copy Paste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21C2C-CECA-4426-A535-94BFA2EE97B7}" name="tblAgeData" displayName="tblAgeData" ref="A3:B103" totalsRowShown="0" headerRowDxfId="0">
  <autoFilter ref="A3:B103" xr:uid="{E4B011B2-EBC7-4BE9-8475-B2609E81613B}"/>
  <tableColumns count="2">
    <tableColumn id="1" xr3:uid="{372B35E3-ACF5-4872-B561-02A84387452A}" name="Name"/>
    <tableColumn id="3" xr3:uid="{17F891BC-F9B9-4901-B809-6311CBEB941B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xcelcampus.com/charts/excel-funnel-cha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9522-E50A-4A57-A0AE-5DF0EF39FB6E}">
  <dimension ref="A1:K23"/>
  <sheetViews>
    <sheetView showGridLines="0" tabSelected="1" workbookViewId="0"/>
  </sheetViews>
  <sheetFormatPr defaultRowHeight="15" x14ac:dyDescent="0.25"/>
  <cols>
    <col min="1" max="2" width="4.140625" customWidth="1"/>
    <col min="3" max="3" width="25.7109375" style="57" customWidth="1"/>
    <col min="4" max="4" width="15.7109375" customWidth="1"/>
  </cols>
  <sheetData>
    <row r="1" spans="1:11" s="60" customFormat="1" ht="26.25" customHeight="1" x14ac:dyDescent="0.3">
      <c r="B1" s="61" t="s">
        <v>205</v>
      </c>
      <c r="F1" s="62" t="s">
        <v>201</v>
      </c>
      <c r="G1" s="62"/>
      <c r="H1" s="62"/>
      <c r="I1" s="62"/>
      <c r="J1" s="62"/>
      <c r="K1" s="62"/>
    </row>
    <row r="2" spans="1:11" x14ac:dyDescent="0.25">
      <c r="A2" s="59" t="s">
        <v>200</v>
      </c>
    </row>
    <row r="3" spans="1:11" ht="17.25" x14ac:dyDescent="0.3">
      <c r="B3" s="55" t="s">
        <v>188</v>
      </c>
    </row>
    <row r="4" spans="1:11" x14ac:dyDescent="0.25">
      <c r="B4" s="56">
        <v>1</v>
      </c>
      <c r="C4" s="58" t="s">
        <v>11</v>
      </c>
    </row>
    <row r="5" spans="1:11" x14ac:dyDescent="0.25">
      <c r="B5" s="56">
        <v>2</v>
      </c>
      <c r="C5" s="58" t="s">
        <v>24</v>
      </c>
    </row>
    <row r="6" spans="1:11" x14ac:dyDescent="0.25">
      <c r="B6" s="56">
        <v>3</v>
      </c>
      <c r="C6" s="58" t="s">
        <v>47</v>
      </c>
    </row>
    <row r="7" spans="1:11" x14ac:dyDescent="0.25">
      <c r="B7" s="56">
        <v>4</v>
      </c>
      <c r="C7" s="58" t="s">
        <v>189</v>
      </c>
    </row>
    <row r="8" spans="1:11" x14ac:dyDescent="0.25">
      <c r="B8" s="56">
        <v>5</v>
      </c>
      <c r="C8" s="58" t="s">
        <v>190</v>
      </c>
    </row>
    <row r="9" spans="1:11" x14ac:dyDescent="0.25">
      <c r="B9" s="56">
        <v>6</v>
      </c>
      <c r="C9" s="58" t="s">
        <v>48</v>
      </c>
    </row>
    <row r="10" spans="1:11" x14ac:dyDescent="0.25">
      <c r="B10" s="56">
        <v>7</v>
      </c>
      <c r="C10" s="58" t="s">
        <v>191</v>
      </c>
    </row>
    <row r="11" spans="1:11" x14ac:dyDescent="0.25">
      <c r="B11" s="56">
        <v>8</v>
      </c>
      <c r="C11" s="58" t="s">
        <v>192</v>
      </c>
    </row>
    <row r="12" spans="1:11" x14ac:dyDescent="0.25">
      <c r="B12" s="56">
        <v>9</v>
      </c>
      <c r="C12" s="58" t="s">
        <v>193</v>
      </c>
    </row>
    <row r="13" spans="1:11" x14ac:dyDescent="0.25">
      <c r="B13" s="56">
        <v>10</v>
      </c>
      <c r="C13" s="58" t="s">
        <v>194</v>
      </c>
    </row>
    <row r="14" spans="1:11" x14ac:dyDescent="0.25">
      <c r="B14" s="56">
        <v>11</v>
      </c>
      <c r="C14" s="58" t="s">
        <v>195</v>
      </c>
    </row>
    <row r="15" spans="1:11" x14ac:dyDescent="0.25">
      <c r="B15" s="56">
        <v>12</v>
      </c>
      <c r="C15" s="58" t="s">
        <v>196</v>
      </c>
    </row>
    <row r="16" spans="1:11" x14ac:dyDescent="0.25">
      <c r="B16" s="56">
        <v>13</v>
      </c>
      <c r="C16" s="58" t="s">
        <v>197</v>
      </c>
    </row>
    <row r="17" spans="2:3" x14ac:dyDescent="0.25">
      <c r="B17" s="56">
        <v>14</v>
      </c>
      <c r="C17" s="58" t="s">
        <v>198</v>
      </c>
    </row>
    <row r="18" spans="2:3" x14ac:dyDescent="0.25">
      <c r="B18" s="56">
        <v>15</v>
      </c>
      <c r="C18" s="58" t="s">
        <v>199</v>
      </c>
    </row>
    <row r="21" spans="2:3" x14ac:dyDescent="0.25">
      <c r="C21" s="63" t="s">
        <v>202</v>
      </c>
    </row>
    <row r="22" spans="2:3" x14ac:dyDescent="0.25">
      <c r="C22" s="63" t="s">
        <v>203</v>
      </c>
    </row>
    <row r="23" spans="2:3" x14ac:dyDescent="0.25">
      <c r="C23" s="58" t="s">
        <v>204</v>
      </c>
    </row>
  </sheetData>
  <hyperlinks>
    <hyperlink ref="F1:I1" r:id="rId1" display="The VBA Pro Course from Excel Campus" xr:uid="{40601A6A-BBCC-4534-8CD8-86E7BFA45E8D}"/>
    <hyperlink ref="F1:K1" r:id="rId2" display="The Ultimate Lookup Formulas Course | Excel Campus" xr:uid="{BE264107-1361-4780-8D7D-AA0502CAFE6D}"/>
    <hyperlink ref="F1" r:id="rId3" xr:uid="{9E60DBBD-4D5C-4254-8DA6-6E0CF869907E}"/>
    <hyperlink ref="C23" r:id="rId4" xr:uid="{3AE47D36-F331-413B-86AA-FDC43B21B445}"/>
    <hyperlink ref="C4" location="'Bar Chart'!A1" tooltip="Go to sheet: Bar Chart" display="'Bar Chart'!A1" xr:uid="{4532F2CE-C117-4A51-B115-8FA2CF2B42E0}"/>
    <hyperlink ref="C5" location="'Line Chart'!A1" tooltip="Go to sheet: Line Chart" display="'Line Chart'!A1" xr:uid="{CD58D34E-6CFC-4ABC-BE29-65210ECF971C}"/>
    <hyperlink ref="C6" location="'Column Chart'!A1" tooltip="Go to sheet: Column Chart" display="'Column Chart'!A1" xr:uid="{E4AD9C26-12DE-486A-A4E7-9CBBCAE34424}"/>
    <hyperlink ref="C7" location="'Column Bar Variance'!A1" tooltip="Go to sheet: Column Bar Variance" display="'Column Bar Variance'!A1" xr:uid="{96195B96-9BE4-436D-8792-C29A8EDE5AFB}"/>
    <hyperlink ref="C8" location="'Line vs Column'!A1" tooltip="Go to sheet: Line vs Column" display="'Line vs Column'!A1" xr:uid="{A982C011-97C8-424F-A778-1D864DA26967}"/>
    <hyperlink ref="C9" location="'Pie Chart'!A1" tooltip="Go to sheet: Pie Chart" display="'Pie Chart'!A1" xr:uid="{3C6D7819-F3F7-43B6-858F-4F2D676A0444}"/>
    <hyperlink ref="C10" location="'Questionable Pie'!A1" tooltip="Go to sheet: Questionable Pie" display="'Questionable Pie'!A1" xr:uid="{91C1FD80-1FE7-441F-B2EB-BDADE3D09225}"/>
    <hyperlink ref="C11" location="'Bad Pie'!A1" tooltip="Go to sheet: Bad Pie" display="'Bad Pie'!A1" xr:uid="{09D8253F-A263-4886-9864-C3F1AA69B234}"/>
    <hyperlink ref="C12" location="'Aweful Pie'!A1" tooltip="Go to sheet: Aweful Pie" display="'Aweful Pie'!A1" xr:uid="{39BD64E5-B843-47A9-AF4A-66A1B07204EF}"/>
    <hyperlink ref="C13" location="'Histogram'!A1" tooltip="Go to sheet: Histogram" display="'Histogram'!A1" xr:uid="{E0D530B1-3781-4FE2-9503-5F96BBCE1387}"/>
    <hyperlink ref="C14" location="'Age Data'!A1" tooltip="Go to sheet: Age Data" display="'Age Data'!A1" xr:uid="{38CAAA1F-CBDD-48A4-8E6B-D30509C706DD}"/>
    <hyperlink ref="C15" location="'Waterfall'!A1" tooltip="Go to sheet: Waterfall" display="'Waterfall'!A1" xr:uid="{BFCADF09-4925-4F73-A5D8-5F1130CED501}"/>
    <hyperlink ref="C16" location="'Funnel'!A1" tooltip="Go to sheet: Funnel" display="'Funnel'!A1" xr:uid="{DD656650-D0D1-447A-A03F-BB2090660284}"/>
    <hyperlink ref="C17" location="'Funnel Chart (Old)'!A1" tooltip="Go to sheet: Funnel Chart (Old)" display="'Funnel Chart (Old)'!A1" xr:uid="{3CBC6BFD-85CC-4A6B-923F-4E55489FB501}"/>
    <hyperlink ref="C18" location="'Funnel Chart Guide'!A1" tooltip="Go to sheet: Funnel Chart Guide" display="'Funnel Chart Guide'!A1" xr:uid="{1C1F70B6-BF37-4FB9-B39C-071BAAF2E14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4887-17A5-4FD0-A0B2-DA918D140FE2}">
  <sheetPr codeName="Sheet9"/>
  <dimension ref="A1:C16"/>
  <sheetViews>
    <sheetView showGridLines="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7109375" bestFit="1" customWidth="1"/>
  </cols>
  <sheetData>
    <row r="1" spans="1:3" ht="18.75" x14ac:dyDescent="0.3">
      <c r="A1" s="6" t="s">
        <v>153</v>
      </c>
    </row>
    <row r="3" spans="1:3" x14ac:dyDescent="0.25">
      <c r="A3" s="35" t="s">
        <v>26</v>
      </c>
      <c r="B3" s="36" t="s">
        <v>9</v>
      </c>
      <c r="C3" s="35" t="s">
        <v>49</v>
      </c>
    </row>
    <row r="4" spans="1:3" x14ac:dyDescent="0.25">
      <c r="A4" t="s">
        <v>12</v>
      </c>
      <c r="B4" s="3">
        <v>32907.839999999997</v>
      </c>
      <c r="C4" s="33">
        <f>B4/$B$16</f>
        <v>7.5643918887110445E-2</v>
      </c>
    </row>
    <row r="5" spans="1:3" x14ac:dyDescent="0.25">
      <c r="A5" t="s">
        <v>13</v>
      </c>
      <c r="B5" s="3">
        <v>19955.5</v>
      </c>
      <c r="C5" s="33">
        <f t="shared" ref="C5:C15" si="0">B5/$B$16</f>
        <v>4.5870899559245844E-2</v>
      </c>
    </row>
    <row r="6" spans="1:3" x14ac:dyDescent="0.25">
      <c r="A6" t="s">
        <v>14</v>
      </c>
      <c r="B6" s="3">
        <v>30852.6</v>
      </c>
      <c r="C6" s="33">
        <f t="shared" si="0"/>
        <v>7.0919621945909062E-2</v>
      </c>
    </row>
    <row r="7" spans="1:3" x14ac:dyDescent="0.25">
      <c r="A7" t="s">
        <v>15</v>
      </c>
      <c r="B7" s="3">
        <v>20771.789999999997</v>
      </c>
      <c r="C7" s="33">
        <f t="shared" si="0"/>
        <v>4.7747272318696451E-2</v>
      </c>
    </row>
    <row r="8" spans="1:3" x14ac:dyDescent="0.25">
      <c r="A8" t="s">
        <v>16</v>
      </c>
      <c r="B8" s="3">
        <v>34307.049999999996</v>
      </c>
      <c r="C8" s="33">
        <f t="shared" si="0"/>
        <v>7.8860226239584316E-2</v>
      </c>
    </row>
    <row r="9" spans="1:3" x14ac:dyDescent="0.25">
      <c r="A9" t="s">
        <v>17</v>
      </c>
      <c r="B9" s="3">
        <v>55601.61</v>
      </c>
      <c r="C9" s="33">
        <f t="shared" si="0"/>
        <v>0.12780916878265938</v>
      </c>
    </row>
    <row r="10" spans="1:3" x14ac:dyDescent="0.25">
      <c r="A10" t="s">
        <v>18</v>
      </c>
      <c r="B10" s="3">
        <v>27318.539999999997</v>
      </c>
      <c r="C10" s="33">
        <f t="shared" si="0"/>
        <v>6.2796021369809815E-2</v>
      </c>
    </row>
    <row r="11" spans="1:3" x14ac:dyDescent="0.25">
      <c r="A11" t="s">
        <v>19</v>
      </c>
      <c r="B11" s="3">
        <v>29921.459999999995</v>
      </c>
      <c r="C11" s="33">
        <f t="shared" si="0"/>
        <v>6.8779248143418709E-2</v>
      </c>
    </row>
    <row r="12" spans="1:3" x14ac:dyDescent="0.25">
      <c r="A12" t="s">
        <v>20</v>
      </c>
      <c r="B12" s="3">
        <v>31949.97</v>
      </c>
      <c r="C12" s="33">
        <f t="shared" si="0"/>
        <v>7.3442101916309691E-2</v>
      </c>
    </row>
    <row r="13" spans="1:3" x14ac:dyDescent="0.25">
      <c r="A13" t="s">
        <v>21</v>
      </c>
      <c r="B13" s="3">
        <v>53033.59</v>
      </c>
      <c r="C13" s="33">
        <f t="shared" si="0"/>
        <v>0.12190616522543783</v>
      </c>
    </row>
    <row r="14" spans="1:3" x14ac:dyDescent="0.25">
      <c r="A14" t="s">
        <v>22</v>
      </c>
      <c r="B14" s="3">
        <v>31773.429999999997</v>
      </c>
      <c r="C14" s="33">
        <f t="shared" si="0"/>
        <v>7.3036296569002457E-2</v>
      </c>
    </row>
    <row r="15" spans="1:3" x14ac:dyDescent="0.25">
      <c r="A15" t="s">
        <v>23</v>
      </c>
      <c r="B15" s="3">
        <v>66642.78</v>
      </c>
      <c r="C15" s="33">
        <f t="shared" si="0"/>
        <v>0.15318905904281616</v>
      </c>
    </row>
    <row r="16" spans="1:3" x14ac:dyDescent="0.25">
      <c r="A16" s="2" t="s">
        <v>8</v>
      </c>
      <c r="B16" s="7">
        <f>SUM(B4:B15)</f>
        <v>435036.15999999992</v>
      </c>
      <c r="C16" s="37">
        <f>SUM(C4:C15)</f>
        <v>1.0000000000000002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1D18-A76C-4A71-9484-62717EF27607}">
  <sheetPr codeName="Sheet10"/>
  <dimension ref="A1:D13"/>
  <sheetViews>
    <sheetView showGridLines="0" workbookViewId="0">
      <selection activeCell="F18" sqref="F18"/>
    </sheetView>
  </sheetViews>
  <sheetFormatPr defaultRowHeight="15" x14ac:dyDescent="0.25"/>
  <sheetData>
    <row r="1" spans="1:4" ht="18.75" x14ac:dyDescent="0.3">
      <c r="A1" s="6" t="s">
        <v>158</v>
      </c>
    </row>
    <row r="3" spans="1:4" x14ac:dyDescent="0.25">
      <c r="A3" s="39" t="s">
        <v>155</v>
      </c>
      <c r="B3" s="39" t="s">
        <v>156</v>
      </c>
      <c r="C3" s="39" t="s">
        <v>159</v>
      </c>
      <c r="D3" s="39" t="s">
        <v>157</v>
      </c>
    </row>
    <row r="4" spans="1:4" x14ac:dyDescent="0.25">
      <c r="A4" s="40">
        <v>0</v>
      </c>
      <c r="B4" s="40">
        <v>10</v>
      </c>
      <c r="C4" s="40" t="str">
        <f>A4&amp;"-"&amp;B4</f>
        <v>0-10</v>
      </c>
      <c r="D4" s="40">
        <f>COUNTIFS(tblAgeData[Age],"&gt;="&amp;Histogram!$A4,tblAgeData[Age],"&lt;="&amp;Histogram!$B4)</f>
        <v>2</v>
      </c>
    </row>
    <row r="5" spans="1:4" x14ac:dyDescent="0.25">
      <c r="A5" s="40">
        <v>11</v>
      </c>
      <c r="B5" s="40">
        <f>A5+9</f>
        <v>20</v>
      </c>
      <c r="C5" s="40" t="str">
        <f t="shared" ref="C5:C13" si="0">A5&amp;"-"&amp;B5</f>
        <v>11-20</v>
      </c>
      <c r="D5" s="40">
        <f>COUNTIFS(tblAgeData[Age],"&gt;="&amp;Histogram!$A5,tblAgeData[Age],"&lt;="&amp;Histogram!$B5)</f>
        <v>23</v>
      </c>
    </row>
    <row r="6" spans="1:4" x14ac:dyDescent="0.25">
      <c r="A6" s="40">
        <f>A5+10</f>
        <v>21</v>
      </c>
      <c r="B6" s="40">
        <f>A6+9</f>
        <v>30</v>
      </c>
      <c r="C6" s="40" t="str">
        <f t="shared" si="0"/>
        <v>21-30</v>
      </c>
      <c r="D6" s="40">
        <f>COUNTIFS(tblAgeData[Age],"&gt;="&amp;Histogram!$A6,tblAgeData[Age],"&lt;="&amp;Histogram!$B6)</f>
        <v>9</v>
      </c>
    </row>
    <row r="7" spans="1:4" x14ac:dyDescent="0.25">
      <c r="A7" s="40">
        <f t="shared" ref="A7:A9" si="1">A6+10</f>
        <v>31</v>
      </c>
      <c r="B7" s="40">
        <f t="shared" ref="B7:B9" si="2">A7+9</f>
        <v>40</v>
      </c>
      <c r="C7" s="40" t="str">
        <f t="shared" si="0"/>
        <v>31-40</v>
      </c>
      <c r="D7" s="40">
        <f>COUNTIFS(tblAgeData[Age],"&gt;="&amp;Histogram!$A7,tblAgeData[Age],"&lt;="&amp;Histogram!$B7)</f>
        <v>22</v>
      </c>
    </row>
    <row r="8" spans="1:4" x14ac:dyDescent="0.25">
      <c r="A8" s="40">
        <f t="shared" si="1"/>
        <v>41</v>
      </c>
      <c r="B8" s="40">
        <f t="shared" si="2"/>
        <v>50</v>
      </c>
      <c r="C8" s="40" t="str">
        <f t="shared" si="0"/>
        <v>41-50</v>
      </c>
      <c r="D8" s="40">
        <f>COUNTIFS(tblAgeData[Age],"&gt;="&amp;Histogram!$A8,tblAgeData[Age],"&lt;="&amp;Histogram!$B8)</f>
        <v>16</v>
      </c>
    </row>
    <row r="9" spans="1:4" x14ac:dyDescent="0.25">
      <c r="A9" s="40">
        <f t="shared" si="1"/>
        <v>51</v>
      </c>
      <c r="B9" s="40">
        <f t="shared" si="2"/>
        <v>60</v>
      </c>
      <c r="C9" s="40" t="str">
        <f t="shared" si="0"/>
        <v>51-60</v>
      </c>
      <c r="D9" s="40">
        <f>COUNTIFS(tblAgeData[Age],"&gt;="&amp;Histogram!$A9,tblAgeData[Age],"&lt;="&amp;Histogram!$B9)</f>
        <v>11</v>
      </c>
    </row>
    <row r="10" spans="1:4" x14ac:dyDescent="0.25">
      <c r="A10" s="40">
        <f>A9+10</f>
        <v>61</v>
      </c>
      <c r="B10" s="40">
        <f>A10+9</f>
        <v>70</v>
      </c>
      <c r="C10" s="40" t="str">
        <f t="shared" si="0"/>
        <v>61-70</v>
      </c>
      <c r="D10" s="40">
        <f>COUNTIFS(tblAgeData[Age],"&gt;="&amp;Histogram!$A10,tblAgeData[Age],"&lt;="&amp;Histogram!$B10)</f>
        <v>16</v>
      </c>
    </row>
    <row r="11" spans="1:4" x14ac:dyDescent="0.25">
      <c r="A11" s="40">
        <f>A10+10</f>
        <v>71</v>
      </c>
      <c r="B11" s="40">
        <f>A11+9</f>
        <v>80</v>
      </c>
      <c r="C11" s="40" t="str">
        <f t="shared" si="0"/>
        <v>71-80</v>
      </c>
      <c r="D11" s="40">
        <f>COUNTIFS(tblAgeData[Age],"&gt;="&amp;Histogram!$A11,tblAgeData[Age],"&lt;="&amp;Histogram!$B11)</f>
        <v>0</v>
      </c>
    </row>
    <row r="12" spans="1:4" x14ac:dyDescent="0.25">
      <c r="A12" s="40">
        <f>A11+10</f>
        <v>81</v>
      </c>
      <c r="B12" s="40">
        <f>A12+9</f>
        <v>90</v>
      </c>
      <c r="C12" s="40" t="str">
        <f t="shared" si="0"/>
        <v>81-90</v>
      </c>
      <c r="D12" s="40">
        <f>COUNTIFS(tblAgeData[Age],"&gt;="&amp;Histogram!$A12,tblAgeData[Age],"&lt;="&amp;Histogram!$B12)</f>
        <v>1</v>
      </c>
    </row>
    <row r="13" spans="1:4" x14ac:dyDescent="0.25">
      <c r="A13" s="40">
        <f>A12+10</f>
        <v>91</v>
      </c>
      <c r="B13" s="40">
        <f>A13+9</f>
        <v>100</v>
      </c>
      <c r="C13" s="40" t="str">
        <f t="shared" si="0"/>
        <v>91-100</v>
      </c>
      <c r="D13" s="40">
        <f>COUNTIFS(tblAgeData[Age],"&gt;="&amp;Histogram!$A13,tblAgeData[Age],"&lt;="&amp;Histogram!$B13)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9161-960C-4F51-BCA6-E884EA2C56A9}">
  <sheetPr codeName="Sheet11"/>
  <dimension ref="A1:B103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2" max="2" width="6.7109375" bestFit="1" customWidth="1"/>
  </cols>
  <sheetData>
    <row r="1" spans="1:2" ht="18.75" x14ac:dyDescent="0.3">
      <c r="A1" s="6" t="s">
        <v>158</v>
      </c>
    </row>
    <row r="3" spans="1:2" x14ac:dyDescent="0.25">
      <c r="A3" s="38" t="s">
        <v>50</v>
      </c>
      <c r="B3" s="38" t="s">
        <v>51</v>
      </c>
    </row>
    <row r="4" spans="1:2" x14ac:dyDescent="0.25">
      <c r="A4" t="s">
        <v>52</v>
      </c>
      <c r="B4">
        <v>54</v>
      </c>
    </row>
    <row r="5" spans="1:2" x14ac:dyDescent="0.25">
      <c r="A5" t="s">
        <v>53</v>
      </c>
      <c r="B5">
        <v>14</v>
      </c>
    </row>
    <row r="6" spans="1:2" x14ac:dyDescent="0.25">
      <c r="A6" t="s">
        <v>54</v>
      </c>
      <c r="B6">
        <v>32</v>
      </c>
    </row>
    <row r="7" spans="1:2" x14ac:dyDescent="0.25">
      <c r="A7" t="s">
        <v>55</v>
      </c>
      <c r="B7">
        <v>48</v>
      </c>
    </row>
    <row r="8" spans="1:2" x14ac:dyDescent="0.25">
      <c r="A8" t="s">
        <v>56</v>
      </c>
      <c r="B8">
        <v>52</v>
      </c>
    </row>
    <row r="9" spans="1:2" x14ac:dyDescent="0.25">
      <c r="A9" t="s">
        <v>57</v>
      </c>
      <c r="B9">
        <v>38</v>
      </c>
    </row>
    <row r="10" spans="1:2" x14ac:dyDescent="0.25">
      <c r="A10" t="s">
        <v>58</v>
      </c>
      <c r="B10">
        <v>67</v>
      </c>
    </row>
    <row r="11" spans="1:2" x14ac:dyDescent="0.25">
      <c r="A11" t="s">
        <v>59</v>
      </c>
      <c r="B11">
        <v>53</v>
      </c>
    </row>
    <row r="12" spans="1:2" x14ac:dyDescent="0.25">
      <c r="A12" t="s">
        <v>60</v>
      </c>
      <c r="B12">
        <v>14</v>
      </c>
    </row>
    <row r="13" spans="1:2" x14ac:dyDescent="0.25">
      <c r="A13" t="s">
        <v>61</v>
      </c>
      <c r="B13">
        <v>43</v>
      </c>
    </row>
    <row r="14" spans="1:2" x14ac:dyDescent="0.25">
      <c r="A14" t="s">
        <v>62</v>
      </c>
      <c r="B14">
        <v>17</v>
      </c>
    </row>
    <row r="15" spans="1:2" x14ac:dyDescent="0.25">
      <c r="A15" t="s">
        <v>63</v>
      </c>
      <c r="B15">
        <v>32</v>
      </c>
    </row>
    <row r="16" spans="1:2" x14ac:dyDescent="0.25">
      <c r="A16" t="s">
        <v>64</v>
      </c>
      <c r="B16">
        <v>66</v>
      </c>
    </row>
    <row r="17" spans="1:2" x14ac:dyDescent="0.25">
      <c r="A17" t="s">
        <v>65</v>
      </c>
      <c r="B17">
        <v>44</v>
      </c>
    </row>
    <row r="18" spans="1:2" x14ac:dyDescent="0.25">
      <c r="A18" t="s">
        <v>66</v>
      </c>
      <c r="B18">
        <v>33</v>
      </c>
    </row>
    <row r="19" spans="1:2" x14ac:dyDescent="0.25">
      <c r="A19" t="s">
        <v>67</v>
      </c>
      <c r="B19">
        <v>58</v>
      </c>
    </row>
    <row r="20" spans="1:2" x14ac:dyDescent="0.25">
      <c r="A20" t="s">
        <v>68</v>
      </c>
      <c r="B20">
        <v>22</v>
      </c>
    </row>
    <row r="21" spans="1:2" x14ac:dyDescent="0.25">
      <c r="A21" t="s">
        <v>69</v>
      </c>
      <c r="B21">
        <v>14</v>
      </c>
    </row>
    <row r="22" spans="1:2" x14ac:dyDescent="0.25">
      <c r="A22" t="s">
        <v>70</v>
      </c>
      <c r="B22">
        <v>61</v>
      </c>
    </row>
    <row r="23" spans="1:2" x14ac:dyDescent="0.25">
      <c r="A23" t="s">
        <v>71</v>
      </c>
      <c r="B23">
        <v>21</v>
      </c>
    </row>
    <row r="24" spans="1:2" x14ac:dyDescent="0.25">
      <c r="A24" t="s">
        <v>72</v>
      </c>
      <c r="B24">
        <v>15</v>
      </c>
    </row>
    <row r="25" spans="1:2" x14ac:dyDescent="0.25">
      <c r="A25" t="s">
        <v>73</v>
      </c>
      <c r="B25">
        <v>13</v>
      </c>
    </row>
    <row r="26" spans="1:2" x14ac:dyDescent="0.25">
      <c r="A26" t="s">
        <v>74</v>
      </c>
      <c r="B26">
        <v>31</v>
      </c>
    </row>
    <row r="27" spans="1:2" x14ac:dyDescent="0.25">
      <c r="A27" t="s">
        <v>75</v>
      </c>
      <c r="B27">
        <v>14</v>
      </c>
    </row>
    <row r="28" spans="1:2" x14ac:dyDescent="0.25">
      <c r="A28" t="s">
        <v>76</v>
      </c>
      <c r="B28">
        <v>70</v>
      </c>
    </row>
    <row r="29" spans="1:2" x14ac:dyDescent="0.25">
      <c r="A29" t="s">
        <v>77</v>
      </c>
      <c r="B29">
        <v>24</v>
      </c>
    </row>
    <row r="30" spans="1:2" x14ac:dyDescent="0.25">
      <c r="A30" t="s">
        <v>78</v>
      </c>
      <c r="B30">
        <v>47</v>
      </c>
    </row>
    <row r="31" spans="1:2" x14ac:dyDescent="0.25">
      <c r="A31" t="s">
        <v>79</v>
      </c>
      <c r="B31">
        <v>24</v>
      </c>
    </row>
    <row r="32" spans="1:2" x14ac:dyDescent="0.25">
      <c r="A32" t="s">
        <v>80</v>
      </c>
      <c r="B32">
        <v>44</v>
      </c>
    </row>
    <row r="33" spans="1:2" x14ac:dyDescent="0.25">
      <c r="A33" t="s">
        <v>81</v>
      </c>
      <c r="B33">
        <v>46</v>
      </c>
    </row>
    <row r="34" spans="1:2" x14ac:dyDescent="0.25">
      <c r="A34" t="s">
        <v>82</v>
      </c>
      <c r="B34">
        <v>20</v>
      </c>
    </row>
    <row r="35" spans="1:2" x14ac:dyDescent="0.25">
      <c r="A35" t="s">
        <v>83</v>
      </c>
      <c r="B35">
        <v>68</v>
      </c>
    </row>
    <row r="36" spans="1:2" x14ac:dyDescent="0.25">
      <c r="A36" t="s">
        <v>84</v>
      </c>
      <c r="B36">
        <v>58</v>
      </c>
    </row>
    <row r="37" spans="1:2" x14ac:dyDescent="0.25">
      <c r="A37" t="s">
        <v>85</v>
      </c>
      <c r="B37">
        <v>50</v>
      </c>
    </row>
    <row r="38" spans="1:2" x14ac:dyDescent="0.25">
      <c r="A38" t="s">
        <v>86</v>
      </c>
      <c r="B38">
        <v>17</v>
      </c>
    </row>
    <row r="39" spans="1:2" x14ac:dyDescent="0.25">
      <c r="A39" t="s">
        <v>87</v>
      </c>
      <c r="B39">
        <v>12</v>
      </c>
    </row>
    <row r="40" spans="1:2" x14ac:dyDescent="0.25">
      <c r="A40" t="s">
        <v>88</v>
      </c>
      <c r="B40">
        <v>15</v>
      </c>
    </row>
    <row r="41" spans="1:2" x14ac:dyDescent="0.25">
      <c r="A41" t="s">
        <v>89</v>
      </c>
      <c r="B41">
        <v>32</v>
      </c>
    </row>
    <row r="42" spans="1:2" x14ac:dyDescent="0.25">
      <c r="A42" t="s">
        <v>90</v>
      </c>
      <c r="B42">
        <v>26</v>
      </c>
    </row>
    <row r="43" spans="1:2" x14ac:dyDescent="0.25">
      <c r="A43" t="s">
        <v>91</v>
      </c>
      <c r="B43">
        <v>54</v>
      </c>
    </row>
    <row r="44" spans="1:2" x14ac:dyDescent="0.25">
      <c r="A44" t="s">
        <v>92</v>
      </c>
      <c r="B44">
        <v>56</v>
      </c>
    </row>
    <row r="45" spans="1:2" x14ac:dyDescent="0.25">
      <c r="A45" t="s">
        <v>93</v>
      </c>
      <c r="B45">
        <v>20</v>
      </c>
    </row>
    <row r="46" spans="1:2" x14ac:dyDescent="0.25">
      <c r="A46" t="s">
        <v>94</v>
      </c>
      <c r="B46">
        <v>31</v>
      </c>
    </row>
    <row r="47" spans="1:2" x14ac:dyDescent="0.25">
      <c r="A47" t="s">
        <v>95</v>
      </c>
      <c r="B47">
        <v>36</v>
      </c>
    </row>
    <row r="48" spans="1:2" x14ac:dyDescent="0.25">
      <c r="A48" t="s">
        <v>96</v>
      </c>
      <c r="B48">
        <v>38</v>
      </c>
    </row>
    <row r="49" spans="1:2" x14ac:dyDescent="0.25">
      <c r="A49" t="s">
        <v>97</v>
      </c>
      <c r="B49">
        <v>69</v>
      </c>
    </row>
    <row r="50" spans="1:2" x14ac:dyDescent="0.25">
      <c r="A50" t="s">
        <v>98</v>
      </c>
      <c r="B50">
        <v>42</v>
      </c>
    </row>
    <row r="51" spans="1:2" x14ac:dyDescent="0.25">
      <c r="A51" t="s">
        <v>99</v>
      </c>
      <c r="B51">
        <v>65</v>
      </c>
    </row>
    <row r="52" spans="1:2" x14ac:dyDescent="0.25">
      <c r="A52" t="s">
        <v>100</v>
      </c>
      <c r="B52">
        <v>32</v>
      </c>
    </row>
    <row r="53" spans="1:2" x14ac:dyDescent="0.25">
      <c r="A53" t="s">
        <v>101</v>
      </c>
      <c r="B53">
        <v>10</v>
      </c>
    </row>
    <row r="54" spans="1:2" x14ac:dyDescent="0.25">
      <c r="A54" t="s">
        <v>102</v>
      </c>
      <c r="B54">
        <v>29</v>
      </c>
    </row>
    <row r="55" spans="1:2" x14ac:dyDescent="0.25">
      <c r="A55" t="s">
        <v>103</v>
      </c>
      <c r="B55">
        <v>14</v>
      </c>
    </row>
    <row r="56" spans="1:2" x14ac:dyDescent="0.25">
      <c r="A56" t="s">
        <v>104</v>
      </c>
      <c r="B56">
        <v>67</v>
      </c>
    </row>
    <row r="57" spans="1:2" x14ac:dyDescent="0.25">
      <c r="A57" t="s">
        <v>105</v>
      </c>
      <c r="B57">
        <v>14</v>
      </c>
    </row>
    <row r="58" spans="1:2" x14ac:dyDescent="0.25">
      <c r="A58" t="s">
        <v>106</v>
      </c>
      <c r="B58">
        <v>36</v>
      </c>
    </row>
    <row r="59" spans="1:2" x14ac:dyDescent="0.25">
      <c r="A59" t="s">
        <v>107</v>
      </c>
      <c r="B59">
        <v>68</v>
      </c>
    </row>
    <row r="60" spans="1:2" x14ac:dyDescent="0.25">
      <c r="A60" t="s">
        <v>108</v>
      </c>
      <c r="B60">
        <v>62</v>
      </c>
    </row>
    <row r="61" spans="1:2" x14ac:dyDescent="0.25">
      <c r="A61" t="s">
        <v>109</v>
      </c>
      <c r="B61">
        <v>35</v>
      </c>
    </row>
    <row r="62" spans="1:2" x14ac:dyDescent="0.25">
      <c r="A62" t="s">
        <v>110</v>
      </c>
      <c r="B62">
        <v>64</v>
      </c>
    </row>
    <row r="63" spans="1:2" x14ac:dyDescent="0.25">
      <c r="A63" t="s">
        <v>111</v>
      </c>
      <c r="B63">
        <v>36</v>
      </c>
    </row>
    <row r="64" spans="1:2" x14ac:dyDescent="0.25">
      <c r="A64" t="s">
        <v>112</v>
      </c>
      <c r="B64">
        <v>18</v>
      </c>
    </row>
    <row r="65" spans="1:2" x14ac:dyDescent="0.25">
      <c r="A65" t="s">
        <v>113</v>
      </c>
      <c r="B65">
        <v>32</v>
      </c>
    </row>
    <row r="66" spans="1:2" x14ac:dyDescent="0.25">
      <c r="A66" t="s">
        <v>114</v>
      </c>
      <c r="B66">
        <v>37</v>
      </c>
    </row>
    <row r="67" spans="1:2" x14ac:dyDescent="0.25">
      <c r="A67" t="s">
        <v>115</v>
      </c>
      <c r="B67">
        <v>33</v>
      </c>
    </row>
    <row r="68" spans="1:2" x14ac:dyDescent="0.25">
      <c r="A68" t="s">
        <v>116</v>
      </c>
      <c r="B68">
        <v>13</v>
      </c>
    </row>
    <row r="69" spans="1:2" x14ac:dyDescent="0.25">
      <c r="A69" t="s">
        <v>117</v>
      </c>
      <c r="B69">
        <v>53</v>
      </c>
    </row>
    <row r="70" spans="1:2" x14ac:dyDescent="0.25">
      <c r="A70" t="s">
        <v>118</v>
      </c>
      <c r="B70">
        <v>65</v>
      </c>
    </row>
    <row r="71" spans="1:2" x14ac:dyDescent="0.25">
      <c r="A71" t="s">
        <v>119</v>
      </c>
      <c r="B71">
        <v>51</v>
      </c>
    </row>
    <row r="72" spans="1:2" x14ac:dyDescent="0.25">
      <c r="A72" t="s">
        <v>120</v>
      </c>
      <c r="B72">
        <v>43</v>
      </c>
    </row>
    <row r="73" spans="1:2" x14ac:dyDescent="0.25">
      <c r="A73" t="s">
        <v>121</v>
      </c>
      <c r="B73">
        <v>47</v>
      </c>
    </row>
    <row r="74" spans="1:2" x14ac:dyDescent="0.25">
      <c r="A74" t="s">
        <v>122</v>
      </c>
      <c r="B74">
        <v>70</v>
      </c>
    </row>
    <row r="75" spans="1:2" x14ac:dyDescent="0.25">
      <c r="A75" t="s">
        <v>123</v>
      </c>
      <c r="B75">
        <v>43</v>
      </c>
    </row>
    <row r="76" spans="1:2" x14ac:dyDescent="0.25">
      <c r="A76" t="s">
        <v>124</v>
      </c>
      <c r="B76">
        <v>31</v>
      </c>
    </row>
    <row r="77" spans="1:2" x14ac:dyDescent="0.25">
      <c r="A77" t="s">
        <v>125</v>
      </c>
      <c r="B77">
        <v>10</v>
      </c>
    </row>
    <row r="78" spans="1:2" x14ac:dyDescent="0.25">
      <c r="A78" t="s">
        <v>126</v>
      </c>
      <c r="B78">
        <v>64</v>
      </c>
    </row>
    <row r="79" spans="1:2" x14ac:dyDescent="0.25">
      <c r="A79" t="s">
        <v>127</v>
      </c>
      <c r="B79">
        <v>44</v>
      </c>
    </row>
    <row r="80" spans="1:2" x14ac:dyDescent="0.25">
      <c r="A80" t="s">
        <v>128</v>
      </c>
      <c r="B80">
        <v>23</v>
      </c>
    </row>
    <row r="81" spans="1:2" x14ac:dyDescent="0.25">
      <c r="A81" t="s">
        <v>129</v>
      </c>
      <c r="B81">
        <v>64</v>
      </c>
    </row>
    <row r="82" spans="1:2" x14ac:dyDescent="0.25">
      <c r="A82" t="s">
        <v>130</v>
      </c>
      <c r="B82">
        <v>44</v>
      </c>
    </row>
    <row r="83" spans="1:2" x14ac:dyDescent="0.25">
      <c r="A83" t="s">
        <v>131</v>
      </c>
      <c r="B83">
        <v>58</v>
      </c>
    </row>
    <row r="84" spans="1:2" x14ac:dyDescent="0.25">
      <c r="A84" t="s">
        <v>132</v>
      </c>
      <c r="B84">
        <v>32</v>
      </c>
    </row>
    <row r="85" spans="1:2" x14ac:dyDescent="0.25">
      <c r="A85" t="s">
        <v>133</v>
      </c>
      <c r="B85">
        <v>67</v>
      </c>
    </row>
    <row r="86" spans="1:2" x14ac:dyDescent="0.25">
      <c r="A86" t="s">
        <v>134</v>
      </c>
      <c r="B86">
        <v>15</v>
      </c>
    </row>
    <row r="87" spans="1:2" x14ac:dyDescent="0.25">
      <c r="A87" t="s">
        <v>135</v>
      </c>
      <c r="B87">
        <v>46</v>
      </c>
    </row>
    <row r="88" spans="1:2" x14ac:dyDescent="0.25">
      <c r="A88" t="s">
        <v>136</v>
      </c>
      <c r="B88">
        <v>81</v>
      </c>
    </row>
    <row r="89" spans="1:2" x14ac:dyDescent="0.25">
      <c r="A89" t="s">
        <v>137</v>
      </c>
      <c r="B89">
        <v>13</v>
      </c>
    </row>
    <row r="90" spans="1:2" x14ac:dyDescent="0.25">
      <c r="A90" t="s">
        <v>138</v>
      </c>
      <c r="B90">
        <v>38</v>
      </c>
    </row>
    <row r="91" spans="1:2" x14ac:dyDescent="0.25">
      <c r="A91" t="s">
        <v>139</v>
      </c>
      <c r="B91">
        <v>17</v>
      </c>
    </row>
    <row r="92" spans="1:2" x14ac:dyDescent="0.25">
      <c r="A92" t="s">
        <v>140</v>
      </c>
      <c r="B92">
        <v>26</v>
      </c>
    </row>
    <row r="93" spans="1:2" x14ac:dyDescent="0.25">
      <c r="A93" t="s">
        <v>141</v>
      </c>
      <c r="B93">
        <v>13</v>
      </c>
    </row>
    <row r="94" spans="1:2" x14ac:dyDescent="0.25">
      <c r="A94" t="s">
        <v>142</v>
      </c>
      <c r="B94">
        <v>19</v>
      </c>
    </row>
    <row r="95" spans="1:2" x14ac:dyDescent="0.25">
      <c r="A95" t="s">
        <v>143</v>
      </c>
      <c r="B95">
        <v>14</v>
      </c>
    </row>
    <row r="96" spans="1:2" x14ac:dyDescent="0.25">
      <c r="A96" t="s">
        <v>144</v>
      </c>
      <c r="B96">
        <v>50</v>
      </c>
    </row>
    <row r="97" spans="1:2" x14ac:dyDescent="0.25">
      <c r="A97" t="s">
        <v>145</v>
      </c>
      <c r="B97">
        <v>29</v>
      </c>
    </row>
    <row r="98" spans="1:2" x14ac:dyDescent="0.25">
      <c r="A98" t="s">
        <v>146</v>
      </c>
      <c r="B98">
        <v>53</v>
      </c>
    </row>
    <row r="99" spans="1:2" x14ac:dyDescent="0.25">
      <c r="A99" t="s">
        <v>147</v>
      </c>
      <c r="B99">
        <v>48</v>
      </c>
    </row>
    <row r="100" spans="1:2" x14ac:dyDescent="0.25">
      <c r="A100" t="s">
        <v>148</v>
      </c>
      <c r="B100">
        <v>36</v>
      </c>
    </row>
    <row r="101" spans="1:2" x14ac:dyDescent="0.25">
      <c r="A101" t="s">
        <v>149</v>
      </c>
      <c r="B101">
        <v>32</v>
      </c>
    </row>
    <row r="102" spans="1:2" x14ac:dyDescent="0.25">
      <c r="A102" t="s">
        <v>150</v>
      </c>
      <c r="B102">
        <v>40</v>
      </c>
    </row>
    <row r="103" spans="1:2" x14ac:dyDescent="0.25">
      <c r="A103" t="s">
        <v>151</v>
      </c>
      <c r="B103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ED01-DAF7-4F1E-B9A3-C74B6C60AAD7}">
  <sheetPr codeName="Sheet12"/>
  <dimension ref="A1:B12"/>
  <sheetViews>
    <sheetView showGridLines="0" workbookViewId="0">
      <selection activeCell="B6" sqref="B6"/>
    </sheetView>
  </sheetViews>
  <sheetFormatPr defaultRowHeight="15" x14ac:dyDescent="0.25"/>
  <cols>
    <col min="1" max="1" width="17.140625" customWidth="1"/>
    <col min="2" max="2" width="9.5703125" bestFit="1" customWidth="1"/>
  </cols>
  <sheetData>
    <row r="1" spans="1:2" ht="18.75" x14ac:dyDescent="0.3">
      <c r="A1" s="6" t="s">
        <v>160</v>
      </c>
    </row>
    <row r="3" spans="1:2" x14ac:dyDescent="0.25">
      <c r="A3" s="38" t="s">
        <v>169</v>
      </c>
    </row>
    <row r="5" spans="1:2" x14ac:dyDescent="0.25">
      <c r="A5" s="46" t="s">
        <v>161</v>
      </c>
      <c r="B5" s="46" t="s">
        <v>162</v>
      </c>
    </row>
    <row r="6" spans="1:2" x14ac:dyDescent="0.25">
      <c r="A6" s="44" t="s">
        <v>167</v>
      </c>
      <c r="B6" s="45">
        <v>850</v>
      </c>
    </row>
    <row r="7" spans="1:2" x14ac:dyDescent="0.25">
      <c r="A7" s="40" t="s">
        <v>163</v>
      </c>
      <c r="B7" s="41">
        <v>300</v>
      </c>
    </row>
    <row r="8" spans="1:2" x14ac:dyDescent="0.25">
      <c r="A8" s="40" t="s">
        <v>170</v>
      </c>
      <c r="B8" s="41">
        <v>10</v>
      </c>
    </row>
    <row r="9" spans="1:2" x14ac:dyDescent="0.25">
      <c r="A9" s="40" t="s">
        <v>164</v>
      </c>
      <c r="B9" s="41">
        <v>-450</v>
      </c>
    </row>
    <row r="10" spans="1:2" x14ac:dyDescent="0.25">
      <c r="A10" s="40" t="s">
        <v>166</v>
      </c>
      <c r="B10" s="41">
        <v>-10</v>
      </c>
    </row>
    <row r="11" spans="1:2" x14ac:dyDescent="0.25">
      <c r="A11" s="40" t="s">
        <v>165</v>
      </c>
      <c r="B11" s="41">
        <v>-55</v>
      </c>
    </row>
    <row r="12" spans="1:2" x14ac:dyDescent="0.25">
      <c r="A12" s="42" t="s">
        <v>168</v>
      </c>
      <c r="B12" s="43">
        <f>SUM(B6:B11)</f>
        <v>645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DB59-2DA1-4E82-A30C-6361D978A110}">
  <sheetPr codeName="Sheet13"/>
  <dimension ref="A1:B8"/>
  <sheetViews>
    <sheetView showGridLines="0" workbookViewId="0">
      <selection activeCell="B4" sqref="B4"/>
    </sheetView>
  </sheetViews>
  <sheetFormatPr defaultRowHeight="15" x14ac:dyDescent="0.25"/>
  <cols>
    <col min="1" max="1" width="21.5703125" bestFit="1" customWidth="1"/>
    <col min="2" max="2" width="15.42578125" bestFit="1" customWidth="1"/>
  </cols>
  <sheetData>
    <row r="1" spans="1:2" ht="18.75" x14ac:dyDescent="0.3">
      <c r="A1" s="6" t="s">
        <v>187</v>
      </c>
    </row>
    <row r="3" spans="1:2" x14ac:dyDescent="0.25">
      <c r="A3" s="46" t="s">
        <v>171</v>
      </c>
      <c r="B3" s="46" t="s">
        <v>177</v>
      </c>
    </row>
    <row r="4" spans="1:2" x14ac:dyDescent="0.25">
      <c r="A4" s="47" t="s">
        <v>172</v>
      </c>
      <c r="B4" s="48">
        <v>2000</v>
      </c>
    </row>
    <row r="5" spans="1:2" x14ac:dyDescent="0.25">
      <c r="A5" s="40" t="s">
        <v>173</v>
      </c>
      <c r="B5" s="41">
        <v>1400</v>
      </c>
    </row>
    <row r="6" spans="1:2" x14ac:dyDescent="0.25">
      <c r="A6" s="40" t="s">
        <v>174</v>
      </c>
      <c r="B6" s="41">
        <v>1100</v>
      </c>
    </row>
    <row r="7" spans="1:2" x14ac:dyDescent="0.25">
      <c r="A7" s="40" t="s">
        <v>175</v>
      </c>
      <c r="B7" s="41">
        <v>700</v>
      </c>
    </row>
    <row r="8" spans="1:2" x14ac:dyDescent="0.25">
      <c r="A8" s="40" t="s">
        <v>176</v>
      </c>
      <c r="B8" s="41">
        <v>300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D5C8-73C3-4D5C-8995-FB34CDD10DA8}">
  <sheetPr codeName="Sheet15"/>
  <dimension ref="B2:D7"/>
  <sheetViews>
    <sheetView showGridLines="0" workbookViewId="0">
      <selection activeCell="D3" sqref="D3:D7"/>
    </sheetView>
  </sheetViews>
  <sheetFormatPr defaultRowHeight="15" x14ac:dyDescent="0.25"/>
  <cols>
    <col min="1" max="1" width="2.7109375" customWidth="1"/>
    <col min="2" max="2" width="21.5703125" bestFit="1" customWidth="1"/>
    <col min="3" max="3" width="24.5703125" customWidth="1"/>
    <col min="4" max="5" width="15.42578125" bestFit="1" customWidth="1"/>
  </cols>
  <sheetData>
    <row r="2" spans="2:4" x14ac:dyDescent="0.25">
      <c r="B2" s="53" t="s">
        <v>171</v>
      </c>
      <c r="C2" s="53" t="s">
        <v>181</v>
      </c>
      <c r="D2" s="53" t="s">
        <v>177</v>
      </c>
    </row>
    <row r="3" spans="2:4" x14ac:dyDescent="0.25">
      <c r="B3" s="40" t="s">
        <v>172</v>
      </c>
      <c r="C3" s="41">
        <f>(MAX($D$3:$D$7)-D3)/2</f>
        <v>0</v>
      </c>
      <c r="D3" s="41">
        <v>2000</v>
      </c>
    </row>
    <row r="4" spans="2:4" x14ac:dyDescent="0.25">
      <c r="B4" s="40" t="s">
        <v>173</v>
      </c>
      <c r="C4" s="41">
        <f>(MAX($D$3:$D$7)-D4)/2</f>
        <v>300</v>
      </c>
      <c r="D4" s="41">
        <v>1400</v>
      </c>
    </row>
    <row r="5" spans="2:4" x14ac:dyDescent="0.25">
      <c r="B5" s="40" t="s">
        <v>174</v>
      </c>
      <c r="C5" s="41">
        <f>(MAX($D$3:$D$7)-D5)/2</f>
        <v>450</v>
      </c>
      <c r="D5" s="41">
        <v>1100</v>
      </c>
    </row>
    <row r="6" spans="2:4" x14ac:dyDescent="0.25">
      <c r="B6" s="40" t="s">
        <v>175</v>
      </c>
      <c r="C6" s="41">
        <f>(MAX($D$3:$D$7)-D6)/2</f>
        <v>650</v>
      </c>
      <c r="D6" s="41">
        <v>700</v>
      </c>
    </row>
    <row r="7" spans="2:4" x14ac:dyDescent="0.25">
      <c r="B7" s="40" t="s">
        <v>176</v>
      </c>
      <c r="C7" s="41">
        <f>(MAX($D$3:$D$7)-D7)/2</f>
        <v>850</v>
      </c>
      <c r="D7" s="41">
        <v>300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9F7D-F1AB-439D-A9F4-C00D84FC316B}">
  <sheetPr codeName="Sheet14"/>
  <dimension ref="B1:I82"/>
  <sheetViews>
    <sheetView showGridLines="0" workbookViewId="0">
      <selection activeCell="C5" sqref="C5"/>
    </sheetView>
  </sheetViews>
  <sheetFormatPr defaultRowHeight="15" x14ac:dyDescent="0.25"/>
  <cols>
    <col min="1" max="1" width="2.7109375" customWidth="1"/>
    <col min="2" max="2" width="21.5703125" bestFit="1" customWidth="1"/>
    <col min="3" max="3" width="24.5703125" customWidth="1"/>
    <col min="4" max="5" width="15.42578125" bestFit="1" customWidth="1"/>
  </cols>
  <sheetData>
    <row r="1" spans="2:9" s="50" customFormat="1" ht="30" customHeight="1" x14ac:dyDescent="0.25">
      <c r="B1" s="49" t="s">
        <v>178</v>
      </c>
      <c r="E1" s="54" t="s">
        <v>179</v>
      </c>
      <c r="F1" s="54"/>
      <c r="G1" s="54"/>
      <c r="H1" s="54"/>
      <c r="I1" s="54"/>
    </row>
    <row r="2" spans="2:9" s="52" customFormat="1" ht="18.75" x14ac:dyDescent="0.3">
      <c r="B2" s="51" t="s">
        <v>180</v>
      </c>
    </row>
    <row r="4" spans="2:9" x14ac:dyDescent="0.25">
      <c r="B4" s="53" t="s">
        <v>171</v>
      </c>
      <c r="C4" s="53" t="s">
        <v>181</v>
      </c>
      <c r="D4" s="53" t="s">
        <v>177</v>
      </c>
    </row>
    <row r="5" spans="2:9" x14ac:dyDescent="0.25">
      <c r="B5" s="40" t="s">
        <v>172</v>
      </c>
      <c r="C5" s="41">
        <f>(MAX($D$5:$D$9)-D5)/2</f>
        <v>0</v>
      </c>
      <c r="D5" s="41">
        <v>2000</v>
      </c>
    </row>
    <row r="6" spans="2:9" x14ac:dyDescent="0.25">
      <c r="B6" s="40" t="s">
        <v>173</v>
      </c>
      <c r="C6" s="41">
        <f>(MAX($D$5:$D$9)-D6)/2</f>
        <v>300</v>
      </c>
      <c r="D6" s="41">
        <v>1400</v>
      </c>
    </row>
    <row r="7" spans="2:9" x14ac:dyDescent="0.25">
      <c r="B7" s="40" t="s">
        <v>174</v>
      </c>
      <c r="C7" s="41">
        <f>(MAX($D$5:$D$9)-D7)/2</f>
        <v>450</v>
      </c>
      <c r="D7" s="41">
        <v>1100</v>
      </c>
    </row>
    <row r="8" spans="2:9" x14ac:dyDescent="0.25">
      <c r="B8" s="40" t="s">
        <v>175</v>
      </c>
      <c r="C8" s="41">
        <f>(MAX($D$5:$D$9)-D8)/2</f>
        <v>650</v>
      </c>
      <c r="D8" s="41">
        <v>700</v>
      </c>
    </row>
    <row r="9" spans="2:9" x14ac:dyDescent="0.25">
      <c r="B9" s="40" t="s">
        <v>176</v>
      </c>
      <c r="C9" s="41">
        <f>(MAX($D$5:$D$9)-D9)/2</f>
        <v>850</v>
      </c>
      <c r="D9" s="41">
        <v>300</v>
      </c>
    </row>
    <row r="12" spans="2:9" s="52" customFormat="1" ht="18.75" x14ac:dyDescent="0.3">
      <c r="B12" s="51" t="s">
        <v>182</v>
      </c>
    </row>
    <row r="28" spans="2:2" s="52" customFormat="1" ht="18.75" x14ac:dyDescent="0.3">
      <c r="B28" s="51" t="s">
        <v>183</v>
      </c>
    </row>
    <row r="48" spans="2:2" s="52" customFormat="1" ht="18.75" x14ac:dyDescent="0.3">
      <c r="B48" s="51" t="s">
        <v>184</v>
      </c>
    </row>
    <row r="65" spans="2:2" s="52" customFormat="1" ht="18.75" x14ac:dyDescent="0.3">
      <c r="B65" s="51" t="s">
        <v>185</v>
      </c>
    </row>
    <row r="82" spans="2:2" s="52" customFormat="1" ht="18.75" x14ac:dyDescent="0.3">
      <c r="B82" s="51" t="s">
        <v>186</v>
      </c>
    </row>
  </sheetData>
  <mergeCells count="1">
    <mergeCell ref="E1:I1"/>
  </mergeCells>
  <hyperlinks>
    <hyperlink ref="E1" r:id="rId1" xr:uid="{CE1D4449-3197-40F3-B9A2-6877F2E874F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61B5-CA5F-4F12-BBE4-BA03EEF29649}">
  <sheetPr codeName="Sheet1"/>
  <dimension ref="A1:B12"/>
  <sheetViews>
    <sheetView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1" spans="1:2" ht="18.75" x14ac:dyDescent="0.3">
      <c r="A1" s="6" t="s">
        <v>11</v>
      </c>
    </row>
    <row r="3" spans="1:2" x14ac:dyDescent="0.25">
      <c r="A3" s="1" t="s">
        <v>10</v>
      </c>
      <c r="B3" s="5" t="s">
        <v>9</v>
      </c>
    </row>
    <row r="4" spans="1:2" x14ac:dyDescent="0.25">
      <c r="A4" t="s">
        <v>7</v>
      </c>
      <c r="B4" s="3">
        <v>104242.33999999997</v>
      </c>
    </row>
    <row r="5" spans="1:2" x14ac:dyDescent="0.25">
      <c r="A5" t="s">
        <v>6</v>
      </c>
      <c r="B5" s="3">
        <v>93848.329999999987</v>
      </c>
    </row>
    <row r="6" spans="1:2" x14ac:dyDescent="0.25">
      <c r="A6" t="s">
        <v>5</v>
      </c>
      <c r="B6" s="3">
        <v>67180.5</v>
      </c>
    </row>
    <row r="7" spans="1:2" x14ac:dyDescent="0.25">
      <c r="A7" t="s">
        <v>4</v>
      </c>
      <c r="B7" s="3">
        <v>42370.880000000005</v>
      </c>
    </row>
    <row r="8" spans="1:2" x14ac:dyDescent="0.25">
      <c r="A8" t="s">
        <v>3</v>
      </c>
      <c r="B8" s="3">
        <v>41095.01</v>
      </c>
    </row>
    <row r="9" spans="1:2" x14ac:dyDescent="0.25">
      <c r="A9" t="s">
        <v>2</v>
      </c>
      <c r="B9" s="3">
        <v>37418</v>
      </c>
    </row>
    <row r="10" spans="1:2" x14ac:dyDescent="0.25">
      <c r="A10" t="s">
        <v>1</v>
      </c>
      <c r="B10" s="3">
        <v>32530.6</v>
      </c>
    </row>
    <row r="11" spans="1:2" x14ac:dyDescent="0.25">
      <c r="A11" t="s">
        <v>0</v>
      </c>
      <c r="B11" s="3">
        <v>16350.5</v>
      </c>
    </row>
    <row r="12" spans="1:2" x14ac:dyDescent="0.25">
      <c r="A12" s="2" t="s">
        <v>8</v>
      </c>
      <c r="B12" s="4">
        <f>SUM(B4:B11)</f>
        <v>435036.15999999992</v>
      </c>
    </row>
  </sheetData>
  <sortState xmlns:xlrd2="http://schemas.microsoft.com/office/spreadsheetml/2017/richdata2" ref="A4:B11">
    <sortCondition descending="1" ref="B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AC7-898C-45E1-A824-77DF3BD13678}">
  <sheetPr codeName="Sheet2"/>
  <dimension ref="A1:C16"/>
  <sheetViews>
    <sheetView workbookViewId="0">
      <selection activeCell="I19" sqref="I19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1.7109375" bestFit="1" customWidth="1"/>
  </cols>
  <sheetData>
    <row r="1" spans="1:3" ht="18.75" x14ac:dyDescent="0.3">
      <c r="A1" s="6" t="s">
        <v>24</v>
      </c>
    </row>
    <row r="3" spans="1:3" x14ac:dyDescent="0.25">
      <c r="A3" s="8" t="s">
        <v>26</v>
      </c>
      <c r="B3" s="9" t="s">
        <v>9</v>
      </c>
      <c r="C3" s="9" t="s">
        <v>25</v>
      </c>
    </row>
    <row r="4" spans="1:3" x14ac:dyDescent="0.25">
      <c r="A4" t="s">
        <v>12</v>
      </c>
      <c r="B4" s="3">
        <v>32907.839999999997</v>
      </c>
      <c r="C4" s="3">
        <v>38173.094399999994</v>
      </c>
    </row>
    <row r="5" spans="1:3" x14ac:dyDescent="0.25">
      <c r="A5" t="s">
        <v>13</v>
      </c>
      <c r="B5" s="3">
        <v>19955.5</v>
      </c>
      <c r="C5" s="3">
        <v>18758.169999999998</v>
      </c>
    </row>
    <row r="6" spans="1:3" x14ac:dyDescent="0.25">
      <c r="A6" t="s">
        <v>14</v>
      </c>
      <c r="B6" s="3">
        <v>30852.6</v>
      </c>
      <c r="C6" s="3">
        <v>31778.178</v>
      </c>
    </row>
    <row r="7" spans="1:3" x14ac:dyDescent="0.25">
      <c r="A7" t="s">
        <v>15</v>
      </c>
      <c r="B7" s="3">
        <v>20771.789999999997</v>
      </c>
      <c r="C7" s="3">
        <v>17863.739399999999</v>
      </c>
    </row>
    <row r="8" spans="1:3" x14ac:dyDescent="0.25">
      <c r="A8" t="s">
        <v>16</v>
      </c>
      <c r="B8" s="3">
        <v>34307.049999999996</v>
      </c>
      <c r="C8" s="3">
        <v>30190.203999999998</v>
      </c>
    </row>
    <row r="9" spans="1:3" x14ac:dyDescent="0.25">
      <c r="A9" t="s">
        <v>17</v>
      </c>
      <c r="B9" s="3">
        <v>55601.61</v>
      </c>
      <c r="C9" s="3">
        <v>44481.288</v>
      </c>
    </row>
    <row r="10" spans="1:3" x14ac:dyDescent="0.25">
      <c r="A10" t="s">
        <v>18</v>
      </c>
      <c r="B10" s="3">
        <v>27318.539999999997</v>
      </c>
      <c r="C10" s="3">
        <v>29504.0232</v>
      </c>
    </row>
    <row r="11" spans="1:3" x14ac:dyDescent="0.25">
      <c r="A11" t="s">
        <v>19</v>
      </c>
      <c r="B11" s="3">
        <v>29921.459999999995</v>
      </c>
      <c r="C11" s="3">
        <v>29921.459999999995</v>
      </c>
    </row>
    <row r="12" spans="1:3" x14ac:dyDescent="0.25">
      <c r="A12" t="s">
        <v>20</v>
      </c>
      <c r="B12" s="3">
        <v>31949.97</v>
      </c>
      <c r="C12" s="3">
        <v>36742.465499999998</v>
      </c>
    </row>
    <row r="13" spans="1:3" x14ac:dyDescent="0.25">
      <c r="A13" t="s">
        <v>21</v>
      </c>
      <c r="B13" s="3">
        <v>53033.59</v>
      </c>
      <c r="C13" s="3">
        <v>60458.292599999993</v>
      </c>
    </row>
    <row r="14" spans="1:3" x14ac:dyDescent="0.25">
      <c r="A14" t="s">
        <v>22</v>
      </c>
      <c r="B14" s="3">
        <v>31773.429999999997</v>
      </c>
      <c r="C14" s="3">
        <v>31455.695699999997</v>
      </c>
    </row>
    <row r="15" spans="1:3" x14ac:dyDescent="0.25">
      <c r="A15" t="s">
        <v>23</v>
      </c>
      <c r="B15" s="3">
        <v>66642.78</v>
      </c>
      <c r="C15" s="3">
        <v>73973.485800000009</v>
      </c>
    </row>
    <row r="16" spans="1:3" x14ac:dyDescent="0.25">
      <c r="A16" s="2" t="s">
        <v>8</v>
      </c>
      <c r="B16" s="7">
        <f>SUM(B4:B15)</f>
        <v>435036.15999999992</v>
      </c>
      <c r="C16" s="7">
        <f>SUM(C4:C15)</f>
        <v>443300.09659999999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BAE-43E5-4421-A6CD-58E903A5F7E0}">
  <sheetPr codeName="Sheet3"/>
  <dimension ref="A1:C16"/>
  <sheetViews>
    <sheetView topLeftCell="C1" workbookViewId="0">
      <selection activeCell="E18" sqref="E18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1.7109375" bestFit="1" customWidth="1"/>
  </cols>
  <sheetData>
    <row r="1" spans="1:3" ht="18.75" x14ac:dyDescent="0.3">
      <c r="A1" s="6" t="s">
        <v>47</v>
      </c>
    </row>
    <row r="3" spans="1:3" x14ac:dyDescent="0.25">
      <c r="A3" s="8" t="s">
        <v>26</v>
      </c>
      <c r="B3" s="9" t="s">
        <v>9</v>
      </c>
      <c r="C3" s="9" t="s">
        <v>25</v>
      </c>
    </row>
    <row r="4" spans="1:3" x14ac:dyDescent="0.25">
      <c r="A4" t="s">
        <v>12</v>
      </c>
      <c r="B4" s="3">
        <v>32907.839999999997</v>
      </c>
      <c r="C4" s="3">
        <v>38173.094399999994</v>
      </c>
    </row>
    <row r="5" spans="1:3" x14ac:dyDescent="0.25">
      <c r="A5" t="s">
        <v>13</v>
      </c>
      <c r="B5" s="3">
        <v>19955.5</v>
      </c>
      <c r="C5" s="3">
        <v>18758.169999999998</v>
      </c>
    </row>
    <row r="6" spans="1:3" x14ac:dyDescent="0.25">
      <c r="A6" t="s">
        <v>14</v>
      </c>
      <c r="B6" s="3">
        <v>30852.6</v>
      </c>
      <c r="C6" s="3">
        <v>31778.178</v>
      </c>
    </row>
    <row r="7" spans="1:3" x14ac:dyDescent="0.25">
      <c r="A7" t="s">
        <v>15</v>
      </c>
      <c r="B7" s="3">
        <v>20771.789999999997</v>
      </c>
      <c r="C7" s="3">
        <v>17863.739399999999</v>
      </c>
    </row>
    <row r="8" spans="1:3" x14ac:dyDescent="0.25">
      <c r="A8" t="s">
        <v>16</v>
      </c>
      <c r="B8" s="3">
        <v>34307.049999999996</v>
      </c>
      <c r="C8" s="3">
        <v>30190.203999999998</v>
      </c>
    </row>
    <row r="9" spans="1:3" x14ac:dyDescent="0.25">
      <c r="A9" t="s">
        <v>17</v>
      </c>
      <c r="B9" s="3">
        <v>55601.61</v>
      </c>
      <c r="C9" s="3">
        <v>44481.288</v>
      </c>
    </row>
    <row r="10" spans="1:3" x14ac:dyDescent="0.25">
      <c r="A10" t="s">
        <v>18</v>
      </c>
      <c r="B10" s="3">
        <v>27318.539999999997</v>
      </c>
      <c r="C10" s="3">
        <v>29504.0232</v>
      </c>
    </row>
    <row r="11" spans="1:3" x14ac:dyDescent="0.25">
      <c r="A11" t="s">
        <v>19</v>
      </c>
      <c r="B11" s="3">
        <v>29921.459999999995</v>
      </c>
      <c r="C11" s="3">
        <v>29921.459999999995</v>
      </c>
    </row>
    <row r="12" spans="1:3" x14ac:dyDescent="0.25">
      <c r="A12" t="s">
        <v>20</v>
      </c>
      <c r="B12" s="3">
        <v>31949.97</v>
      </c>
      <c r="C12" s="3">
        <v>36742.465499999998</v>
      </c>
    </row>
    <row r="13" spans="1:3" x14ac:dyDescent="0.25">
      <c r="A13" t="s">
        <v>21</v>
      </c>
      <c r="B13" s="3">
        <v>53033.59</v>
      </c>
      <c r="C13" s="3">
        <v>60458.292599999993</v>
      </c>
    </row>
    <row r="14" spans="1:3" x14ac:dyDescent="0.25">
      <c r="A14" t="s">
        <v>22</v>
      </c>
      <c r="B14" s="3">
        <v>31773.429999999997</v>
      </c>
      <c r="C14" s="3">
        <v>31455.695699999997</v>
      </c>
    </row>
    <row r="15" spans="1:3" x14ac:dyDescent="0.25">
      <c r="A15" t="s">
        <v>23</v>
      </c>
      <c r="B15" s="3">
        <v>66642.78</v>
      </c>
      <c r="C15" s="3">
        <v>73973.485800000009</v>
      </c>
    </row>
    <row r="16" spans="1:3" x14ac:dyDescent="0.25">
      <c r="A16" s="2" t="s">
        <v>8</v>
      </c>
      <c r="B16" s="7">
        <f>SUM(B4:B15)</f>
        <v>435036.15999999992</v>
      </c>
      <c r="C16" s="7">
        <f>SUM(C4:C15)</f>
        <v>443300.09659999999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A1D-38D7-46DA-B646-33E78E013C2D}">
  <sheetPr codeName="Sheet4"/>
  <dimension ref="A3:H13"/>
  <sheetViews>
    <sheetView showGridLines="0" topLeftCell="A13" workbookViewId="0">
      <selection activeCell="F6" sqref="F6"/>
    </sheetView>
  </sheetViews>
  <sheetFormatPr defaultRowHeight="15" x14ac:dyDescent="0.25"/>
  <cols>
    <col min="1" max="1" width="10.7109375" bestFit="1" customWidth="1"/>
    <col min="6" max="6" width="15.5703125" customWidth="1"/>
    <col min="7" max="8" width="17.42578125" bestFit="1" customWidth="1"/>
  </cols>
  <sheetData>
    <row r="3" spans="1:8" ht="18.75" x14ac:dyDescent="0.3">
      <c r="B3" s="10" t="s">
        <v>27</v>
      </c>
      <c r="F3" s="10" t="s">
        <v>28</v>
      </c>
    </row>
    <row r="4" spans="1:8" x14ac:dyDescent="0.25">
      <c r="A4" s="11" t="s">
        <v>29</v>
      </c>
      <c r="B4" s="12" t="s">
        <v>30</v>
      </c>
      <c r="C4" s="13" t="s">
        <v>31</v>
      </c>
      <c r="D4" s="13" t="s">
        <v>32</v>
      </c>
      <c r="E4" s="13"/>
      <c r="F4" s="13" t="s">
        <v>33</v>
      </c>
      <c r="G4" s="13" t="s">
        <v>34</v>
      </c>
      <c r="H4" s="13" t="s">
        <v>35</v>
      </c>
    </row>
    <row r="5" spans="1:8" x14ac:dyDescent="0.25">
      <c r="B5" s="14" t="s">
        <v>36</v>
      </c>
      <c r="C5" s="15" t="s">
        <v>37</v>
      </c>
      <c r="D5" s="15" t="s">
        <v>38</v>
      </c>
      <c r="E5" s="16" t="s">
        <v>39</v>
      </c>
      <c r="F5" s="17" t="s">
        <v>40</v>
      </c>
      <c r="G5" s="15" t="s">
        <v>41</v>
      </c>
      <c r="H5" s="15" t="s">
        <v>42</v>
      </c>
    </row>
    <row r="6" spans="1:8" x14ac:dyDescent="0.25">
      <c r="B6" s="18" t="s">
        <v>43</v>
      </c>
      <c r="C6" s="19">
        <v>1300</v>
      </c>
      <c r="D6" s="19">
        <v>1600</v>
      </c>
      <c r="E6" s="20">
        <f>D6-C6</f>
        <v>300</v>
      </c>
      <c r="F6" s="21">
        <f>MIN(C6:D6)</f>
        <v>1300</v>
      </c>
      <c r="G6" s="22">
        <f>IF(E6&gt;0,E6,"")</f>
        <v>300</v>
      </c>
      <c r="H6" s="22" t="str">
        <f>IF(E6&lt;0,ABS(E6),"")</f>
        <v/>
      </c>
    </row>
    <row r="7" spans="1:8" x14ac:dyDescent="0.25">
      <c r="B7" s="23" t="s">
        <v>44</v>
      </c>
      <c r="C7" s="24">
        <v>1750</v>
      </c>
      <c r="D7" s="24">
        <v>1500</v>
      </c>
      <c r="E7" s="25">
        <f t="shared" ref="E7:E9" si="0">D7-C7</f>
        <v>-250</v>
      </c>
      <c r="F7" s="26">
        <f t="shared" ref="F7:F9" si="1">MIN(C7:D7)</f>
        <v>1500</v>
      </c>
      <c r="G7" s="27" t="str">
        <f t="shared" ref="G7:G9" si="2">IF(E7&gt;0,E7,"")</f>
        <v/>
      </c>
      <c r="H7" s="27">
        <f t="shared" ref="H7:H9" si="3">IF(E7&lt;0,ABS(E7),"")</f>
        <v>250</v>
      </c>
    </row>
    <row r="8" spans="1:8" x14ac:dyDescent="0.25">
      <c r="B8" s="23" t="s">
        <v>45</v>
      </c>
      <c r="C8" s="24">
        <v>1100</v>
      </c>
      <c r="D8" s="24">
        <v>1500</v>
      </c>
      <c r="E8" s="25">
        <f t="shared" si="0"/>
        <v>400</v>
      </c>
      <c r="F8" s="26">
        <f t="shared" si="1"/>
        <v>1100</v>
      </c>
      <c r="G8" s="27">
        <f t="shared" si="2"/>
        <v>400</v>
      </c>
      <c r="H8" s="27" t="str">
        <f t="shared" si="3"/>
        <v/>
      </c>
    </row>
    <row r="9" spans="1:8" x14ac:dyDescent="0.25">
      <c r="B9" s="23" t="s">
        <v>46</v>
      </c>
      <c r="C9" s="24">
        <v>2050</v>
      </c>
      <c r="D9" s="24">
        <v>2250</v>
      </c>
      <c r="E9" s="25">
        <f t="shared" si="0"/>
        <v>200</v>
      </c>
      <c r="F9" s="26">
        <f t="shared" si="1"/>
        <v>2050</v>
      </c>
      <c r="G9" s="27">
        <f t="shared" si="2"/>
        <v>200</v>
      </c>
      <c r="H9" s="27" t="str">
        <f t="shared" si="3"/>
        <v/>
      </c>
    </row>
    <row r="13" spans="1:8" x14ac:dyDescent="0.25">
      <c r="C13" s="2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069C-73FB-46D8-9F00-7E82C5489948}">
  <sheetPr codeName="Sheet5"/>
  <dimension ref="A1:E16"/>
  <sheetViews>
    <sheetView topLeftCell="F1"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11.7109375" bestFit="1" customWidth="1"/>
    <col min="4" max="5" width="10" bestFit="1" customWidth="1"/>
  </cols>
  <sheetData>
    <row r="1" spans="1:5" ht="18.75" x14ac:dyDescent="0.3">
      <c r="A1" s="6" t="s">
        <v>47</v>
      </c>
    </row>
    <row r="3" spans="1:5" x14ac:dyDescent="0.25">
      <c r="A3" s="8" t="s">
        <v>26</v>
      </c>
      <c r="B3" s="9">
        <v>2014</v>
      </c>
      <c r="C3" s="9">
        <v>2015</v>
      </c>
      <c r="D3" s="9">
        <v>2016</v>
      </c>
      <c r="E3" s="9">
        <v>2017</v>
      </c>
    </row>
    <row r="4" spans="1:5" x14ac:dyDescent="0.25">
      <c r="A4" t="s">
        <v>12</v>
      </c>
      <c r="B4" s="3">
        <v>32907.839999999997</v>
      </c>
      <c r="C4" s="3">
        <v>17112.076799999999</v>
      </c>
      <c r="D4" s="3">
        <v>42122.035199999998</v>
      </c>
      <c r="E4" s="3">
        <v>69106.463999999993</v>
      </c>
    </row>
    <row r="5" spans="1:5" x14ac:dyDescent="0.25">
      <c r="A5" t="s">
        <v>13</v>
      </c>
      <c r="B5" s="3">
        <v>19955.5</v>
      </c>
      <c r="C5" s="3">
        <v>14966.625</v>
      </c>
      <c r="D5" s="3">
        <v>24944.375</v>
      </c>
      <c r="E5" s="3">
        <v>36518.565000000002</v>
      </c>
    </row>
    <row r="6" spans="1:5" x14ac:dyDescent="0.25">
      <c r="A6" t="s">
        <v>14</v>
      </c>
      <c r="B6" s="3">
        <v>30852.6</v>
      </c>
      <c r="C6" s="3">
        <v>25299.131999999998</v>
      </c>
      <c r="D6" s="3">
        <v>34863.437999999995</v>
      </c>
      <c r="E6" s="3">
        <v>66333.09</v>
      </c>
    </row>
    <row r="7" spans="1:5" x14ac:dyDescent="0.25">
      <c r="A7" t="s">
        <v>15</v>
      </c>
      <c r="B7" s="3">
        <v>20771.789999999997</v>
      </c>
      <c r="C7" s="3">
        <v>20148.636299999998</v>
      </c>
      <c r="D7" s="3">
        <v>23264.4048</v>
      </c>
      <c r="E7" s="3">
        <v>39674.118899999994</v>
      </c>
    </row>
    <row r="8" spans="1:5" x14ac:dyDescent="0.25">
      <c r="A8" t="s">
        <v>16</v>
      </c>
      <c r="B8" s="3">
        <v>34307.049999999996</v>
      </c>
      <c r="C8" s="3">
        <v>36022.402499999997</v>
      </c>
      <c r="D8" s="3">
        <v>43226.882999999994</v>
      </c>
      <c r="E8" s="3">
        <v>72387.87549999998</v>
      </c>
    </row>
    <row r="9" spans="1:5" x14ac:dyDescent="0.25">
      <c r="A9" t="s">
        <v>17</v>
      </c>
      <c r="B9" s="3">
        <v>55601.61</v>
      </c>
      <c r="C9" s="3">
        <v>41145.191400000003</v>
      </c>
      <c r="D9" s="3">
        <v>70614.044699999999</v>
      </c>
      <c r="E9" s="3">
        <v>72156</v>
      </c>
    </row>
    <row r="10" spans="1:5" x14ac:dyDescent="0.25">
      <c r="A10" t="s">
        <v>18</v>
      </c>
      <c r="B10" s="3">
        <v>27318.539999999997</v>
      </c>
      <c r="C10" s="3">
        <v>21581.6466</v>
      </c>
      <c r="D10" s="3">
        <v>30869.950199999996</v>
      </c>
      <c r="E10" s="3">
        <v>52997.967599999996</v>
      </c>
    </row>
    <row r="11" spans="1:5" x14ac:dyDescent="0.25">
      <c r="A11" t="s">
        <v>19</v>
      </c>
      <c r="B11" s="3">
        <v>29921.459999999995</v>
      </c>
      <c r="C11" s="3">
        <v>27826.957799999996</v>
      </c>
      <c r="D11" s="3">
        <v>37102.610399999998</v>
      </c>
      <c r="E11" s="3">
        <v>58346.846999999987</v>
      </c>
    </row>
    <row r="12" spans="1:5" x14ac:dyDescent="0.25">
      <c r="A12" t="s">
        <v>20</v>
      </c>
      <c r="B12" s="3">
        <v>31949.97</v>
      </c>
      <c r="C12" s="3">
        <v>23003.9784</v>
      </c>
      <c r="D12" s="3">
        <v>40895.961600000002</v>
      </c>
      <c r="E12" s="3">
        <v>61982.941800000001</v>
      </c>
    </row>
    <row r="13" spans="1:5" x14ac:dyDescent="0.25">
      <c r="A13" t="s">
        <v>21</v>
      </c>
      <c r="B13" s="3">
        <v>53033.59</v>
      </c>
      <c r="C13" s="3">
        <v>40835.864300000001</v>
      </c>
      <c r="D13" s="3">
        <v>58336.949000000001</v>
      </c>
      <c r="E13" s="3">
        <v>103945.83639999999</v>
      </c>
    </row>
    <row r="14" spans="1:5" x14ac:dyDescent="0.25">
      <c r="A14" t="s">
        <v>22</v>
      </c>
      <c r="B14" s="3">
        <v>31773.429999999997</v>
      </c>
      <c r="C14" s="3">
        <v>37492.647399999994</v>
      </c>
      <c r="D14" s="3">
        <v>38128.115999999995</v>
      </c>
      <c r="E14" s="3">
        <v>63864.59429999999</v>
      </c>
    </row>
    <row r="15" spans="1:5" x14ac:dyDescent="0.25">
      <c r="A15" t="s">
        <v>23</v>
      </c>
      <c r="B15" s="3">
        <v>66642.78</v>
      </c>
      <c r="C15" s="3">
        <v>51314.940600000002</v>
      </c>
      <c r="D15" s="3">
        <v>77305.624799999991</v>
      </c>
      <c r="E15" s="3">
        <v>45631</v>
      </c>
    </row>
    <row r="16" spans="1:5" x14ac:dyDescent="0.25">
      <c r="A16" s="2" t="s">
        <v>8</v>
      </c>
      <c r="B16" s="7">
        <f>SUM(B4:B15)</f>
        <v>435036.15999999992</v>
      </c>
      <c r="C16" s="7">
        <f t="shared" ref="C16:E16" si="0">SUM(C4:C15)</f>
        <v>356750.09909999999</v>
      </c>
      <c r="D16" s="7">
        <f t="shared" si="0"/>
        <v>521674.39269999997</v>
      </c>
      <c r="E16" s="7">
        <f t="shared" si="0"/>
        <v>742945.30050000001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6963-C3DE-4494-BD25-BFCF9E1A2A2C}">
  <sheetPr codeName="Sheet6"/>
  <dimension ref="A1:C11"/>
  <sheetViews>
    <sheetView showGridLines="0" workbookViewId="0">
      <selection activeCell="O20" sqref="O20"/>
    </sheetView>
  </sheetViews>
  <sheetFormatPr defaultRowHeight="15" x14ac:dyDescent="0.25"/>
  <cols>
    <col min="1" max="1" width="11.5703125" bestFit="1" customWidth="1"/>
    <col min="2" max="2" width="13.42578125" bestFit="1" customWidth="1"/>
    <col min="3" max="3" width="9.7109375" bestFit="1" customWidth="1"/>
  </cols>
  <sheetData>
    <row r="1" spans="1:3" ht="18.75" x14ac:dyDescent="0.3">
      <c r="A1" s="6" t="s">
        <v>48</v>
      </c>
    </row>
    <row r="3" spans="1:3" x14ac:dyDescent="0.25">
      <c r="A3" s="29" t="s">
        <v>36</v>
      </c>
      <c r="B3" s="30" t="s">
        <v>9</v>
      </c>
      <c r="C3" s="30" t="s">
        <v>49</v>
      </c>
    </row>
    <row r="4" spans="1:3" x14ac:dyDescent="0.25">
      <c r="A4" t="s">
        <v>46</v>
      </c>
      <c r="B4" s="3">
        <v>91251.979999999981</v>
      </c>
      <c r="C4" s="31">
        <f>B4/$B$8</f>
        <v>0.20975723029552301</v>
      </c>
    </row>
    <row r="5" spans="1:3" x14ac:dyDescent="0.25">
      <c r="A5" t="s">
        <v>44</v>
      </c>
      <c r="B5" s="3">
        <v>93848.329999999987</v>
      </c>
      <c r="C5" s="31">
        <f t="shared" ref="C5:C7" si="0">B5/$B$8</f>
        <v>0.21572535487624753</v>
      </c>
    </row>
    <row r="6" spans="1:3" x14ac:dyDescent="0.25">
      <c r="A6" t="s">
        <v>45</v>
      </c>
      <c r="B6" s="3">
        <v>108275.51</v>
      </c>
      <c r="C6" s="31">
        <f t="shared" si="0"/>
        <v>0.24888852917421855</v>
      </c>
    </row>
    <row r="7" spans="1:3" x14ac:dyDescent="0.25">
      <c r="A7" t="s">
        <v>43</v>
      </c>
      <c r="B7" s="3">
        <v>141660.33999999997</v>
      </c>
      <c r="C7" s="31">
        <f t="shared" si="0"/>
        <v>0.32562888565401094</v>
      </c>
    </row>
    <row r="8" spans="1:3" x14ac:dyDescent="0.25">
      <c r="A8" s="2" t="s">
        <v>8</v>
      </c>
      <c r="B8" s="4">
        <f>SUM(B4:B7)</f>
        <v>435036.15999999992</v>
      </c>
      <c r="C8" s="32">
        <f>SUM(C4:C7)</f>
        <v>1</v>
      </c>
    </row>
    <row r="9" spans="1:3" x14ac:dyDescent="0.25">
      <c r="B9" s="3"/>
    </row>
    <row r="10" spans="1:3" x14ac:dyDescent="0.25">
      <c r="B10" s="3"/>
    </row>
    <row r="11" spans="1:3" x14ac:dyDescent="0.25">
      <c r="B11" s="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7EE5-C1A1-4841-ACEF-C01990C5F617}">
  <sheetPr codeName="Sheet7"/>
  <dimension ref="A1:C12"/>
  <sheetViews>
    <sheetView showGridLines="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9.7109375" bestFit="1" customWidth="1"/>
  </cols>
  <sheetData>
    <row r="1" spans="1:3" ht="18.75" x14ac:dyDescent="0.3">
      <c r="A1" s="6" t="s">
        <v>152</v>
      </c>
    </row>
    <row r="3" spans="1:3" x14ac:dyDescent="0.25">
      <c r="A3" s="35" t="s">
        <v>10</v>
      </c>
      <c r="B3" s="36" t="s">
        <v>9</v>
      </c>
      <c r="C3" s="36" t="s">
        <v>49</v>
      </c>
    </row>
    <row r="4" spans="1:3" x14ac:dyDescent="0.25">
      <c r="A4" t="s">
        <v>7</v>
      </c>
      <c r="B4" s="3">
        <v>104242.33999999997</v>
      </c>
      <c r="C4" s="33">
        <f>B4/$B$12</f>
        <v>0.2396176446574004</v>
      </c>
    </row>
    <row r="5" spans="1:3" x14ac:dyDescent="0.25">
      <c r="A5" t="s">
        <v>6</v>
      </c>
      <c r="B5" s="3">
        <v>93848.329999999987</v>
      </c>
      <c r="C5" s="33">
        <f t="shared" ref="C5:C11" si="0">B5/$B$12</f>
        <v>0.21572535487624753</v>
      </c>
    </row>
    <row r="6" spans="1:3" x14ac:dyDescent="0.25">
      <c r="A6" t="s">
        <v>5</v>
      </c>
      <c r="B6" s="3">
        <v>67180.5</v>
      </c>
      <c r="C6" s="33">
        <f t="shared" si="0"/>
        <v>0.15442509422665007</v>
      </c>
    </row>
    <row r="7" spans="1:3" x14ac:dyDescent="0.25">
      <c r="A7" t="s">
        <v>4</v>
      </c>
      <c r="B7" s="3">
        <v>42370.880000000005</v>
      </c>
      <c r="C7" s="33">
        <f t="shared" si="0"/>
        <v>9.7396225637887232E-2</v>
      </c>
    </row>
    <row r="8" spans="1:3" x14ac:dyDescent="0.25">
      <c r="A8" t="s">
        <v>3</v>
      </c>
      <c r="B8" s="3">
        <v>41095.01</v>
      </c>
      <c r="C8" s="33">
        <f t="shared" si="0"/>
        <v>9.4463434947568523E-2</v>
      </c>
    </row>
    <row r="9" spans="1:3" x14ac:dyDescent="0.25">
      <c r="A9" t="s">
        <v>2</v>
      </c>
      <c r="B9" s="3">
        <v>37418</v>
      </c>
      <c r="C9" s="33">
        <f t="shared" si="0"/>
        <v>8.6011240996610505E-2</v>
      </c>
    </row>
    <row r="10" spans="1:3" x14ac:dyDescent="0.25">
      <c r="A10" t="s">
        <v>1</v>
      </c>
      <c r="B10" s="3">
        <v>32530.6</v>
      </c>
      <c r="C10" s="33">
        <f t="shared" si="0"/>
        <v>7.4776772579088616E-2</v>
      </c>
    </row>
    <row r="11" spans="1:3" x14ac:dyDescent="0.25">
      <c r="A11" t="s">
        <v>0</v>
      </c>
      <c r="B11" s="3">
        <v>16350.5</v>
      </c>
      <c r="C11" s="33">
        <f t="shared" si="0"/>
        <v>3.7584232078547226E-2</v>
      </c>
    </row>
    <row r="12" spans="1:3" x14ac:dyDescent="0.25">
      <c r="A12" s="2" t="s">
        <v>8</v>
      </c>
      <c r="B12" s="4">
        <f>SUM(B4:B11)</f>
        <v>435036.15999999992</v>
      </c>
      <c r="C12" s="34">
        <f>SUM(C4:C11)</f>
        <v>1.0000000000000002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55DD-36FD-4207-BE29-CB5795B6E1FC}">
  <sheetPr codeName="Sheet8"/>
  <dimension ref="A1:C16"/>
  <sheetViews>
    <sheetView showGridLines="0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3.42578125" bestFit="1" customWidth="1"/>
    <col min="3" max="3" width="9.7109375" bestFit="1" customWidth="1"/>
  </cols>
  <sheetData>
    <row r="1" spans="1:3" ht="18.75" x14ac:dyDescent="0.3">
      <c r="A1" s="6" t="s">
        <v>154</v>
      </c>
    </row>
    <row r="3" spans="1:3" x14ac:dyDescent="0.25">
      <c r="A3" s="35" t="s">
        <v>26</v>
      </c>
      <c r="B3" s="36" t="s">
        <v>9</v>
      </c>
      <c r="C3" s="35" t="s">
        <v>49</v>
      </c>
    </row>
    <row r="4" spans="1:3" x14ac:dyDescent="0.25">
      <c r="A4" t="s">
        <v>12</v>
      </c>
      <c r="B4" s="3">
        <v>32907.839999999997</v>
      </c>
      <c r="C4" s="33">
        <f>B4/$B$16</f>
        <v>7.5643918887110445E-2</v>
      </c>
    </row>
    <row r="5" spans="1:3" x14ac:dyDescent="0.25">
      <c r="A5" t="s">
        <v>13</v>
      </c>
      <c r="B5" s="3">
        <v>19955.5</v>
      </c>
      <c r="C5" s="33">
        <f t="shared" ref="C5:C15" si="0">B5/$B$16</f>
        <v>4.5870899559245844E-2</v>
      </c>
    </row>
    <row r="6" spans="1:3" x14ac:dyDescent="0.25">
      <c r="A6" t="s">
        <v>14</v>
      </c>
      <c r="B6" s="3">
        <v>30852.6</v>
      </c>
      <c r="C6" s="33">
        <f t="shared" si="0"/>
        <v>7.0919621945909062E-2</v>
      </c>
    </row>
    <row r="7" spans="1:3" x14ac:dyDescent="0.25">
      <c r="A7" t="s">
        <v>15</v>
      </c>
      <c r="B7" s="3">
        <v>20771.789999999997</v>
      </c>
      <c r="C7" s="33">
        <f t="shared" si="0"/>
        <v>4.7747272318696451E-2</v>
      </c>
    </row>
    <row r="8" spans="1:3" x14ac:dyDescent="0.25">
      <c r="A8" t="s">
        <v>16</v>
      </c>
      <c r="B8" s="3">
        <v>34307.049999999996</v>
      </c>
      <c r="C8" s="33">
        <f t="shared" si="0"/>
        <v>7.8860226239584316E-2</v>
      </c>
    </row>
    <row r="9" spans="1:3" x14ac:dyDescent="0.25">
      <c r="A9" t="s">
        <v>17</v>
      </c>
      <c r="B9" s="3">
        <v>55601.61</v>
      </c>
      <c r="C9" s="33">
        <f t="shared" si="0"/>
        <v>0.12780916878265938</v>
      </c>
    </row>
    <row r="10" spans="1:3" x14ac:dyDescent="0.25">
      <c r="A10" t="s">
        <v>18</v>
      </c>
      <c r="B10" s="3">
        <v>27318.539999999997</v>
      </c>
      <c r="C10" s="33">
        <f t="shared" si="0"/>
        <v>6.2796021369809815E-2</v>
      </c>
    </row>
    <row r="11" spans="1:3" x14ac:dyDescent="0.25">
      <c r="A11" t="s">
        <v>19</v>
      </c>
      <c r="B11" s="3">
        <v>29921.459999999995</v>
      </c>
      <c r="C11" s="33">
        <f t="shared" si="0"/>
        <v>6.8779248143418709E-2</v>
      </c>
    </row>
    <row r="12" spans="1:3" x14ac:dyDescent="0.25">
      <c r="A12" t="s">
        <v>20</v>
      </c>
      <c r="B12" s="3">
        <v>31949.97</v>
      </c>
      <c r="C12" s="33">
        <f t="shared" si="0"/>
        <v>7.3442101916309691E-2</v>
      </c>
    </row>
    <row r="13" spans="1:3" x14ac:dyDescent="0.25">
      <c r="A13" t="s">
        <v>21</v>
      </c>
      <c r="B13" s="3">
        <v>53033.59</v>
      </c>
      <c r="C13" s="33">
        <f t="shared" si="0"/>
        <v>0.12190616522543783</v>
      </c>
    </row>
    <row r="14" spans="1:3" x14ac:dyDescent="0.25">
      <c r="A14" t="s">
        <v>22</v>
      </c>
      <c r="B14" s="3">
        <v>31773.429999999997</v>
      </c>
      <c r="C14" s="33">
        <f t="shared" si="0"/>
        <v>7.3036296569002457E-2</v>
      </c>
    </row>
    <row r="15" spans="1:3" x14ac:dyDescent="0.25">
      <c r="A15" t="s">
        <v>23</v>
      </c>
      <c r="B15" s="3">
        <v>66642.78</v>
      </c>
      <c r="C15" s="33">
        <f t="shared" si="0"/>
        <v>0.15318905904281616</v>
      </c>
    </row>
    <row r="16" spans="1:3" x14ac:dyDescent="0.25">
      <c r="A16" s="2" t="s">
        <v>8</v>
      </c>
      <c r="B16" s="7">
        <f>SUM(B4:B15)</f>
        <v>435036.15999999992</v>
      </c>
      <c r="C16" s="37">
        <f>SUM(C4:C15)</f>
        <v>1.0000000000000002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TOC</vt:lpstr>
      <vt:lpstr>Bar Chart</vt:lpstr>
      <vt:lpstr>Line Chart</vt:lpstr>
      <vt:lpstr>Column Chart</vt:lpstr>
      <vt:lpstr>Column Bar Variance</vt:lpstr>
      <vt:lpstr>Line vs Column</vt:lpstr>
      <vt:lpstr>Pie Chart</vt:lpstr>
      <vt:lpstr>Questionable Pie</vt:lpstr>
      <vt:lpstr>Bad Pie</vt:lpstr>
      <vt:lpstr>Aweful Pie</vt:lpstr>
      <vt:lpstr>Histogram</vt:lpstr>
      <vt:lpstr>Age Data</vt:lpstr>
      <vt:lpstr>Waterfall</vt:lpstr>
      <vt:lpstr>Funnel</vt:lpstr>
      <vt:lpstr>Funnel Chart (Old)</vt:lpstr>
      <vt:lpstr>Funnel Chart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2018-10-03T15:37:36Z</dcterms:created>
  <dcterms:modified xsi:type="dcterms:W3CDTF">2019-02-19T00:37:14Z</dcterms:modified>
</cp:coreProperties>
</file>