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General test cases" sheetId="3" r:id="rId1"/>
    <sheet name="Cases for export" sheetId="4" r:id="rId2"/>
    <sheet name="Tax calc test cases" sheetId="1" r:id="rId3"/>
  </sheets>
  <calcPr calcId="145621"/>
</workbook>
</file>

<file path=xl/calcChain.xml><?xml version="1.0" encoding="utf-8"?>
<calcChain xmlns="http://schemas.openxmlformats.org/spreadsheetml/2006/main">
  <c r="O3" i="3" l="1"/>
  <c r="O4" i="3"/>
  <c r="O7" i="3"/>
  <c r="O8" i="3"/>
  <c r="K3" i="3"/>
  <c r="K4" i="3"/>
  <c r="J6" i="3"/>
  <c r="K6" i="3" s="1"/>
  <c r="O6" i="3" s="1"/>
  <c r="J5" i="3"/>
  <c r="K5" i="3" s="1"/>
  <c r="O5" i="3" s="1"/>
  <c r="J4" i="3"/>
  <c r="J3" i="3"/>
  <c r="F25" i="3"/>
  <c r="F24" i="3"/>
  <c r="F17" i="3"/>
  <c r="F18" i="3"/>
  <c r="F19" i="3"/>
  <c r="F20" i="3"/>
  <c r="F21" i="3"/>
  <c r="F22" i="3"/>
  <c r="F23" i="3"/>
  <c r="F26" i="3"/>
  <c r="F16" i="3"/>
  <c r="F14" i="3"/>
  <c r="F13" i="3"/>
  <c r="F12" i="3"/>
  <c r="F10" i="3"/>
  <c r="F9" i="3"/>
  <c r="F8" i="3"/>
  <c r="F6" i="3"/>
  <c r="F5" i="3"/>
  <c r="F4" i="3"/>
  <c r="C17" i="1" l="1"/>
  <c r="D17" i="1"/>
  <c r="Q17" i="1" s="1"/>
  <c r="O17" i="1"/>
  <c r="E15" i="1"/>
  <c r="G13" i="1"/>
  <c r="O14" i="1"/>
  <c r="E14" i="1"/>
  <c r="F14" i="1" s="1"/>
  <c r="C14" i="1"/>
  <c r="D14" i="1" s="1"/>
  <c r="O13" i="1"/>
  <c r="E13" i="1"/>
  <c r="F13" i="1" s="1"/>
  <c r="C13" i="1"/>
  <c r="D13" i="1" s="1"/>
  <c r="O11" i="1"/>
  <c r="G11" i="1"/>
  <c r="H11" i="1" s="1"/>
  <c r="E11" i="1"/>
  <c r="F11" i="1" s="1"/>
  <c r="C11" i="1"/>
  <c r="D11" i="1" s="1"/>
  <c r="O9" i="1"/>
  <c r="I9" i="1"/>
  <c r="J9" i="1" s="1"/>
  <c r="G9" i="1"/>
  <c r="H9" i="1" s="1"/>
  <c r="E9" i="1"/>
  <c r="F9" i="1" s="1"/>
  <c r="C9" i="1"/>
  <c r="D9" i="1" s="1"/>
  <c r="O7" i="1"/>
  <c r="K7" i="1"/>
  <c r="L7" i="1" s="1"/>
  <c r="I7" i="1"/>
  <c r="J7" i="1" s="1"/>
  <c r="G7" i="1"/>
  <c r="H7" i="1" s="1"/>
  <c r="E7" i="1"/>
  <c r="F7" i="1" s="1"/>
  <c r="C7" i="1"/>
  <c r="D7" i="1" s="1"/>
  <c r="O4" i="1"/>
  <c r="M4" i="1"/>
  <c r="N4" i="1" s="1"/>
  <c r="K4" i="1"/>
  <c r="L4" i="1" s="1"/>
  <c r="I4" i="1"/>
  <c r="J4" i="1" s="1"/>
  <c r="G4" i="1"/>
  <c r="H4" i="1" s="1"/>
  <c r="E4" i="1"/>
  <c r="F4" i="1" s="1"/>
  <c r="C4" i="1"/>
  <c r="D4" i="1" s="1"/>
  <c r="N40" i="1"/>
  <c r="K40" i="1"/>
  <c r="L40" i="1" s="1"/>
  <c r="L41" i="1"/>
  <c r="J42" i="1"/>
  <c r="I41" i="1"/>
  <c r="J41" i="1" s="1"/>
  <c r="A50" i="1"/>
  <c r="A51" i="1"/>
  <c r="A52" i="1"/>
  <c r="A53" i="1"/>
  <c r="A54" i="1"/>
  <c r="A55" i="1"/>
  <c r="A56" i="1"/>
  <c r="A57" i="1"/>
  <c r="A49" i="1"/>
  <c r="M50" i="1"/>
  <c r="N50" i="1" s="1"/>
  <c r="M51" i="1"/>
  <c r="N51" i="1" s="1"/>
  <c r="M52" i="1"/>
  <c r="N52" i="1" s="1"/>
  <c r="M49" i="1"/>
  <c r="N49" i="1" s="1"/>
  <c r="O50" i="1"/>
  <c r="O51" i="1"/>
  <c r="P51" i="1" s="1"/>
  <c r="O52" i="1"/>
  <c r="P52" i="1" s="1"/>
  <c r="O49" i="1"/>
  <c r="P49" i="1" s="1"/>
  <c r="L54" i="1"/>
  <c r="K50" i="1"/>
  <c r="L50" i="1" s="1"/>
  <c r="K51" i="1"/>
  <c r="L51" i="1" s="1"/>
  <c r="K52" i="1"/>
  <c r="L52" i="1" s="1"/>
  <c r="K53" i="1"/>
  <c r="L53" i="1" s="1"/>
  <c r="K49" i="1"/>
  <c r="L49" i="1" s="1"/>
  <c r="O53" i="1"/>
  <c r="P53" i="1" s="1"/>
  <c r="I50" i="1"/>
  <c r="J50" i="1" s="1"/>
  <c r="I51" i="1"/>
  <c r="J51" i="1" s="1"/>
  <c r="I52" i="1"/>
  <c r="J52" i="1" s="1"/>
  <c r="I53" i="1"/>
  <c r="J53" i="1" s="1"/>
  <c r="I54" i="1"/>
  <c r="J54" i="1" s="1"/>
  <c r="I49" i="1"/>
  <c r="J49" i="1" s="1"/>
  <c r="G50" i="1"/>
  <c r="G51" i="1"/>
  <c r="H51" i="1" s="1"/>
  <c r="G52" i="1"/>
  <c r="H52" i="1" s="1"/>
  <c r="G53" i="1"/>
  <c r="H53" i="1" s="1"/>
  <c r="G54" i="1"/>
  <c r="H54" i="1" s="1"/>
  <c r="G55" i="1"/>
  <c r="H55" i="1" s="1"/>
  <c r="G49" i="1"/>
  <c r="H49" i="1" s="1"/>
  <c r="E50" i="1"/>
  <c r="E51" i="1"/>
  <c r="F51" i="1" s="1"/>
  <c r="E52" i="1"/>
  <c r="F52" i="1" s="1"/>
  <c r="E53" i="1"/>
  <c r="F53" i="1" s="1"/>
  <c r="E54" i="1"/>
  <c r="E55" i="1"/>
  <c r="F55" i="1" s="1"/>
  <c r="E56" i="1"/>
  <c r="F56" i="1" s="1"/>
  <c r="E49" i="1"/>
  <c r="F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49" i="1"/>
  <c r="D49" i="1" s="1"/>
  <c r="O57" i="1"/>
  <c r="P57" i="1" s="1"/>
  <c r="L57" i="1"/>
  <c r="J57" i="1"/>
  <c r="O56" i="1"/>
  <c r="P56" i="1" s="1"/>
  <c r="L56" i="1"/>
  <c r="J56" i="1"/>
  <c r="O55" i="1"/>
  <c r="P55" i="1" s="1"/>
  <c r="L55" i="1"/>
  <c r="J55" i="1"/>
  <c r="O54" i="1"/>
  <c r="P54" i="1" s="1"/>
  <c r="F54" i="1"/>
  <c r="P50" i="1"/>
  <c r="H50" i="1"/>
  <c r="F50" i="1"/>
  <c r="O37" i="1"/>
  <c r="P37" i="1" s="1"/>
  <c r="O38" i="1"/>
  <c r="O39" i="1"/>
  <c r="P39" i="1" s="1"/>
  <c r="O36" i="1"/>
  <c r="P36" i="1" s="1"/>
  <c r="M37" i="1"/>
  <c r="N37" i="1" s="1"/>
  <c r="M38" i="1"/>
  <c r="N38" i="1" s="1"/>
  <c r="M39" i="1"/>
  <c r="N39" i="1" s="1"/>
  <c r="M36" i="1"/>
  <c r="N36" i="1" s="1"/>
  <c r="K37" i="1"/>
  <c r="L37" i="1" s="1"/>
  <c r="K38" i="1"/>
  <c r="L38" i="1" s="1"/>
  <c r="K39" i="1"/>
  <c r="L39" i="1" s="1"/>
  <c r="K36" i="1"/>
  <c r="L36" i="1" s="1"/>
  <c r="I37" i="1"/>
  <c r="J37" i="1" s="1"/>
  <c r="I38" i="1"/>
  <c r="J38" i="1" s="1"/>
  <c r="I39" i="1"/>
  <c r="J39" i="1" s="1"/>
  <c r="I40" i="1"/>
  <c r="J40" i="1" s="1"/>
  <c r="I36" i="1"/>
  <c r="J36" i="1" s="1"/>
  <c r="O24" i="1"/>
  <c r="O25" i="1"/>
  <c r="O26" i="1"/>
  <c r="M24" i="1"/>
  <c r="M25" i="1"/>
  <c r="M26" i="1"/>
  <c r="M23" i="1"/>
  <c r="K24" i="1"/>
  <c r="K25" i="1"/>
  <c r="K26" i="1"/>
  <c r="K23" i="1"/>
  <c r="I24" i="1"/>
  <c r="I25" i="1"/>
  <c r="I26" i="1"/>
  <c r="I27" i="1"/>
  <c r="I23" i="1"/>
  <c r="G24" i="1"/>
  <c r="G25" i="1"/>
  <c r="G26" i="1"/>
  <c r="G27" i="1"/>
  <c r="G28" i="1"/>
  <c r="G29" i="1"/>
  <c r="G23" i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36" i="1"/>
  <c r="H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36" i="1"/>
  <c r="F36" i="1" s="1"/>
  <c r="C37" i="1"/>
  <c r="D37" i="1" s="1"/>
  <c r="C38" i="1"/>
  <c r="D38" i="1" s="1"/>
  <c r="C39" i="1"/>
  <c r="C40" i="1"/>
  <c r="C41" i="1"/>
  <c r="D41" i="1" s="1"/>
  <c r="C42" i="1"/>
  <c r="D42" i="1" s="1"/>
  <c r="C43" i="1"/>
  <c r="D43" i="1" s="1"/>
  <c r="C44" i="1"/>
  <c r="D44" i="1" s="1"/>
  <c r="C36" i="1"/>
  <c r="D36" i="1" s="1"/>
  <c r="A37" i="1"/>
  <c r="A38" i="1"/>
  <c r="A39" i="1"/>
  <c r="A40" i="1"/>
  <c r="A41" i="1"/>
  <c r="A42" i="1"/>
  <c r="A43" i="1"/>
  <c r="A44" i="1"/>
  <c r="A36" i="1"/>
  <c r="O44" i="1"/>
  <c r="P44" i="1" s="1"/>
  <c r="L44" i="1"/>
  <c r="J44" i="1"/>
  <c r="O43" i="1"/>
  <c r="P43" i="1" s="1"/>
  <c r="L43" i="1"/>
  <c r="J43" i="1"/>
  <c r="O42" i="1"/>
  <c r="P42" i="1" s="1"/>
  <c r="L42" i="1"/>
  <c r="O41" i="1"/>
  <c r="P41" i="1" s="1"/>
  <c r="O40" i="1"/>
  <c r="P40" i="1" s="1"/>
  <c r="D40" i="1"/>
  <c r="D39" i="1"/>
  <c r="P38" i="1"/>
  <c r="Q14" i="1" l="1"/>
  <c r="Q11" i="1"/>
  <c r="Q13" i="1"/>
  <c r="Q9" i="1"/>
  <c r="Q7" i="1"/>
  <c r="Q4" i="1"/>
  <c r="Q56" i="1"/>
  <c r="Q50" i="1"/>
  <c r="Q51" i="1"/>
  <c r="Q53" i="1"/>
  <c r="Q55" i="1"/>
  <c r="Q54" i="1"/>
  <c r="Q49" i="1"/>
  <c r="Q52" i="1"/>
  <c r="Q57" i="1"/>
  <c r="Q44" i="1"/>
  <c r="Q36" i="1"/>
  <c r="Q43" i="1"/>
  <c r="Q42" i="1"/>
  <c r="Q38" i="1"/>
  <c r="Q39" i="1"/>
  <c r="Q40" i="1"/>
  <c r="Q41" i="1"/>
  <c r="Q37" i="1"/>
  <c r="P24" i="1"/>
  <c r="N24" i="1"/>
  <c r="L24" i="1"/>
  <c r="J24" i="1"/>
  <c r="H24" i="1"/>
  <c r="E24" i="1"/>
  <c r="F24" i="1" s="1"/>
  <c r="C24" i="1"/>
  <c r="D24" i="1" s="1"/>
  <c r="E25" i="1"/>
  <c r="E26" i="1"/>
  <c r="F26" i="1" s="1"/>
  <c r="E27" i="1"/>
  <c r="F27" i="1" s="1"/>
  <c r="E28" i="1"/>
  <c r="F28" i="1" s="1"/>
  <c r="E29" i="1"/>
  <c r="F29" i="1" s="1"/>
  <c r="E30" i="1"/>
  <c r="E23" i="1"/>
  <c r="F23" i="1" s="1"/>
  <c r="J29" i="1"/>
  <c r="J30" i="1"/>
  <c r="J31" i="1"/>
  <c r="L28" i="1"/>
  <c r="L29" i="1"/>
  <c r="L30" i="1"/>
  <c r="L31" i="1"/>
  <c r="P25" i="1"/>
  <c r="P26" i="1"/>
  <c r="O28" i="1"/>
  <c r="P28" i="1" s="1"/>
  <c r="O29" i="1"/>
  <c r="P29" i="1" s="1"/>
  <c r="O30" i="1"/>
  <c r="P30" i="1" s="1"/>
  <c r="O31" i="1"/>
  <c r="P31" i="1" s="1"/>
  <c r="O27" i="1"/>
  <c r="P27" i="1" s="1"/>
  <c r="O23" i="1"/>
  <c r="P23" i="1" s="1"/>
  <c r="N25" i="1"/>
  <c r="N26" i="1"/>
  <c r="N23" i="1"/>
  <c r="L25" i="1"/>
  <c r="L26" i="1"/>
  <c r="L27" i="1"/>
  <c r="L23" i="1"/>
  <c r="J26" i="1"/>
  <c r="J27" i="1"/>
  <c r="J28" i="1"/>
  <c r="J23" i="1"/>
  <c r="H26" i="1"/>
  <c r="H27" i="1"/>
  <c r="H28" i="1"/>
  <c r="H23" i="1"/>
  <c r="F30" i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23" i="1"/>
  <c r="D23" i="1" s="1"/>
  <c r="H29" i="1"/>
  <c r="J25" i="1"/>
  <c r="H25" i="1"/>
  <c r="F25" i="1"/>
  <c r="Q24" i="1" l="1"/>
  <c r="Q31" i="1"/>
  <c r="Q28" i="1"/>
  <c r="Q27" i="1"/>
  <c r="Q26" i="1"/>
  <c r="Q25" i="1"/>
  <c r="Q30" i="1"/>
  <c r="Q23" i="1"/>
  <c r="Q29" i="1"/>
  <c r="O16" i="1"/>
  <c r="O5" i="1"/>
  <c r="O3" i="1"/>
  <c r="P3" i="1" s="1"/>
  <c r="M5" i="1"/>
  <c r="N5" i="1" s="1"/>
  <c r="M3" i="1"/>
  <c r="N3" i="1" s="1"/>
  <c r="K5" i="1"/>
  <c r="L5" i="1" s="1"/>
  <c r="K3" i="1"/>
  <c r="L3" i="1" s="1"/>
  <c r="I5" i="1"/>
  <c r="J5" i="1" s="1"/>
  <c r="I3" i="1"/>
  <c r="J3" i="1" s="1"/>
  <c r="G5" i="1" l="1"/>
  <c r="H5" i="1" s="1"/>
  <c r="G3" i="1"/>
  <c r="H3" i="1" s="1"/>
  <c r="E5" i="1"/>
  <c r="F5" i="1" s="1"/>
  <c r="E3" i="1"/>
  <c r="F3" i="1" s="1"/>
  <c r="C16" i="1"/>
  <c r="D16" i="1" s="1"/>
  <c r="Q16" i="1" s="1"/>
  <c r="C5" i="1"/>
  <c r="D5" i="1" s="1"/>
  <c r="C3" i="1"/>
  <c r="D3" i="1" s="1"/>
  <c r="Q5" i="1" l="1"/>
  <c r="Q3" i="1"/>
  <c r="O15" i="1"/>
  <c r="C15" i="1"/>
  <c r="D15" i="1" s="1"/>
  <c r="F15" i="1"/>
  <c r="Q15" i="1" l="1"/>
  <c r="M6" i="1"/>
  <c r="N6" i="1" s="1"/>
  <c r="K6" i="1"/>
  <c r="L6" i="1" s="1"/>
  <c r="O6" i="1"/>
  <c r="I6" i="1"/>
  <c r="J6" i="1" s="1"/>
  <c r="G6" i="1"/>
  <c r="H6" i="1" s="1"/>
  <c r="E6" i="1"/>
  <c r="F6" i="1" s="1"/>
  <c r="C6" i="1"/>
  <c r="D6" i="1" s="1"/>
  <c r="I10" i="1"/>
  <c r="J10" i="1" s="1"/>
  <c r="O10" i="1"/>
  <c r="G10" i="1"/>
  <c r="H10" i="1" s="1"/>
  <c r="E10" i="1"/>
  <c r="F10" i="1" s="1"/>
  <c r="C10" i="1"/>
  <c r="D10" i="1" s="1"/>
  <c r="O12" i="1"/>
  <c r="G12" i="1"/>
  <c r="H12" i="1" s="1"/>
  <c r="E12" i="1"/>
  <c r="F12" i="1" s="1"/>
  <c r="C12" i="1"/>
  <c r="D12" i="1" s="1"/>
  <c r="O8" i="1"/>
  <c r="I8" i="1"/>
  <c r="J8" i="1" s="1"/>
  <c r="K8" i="1"/>
  <c r="L8" i="1" s="1"/>
  <c r="G8" i="1"/>
  <c r="H8" i="1" s="1"/>
  <c r="E8" i="1"/>
  <c r="F8" i="1" s="1"/>
  <c r="C8" i="1"/>
  <c r="D8" i="1" s="1"/>
  <c r="Q10" i="1" l="1"/>
  <c r="Q12" i="1"/>
  <c r="Q6" i="1"/>
  <c r="Q8" i="1"/>
</calcChain>
</file>

<file path=xl/sharedStrings.xml><?xml version="1.0" encoding="utf-8"?>
<sst xmlns="http://schemas.openxmlformats.org/spreadsheetml/2006/main" count="231" uniqueCount="41">
  <si>
    <t>Single</t>
  </si>
  <si>
    <t>Tax income</t>
  </si>
  <si>
    <t>Total Tax</t>
  </si>
  <si>
    <t>10% Tax</t>
  </si>
  <si>
    <t>12% Amt</t>
  </si>
  <si>
    <t>12% Tax</t>
  </si>
  <si>
    <t>22% Amt</t>
  </si>
  <si>
    <t>22% Tax</t>
  </si>
  <si>
    <t>24% Amt</t>
  </si>
  <si>
    <t>24% Tax</t>
  </si>
  <si>
    <t>32% Amt</t>
  </si>
  <si>
    <t>32% Tax</t>
  </si>
  <si>
    <t>35% Amt</t>
  </si>
  <si>
    <t>37% Amt</t>
  </si>
  <si>
    <t>37% Tax</t>
  </si>
  <si>
    <t>10% Amt</t>
  </si>
  <si>
    <t>Status</t>
  </si>
  <si>
    <t>0, 20550, 83550, 178150, 340100, 431900, 647850</t>
  </si>
  <si>
    <t>Married-Joint</t>
  </si>
  <si>
    <t>0, 14650, 55900, 89050, 170050, 215950, 539900</t>
  </si>
  <si>
    <t>0, 10275, 41775, 89075, 170050, 215950, 323925</t>
  </si>
  <si>
    <t>Married-Sep</t>
  </si>
  <si>
    <t>Head House</t>
  </si>
  <si>
    <t>35% Tax</t>
  </si>
  <si>
    <t>AGI</t>
  </si>
  <si>
    <t>over 65</t>
  </si>
  <si>
    <t>blind</t>
  </si>
  <si>
    <t>sp over 65</t>
  </si>
  <si>
    <t>sp blind</t>
  </si>
  <si>
    <t>stand ded</t>
  </si>
  <si>
    <t>Test cases for standard deduction</t>
  </si>
  <si>
    <t>x</t>
  </si>
  <si>
    <t>n/a</t>
  </si>
  <si>
    <t>Test cases for itemized deduction</t>
  </si>
  <si>
    <t>Med exp</t>
  </si>
  <si>
    <t>tax pd</t>
  </si>
  <si>
    <t>char gift</t>
  </si>
  <si>
    <t>int exp</t>
  </si>
  <si>
    <t>deduction</t>
  </si>
  <si>
    <t>Ded med</t>
  </si>
  <si>
    <t>Limited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</si>
</sst>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1" xfId="0" applyFont="1" applyFill="1" applyBorder="1"/>
    <xf numFmtId="9" fontId="2" fillId="2" borderId="2" xfId="0" applyNumberFormat="1" applyFont="1" applyFill="1" applyBorder="1"/>
    <xf numFmtId="0" fontId="2" fillId="2" borderId="3" xfId="0" applyFont="1" applyFill="1" applyBorder="1"/>
    <xf numFmtId="164" fontId="0" fillId="3" borderId="1" xfId="1" applyNumberFormat="1" applyFont="1" applyFill="1" applyBorder="1"/>
    <xf numFmtId="164" fontId="0" fillId="3" borderId="2" xfId="1" applyNumberFormat="1" applyFont="1" applyFill="1" applyBorder="1"/>
    <xf numFmtId="164" fontId="0" fillId="3" borderId="3" xfId="1" applyNumberFormat="1" applyFont="1" applyFill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2" fillId="2" borderId="2" xfId="0" applyFont="1" applyFill="1" applyBorder="1"/>
    <xf numFmtId="0" fontId="0" fillId="0" borderId="0" xfId="0" applyFill="1"/>
    <xf numFmtId="0" fontId="0" fillId="3" borderId="4" xfId="0" applyFont="1" applyFill="1" applyBorder="1"/>
    <xf numFmtId="0" fontId="3" fillId="0" borderId="0" xfId="0" applyFont="1"/>
    <xf numFmtId="0" fontId="2" fillId="2" borderId="5" xfId="0" applyFont="1" applyFill="1" applyBorder="1"/>
    <xf numFmtId="0" fontId="0" fillId="0" borderId="2" xfId="0" applyFont="1" applyBorder="1"/>
    <xf numFmtId="0" fontId="0" fillId="3" borderId="2" xfId="0" applyFont="1" applyFill="1" applyBorder="1"/>
    <xf numFmtId="0" fontId="0" fillId="0" borderId="0" xfId="0" applyBorder="1"/>
    <xf numFmtId="0" fontId="0" fillId="3" borderId="0" xfId="0" applyFont="1" applyFill="1" applyBorder="1"/>
  </cellXfs>
  <cellStyles count="2">
    <cellStyle name="Comma" xfId="1" builtinId="3"/>
    <cellStyle name="Normal" xfId="0" builtinId="0"/>
  </cellStyles>
  <dxfs count="7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6" totalsRowShown="0">
  <autoFilter ref="A2:F26"/>
  <tableColumns count="6">
    <tableColumn id="1" name="Status"/>
    <tableColumn id="3" name="over 65"/>
    <tableColumn id="4" name="blind"/>
    <tableColumn id="5" name="sp over 65"/>
    <tableColumn id="6" name="sp blind"/>
    <tableColumn id="7" name="stand d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H2:O8" totalsRowShown="0" headerRowDxfId="2" headerRowBorderDxfId="5" tableBorderDxfId="6" totalsRowBorderDxfId="4">
  <autoFilter ref="H2:O8"/>
  <tableColumns count="8">
    <tableColumn id="1" name="AGI"/>
    <tableColumn id="2" name="Med exp"/>
    <tableColumn id="3" name="Limited" dataDxfId="3">
      <calculatedColumnFormula>H3*0.075</calculatedColumnFormula>
    </tableColumn>
    <tableColumn id="8" name="Ded med" dataDxfId="1">
      <calculatedColumnFormula>IF(I3&gt;J3,I3-J3,0)</calculatedColumnFormula>
    </tableColumn>
    <tableColumn id="4" name="tax pd"/>
    <tableColumn id="5" name="char gift"/>
    <tableColumn id="6" name="int exp"/>
    <tableColumn id="7" name="deduction" dataDxfId="0">
      <calculatedColumnFormula>SUM(Table2[[#This Row],[Ded med]:[int exp]])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I11" sqref="I11"/>
    </sheetView>
  </sheetViews>
  <sheetFormatPr defaultRowHeight="14.4" x14ac:dyDescent="0.3"/>
  <cols>
    <col min="1" max="1" width="14.5546875" customWidth="1"/>
    <col min="2" max="2" width="9.109375" customWidth="1"/>
    <col min="4" max="4" width="11.44140625" customWidth="1"/>
    <col min="5" max="5" width="9.44140625" customWidth="1"/>
    <col min="6" max="6" width="11.21875" customWidth="1"/>
    <col min="8" max="8" width="9.5546875" customWidth="1"/>
    <col min="9" max="9" width="10.21875" customWidth="1"/>
    <col min="10" max="10" width="10.44140625" customWidth="1"/>
    <col min="11" max="11" width="16.44140625" customWidth="1"/>
    <col min="13" max="13" width="9.77734375" customWidth="1"/>
    <col min="15" max="15" width="11.44140625" customWidth="1"/>
  </cols>
  <sheetData>
    <row r="1" spans="1:15" x14ac:dyDescent="0.3">
      <c r="A1" s="13" t="s">
        <v>30</v>
      </c>
      <c r="H1" s="13" t="s">
        <v>33</v>
      </c>
    </row>
    <row r="2" spans="1:15" x14ac:dyDescent="0.3">
      <c r="A2" t="s">
        <v>16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H2" s="14" t="s">
        <v>24</v>
      </c>
      <c r="I2" s="14" t="s">
        <v>34</v>
      </c>
      <c r="J2" s="14" t="s">
        <v>40</v>
      </c>
      <c r="K2" s="14" t="s">
        <v>39</v>
      </c>
      <c r="L2" s="14" t="s">
        <v>35</v>
      </c>
      <c r="M2" s="14" t="s">
        <v>36</v>
      </c>
      <c r="N2" s="14" t="s">
        <v>37</v>
      </c>
      <c r="O2" s="14" t="s">
        <v>38</v>
      </c>
    </row>
    <row r="3" spans="1:15" x14ac:dyDescent="0.3">
      <c r="A3" t="s">
        <v>0</v>
      </c>
      <c r="D3" t="s">
        <v>32</v>
      </c>
      <c r="E3" t="s">
        <v>32</v>
      </c>
      <c r="F3">
        <v>12950</v>
      </c>
      <c r="H3" s="12">
        <v>50000</v>
      </c>
      <c r="I3" s="12">
        <v>500</v>
      </c>
      <c r="J3" s="12">
        <f>H3*0.075</f>
        <v>3750</v>
      </c>
      <c r="K3" s="12">
        <f t="shared" ref="K3:K8" si="0">IF(I3&gt;J3,I3-J3,0)</f>
        <v>0</v>
      </c>
      <c r="L3" s="12">
        <v>1000</v>
      </c>
      <c r="M3" s="12">
        <v>1000</v>
      </c>
      <c r="N3" s="12">
        <v>1000</v>
      </c>
      <c r="O3" s="12">
        <f>SUM(Table2[[#This Row],[Ded med]:[int exp]])</f>
        <v>3000</v>
      </c>
    </row>
    <row r="4" spans="1:15" x14ac:dyDescent="0.3">
      <c r="A4" t="s">
        <v>0</v>
      </c>
      <c r="B4" t="s">
        <v>31</v>
      </c>
      <c r="D4" t="s">
        <v>32</v>
      </c>
      <c r="E4" t="s">
        <v>32</v>
      </c>
      <c r="F4">
        <f>12950+1750</f>
        <v>14700</v>
      </c>
      <c r="H4" s="15">
        <v>50000</v>
      </c>
      <c r="I4" s="15">
        <v>4000</v>
      </c>
      <c r="J4" s="16">
        <f>H4*0.075</f>
        <v>3750</v>
      </c>
      <c r="K4" s="16">
        <f t="shared" si="0"/>
        <v>250</v>
      </c>
      <c r="L4" s="15">
        <v>3000</v>
      </c>
      <c r="M4" s="15">
        <v>5000</v>
      </c>
      <c r="N4" s="15">
        <v>5000</v>
      </c>
      <c r="O4" s="15">
        <f>SUM(Table2[[#This Row],[Ded med]:[int exp]])</f>
        <v>13250</v>
      </c>
    </row>
    <row r="5" spans="1:15" x14ac:dyDescent="0.3">
      <c r="A5" t="s">
        <v>0</v>
      </c>
      <c r="C5" t="s">
        <v>31</v>
      </c>
      <c r="D5" t="s">
        <v>32</v>
      </c>
      <c r="E5" t="s">
        <v>32</v>
      </c>
      <c r="F5">
        <f>12950+1750</f>
        <v>14700</v>
      </c>
      <c r="H5" s="17">
        <v>20000</v>
      </c>
      <c r="I5" s="17">
        <v>1000</v>
      </c>
      <c r="J5" s="16">
        <f>H5*0.075</f>
        <v>1500</v>
      </c>
      <c r="K5" s="18">
        <f t="shared" si="0"/>
        <v>0</v>
      </c>
      <c r="L5" s="17">
        <v>1000</v>
      </c>
      <c r="M5" s="17">
        <v>750</v>
      </c>
      <c r="N5" s="17">
        <v>300</v>
      </c>
      <c r="O5" s="17">
        <f>SUM(Table2[[#This Row],[Ded med]:[int exp]])</f>
        <v>2050</v>
      </c>
    </row>
    <row r="6" spans="1:15" x14ac:dyDescent="0.3">
      <c r="A6" t="s">
        <v>0</v>
      </c>
      <c r="B6" t="s">
        <v>31</v>
      </c>
      <c r="C6" t="s">
        <v>31</v>
      </c>
      <c r="D6" t="s">
        <v>32</v>
      </c>
      <c r="E6" t="s">
        <v>32</v>
      </c>
      <c r="F6">
        <f>12950+1750+1750</f>
        <v>16450</v>
      </c>
      <c r="H6" s="17">
        <v>10000</v>
      </c>
      <c r="I6" s="17">
        <v>1000</v>
      </c>
      <c r="J6" s="16">
        <f>H6*0.075</f>
        <v>750</v>
      </c>
      <c r="K6" s="18">
        <f t="shared" si="0"/>
        <v>250</v>
      </c>
      <c r="L6" s="17">
        <v>600</v>
      </c>
      <c r="M6" s="17">
        <v>200</v>
      </c>
      <c r="N6" s="17">
        <v>500</v>
      </c>
      <c r="O6" s="17">
        <f>SUM(Table2[[#This Row],[Ded med]:[int exp]])</f>
        <v>1550</v>
      </c>
    </row>
    <row r="7" spans="1:15" x14ac:dyDescent="0.3">
      <c r="A7" t="s">
        <v>21</v>
      </c>
      <c r="D7" t="s">
        <v>32</v>
      </c>
      <c r="E7" t="s">
        <v>32</v>
      </c>
      <c r="F7">
        <v>12950</v>
      </c>
      <c r="H7" s="17"/>
      <c r="I7" s="17"/>
      <c r="J7" s="16"/>
      <c r="K7" s="18"/>
      <c r="L7" s="17"/>
      <c r="M7" s="17"/>
      <c r="N7" s="17"/>
      <c r="O7" s="17">
        <f>SUM(Table2[[#This Row],[Ded med]:[int exp]])</f>
        <v>0</v>
      </c>
    </row>
    <row r="8" spans="1:15" x14ac:dyDescent="0.3">
      <c r="A8" t="s">
        <v>21</v>
      </c>
      <c r="D8" t="s">
        <v>32</v>
      </c>
      <c r="E8" t="s">
        <v>32</v>
      </c>
      <c r="F8">
        <f>12950+1750</f>
        <v>14700</v>
      </c>
      <c r="H8" s="17"/>
      <c r="I8" s="17"/>
      <c r="J8" s="16"/>
      <c r="K8" s="18"/>
      <c r="L8" s="17"/>
      <c r="M8" s="17"/>
      <c r="N8" s="17"/>
      <c r="O8" s="17">
        <f>SUM(Table2[[#This Row],[Ded med]:[int exp]])</f>
        <v>0</v>
      </c>
    </row>
    <row r="9" spans="1:15" x14ac:dyDescent="0.3">
      <c r="A9" t="s">
        <v>21</v>
      </c>
      <c r="D9" t="s">
        <v>32</v>
      </c>
      <c r="E9" t="s">
        <v>32</v>
      </c>
      <c r="F9">
        <f>12950+1750</f>
        <v>14700</v>
      </c>
    </row>
    <row r="10" spans="1:15" x14ac:dyDescent="0.3">
      <c r="A10" t="s">
        <v>21</v>
      </c>
      <c r="D10" t="s">
        <v>32</v>
      </c>
      <c r="E10" t="s">
        <v>32</v>
      </c>
      <c r="F10">
        <f>12950+1750+1750</f>
        <v>16450</v>
      </c>
    </row>
    <row r="11" spans="1:15" x14ac:dyDescent="0.3">
      <c r="A11" t="s">
        <v>22</v>
      </c>
      <c r="D11" t="s">
        <v>32</v>
      </c>
      <c r="E11" t="s">
        <v>32</v>
      </c>
      <c r="F11">
        <v>19400</v>
      </c>
    </row>
    <row r="12" spans="1:15" x14ac:dyDescent="0.3">
      <c r="A12" t="s">
        <v>22</v>
      </c>
      <c r="D12" t="s">
        <v>32</v>
      </c>
      <c r="E12" t="s">
        <v>32</v>
      </c>
      <c r="F12">
        <f>19400+1750</f>
        <v>21150</v>
      </c>
    </row>
    <row r="13" spans="1:15" x14ac:dyDescent="0.3">
      <c r="A13" t="s">
        <v>22</v>
      </c>
      <c r="D13" t="s">
        <v>32</v>
      </c>
      <c r="E13" t="s">
        <v>32</v>
      </c>
      <c r="F13">
        <f>19400+1750</f>
        <v>21150</v>
      </c>
    </row>
    <row r="14" spans="1:15" x14ac:dyDescent="0.3">
      <c r="A14" t="s">
        <v>22</v>
      </c>
      <c r="D14" t="s">
        <v>32</v>
      </c>
      <c r="E14" t="s">
        <v>32</v>
      </c>
      <c r="F14">
        <f>19400+1750+1750</f>
        <v>22900</v>
      </c>
    </row>
    <row r="15" spans="1:15" x14ac:dyDescent="0.3">
      <c r="A15" t="s">
        <v>18</v>
      </c>
      <c r="F15">
        <v>25900</v>
      </c>
    </row>
    <row r="16" spans="1:15" x14ac:dyDescent="0.3">
      <c r="A16" t="s">
        <v>18</v>
      </c>
      <c r="B16" t="s">
        <v>31</v>
      </c>
      <c r="F16">
        <f>25900 + (COUNTA(Table1[[#This Row],[over 65]:[sp blind]])*1400)</f>
        <v>27300</v>
      </c>
    </row>
    <row r="17" spans="1:6" x14ac:dyDescent="0.3">
      <c r="A17" t="s">
        <v>18</v>
      </c>
      <c r="C17" t="s">
        <v>31</v>
      </c>
      <c r="F17">
        <f>25900 + (COUNTA(Table1[[#This Row],[over 65]:[sp blind]])*1400)</f>
        <v>27300</v>
      </c>
    </row>
    <row r="18" spans="1:6" x14ac:dyDescent="0.3">
      <c r="A18" t="s">
        <v>18</v>
      </c>
      <c r="B18" t="s">
        <v>31</v>
      </c>
      <c r="C18" t="s">
        <v>31</v>
      </c>
      <c r="F18">
        <f>25900 + (COUNTA(Table1[[#This Row],[over 65]:[sp blind]])*1400)</f>
        <v>28700</v>
      </c>
    </row>
    <row r="19" spans="1:6" x14ac:dyDescent="0.3">
      <c r="A19" t="s">
        <v>18</v>
      </c>
      <c r="D19" t="s">
        <v>31</v>
      </c>
      <c r="F19">
        <f>25900 + (COUNTA(Table1[[#This Row],[over 65]:[sp blind]])*1400)</f>
        <v>27300</v>
      </c>
    </row>
    <row r="20" spans="1:6" x14ac:dyDescent="0.3">
      <c r="A20" t="s">
        <v>18</v>
      </c>
      <c r="E20" t="s">
        <v>31</v>
      </c>
      <c r="F20">
        <f>25900 + (COUNTA(Table1[[#This Row],[over 65]:[sp blind]])*1400)</f>
        <v>27300</v>
      </c>
    </row>
    <row r="21" spans="1:6" x14ac:dyDescent="0.3">
      <c r="A21" t="s">
        <v>18</v>
      </c>
      <c r="D21" t="s">
        <v>31</v>
      </c>
      <c r="E21" t="s">
        <v>31</v>
      </c>
      <c r="F21">
        <f>25900 + (COUNTA(Table1[[#This Row],[over 65]:[sp blind]])*1400)</f>
        <v>28700</v>
      </c>
    </row>
    <row r="22" spans="1:6" x14ac:dyDescent="0.3">
      <c r="A22" t="s">
        <v>18</v>
      </c>
      <c r="B22" t="s">
        <v>31</v>
      </c>
      <c r="D22" t="s">
        <v>31</v>
      </c>
      <c r="F22">
        <f>25900 + (COUNTA(Table1[[#This Row],[over 65]:[sp blind]])*1400)</f>
        <v>28700</v>
      </c>
    </row>
    <row r="23" spans="1:6" x14ac:dyDescent="0.3">
      <c r="A23" t="s">
        <v>18</v>
      </c>
      <c r="C23" t="s">
        <v>31</v>
      </c>
      <c r="E23" t="s">
        <v>31</v>
      </c>
      <c r="F23">
        <f>25900 + (COUNTA(Table1[[#This Row],[over 65]:[sp blind]])*1400)</f>
        <v>28700</v>
      </c>
    </row>
    <row r="24" spans="1:6" x14ac:dyDescent="0.3">
      <c r="A24" t="s">
        <v>18</v>
      </c>
      <c r="B24" t="s">
        <v>31</v>
      </c>
      <c r="C24" t="s">
        <v>31</v>
      </c>
      <c r="D24" t="s">
        <v>31</v>
      </c>
      <c r="F24">
        <f>25900 + (COUNTA(Table1[[#This Row],[over 65]:[sp blind]])*1400)</f>
        <v>30100</v>
      </c>
    </row>
    <row r="25" spans="1:6" x14ac:dyDescent="0.3">
      <c r="A25" t="s">
        <v>18</v>
      </c>
      <c r="C25" t="s">
        <v>31</v>
      </c>
      <c r="D25" t="s">
        <v>31</v>
      </c>
      <c r="E25" t="s">
        <v>31</v>
      </c>
      <c r="F25">
        <f>25900 + (COUNTA(Table1[[#This Row],[over 65]:[sp blind]])*1400)</f>
        <v>30100</v>
      </c>
    </row>
    <row r="26" spans="1:6" x14ac:dyDescent="0.3">
      <c r="A26" t="s">
        <v>18</v>
      </c>
      <c r="B26" t="s">
        <v>31</v>
      </c>
      <c r="C26" t="s">
        <v>31</v>
      </c>
      <c r="D26" t="s">
        <v>31</v>
      </c>
      <c r="E26" t="s">
        <v>31</v>
      </c>
      <c r="F26">
        <f>25900 + (COUNTA(Table1[[#This Row],[over 65]:[sp blind]])*1400)</f>
        <v>31500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zoomScale="125" zoomScaleNormal="125" workbookViewId="0">
      <selection activeCell="B3" sqref="B3"/>
    </sheetView>
  </sheetViews>
  <sheetFormatPr defaultRowHeight="14.4" x14ac:dyDescent="0.3"/>
  <cols>
    <col min="1" max="2" width="11.44140625" customWidth="1"/>
    <col min="3" max="3" width="10.5546875" customWidth="1"/>
  </cols>
  <sheetData>
    <row r="1" spans="1:3" x14ac:dyDescent="0.3">
      <c r="A1" s="8" t="s">
        <v>0</v>
      </c>
      <c r="B1" s="7">
        <v>600000</v>
      </c>
      <c r="C1" s="9">
        <v>184955</v>
      </c>
    </row>
    <row r="2" spans="1:3" x14ac:dyDescent="0.3">
      <c r="A2" s="8" t="s">
        <v>0</v>
      </c>
      <c r="B2" s="4">
        <v>539900</v>
      </c>
      <c r="C2" s="9">
        <v>162718</v>
      </c>
    </row>
    <row r="3" spans="1:3" x14ac:dyDescent="0.3">
      <c r="A3" s="8" t="s">
        <v>0</v>
      </c>
      <c r="B3" s="4">
        <v>523700</v>
      </c>
      <c r="C3" s="9">
        <v>157048</v>
      </c>
    </row>
    <row r="4" spans="1:3" x14ac:dyDescent="0.3">
      <c r="A4" s="8" t="s">
        <v>0</v>
      </c>
      <c r="B4" s="4">
        <v>523600</v>
      </c>
      <c r="C4" s="9">
        <v>157013</v>
      </c>
    </row>
    <row r="5" spans="1:3" x14ac:dyDescent="0.3">
      <c r="A5" s="8" t="s">
        <v>0</v>
      </c>
      <c r="B5" s="7">
        <v>215950</v>
      </c>
      <c r="C5" s="9">
        <v>49335</v>
      </c>
    </row>
    <row r="6" spans="1:3" x14ac:dyDescent="0.3">
      <c r="A6" s="8" t="s">
        <v>0</v>
      </c>
      <c r="B6" s="7">
        <v>209425</v>
      </c>
      <c r="C6" s="9">
        <v>47247</v>
      </c>
    </row>
    <row r="7" spans="1:3" x14ac:dyDescent="0.3">
      <c r="A7" s="8" t="s">
        <v>0</v>
      </c>
      <c r="B7" s="4">
        <v>170052</v>
      </c>
      <c r="C7" s="9">
        <v>34648</v>
      </c>
    </row>
    <row r="8" spans="1:3" x14ac:dyDescent="0.3">
      <c r="A8" s="8" t="s">
        <v>0</v>
      </c>
      <c r="B8" s="4">
        <v>164925</v>
      </c>
      <c r="C8" s="9">
        <v>33418</v>
      </c>
    </row>
    <row r="9" spans="1:3" x14ac:dyDescent="0.3">
      <c r="A9" s="8" t="s">
        <v>0</v>
      </c>
      <c r="B9" s="7">
        <v>89075</v>
      </c>
      <c r="C9" s="9">
        <v>15214</v>
      </c>
    </row>
    <row r="10" spans="1:3" x14ac:dyDescent="0.3">
      <c r="A10" s="8" t="s">
        <v>0</v>
      </c>
      <c r="B10" s="7">
        <v>87050</v>
      </c>
      <c r="C10" s="9">
        <v>14769</v>
      </c>
    </row>
    <row r="11" spans="1:3" x14ac:dyDescent="0.3">
      <c r="A11" s="8" t="s">
        <v>0</v>
      </c>
      <c r="B11" s="4">
        <v>41775</v>
      </c>
      <c r="C11" s="9">
        <v>4808</v>
      </c>
    </row>
    <row r="12" spans="1:3" x14ac:dyDescent="0.3">
      <c r="A12" s="8" t="s">
        <v>0</v>
      </c>
      <c r="B12" s="4">
        <v>40525</v>
      </c>
      <c r="C12" s="9">
        <v>4658</v>
      </c>
    </row>
    <row r="13" spans="1:3" x14ac:dyDescent="0.3">
      <c r="A13" s="8" t="s">
        <v>0</v>
      </c>
      <c r="B13" s="4">
        <v>10275</v>
      </c>
      <c r="C13" s="9">
        <v>1028</v>
      </c>
    </row>
    <row r="14" spans="1:3" x14ac:dyDescent="0.3">
      <c r="A14" s="8" t="s">
        <v>0</v>
      </c>
      <c r="B14" s="7">
        <v>8050</v>
      </c>
      <c r="C14" s="9">
        <v>805</v>
      </c>
    </row>
    <row r="15" spans="1:3" x14ac:dyDescent="0.3">
      <c r="A15" s="5" t="s">
        <v>0</v>
      </c>
      <c r="B15" s="4">
        <v>0</v>
      </c>
      <c r="C15" s="6">
        <v>0</v>
      </c>
    </row>
    <row r="16" spans="1:3" x14ac:dyDescent="0.3">
      <c r="A16" s="8" t="s">
        <v>18</v>
      </c>
      <c r="B16" s="7">
        <v>974100</v>
      </c>
      <c r="C16" s="9">
        <v>294967</v>
      </c>
    </row>
    <row r="17" spans="1:3" x14ac:dyDescent="0.3">
      <c r="A17" s="8" t="s">
        <v>18</v>
      </c>
      <c r="B17" s="7">
        <v>774100</v>
      </c>
      <c r="C17" s="9">
        <v>220967</v>
      </c>
    </row>
    <row r="18" spans="1:3" x14ac:dyDescent="0.3">
      <c r="A18" s="8" t="s">
        <v>18</v>
      </c>
      <c r="B18" s="4">
        <v>523700</v>
      </c>
      <c r="C18" s="9">
        <v>130801</v>
      </c>
    </row>
    <row r="19" spans="1:3" x14ac:dyDescent="0.3">
      <c r="A19" s="8" t="s">
        <v>18</v>
      </c>
      <c r="B19" s="4">
        <v>523600</v>
      </c>
      <c r="C19" s="9">
        <v>130766</v>
      </c>
    </row>
    <row r="20" spans="1:3" x14ac:dyDescent="0.3">
      <c r="A20" s="8" t="s">
        <v>18</v>
      </c>
      <c r="B20" s="7">
        <v>209425</v>
      </c>
      <c r="C20" s="9">
        <v>37933</v>
      </c>
    </row>
    <row r="21" spans="1:3" x14ac:dyDescent="0.3">
      <c r="A21" s="8" t="s">
        <v>18</v>
      </c>
      <c r="B21" s="4">
        <v>164925</v>
      </c>
      <c r="C21" s="9">
        <v>27518</v>
      </c>
    </row>
    <row r="22" spans="1:3" x14ac:dyDescent="0.3">
      <c r="A22" s="8" t="s">
        <v>18</v>
      </c>
      <c r="B22" s="7">
        <v>87050</v>
      </c>
      <c r="C22" s="9">
        <v>10385</v>
      </c>
    </row>
    <row r="23" spans="1:3" x14ac:dyDescent="0.3">
      <c r="A23" s="8" t="s">
        <v>18</v>
      </c>
      <c r="B23" s="4">
        <v>40525</v>
      </c>
      <c r="C23" s="9">
        <v>4452</v>
      </c>
    </row>
    <row r="24" spans="1:3" x14ac:dyDescent="0.3">
      <c r="A24" s="8" t="s">
        <v>18</v>
      </c>
      <c r="B24" s="7">
        <v>8050</v>
      </c>
      <c r="C24" s="9">
        <v>805</v>
      </c>
    </row>
    <row r="25" spans="1:3" x14ac:dyDescent="0.3">
      <c r="A25" t="s">
        <v>21</v>
      </c>
      <c r="B25" s="7">
        <v>974100</v>
      </c>
      <c r="C25" s="9">
        <v>327692</v>
      </c>
    </row>
    <row r="26" spans="1:3" x14ac:dyDescent="0.3">
      <c r="A26" t="s">
        <v>21</v>
      </c>
      <c r="B26" s="7">
        <v>774100</v>
      </c>
      <c r="C26" s="9">
        <v>253692</v>
      </c>
    </row>
    <row r="27" spans="1:3" x14ac:dyDescent="0.3">
      <c r="A27" t="s">
        <v>21</v>
      </c>
      <c r="B27" s="4">
        <v>523700</v>
      </c>
      <c r="C27" s="9">
        <v>161044</v>
      </c>
    </row>
    <row r="28" spans="1:3" x14ac:dyDescent="0.3">
      <c r="A28" t="s">
        <v>21</v>
      </c>
      <c r="B28" s="4">
        <v>523600</v>
      </c>
      <c r="C28" s="9">
        <v>161007</v>
      </c>
    </row>
    <row r="29" spans="1:3" x14ac:dyDescent="0.3">
      <c r="A29" t="s">
        <v>21</v>
      </c>
      <c r="B29" s="7">
        <v>209425</v>
      </c>
      <c r="C29" s="9">
        <v>47248</v>
      </c>
    </row>
    <row r="30" spans="1:3" x14ac:dyDescent="0.3">
      <c r="A30" t="s">
        <v>21</v>
      </c>
      <c r="B30" s="4">
        <v>164925</v>
      </c>
      <c r="C30" s="9">
        <v>33418</v>
      </c>
    </row>
    <row r="31" spans="1:3" x14ac:dyDescent="0.3">
      <c r="A31" t="s">
        <v>21</v>
      </c>
      <c r="B31" s="7">
        <v>87050</v>
      </c>
      <c r="C31" s="9">
        <v>14769</v>
      </c>
    </row>
    <row r="32" spans="1:3" x14ac:dyDescent="0.3">
      <c r="A32" t="s">
        <v>21</v>
      </c>
      <c r="B32" s="4">
        <v>40525</v>
      </c>
      <c r="C32" s="9">
        <v>4658</v>
      </c>
    </row>
    <row r="33" spans="1:3" x14ac:dyDescent="0.3">
      <c r="A33" t="s">
        <v>21</v>
      </c>
      <c r="B33" s="7">
        <v>8050</v>
      </c>
      <c r="C33" s="9">
        <v>805</v>
      </c>
    </row>
    <row r="34" spans="1:3" x14ac:dyDescent="0.3">
      <c r="A34" t="s">
        <v>22</v>
      </c>
      <c r="B34" s="7">
        <v>974100</v>
      </c>
      <c r="C34" s="9">
        <v>321873</v>
      </c>
    </row>
    <row r="35" spans="1:3" x14ac:dyDescent="0.3">
      <c r="A35" t="s">
        <v>22</v>
      </c>
      <c r="B35" s="7">
        <v>774100</v>
      </c>
      <c r="C35" s="9">
        <v>247873</v>
      </c>
    </row>
    <row r="36" spans="1:3" x14ac:dyDescent="0.3">
      <c r="A36" t="s">
        <v>22</v>
      </c>
      <c r="B36" s="4">
        <v>523700</v>
      </c>
      <c r="C36" s="9">
        <v>155549</v>
      </c>
    </row>
    <row r="37" spans="1:3" x14ac:dyDescent="0.3">
      <c r="A37" t="s">
        <v>22</v>
      </c>
      <c r="B37" s="4">
        <v>523600</v>
      </c>
      <c r="C37" s="9">
        <v>155514</v>
      </c>
    </row>
    <row r="38" spans="1:3" x14ac:dyDescent="0.3">
      <c r="A38" t="s">
        <v>22</v>
      </c>
      <c r="B38" s="7">
        <v>209425</v>
      </c>
      <c r="C38" s="9">
        <v>45748</v>
      </c>
    </row>
    <row r="39" spans="1:3" x14ac:dyDescent="0.3">
      <c r="A39" t="s">
        <v>22</v>
      </c>
      <c r="B39" s="4">
        <v>164925</v>
      </c>
      <c r="C39" s="9">
        <v>31918</v>
      </c>
    </row>
    <row r="40" spans="1:3" x14ac:dyDescent="0.3">
      <c r="A40" t="s">
        <v>22</v>
      </c>
      <c r="B40" s="7">
        <v>87050</v>
      </c>
      <c r="C40" s="9">
        <v>13268</v>
      </c>
    </row>
    <row r="41" spans="1:3" x14ac:dyDescent="0.3">
      <c r="A41" t="s">
        <v>22</v>
      </c>
      <c r="B41" s="4">
        <v>40525</v>
      </c>
      <c r="C41" s="9">
        <v>4570</v>
      </c>
    </row>
    <row r="42" spans="1:3" x14ac:dyDescent="0.3">
      <c r="A42" t="s">
        <v>22</v>
      </c>
      <c r="B42" s="7">
        <v>8050</v>
      </c>
      <c r="C42" s="9">
        <v>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zoomScale="125" zoomScaleNormal="125" workbookViewId="0">
      <selection activeCell="M22" sqref="M22:N22"/>
    </sheetView>
  </sheetViews>
  <sheetFormatPr defaultRowHeight="14.4" x14ac:dyDescent="0.3"/>
  <cols>
    <col min="1" max="2" width="11.44140625" customWidth="1"/>
    <col min="3" max="3" width="10.33203125" customWidth="1"/>
    <col min="4" max="4" width="10.109375" customWidth="1"/>
    <col min="5" max="5" width="10.6640625" customWidth="1"/>
    <col min="6" max="6" width="10.109375" customWidth="1"/>
    <col min="7" max="7" width="10.5546875" customWidth="1"/>
    <col min="8" max="8" width="10.109375" customWidth="1"/>
    <col min="9" max="9" width="10" customWidth="1"/>
    <col min="10" max="10" width="10.109375" customWidth="1"/>
    <col min="11" max="11" width="11" customWidth="1"/>
    <col min="12" max="12" width="10.109375" customWidth="1"/>
    <col min="13" max="13" width="10.21875" customWidth="1"/>
    <col min="14" max="14" width="10.109375" customWidth="1"/>
    <col min="15" max="15" width="10.88671875" customWidth="1"/>
    <col min="16" max="16" width="10.109375" customWidth="1"/>
    <col min="17" max="17" width="10.5546875" customWidth="1"/>
  </cols>
  <sheetData>
    <row r="1" spans="1:17" x14ac:dyDescent="0.3">
      <c r="B1" t="s">
        <v>0</v>
      </c>
      <c r="C1">
        <v>0</v>
      </c>
      <c r="D1">
        <v>10</v>
      </c>
      <c r="E1">
        <v>10275</v>
      </c>
      <c r="F1">
        <v>12</v>
      </c>
      <c r="G1">
        <v>41775</v>
      </c>
      <c r="H1">
        <v>22</v>
      </c>
      <c r="I1" s="11">
        <v>89075</v>
      </c>
      <c r="J1">
        <v>24</v>
      </c>
      <c r="K1">
        <v>170052</v>
      </c>
      <c r="L1">
        <v>32</v>
      </c>
      <c r="M1">
        <v>215950</v>
      </c>
      <c r="N1">
        <v>35</v>
      </c>
      <c r="O1">
        <v>539900</v>
      </c>
      <c r="P1">
        <v>37</v>
      </c>
    </row>
    <row r="2" spans="1:17" x14ac:dyDescent="0.3">
      <c r="A2" s="10" t="s">
        <v>16</v>
      </c>
      <c r="B2" s="1" t="s">
        <v>1</v>
      </c>
      <c r="C2" s="2" t="s">
        <v>15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23</v>
      </c>
      <c r="O2" s="2" t="s">
        <v>13</v>
      </c>
      <c r="P2" s="2" t="s">
        <v>14</v>
      </c>
      <c r="Q2" s="3" t="s">
        <v>2</v>
      </c>
    </row>
    <row r="3" spans="1:17" x14ac:dyDescent="0.3">
      <c r="A3" s="8" t="s">
        <v>0</v>
      </c>
      <c r="B3" s="7">
        <v>600000</v>
      </c>
      <c r="C3" s="5">
        <f t="shared" ref="C3:C17" si="0">IF($B3&gt;$E$1,$E$1-$C$1,$B3-$C$1)</f>
        <v>10275</v>
      </c>
      <c r="D3" s="8">
        <f>ROUND(C3*D$1/100,0)</f>
        <v>1028</v>
      </c>
      <c r="E3" s="5">
        <f t="shared" ref="E3:E15" si="1">IF($B3&gt;$G$1,$G$1-$E$1,$B3-$E$1)</f>
        <v>31500</v>
      </c>
      <c r="F3" s="8">
        <f>ROUND(E3*F$1/100,0)</f>
        <v>3780</v>
      </c>
      <c r="G3" s="5">
        <f t="shared" ref="G3:G13" si="2">IF($B3&gt;$I$1,$I$1-$G$1,$B3-$G$1)</f>
        <v>47300</v>
      </c>
      <c r="H3" s="8">
        <f>ROUND(G3*H$1/100,0)</f>
        <v>10406</v>
      </c>
      <c r="I3" s="5">
        <f t="shared" ref="I3:I10" si="3">IF($B3&gt;$K$1,$K$1-$I$1,$B3-$I$1)</f>
        <v>80977</v>
      </c>
      <c r="J3" s="8">
        <f>ROUND(I3*J$1/100,0)</f>
        <v>19434</v>
      </c>
      <c r="K3" s="5">
        <f t="shared" ref="K3:K8" si="4">IF($B3&gt;$M$1,$M$1-$K$1,$B3-$K$1)</f>
        <v>45898</v>
      </c>
      <c r="L3" s="8">
        <f>ROUND(K3*L$1/100,0)</f>
        <v>14687</v>
      </c>
      <c r="M3" s="5">
        <f>IF($B3&gt;$O$1,$O$1-$M$1,$B3-$M$1)</f>
        <v>323950</v>
      </c>
      <c r="N3" s="8">
        <f>ROUND(M3*N$1/100,0)</f>
        <v>113383</v>
      </c>
      <c r="O3" s="5">
        <f t="shared" ref="O3:O17" si="5">IF($B3&gt;$O$1,$B3-$O$1,0)</f>
        <v>60100</v>
      </c>
      <c r="P3" s="8">
        <f>ROUND(O3*P$1/100,0)</f>
        <v>22237</v>
      </c>
      <c r="Q3" s="9">
        <f>D3+F3+H3+J3+L3+N3+P3</f>
        <v>184955</v>
      </c>
    </row>
    <row r="4" spans="1:17" x14ac:dyDescent="0.3">
      <c r="A4" s="8" t="s">
        <v>0</v>
      </c>
      <c r="B4" s="4">
        <v>539900</v>
      </c>
      <c r="C4" s="5">
        <f t="shared" si="0"/>
        <v>10275</v>
      </c>
      <c r="D4" s="8">
        <f t="shared" ref="D4" si="6">ROUND(C4*D$1/100,0)</f>
        <v>1028</v>
      </c>
      <c r="E4" s="5">
        <f t="shared" si="1"/>
        <v>31500</v>
      </c>
      <c r="F4" s="8">
        <f t="shared" ref="F4" si="7">ROUND(E4*F$1/100,0)</f>
        <v>3780</v>
      </c>
      <c r="G4" s="5">
        <f t="shared" si="2"/>
        <v>47300</v>
      </c>
      <c r="H4" s="8">
        <f t="shared" ref="H4" si="8">ROUND(G4*H$1/100,0)</f>
        <v>10406</v>
      </c>
      <c r="I4" s="5">
        <f t="shared" si="3"/>
        <v>80977</v>
      </c>
      <c r="J4" s="8">
        <f t="shared" ref="J4" si="9">ROUND(I4*J$1/100,0)</f>
        <v>19434</v>
      </c>
      <c r="K4" s="5">
        <f t="shared" si="4"/>
        <v>45898</v>
      </c>
      <c r="L4" s="8">
        <f t="shared" ref="L4" si="10">ROUND(K4*L$1/100,0)</f>
        <v>14687</v>
      </c>
      <c r="M4" s="5">
        <f>IF($B4&gt;$O$1,$O$1-$M$1,$B4-$M$1)</f>
        <v>323950</v>
      </c>
      <c r="N4" s="8">
        <f t="shared" ref="N4" si="11">ROUND(M4*N$1/100,0)</f>
        <v>113383</v>
      </c>
      <c r="O4" s="5">
        <f t="shared" si="5"/>
        <v>0</v>
      </c>
      <c r="P4" s="5"/>
      <c r="Q4" s="9">
        <f t="shared" ref="Q4" si="12">D4+F4+H4+J4+L4+N4+P4</f>
        <v>162718</v>
      </c>
    </row>
    <row r="5" spans="1:17" x14ac:dyDescent="0.3">
      <c r="A5" s="8" t="s">
        <v>0</v>
      </c>
      <c r="B5" s="4">
        <v>523700</v>
      </c>
      <c r="C5" s="5">
        <f t="shared" si="0"/>
        <v>10275</v>
      </c>
      <c r="D5" s="8">
        <f t="shared" ref="D5:D17" si="13">ROUND(C5*D$1/100,0)</f>
        <v>1028</v>
      </c>
      <c r="E5" s="5">
        <f t="shared" si="1"/>
        <v>31500</v>
      </c>
      <c r="F5" s="8">
        <f t="shared" ref="F5:F15" si="14">ROUND(E5*F$1/100,0)</f>
        <v>3780</v>
      </c>
      <c r="G5" s="5">
        <f t="shared" si="2"/>
        <v>47300</v>
      </c>
      <c r="H5" s="8">
        <f t="shared" ref="H5:H12" si="15">ROUND(G5*H$1/100,0)</f>
        <v>10406</v>
      </c>
      <c r="I5" s="5">
        <f t="shared" si="3"/>
        <v>80977</v>
      </c>
      <c r="J5" s="8">
        <f t="shared" ref="J5:J10" si="16">ROUND(I5*J$1/100,0)</f>
        <v>19434</v>
      </c>
      <c r="K5" s="5">
        <f t="shared" si="4"/>
        <v>45898</v>
      </c>
      <c r="L5" s="8">
        <f t="shared" ref="L5:L8" si="17">ROUND(K5*L$1/100,0)</f>
        <v>14687</v>
      </c>
      <c r="M5" s="5">
        <f>IF($B5&gt;$O$1,$O$1-$M$1,$B5-$M$1)</f>
        <v>307750</v>
      </c>
      <c r="N5" s="8">
        <f t="shared" ref="N5:N6" si="18">ROUND(M5*N$1/100,0)</f>
        <v>107713</v>
      </c>
      <c r="O5" s="5">
        <f t="shared" si="5"/>
        <v>0</v>
      </c>
      <c r="P5" s="5"/>
      <c r="Q5" s="9">
        <f t="shared" ref="Q5:Q17" si="19">D5+F5+H5+J5+L5+N5+P5</f>
        <v>157048</v>
      </c>
    </row>
    <row r="6" spans="1:17" x14ac:dyDescent="0.3">
      <c r="A6" s="8" t="s">
        <v>0</v>
      </c>
      <c r="B6" s="4">
        <v>523600</v>
      </c>
      <c r="C6" s="5">
        <f t="shared" si="0"/>
        <v>10275</v>
      </c>
      <c r="D6" s="8">
        <f t="shared" si="13"/>
        <v>1028</v>
      </c>
      <c r="E6" s="5">
        <f t="shared" si="1"/>
        <v>31500</v>
      </c>
      <c r="F6" s="8">
        <f t="shared" si="14"/>
        <v>3780</v>
      </c>
      <c r="G6" s="5">
        <f t="shared" si="2"/>
        <v>47300</v>
      </c>
      <c r="H6" s="8">
        <f t="shared" si="15"/>
        <v>10406</v>
      </c>
      <c r="I6" s="5">
        <f t="shared" si="3"/>
        <v>80977</v>
      </c>
      <c r="J6" s="8">
        <f t="shared" si="16"/>
        <v>19434</v>
      </c>
      <c r="K6" s="5">
        <f t="shared" si="4"/>
        <v>45898</v>
      </c>
      <c r="L6" s="8">
        <f t="shared" si="17"/>
        <v>14687</v>
      </c>
      <c r="M6" s="5">
        <f>IF($B6&gt;$O$1,$O$1-$M$1,$B6-$M$1)</f>
        <v>307650</v>
      </c>
      <c r="N6" s="8">
        <f t="shared" si="18"/>
        <v>107678</v>
      </c>
      <c r="O6" s="5">
        <f t="shared" si="5"/>
        <v>0</v>
      </c>
      <c r="P6" s="5"/>
      <c r="Q6" s="9">
        <f t="shared" si="19"/>
        <v>157013</v>
      </c>
    </row>
    <row r="7" spans="1:17" x14ac:dyDescent="0.3">
      <c r="A7" s="8" t="s">
        <v>0</v>
      </c>
      <c r="B7" s="7">
        <v>215950</v>
      </c>
      <c r="C7" s="5">
        <f t="shared" si="0"/>
        <v>10275</v>
      </c>
      <c r="D7" s="8">
        <f t="shared" ref="D7" si="20">ROUND(C7*D$1/100,0)</f>
        <v>1028</v>
      </c>
      <c r="E7" s="5">
        <f t="shared" si="1"/>
        <v>31500</v>
      </c>
      <c r="F7" s="8">
        <f t="shared" ref="F7" si="21">ROUND(E7*F$1/100,0)</f>
        <v>3780</v>
      </c>
      <c r="G7" s="5">
        <f t="shared" si="2"/>
        <v>47300</v>
      </c>
      <c r="H7" s="8">
        <f t="shared" ref="H7" si="22">ROUND(G7*H$1/100,0)</f>
        <v>10406</v>
      </c>
      <c r="I7" s="5">
        <f t="shared" si="3"/>
        <v>80977</v>
      </c>
      <c r="J7" s="8">
        <f t="shared" ref="J7" si="23">ROUND(I7*J$1/100,0)</f>
        <v>19434</v>
      </c>
      <c r="K7" s="5">
        <f t="shared" si="4"/>
        <v>45898</v>
      </c>
      <c r="L7" s="8">
        <f t="shared" ref="L7" si="24">ROUND(K7*L$1/100,0)</f>
        <v>14687</v>
      </c>
      <c r="M7" s="5"/>
      <c r="N7" s="8"/>
      <c r="O7" s="5">
        <f t="shared" si="5"/>
        <v>0</v>
      </c>
      <c r="P7" s="8"/>
      <c r="Q7" s="9">
        <f t="shared" ref="Q7" si="25">D7+F7+H7+J7+L7+N7+P7</f>
        <v>49335</v>
      </c>
    </row>
    <row r="8" spans="1:17" x14ac:dyDescent="0.3">
      <c r="A8" s="8" t="s">
        <v>0</v>
      </c>
      <c r="B8" s="7">
        <v>209425</v>
      </c>
      <c r="C8" s="5">
        <f t="shared" si="0"/>
        <v>10275</v>
      </c>
      <c r="D8" s="8">
        <f t="shared" si="13"/>
        <v>1028</v>
      </c>
      <c r="E8" s="5">
        <f t="shared" si="1"/>
        <v>31500</v>
      </c>
      <c r="F8" s="8">
        <f t="shared" si="14"/>
        <v>3780</v>
      </c>
      <c r="G8" s="5">
        <f t="shared" si="2"/>
        <v>47300</v>
      </c>
      <c r="H8" s="8">
        <f t="shared" si="15"/>
        <v>10406</v>
      </c>
      <c r="I8" s="5">
        <f t="shared" si="3"/>
        <v>80977</v>
      </c>
      <c r="J8" s="8">
        <f t="shared" si="16"/>
        <v>19434</v>
      </c>
      <c r="K8" s="5">
        <f t="shared" si="4"/>
        <v>39373</v>
      </c>
      <c r="L8" s="8">
        <f t="shared" si="17"/>
        <v>12599</v>
      </c>
      <c r="M8" s="5"/>
      <c r="N8" s="8"/>
      <c r="O8" s="5">
        <f t="shared" si="5"/>
        <v>0</v>
      </c>
      <c r="P8" s="8"/>
      <c r="Q8" s="9">
        <f t="shared" si="19"/>
        <v>47247</v>
      </c>
    </row>
    <row r="9" spans="1:17" x14ac:dyDescent="0.3">
      <c r="A9" s="8" t="s">
        <v>0</v>
      </c>
      <c r="B9" s="4">
        <v>170052</v>
      </c>
      <c r="C9" s="5">
        <f t="shared" si="0"/>
        <v>10275</v>
      </c>
      <c r="D9" s="8">
        <f t="shared" ref="D9" si="26">ROUND(C9*D$1/100,0)</f>
        <v>1028</v>
      </c>
      <c r="E9" s="5">
        <f t="shared" si="1"/>
        <v>31500</v>
      </c>
      <c r="F9" s="8">
        <f t="shared" ref="F9" si="27">ROUND(E9*F$1/100,0)</f>
        <v>3780</v>
      </c>
      <c r="G9" s="5">
        <f t="shared" si="2"/>
        <v>47300</v>
      </c>
      <c r="H9" s="8">
        <f t="shared" ref="H9" si="28">ROUND(G9*H$1/100,0)</f>
        <v>10406</v>
      </c>
      <c r="I9" s="5">
        <f t="shared" si="3"/>
        <v>80977</v>
      </c>
      <c r="J9" s="8">
        <f t="shared" ref="J9" si="29">ROUND(I9*J$1/100,0)</f>
        <v>19434</v>
      </c>
      <c r="K9" s="5"/>
      <c r="L9" s="5"/>
      <c r="M9" s="5"/>
      <c r="N9" s="5"/>
      <c r="O9" s="5">
        <f t="shared" si="5"/>
        <v>0</v>
      </c>
      <c r="P9" s="5"/>
      <c r="Q9" s="9">
        <f t="shared" ref="Q9" si="30">D9+F9+H9+J9+L9+N9+P9</f>
        <v>34648</v>
      </c>
    </row>
    <row r="10" spans="1:17" x14ac:dyDescent="0.3">
      <c r="A10" s="8" t="s">
        <v>0</v>
      </c>
      <c r="B10" s="4">
        <v>164925</v>
      </c>
      <c r="C10" s="5">
        <f t="shared" si="0"/>
        <v>10275</v>
      </c>
      <c r="D10" s="8">
        <f t="shared" si="13"/>
        <v>1028</v>
      </c>
      <c r="E10" s="5">
        <f t="shared" si="1"/>
        <v>31500</v>
      </c>
      <c r="F10" s="8">
        <f t="shared" si="14"/>
        <v>3780</v>
      </c>
      <c r="G10" s="5">
        <f t="shared" si="2"/>
        <v>47300</v>
      </c>
      <c r="H10" s="8">
        <f t="shared" si="15"/>
        <v>10406</v>
      </c>
      <c r="I10" s="5">
        <f t="shared" si="3"/>
        <v>75850</v>
      </c>
      <c r="J10" s="8">
        <f t="shared" si="16"/>
        <v>18204</v>
      </c>
      <c r="K10" s="5"/>
      <c r="L10" s="5"/>
      <c r="M10" s="5"/>
      <c r="N10" s="5"/>
      <c r="O10" s="5">
        <f t="shared" si="5"/>
        <v>0</v>
      </c>
      <c r="P10" s="5"/>
      <c r="Q10" s="9">
        <f t="shared" si="19"/>
        <v>33418</v>
      </c>
    </row>
    <row r="11" spans="1:17" x14ac:dyDescent="0.3">
      <c r="A11" s="8" t="s">
        <v>0</v>
      </c>
      <c r="B11" s="7">
        <v>89075</v>
      </c>
      <c r="C11" s="5">
        <f t="shared" si="0"/>
        <v>10275</v>
      </c>
      <c r="D11" s="8">
        <f t="shared" ref="D11" si="31">ROUND(C11*D$1/100,0)</f>
        <v>1028</v>
      </c>
      <c r="E11" s="5">
        <f t="shared" si="1"/>
        <v>31500</v>
      </c>
      <c r="F11" s="8">
        <f t="shared" ref="F11" si="32">ROUND(E11*F$1/100,0)</f>
        <v>3780</v>
      </c>
      <c r="G11" s="5">
        <f t="shared" si="2"/>
        <v>47300</v>
      </c>
      <c r="H11" s="8">
        <f t="shared" ref="H11" si="33">ROUND(G11*H$1/100,0)</f>
        <v>10406</v>
      </c>
      <c r="I11" s="5"/>
      <c r="J11" s="8"/>
      <c r="K11" s="5"/>
      <c r="L11" s="8"/>
      <c r="M11" s="5"/>
      <c r="N11" s="8"/>
      <c r="O11" s="5">
        <f t="shared" si="5"/>
        <v>0</v>
      </c>
      <c r="P11" s="8"/>
      <c r="Q11" s="9">
        <f t="shared" ref="Q11" si="34">D11+F11+H11+J11+L11+N11+P11</f>
        <v>15214</v>
      </c>
    </row>
    <row r="12" spans="1:17" x14ac:dyDescent="0.3">
      <c r="A12" s="8" t="s">
        <v>0</v>
      </c>
      <c r="B12" s="7">
        <v>87050</v>
      </c>
      <c r="C12" s="5">
        <f t="shared" si="0"/>
        <v>10275</v>
      </c>
      <c r="D12" s="8">
        <f t="shared" si="13"/>
        <v>1028</v>
      </c>
      <c r="E12" s="5">
        <f t="shared" si="1"/>
        <v>31500</v>
      </c>
      <c r="F12" s="8">
        <f t="shared" si="14"/>
        <v>3780</v>
      </c>
      <c r="G12" s="5">
        <f t="shared" si="2"/>
        <v>45275</v>
      </c>
      <c r="H12" s="8">
        <f t="shared" si="15"/>
        <v>9961</v>
      </c>
      <c r="I12" s="5"/>
      <c r="J12" s="8"/>
      <c r="K12" s="5"/>
      <c r="L12" s="8"/>
      <c r="M12" s="5"/>
      <c r="N12" s="8"/>
      <c r="O12" s="5">
        <f t="shared" si="5"/>
        <v>0</v>
      </c>
      <c r="P12" s="8"/>
      <c r="Q12" s="9">
        <f t="shared" si="19"/>
        <v>14769</v>
      </c>
    </row>
    <row r="13" spans="1:17" x14ac:dyDescent="0.3">
      <c r="A13" s="8" t="s">
        <v>0</v>
      </c>
      <c r="B13" s="4">
        <v>41775</v>
      </c>
      <c r="C13" s="5">
        <f t="shared" si="0"/>
        <v>10275</v>
      </c>
      <c r="D13" s="8">
        <f t="shared" ref="D13:D14" si="35">ROUND(C13*D$1/100,0)</f>
        <v>1028</v>
      </c>
      <c r="E13" s="5">
        <f t="shared" si="1"/>
        <v>31500</v>
      </c>
      <c r="F13" s="8">
        <f t="shared" ref="F13:F14" si="36">ROUND(E13*F$1/100,0)</f>
        <v>3780</v>
      </c>
      <c r="G13" s="5">
        <f t="shared" si="2"/>
        <v>0</v>
      </c>
      <c r="H13" s="5"/>
      <c r="I13" s="5"/>
      <c r="J13" s="5"/>
      <c r="K13" s="5"/>
      <c r="L13" s="5"/>
      <c r="M13" s="5"/>
      <c r="N13" s="5"/>
      <c r="O13" s="5">
        <f t="shared" si="5"/>
        <v>0</v>
      </c>
      <c r="P13" s="5"/>
      <c r="Q13" s="9">
        <f t="shared" ref="Q13:Q14" si="37">D13+F13+H13+J13+L13+N13+P13</f>
        <v>4808</v>
      </c>
    </row>
    <row r="14" spans="1:17" x14ac:dyDescent="0.3">
      <c r="A14" s="8" t="s">
        <v>0</v>
      </c>
      <c r="B14" s="4">
        <v>40525</v>
      </c>
      <c r="C14" s="5">
        <f t="shared" si="0"/>
        <v>10275</v>
      </c>
      <c r="D14" s="8">
        <f t="shared" si="35"/>
        <v>1028</v>
      </c>
      <c r="E14" s="5">
        <f t="shared" si="1"/>
        <v>30250</v>
      </c>
      <c r="F14" s="8">
        <f t="shared" si="36"/>
        <v>3630</v>
      </c>
      <c r="G14" s="5"/>
      <c r="H14" s="5"/>
      <c r="I14" s="5"/>
      <c r="J14" s="5"/>
      <c r="K14" s="5"/>
      <c r="L14" s="5"/>
      <c r="M14" s="5"/>
      <c r="N14" s="5"/>
      <c r="O14" s="5">
        <f t="shared" si="5"/>
        <v>0</v>
      </c>
      <c r="P14" s="5"/>
      <c r="Q14" s="9">
        <f t="shared" si="37"/>
        <v>4658</v>
      </c>
    </row>
    <row r="15" spans="1:17" x14ac:dyDescent="0.3">
      <c r="A15" s="8" t="s">
        <v>0</v>
      </c>
      <c r="B15" s="4">
        <v>10275</v>
      </c>
      <c r="C15" s="5">
        <f t="shared" si="0"/>
        <v>10275</v>
      </c>
      <c r="D15" s="8">
        <f t="shared" si="13"/>
        <v>1028</v>
      </c>
      <c r="E15" s="5">
        <f t="shared" si="1"/>
        <v>0</v>
      </c>
      <c r="F15" s="8">
        <f t="shared" si="14"/>
        <v>0</v>
      </c>
      <c r="G15" s="5"/>
      <c r="H15" s="5"/>
      <c r="I15" s="5"/>
      <c r="J15" s="5"/>
      <c r="K15" s="5"/>
      <c r="L15" s="5"/>
      <c r="M15" s="5"/>
      <c r="N15" s="5"/>
      <c r="O15" s="5">
        <f t="shared" si="5"/>
        <v>0</v>
      </c>
      <c r="P15" s="5"/>
      <c r="Q15" s="9">
        <f t="shared" si="19"/>
        <v>1028</v>
      </c>
    </row>
    <row r="16" spans="1:17" x14ac:dyDescent="0.3">
      <c r="A16" s="8" t="s">
        <v>0</v>
      </c>
      <c r="B16" s="7">
        <v>8050</v>
      </c>
      <c r="C16" s="5">
        <f t="shared" si="0"/>
        <v>8050</v>
      </c>
      <c r="D16" s="8">
        <f t="shared" si="13"/>
        <v>805</v>
      </c>
      <c r="E16" s="5"/>
      <c r="F16" s="8"/>
      <c r="G16" s="5"/>
      <c r="H16" s="8"/>
      <c r="I16" s="5"/>
      <c r="J16" s="8"/>
      <c r="K16" s="5"/>
      <c r="L16" s="8"/>
      <c r="M16" s="5"/>
      <c r="N16" s="8"/>
      <c r="O16" s="5">
        <f t="shared" si="5"/>
        <v>0</v>
      </c>
      <c r="P16" s="8"/>
      <c r="Q16" s="9">
        <f t="shared" si="19"/>
        <v>805</v>
      </c>
    </row>
    <row r="17" spans="1:17" x14ac:dyDescent="0.3">
      <c r="A17" s="5" t="s">
        <v>0</v>
      </c>
      <c r="B17" s="4">
        <v>0</v>
      </c>
      <c r="C17" s="5">
        <f t="shared" si="0"/>
        <v>0</v>
      </c>
      <c r="D17" s="5">
        <f t="shared" si="13"/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>
        <f t="shared" si="5"/>
        <v>0</v>
      </c>
      <c r="P17" s="5"/>
      <c r="Q17" s="6">
        <f t="shared" si="19"/>
        <v>0</v>
      </c>
    </row>
    <row r="19" spans="1:17" x14ac:dyDescent="0.3">
      <c r="A19" t="s">
        <v>17</v>
      </c>
    </row>
    <row r="21" spans="1:17" x14ac:dyDescent="0.3">
      <c r="B21" t="s">
        <v>18</v>
      </c>
      <c r="C21">
        <v>0</v>
      </c>
      <c r="D21">
        <v>10</v>
      </c>
      <c r="E21">
        <v>20550</v>
      </c>
      <c r="F21">
        <v>12</v>
      </c>
      <c r="G21">
        <v>83550</v>
      </c>
      <c r="H21">
        <v>22</v>
      </c>
      <c r="I21" s="11">
        <v>178150</v>
      </c>
      <c r="J21">
        <v>24</v>
      </c>
      <c r="K21">
        <v>340100</v>
      </c>
      <c r="L21">
        <v>32</v>
      </c>
      <c r="M21">
        <v>431900</v>
      </c>
      <c r="N21">
        <v>35</v>
      </c>
      <c r="O21">
        <v>647850</v>
      </c>
      <c r="P21">
        <v>37</v>
      </c>
    </row>
    <row r="22" spans="1:17" x14ac:dyDescent="0.3">
      <c r="A22" s="10" t="s">
        <v>16</v>
      </c>
      <c r="B22" s="1" t="s">
        <v>1</v>
      </c>
      <c r="C22" s="2" t="s">
        <v>15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2" t="s">
        <v>8</v>
      </c>
      <c r="J22" s="2" t="s">
        <v>9</v>
      </c>
      <c r="K22" s="2" t="s">
        <v>10</v>
      </c>
      <c r="L22" s="2" t="s">
        <v>11</v>
      </c>
      <c r="M22" s="2" t="s">
        <v>12</v>
      </c>
      <c r="N22" s="2" t="s">
        <v>23</v>
      </c>
      <c r="O22" s="2" t="s">
        <v>13</v>
      </c>
      <c r="P22" s="2" t="s">
        <v>14</v>
      </c>
      <c r="Q22" s="3" t="s">
        <v>2</v>
      </c>
    </row>
    <row r="23" spans="1:17" x14ac:dyDescent="0.3">
      <c r="A23" s="8" t="s">
        <v>18</v>
      </c>
      <c r="B23" s="7">
        <v>974100</v>
      </c>
      <c r="C23" s="5">
        <f t="shared" ref="C23:C31" si="38">IF($B23&gt;$E$1,$E$21-$C$21,$B23-$C$21)</f>
        <v>20550</v>
      </c>
      <c r="D23" s="8">
        <f>ROUND(C23*D$1/100,0)</f>
        <v>2055</v>
      </c>
      <c r="E23" s="5">
        <f>IF($B23&gt;$G$21,$G$21-$E$21,$B23-$E$21)</f>
        <v>63000</v>
      </c>
      <c r="F23" s="8">
        <f>ROUND(E23*F$1/100,0)</f>
        <v>7560</v>
      </c>
      <c r="G23" s="5">
        <f>IF($B23&gt;$I$21,$I$21-$G$21,$B23-$G$21)</f>
        <v>94600</v>
      </c>
      <c r="H23" s="8">
        <f>ROUND(G23*H$1/100,0)</f>
        <v>20812</v>
      </c>
      <c r="I23" s="5">
        <f>IF($B23&gt;$K$21,$K$21-$I$21,$B23-$I$21)</f>
        <v>161950</v>
      </c>
      <c r="J23" s="8">
        <f>ROUND(I23*J$1/100,0)</f>
        <v>38868</v>
      </c>
      <c r="K23" s="5">
        <f>IF($B23&gt;$M$21,$M$21-$K$21,$B23-$K$21)</f>
        <v>91800</v>
      </c>
      <c r="L23" s="8">
        <f>ROUND(K23*L$1/100,0)</f>
        <v>29376</v>
      </c>
      <c r="M23" s="5">
        <f>IF($B23&gt;$O$21,$O$21-$M$21,$B23-$M$21)</f>
        <v>215950</v>
      </c>
      <c r="N23" s="8">
        <f>ROUND(M23*N$1/100,0)</f>
        <v>75583</v>
      </c>
      <c r="O23" s="5">
        <f>IF($B23&gt;$O$21,$B23-$O$21,0)</f>
        <v>326250</v>
      </c>
      <c r="P23" s="8">
        <f>ROUND(O23*P$1/100,0)</f>
        <v>120713</v>
      </c>
      <c r="Q23" s="9">
        <f>D23+F23+H23+J23+L23+N23+P23</f>
        <v>294967</v>
      </c>
    </row>
    <row r="24" spans="1:17" x14ac:dyDescent="0.3">
      <c r="A24" s="8" t="s">
        <v>18</v>
      </c>
      <c r="B24" s="7">
        <v>774100</v>
      </c>
      <c r="C24" s="5">
        <f t="shared" si="38"/>
        <v>20550</v>
      </c>
      <c r="D24" s="8">
        <f>ROUND(C24*D$1/100,0)</f>
        <v>2055</v>
      </c>
      <c r="E24" s="5">
        <f>IF($B24&gt;$G$21,$G$21-$E$21,$B24-$E$21)</f>
        <v>63000</v>
      </c>
      <c r="F24" s="8">
        <f>ROUND(E24*F$1/100,0)</f>
        <v>7560</v>
      </c>
      <c r="G24" s="5">
        <f t="shared" ref="G24:G29" si="39">IF($B24&gt;$I$21,$I$21-$G$21,$B24-$G$21)</f>
        <v>94600</v>
      </c>
      <c r="H24" s="8">
        <f>ROUND(G24*H$1/100,0)</f>
        <v>20812</v>
      </c>
      <c r="I24" s="5">
        <f>IF($B24&gt;$K$21,$K$21-$I$21,$B24-$I$21)</f>
        <v>161950</v>
      </c>
      <c r="J24" s="8">
        <f>ROUND(I24*J$1/100,0)</f>
        <v>38868</v>
      </c>
      <c r="K24" s="5">
        <f>IF($B24&gt;$M$21,$M$21-$K$21,$B24-$K$21)</f>
        <v>91800</v>
      </c>
      <c r="L24" s="8">
        <f>ROUND(K24*L$1/100,0)</f>
        <v>29376</v>
      </c>
      <c r="M24" s="5">
        <f t="shared" ref="M24:M26" si="40">IF($B24&gt;$O$21,$O$21-$M$21,$B24-$M$21)</f>
        <v>215950</v>
      </c>
      <c r="N24" s="8">
        <f>ROUND(M24*N$1/100,0)</f>
        <v>75583</v>
      </c>
      <c r="O24" s="5">
        <f t="shared" ref="O24:O26" si="41">IF($B24&gt;$O$21,$B24-$O$21,0)</f>
        <v>126250</v>
      </c>
      <c r="P24" s="8">
        <f>ROUND(O24*P$1/100,0)</f>
        <v>46713</v>
      </c>
      <c r="Q24" s="9">
        <f>D24+F24+H24+J24+L24+N24+P24</f>
        <v>220967</v>
      </c>
    </row>
    <row r="25" spans="1:17" x14ac:dyDescent="0.3">
      <c r="A25" s="8" t="s">
        <v>18</v>
      </c>
      <c r="B25" s="4">
        <v>523700</v>
      </c>
      <c r="C25" s="5">
        <f t="shared" si="38"/>
        <v>20550</v>
      </c>
      <c r="D25" s="8">
        <f t="shared" ref="D25:D31" si="42">ROUND(C25*D$1/100,0)</f>
        <v>2055</v>
      </c>
      <c r="E25" s="5">
        <f t="shared" ref="E25:E30" si="43">IF($B25&gt;$G$21,$G$21-$E$21,$B25-$E$21)</f>
        <v>63000</v>
      </c>
      <c r="F25" s="8">
        <f t="shared" ref="F25:F30" si="44">ROUND(E25*F$1/100,0)</f>
        <v>7560</v>
      </c>
      <c r="G25" s="5">
        <f t="shared" si="39"/>
        <v>94600</v>
      </c>
      <c r="H25" s="8">
        <f t="shared" ref="H25:H29" si="45">ROUND(G25*H$1/100,0)</f>
        <v>20812</v>
      </c>
      <c r="I25" s="5">
        <f>IF($B25&gt;$K$21,$K$21-$I$21,$B25-$I$21)</f>
        <v>161950</v>
      </c>
      <c r="J25" s="8">
        <f t="shared" ref="J25:J31" si="46">ROUND(I25*J$1/100,0)</f>
        <v>38868</v>
      </c>
      <c r="K25" s="5">
        <f>IF($B25&gt;$M$21,$M$21-$K$21,$B25-$K$21)</f>
        <v>91800</v>
      </c>
      <c r="L25" s="8">
        <f t="shared" ref="L25:L31" si="47">ROUND(K25*L$1/100,0)</f>
        <v>29376</v>
      </c>
      <c r="M25" s="5">
        <f t="shared" si="40"/>
        <v>91800</v>
      </c>
      <c r="N25" s="8">
        <f t="shared" ref="N25:N26" si="48">ROUND(M25*N$1/100,0)</f>
        <v>32130</v>
      </c>
      <c r="O25" s="5">
        <f t="shared" si="41"/>
        <v>0</v>
      </c>
      <c r="P25" s="8">
        <f t="shared" ref="P25:P31" si="49">ROUND(O25*P$1/100,0)</f>
        <v>0</v>
      </c>
      <c r="Q25" s="9">
        <f t="shared" ref="Q25:Q31" si="50">D25+F25+H25+J25+L25+N25+P25</f>
        <v>130801</v>
      </c>
    </row>
    <row r="26" spans="1:17" x14ac:dyDescent="0.3">
      <c r="A26" s="8" t="s">
        <v>18</v>
      </c>
      <c r="B26" s="4">
        <v>523600</v>
      </c>
      <c r="C26" s="5">
        <f t="shared" si="38"/>
        <v>20550</v>
      </c>
      <c r="D26" s="8">
        <f t="shared" si="42"/>
        <v>2055</v>
      </c>
      <c r="E26" s="5">
        <f t="shared" si="43"/>
        <v>63000</v>
      </c>
      <c r="F26" s="8">
        <f t="shared" si="44"/>
        <v>7560</v>
      </c>
      <c r="G26" s="5">
        <f t="shared" si="39"/>
        <v>94600</v>
      </c>
      <c r="H26" s="8">
        <f t="shared" si="45"/>
        <v>20812</v>
      </c>
      <c r="I26" s="5">
        <f>IF($B26&gt;$K$21,$K$21-$I$21,$B26-$I$21)</f>
        <v>161950</v>
      </c>
      <c r="J26" s="8">
        <f t="shared" si="46"/>
        <v>38868</v>
      </c>
      <c r="K26" s="5">
        <f>IF($B26&gt;$M$21,$M$21-$K$21,$B26-$K$21)</f>
        <v>91800</v>
      </c>
      <c r="L26" s="8">
        <f t="shared" si="47"/>
        <v>29376</v>
      </c>
      <c r="M26" s="5">
        <f t="shared" si="40"/>
        <v>91700</v>
      </c>
      <c r="N26" s="8">
        <f t="shared" si="48"/>
        <v>32095</v>
      </c>
      <c r="O26" s="5">
        <f t="shared" si="41"/>
        <v>0</v>
      </c>
      <c r="P26" s="8">
        <f t="shared" si="49"/>
        <v>0</v>
      </c>
      <c r="Q26" s="9">
        <f t="shared" si="50"/>
        <v>130766</v>
      </c>
    </row>
    <row r="27" spans="1:17" x14ac:dyDescent="0.3">
      <c r="A27" s="8" t="s">
        <v>18</v>
      </c>
      <c r="B27" s="7">
        <v>209425</v>
      </c>
      <c r="C27" s="5">
        <f t="shared" si="38"/>
        <v>20550</v>
      </c>
      <c r="D27" s="8">
        <f t="shared" si="42"/>
        <v>2055</v>
      </c>
      <c r="E27" s="5">
        <f t="shared" si="43"/>
        <v>63000</v>
      </c>
      <c r="F27" s="8">
        <f t="shared" si="44"/>
        <v>7560</v>
      </c>
      <c r="G27" s="5">
        <f t="shared" si="39"/>
        <v>94600</v>
      </c>
      <c r="H27" s="8">
        <f t="shared" si="45"/>
        <v>20812</v>
      </c>
      <c r="I27" s="5">
        <f>IF($B27&gt;$K$21,$K$21-$I$21,$B27-$I$21)</f>
        <v>31275</v>
      </c>
      <c r="J27" s="8">
        <f t="shared" si="46"/>
        <v>7506</v>
      </c>
      <c r="K27" s="5"/>
      <c r="L27" s="8">
        <f t="shared" si="47"/>
        <v>0</v>
      </c>
      <c r="M27" s="5"/>
      <c r="N27" s="8"/>
      <c r="O27" s="5">
        <f>IF($B27&gt;$O$21,$B27-$O$21,0)</f>
        <v>0</v>
      </c>
      <c r="P27" s="8">
        <f t="shared" si="49"/>
        <v>0</v>
      </c>
      <c r="Q27" s="9">
        <f t="shared" si="50"/>
        <v>37933</v>
      </c>
    </row>
    <row r="28" spans="1:17" x14ac:dyDescent="0.3">
      <c r="A28" s="8" t="s">
        <v>18</v>
      </c>
      <c r="B28" s="4">
        <v>164925</v>
      </c>
      <c r="C28" s="5">
        <f t="shared" si="38"/>
        <v>20550</v>
      </c>
      <c r="D28" s="8">
        <f t="shared" si="42"/>
        <v>2055</v>
      </c>
      <c r="E28" s="5">
        <f t="shared" si="43"/>
        <v>63000</v>
      </c>
      <c r="F28" s="8">
        <f t="shared" si="44"/>
        <v>7560</v>
      </c>
      <c r="G28" s="5">
        <f t="shared" si="39"/>
        <v>81375</v>
      </c>
      <c r="H28" s="8">
        <f t="shared" si="45"/>
        <v>17903</v>
      </c>
      <c r="I28" s="5"/>
      <c r="J28" s="8">
        <f t="shared" si="46"/>
        <v>0</v>
      </c>
      <c r="K28" s="5"/>
      <c r="L28" s="8">
        <f t="shared" si="47"/>
        <v>0</v>
      </c>
      <c r="M28" s="5"/>
      <c r="N28" s="5"/>
      <c r="O28" s="5">
        <f>IF($B28&gt;$O$21,$B28-$O$21,0)</f>
        <v>0</v>
      </c>
      <c r="P28" s="8">
        <f t="shared" si="49"/>
        <v>0</v>
      </c>
      <c r="Q28" s="9">
        <f t="shared" si="50"/>
        <v>27518</v>
      </c>
    </row>
    <row r="29" spans="1:17" x14ac:dyDescent="0.3">
      <c r="A29" s="8" t="s">
        <v>18</v>
      </c>
      <c r="B29" s="7">
        <v>87050</v>
      </c>
      <c r="C29" s="5">
        <f t="shared" si="38"/>
        <v>20550</v>
      </c>
      <c r="D29" s="8">
        <f t="shared" si="42"/>
        <v>2055</v>
      </c>
      <c r="E29" s="5">
        <f t="shared" si="43"/>
        <v>63000</v>
      </c>
      <c r="F29" s="8">
        <f t="shared" si="44"/>
        <v>7560</v>
      </c>
      <c r="G29" s="5">
        <f t="shared" si="39"/>
        <v>3500</v>
      </c>
      <c r="H29" s="8">
        <f t="shared" si="45"/>
        <v>770</v>
      </c>
      <c r="I29" s="5"/>
      <c r="J29" s="8">
        <f t="shared" si="46"/>
        <v>0</v>
      </c>
      <c r="K29" s="5"/>
      <c r="L29" s="8">
        <f t="shared" si="47"/>
        <v>0</v>
      </c>
      <c r="M29" s="5"/>
      <c r="N29" s="8"/>
      <c r="O29" s="5">
        <f>IF($B29&gt;$O$21,$B29-$O$21,0)</f>
        <v>0</v>
      </c>
      <c r="P29" s="8">
        <f t="shared" si="49"/>
        <v>0</v>
      </c>
      <c r="Q29" s="9">
        <f t="shared" si="50"/>
        <v>10385</v>
      </c>
    </row>
    <row r="30" spans="1:17" x14ac:dyDescent="0.3">
      <c r="A30" s="8" t="s">
        <v>18</v>
      </c>
      <c r="B30" s="4">
        <v>40525</v>
      </c>
      <c r="C30" s="5">
        <f t="shared" si="38"/>
        <v>20550</v>
      </c>
      <c r="D30" s="8">
        <f t="shared" si="42"/>
        <v>2055</v>
      </c>
      <c r="E30" s="5">
        <f t="shared" si="43"/>
        <v>19975</v>
      </c>
      <c r="F30" s="8">
        <f t="shared" si="44"/>
        <v>2397</v>
      </c>
      <c r="G30" s="5"/>
      <c r="H30" s="5"/>
      <c r="I30" s="5"/>
      <c r="J30" s="8">
        <f t="shared" si="46"/>
        <v>0</v>
      </c>
      <c r="K30" s="5"/>
      <c r="L30" s="8">
        <f t="shared" si="47"/>
        <v>0</v>
      </c>
      <c r="M30" s="5"/>
      <c r="N30" s="5"/>
      <c r="O30" s="5">
        <f>IF($B30&gt;$O$21,$B30-$O$21,0)</f>
        <v>0</v>
      </c>
      <c r="P30" s="8">
        <f t="shared" si="49"/>
        <v>0</v>
      </c>
      <c r="Q30" s="9">
        <f t="shared" si="50"/>
        <v>4452</v>
      </c>
    </row>
    <row r="31" spans="1:17" x14ac:dyDescent="0.3">
      <c r="A31" s="8" t="s">
        <v>18</v>
      </c>
      <c r="B31" s="7">
        <v>8050</v>
      </c>
      <c r="C31" s="5">
        <f t="shared" si="38"/>
        <v>8050</v>
      </c>
      <c r="D31" s="8">
        <f t="shared" si="42"/>
        <v>805</v>
      </c>
      <c r="E31" s="5"/>
      <c r="F31" s="8"/>
      <c r="G31" s="5"/>
      <c r="H31" s="8"/>
      <c r="I31" s="5"/>
      <c r="J31" s="8">
        <f t="shared" si="46"/>
        <v>0</v>
      </c>
      <c r="K31" s="5"/>
      <c r="L31" s="8">
        <f t="shared" si="47"/>
        <v>0</v>
      </c>
      <c r="M31" s="5"/>
      <c r="N31" s="8"/>
      <c r="O31" s="5">
        <f>IF($B31&gt;$O$21,$B31-$O$21,0)</f>
        <v>0</v>
      </c>
      <c r="P31" s="8">
        <f t="shared" si="49"/>
        <v>0</v>
      </c>
      <c r="Q31" s="9">
        <f t="shared" si="50"/>
        <v>805</v>
      </c>
    </row>
    <row r="33" spans="1:17" x14ac:dyDescent="0.3">
      <c r="A33" t="s">
        <v>20</v>
      </c>
    </row>
    <row r="34" spans="1:17" x14ac:dyDescent="0.3">
      <c r="B34" t="s">
        <v>21</v>
      </c>
      <c r="C34">
        <v>0</v>
      </c>
      <c r="D34">
        <v>10</v>
      </c>
      <c r="E34">
        <v>10275</v>
      </c>
      <c r="F34">
        <v>12</v>
      </c>
      <c r="G34">
        <v>41775</v>
      </c>
      <c r="H34">
        <v>22</v>
      </c>
      <c r="I34" s="11">
        <v>89075</v>
      </c>
      <c r="J34">
        <v>24</v>
      </c>
      <c r="K34">
        <v>170050</v>
      </c>
      <c r="L34">
        <v>32</v>
      </c>
      <c r="M34">
        <v>215950</v>
      </c>
      <c r="N34">
        <v>35</v>
      </c>
      <c r="O34">
        <v>323925</v>
      </c>
      <c r="P34">
        <v>37</v>
      </c>
    </row>
    <row r="35" spans="1:17" x14ac:dyDescent="0.3">
      <c r="A35" s="10" t="s">
        <v>16</v>
      </c>
      <c r="B35" s="1" t="s">
        <v>1</v>
      </c>
      <c r="C35" s="2" t="s">
        <v>15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2" t="s">
        <v>8</v>
      </c>
      <c r="J35" s="2" t="s">
        <v>9</v>
      </c>
      <c r="K35" s="2" t="s">
        <v>10</v>
      </c>
      <c r="L35" s="2" t="s">
        <v>11</v>
      </c>
      <c r="M35" s="2" t="s">
        <v>12</v>
      </c>
      <c r="N35" s="2" t="s">
        <v>23</v>
      </c>
      <c r="O35" s="2" t="s">
        <v>13</v>
      </c>
      <c r="P35" s="2" t="s">
        <v>14</v>
      </c>
      <c r="Q35" s="3" t="s">
        <v>2</v>
      </c>
    </row>
    <row r="36" spans="1:17" x14ac:dyDescent="0.3">
      <c r="A36" s="8" t="str">
        <f>$B$34</f>
        <v>Married-Sep</v>
      </c>
      <c r="B36" s="7">
        <v>974100</v>
      </c>
      <c r="C36" s="5">
        <f t="shared" ref="C36:C44" si="51">IF($B36&gt;$E$1,$E$34-$C$34,$B36-$C$34)</f>
        <v>10275</v>
      </c>
      <c r="D36" s="8">
        <f>ROUND(C36*D$1/100,0)</f>
        <v>1028</v>
      </c>
      <c r="E36" s="5">
        <f>IF($B36&gt;$G$34,$G$34-$E$34,$B36-$E$34)</f>
        <v>31500</v>
      </c>
      <c r="F36" s="8">
        <f>ROUND(E36*F$1/100,0)</f>
        <v>3780</v>
      </c>
      <c r="G36" s="5">
        <f t="shared" ref="G36:G42" si="52">IF($B36&gt;$I$34,$I$34-$G$34,$B36-$G$34)</f>
        <v>47300</v>
      </c>
      <c r="H36" s="8">
        <f>ROUND(G36*H$1/100,0)</f>
        <v>10406</v>
      </c>
      <c r="I36" s="5">
        <f t="shared" ref="I36:I41" si="53">IF($B36&gt;$K$34,$K$34-$I$34,$B36-$I$34)</f>
        <v>80975</v>
      </c>
      <c r="J36" s="8">
        <f>ROUND(I36*J$1/100,0)</f>
        <v>19434</v>
      </c>
      <c r="K36" s="5">
        <f>IF($B36&gt;$M$34,$M$34-$K$34,$B36-$K$34)</f>
        <v>45900</v>
      </c>
      <c r="L36" s="8">
        <f>ROUND(K36*L$1/100,0)</f>
        <v>14688</v>
      </c>
      <c r="M36" s="5">
        <f>IF($B36&gt;$O$34,$O$34-$M$34,$B36-$M$34)</f>
        <v>107975</v>
      </c>
      <c r="N36" s="8">
        <f>ROUND(M36*N$1/100,0)</f>
        <v>37791</v>
      </c>
      <c r="O36" s="5">
        <f>IF($B36&gt;$O$34,$B36-$O$34,0)</f>
        <v>650175</v>
      </c>
      <c r="P36" s="8">
        <f>ROUND(O36*P$1/100,0)</f>
        <v>240565</v>
      </c>
      <c r="Q36" s="9">
        <f>D36+F36+H36+J36+L36+N36+P36</f>
        <v>327692</v>
      </c>
    </row>
    <row r="37" spans="1:17" x14ac:dyDescent="0.3">
      <c r="A37" s="8" t="str">
        <f t="shared" ref="A37:A44" si="54">$B$34</f>
        <v>Married-Sep</v>
      </c>
      <c r="B37" s="7">
        <v>774100</v>
      </c>
      <c r="C37" s="5">
        <f t="shared" si="51"/>
        <v>10275</v>
      </c>
      <c r="D37" s="8">
        <f>ROUND(C37*D$1/100,0)</f>
        <v>1028</v>
      </c>
      <c r="E37" s="5">
        <f t="shared" ref="E37:E43" si="55">IF($B37&gt;$G$34,$G$34-$E$34,$B37-$E$34)</f>
        <v>31500</v>
      </c>
      <c r="F37" s="8">
        <f>ROUND(E37*F$1/100,0)</f>
        <v>3780</v>
      </c>
      <c r="G37" s="5">
        <f t="shared" si="52"/>
        <v>47300</v>
      </c>
      <c r="H37" s="8">
        <f>ROUND(G37*H$1/100,0)</f>
        <v>10406</v>
      </c>
      <c r="I37" s="5">
        <f t="shared" si="53"/>
        <v>80975</v>
      </c>
      <c r="J37" s="8">
        <f>ROUND(I37*J$1/100,0)</f>
        <v>19434</v>
      </c>
      <c r="K37" s="5">
        <f>IF($B37&gt;$M$34,$M$34-$K$34,$B37-$K$34)</f>
        <v>45900</v>
      </c>
      <c r="L37" s="8">
        <f>ROUND(K37*L$1/100,0)</f>
        <v>14688</v>
      </c>
      <c r="M37" s="5">
        <f>IF($B37&gt;$O$34,$O$34-$M$34,$B37-$M$34)</f>
        <v>107975</v>
      </c>
      <c r="N37" s="8">
        <f>ROUND(M37*N$1/100,0)</f>
        <v>37791</v>
      </c>
      <c r="O37" s="5">
        <f t="shared" ref="O37:O39" si="56">IF($B37&gt;$O$34,$B37-$O$34,0)</f>
        <v>450175</v>
      </c>
      <c r="P37" s="8">
        <f>ROUND(O37*P$1/100,0)</f>
        <v>166565</v>
      </c>
      <c r="Q37" s="9">
        <f>D37+F37+H37+J37+L37+N37+P37</f>
        <v>253692</v>
      </c>
    </row>
    <row r="38" spans="1:17" x14ac:dyDescent="0.3">
      <c r="A38" s="8" t="str">
        <f t="shared" si="54"/>
        <v>Married-Sep</v>
      </c>
      <c r="B38" s="4">
        <v>523700</v>
      </c>
      <c r="C38" s="5">
        <f t="shared" si="51"/>
        <v>10275</v>
      </c>
      <c r="D38" s="8">
        <f t="shared" ref="D38:D44" si="57">ROUND(C38*D$1/100,0)</f>
        <v>1028</v>
      </c>
      <c r="E38" s="5">
        <f t="shared" si="55"/>
        <v>31500</v>
      </c>
      <c r="F38" s="8">
        <f t="shared" ref="F38:F43" si="58">ROUND(E38*F$1/100,0)</f>
        <v>3780</v>
      </c>
      <c r="G38" s="5">
        <f t="shared" si="52"/>
        <v>47300</v>
      </c>
      <c r="H38" s="8">
        <f t="shared" ref="H38:H42" si="59">ROUND(G38*H$1/100,0)</f>
        <v>10406</v>
      </c>
      <c r="I38" s="5">
        <f t="shared" si="53"/>
        <v>80975</v>
      </c>
      <c r="J38" s="8">
        <f t="shared" ref="J38:J44" si="60">ROUND(I38*J$1/100,0)</f>
        <v>19434</v>
      </c>
      <c r="K38" s="5">
        <f>IF($B38&gt;$M$34,$M$34-$K$34,$B38-$K$34)</f>
        <v>45900</v>
      </c>
      <c r="L38" s="8">
        <f t="shared" ref="L38:L44" si="61">ROUND(K38*L$1/100,0)</f>
        <v>14688</v>
      </c>
      <c r="M38" s="5">
        <f>IF($B38&gt;$O$34,$O$34-$M$34,$B38-$M$34)</f>
        <v>107975</v>
      </c>
      <c r="N38" s="8">
        <f t="shared" ref="N38:N40" si="62">ROUND(M38*N$1/100,0)</f>
        <v>37791</v>
      </c>
      <c r="O38" s="5">
        <f t="shared" si="56"/>
        <v>199775</v>
      </c>
      <c r="P38" s="8">
        <f t="shared" ref="P38:P44" si="63">ROUND(O38*P$1/100,0)</f>
        <v>73917</v>
      </c>
      <c r="Q38" s="9">
        <f t="shared" ref="Q38:Q44" si="64">D38+F38+H38+J38+L38+N38+P38</f>
        <v>161044</v>
      </c>
    </row>
    <row r="39" spans="1:17" x14ac:dyDescent="0.3">
      <c r="A39" s="8" t="str">
        <f t="shared" si="54"/>
        <v>Married-Sep</v>
      </c>
      <c r="B39" s="4">
        <v>523600</v>
      </c>
      <c r="C39" s="5">
        <f t="shared" si="51"/>
        <v>10275</v>
      </c>
      <c r="D39" s="8">
        <f t="shared" si="57"/>
        <v>1028</v>
      </c>
      <c r="E39" s="5">
        <f t="shared" si="55"/>
        <v>31500</v>
      </c>
      <c r="F39" s="8">
        <f t="shared" si="58"/>
        <v>3780</v>
      </c>
      <c r="G39" s="5">
        <f t="shared" si="52"/>
        <v>47300</v>
      </c>
      <c r="H39" s="8">
        <f t="shared" si="59"/>
        <v>10406</v>
      </c>
      <c r="I39" s="5">
        <f t="shared" si="53"/>
        <v>80975</v>
      </c>
      <c r="J39" s="8">
        <f t="shared" si="60"/>
        <v>19434</v>
      </c>
      <c r="K39" s="5">
        <f>IF($B39&gt;$M$34,$M$34-$K$34,$B39-$K$34)</f>
        <v>45900</v>
      </c>
      <c r="L39" s="8">
        <f t="shared" si="61"/>
        <v>14688</v>
      </c>
      <c r="M39" s="5">
        <f>IF($B39&gt;$O$34,$O$34-$M$34,$B39-$M$34)</f>
        <v>107975</v>
      </c>
      <c r="N39" s="8">
        <f t="shared" si="62"/>
        <v>37791</v>
      </c>
      <c r="O39" s="5">
        <f t="shared" si="56"/>
        <v>199675</v>
      </c>
      <c r="P39" s="8">
        <f t="shared" si="63"/>
        <v>73880</v>
      </c>
      <c r="Q39" s="9">
        <f t="shared" si="64"/>
        <v>161007</v>
      </c>
    </row>
    <row r="40" spans="1:17" x14ac:dyDescent="0.3">
      <c r="A40" s="8" t="str">
        <f t="shared" si="54"/>
        <v>Married-Sep</v>
      </c>
      <c r="B40" s="7">
        <v>209425</v>
      </c>
      <c r="C40" s="5">
        <f t="shared" si="51"/>
        <v>10275</v>
      </c>
      <c r="D40" s="8">
        <f t="shared" si="57"/>
        <v>1028</v>
      </c>
      <c r="E40" s="5">
        <f t="shared" si="55"/>
        <v>31500</v>
      </c>
      <c r="F40" s="8">
        <f t="shared" si="58"/>
        <v>3780</v>
      </c>
      <c r="G40" s="5">
        <f t="shared" si="52"/>
        <v>47300</v>
      </c>
      <c r="H40" s="8">
        <f t="shared" si="59"/>
        <v>10406</v>
      </c>
      <c r="I40" s="5">
        <f t="shared" si="53"/>
        <v>80975</v>
      </c>
      <c r="J40" s="8">
        <f t="shared" si="60"/>
        <v>19434</v>
      </c>
      <c r="K40" s="5">
        <f>IF($B40&gt;$M$34,$M$34-$K$34,$B40-$K$34)</f>
        <v>39375</v>
      </c>
      <c r="L40" s="8">
        <f t="shared" si="61"/>
        <v>12600</v>
      </c>
      <c r="M40" s="5"/>
      <c r="N40" s="8">
        <f t="shared" si="62"/>
        <v>0</v>
      </c>
      <c r="O40" s="5">
        <f>IF($B40&gt;$O$21,$B40-$O$21,0)</f>
        <v>0</v>
      </c>
      <c r="P40" s="8">
        <f t="shared" si="63"/>
        <v>0</v>
      </c>
      <c r="Q40" s="9">
        <f t="shared" si="64"/>
        <v>47248</v>
      </c>
    </row>
    <row r="41" spans="1:17" x14ac:dyDescent="0.3">
      <c r="A41" s="8" t="str">
        <f t="shared" si="54"/>
        <v>Married-Sep</v>
      </c>
      <c r="B41" s="4">
        <v>164925</v>
      </c>
      <c r="C41" s="5">
        <f t="shared" si="51"/>
        <v>10275</v>
      </c>
      <c r="D41" s="8">
        <f t="shared" si="57"/>
        <v>1028</v>
      </c>
      <c r="E41" s="5">
        <f t="shared" si="55"/>
        <v>31500</v>
      </c>
      <c r="F41" s="8">
        <f t="shared" si="58"/>
        <v>3780</v>
      </c>
      <c r="G41" s="5">
        <f t="shared" si="52"/>
        <v>47300</v>
      </c>
      <c r="H41" s="8">
        <f t="shared" si="59"/>
        <v>10406</v>
      </c>
      <c r="I41" s="5">
        <f t="shared" si="53"/>
        <v>75850</v>
      </c>
      <c r="J41" s="8">
        <f t="shared" si="60"/>
        <v>18204</v>
      </c>
      <c r="K41" s="5"/>
      <c r="L41" s="8">
        <f t="shared" si="61"/>
        <v>0</v>
      </c>
      <c r="M41" s="5"/>
      <c r="N41" s="5"/>
      <c r="O41" s="5">
        <f>IF($B41&gt;$O$21,$B41-$O$21,0)</f>
        <v>0</v>
      </c>
      <c r="P41" s="8">
        <f t="shared" si="63"/>
        <v>0</v>
      </c>
      <c r="Q41" s="9">
        <f t="shared" si="64"/>
        <v>33418</v>
      </c>
    </row>
    <row r="42" spans="1:17" x14ac:dyDescent="0.3">
      <c r="A42" s="8" t="str">
        <f t="shared" si="54"/>
        <v>Married-Sep</v>
      </c>
      <c r="B42" s="7">
        <v>87050</v>
      </c>
      <c r="C42" s="5">
        <f t="shared" si="51"/>
        <v>10275</v>
      </c>
      <c r="D42" s="8">
        <f t="shared" si="57"/>
        <v>1028</v>
      </c>
      <c r="E42" s="5">
        <f t="shared" si="55"/>
        <v>31500</v>
      </c>
      <c r="F42" s="8">
        <f t="shared" si="58"/>
        <v>3780</v>
      </c>
      <c r="G42" s="5">
        <f t="shared" si="52"/>
        <v>45275</v>
      </c>
      <c r="H42" s="8">
        <f t="shared" si="59"/>
        <v>9961</v>
      </c>
      <c r="I42" s="5"/>
      <c r="J42" s="8">
        <f t="shared" si="60"/>
        <v>0</v>
      </c>
      <c r="K42" s="5"/>
      <c r="L42" s="8">
        <f t="shared" si="61"/>
        <v>0</v>
      </c>
      <c r="M42" s="5"/>
      <c r="N42" s="8"/>
      <c r="O42" s="5">
        <f>IF($B42&gt;$O$21,$B42-$O$21,0)</f>
        <v>0</v>
      </c>
      <c r="P42" s="8">
        <f t="shared" si="63"/>
        <v>0</v>
      </c>
      <c r="Q42" s="9">
        <f t="shared" si="64"/>
        <v>14769</v>
      </c>
    </row>
    <row r="43" spans="1:17" x14ac:dyDescent="0.3">
      <c r="A43" s="8" t="str">
        <f t="shared" si="54"/>
        <v>Married-Sep</v>
      </c>
      <c r="B43" s="4">
        <v>40525</v>
      </c>
      <c r="C43" s="5">
        <f t="shared" si="51"/>
        <v>10275</v>
      </c>
      <c r="D43" s="8">
        <f t="shared" si="57"/>
        <v>1028</v>
      </c>
      <c r="E43" s="5">
        <f t="shared" si="55"/>
        <v>30250</v>
      </c>
      <c r="F43" s="8">
        <f t="shared" si="58"/>
        <v>3630</v>
      </c>
      <c r="G43" s="5"/>
      <c r="H43" s="5"/>
      <c r="I43" s="5"/>
      <c r="J43" s="8">
        <f t="shared" si="60"/>
        <v>0</v>
      </c>
      <c r="K43" s="5"/>
      <c r="L43" s="8">
        <f t="shared" si="61"/>
        <v>0</v>
      </c>
      <c r="M43" s="5"/>
      <c r="N43" s="5"/>
      <c r="O43" s="5">
        <f>IF($B43&gt;$O$21,$B43-$O$21,0)</f>
        <v>0</v>
      </c>
      <c r="P43" s="8">
        <f t="shared" si="63"/>
        <v>0</v>
      </c>
      <c r="Q43" s="9">
        <f t="shared" si="64"/>
        <v>4658</v>
      </c>
    </row>
    <row r="44" spans="1:17" x14ac:dyDescent="0.3">
      <c r="A44" s="8" t="str">
        <f t="shared" si="54"/>
        <v>Married-Sep</v>
      </c>
      <c r="B44" s="7">
        <v>8050</v>
      </c>
      <c r="C44" s="5">
        <f t="shared" si="51"/>
        <v>8050</v>
      </c>
      <c r="D44" s="8">
        <f t="shared" si="57"/>
        <v>805</v>
      </c>
      <c r="E44" s="5"/>
      <c r="F44" s="8"/>
      <c r="G44" s="5"/>
      <c r="H44" s="8"/>
      <c r="I44" s="5"/>
      <c r="J44" s="8">
        <f t="shared" si="60"/>
        <v>0</v>
      </c>
      <c r="K44" s="5"/>
      <c r="L44" s="8">
        <f t="shared" si="61"/>
        <v>0</v>
      </c>
      <c r="M44" s="5"/>
      <c r="N44" s="8"/>
      <c r="O44" s="5">
        <f>IF($B44&gt;$O$21,$B44-$O$21,0)</f>
        <v>0</v>
      </c>
      <c r="P44" s="8">
        <f t="shared" si="63"/>
        <v>0</v>
      </c>
      <c r="Q44" s="9">
        <f t="shared" si="64"/>
        <v>805</v>
      </c>
    </row>
    <row r="46" spans="1:17" x14ac:dyDescent="0.3">
      <c r="A46" t="s">
        <v>19</v>
      </c>
    </row>
    <row r="47" spans="1:17" x14ac:dyDescent="0.3">
      <c r="B47" t="s">
        <v>22</v>
      </c>
      <c r="C47">
        <v>0</v>
      </c>
      <c r="D47">
        <v>10</v>
      </c>
      <c r="E47">
        <v>14650</v>
      </c>
      <c r="F47">
        <v>12</v>
      </c>
      <c r="G47">
        <v>55900</v>
      </c>
      <c r="H47">
        <v>22</v>
      </c>
      <c r="I47" s="11">
        <v>89050</v>
      </c>
      <c r="J47">
        <v>24</v>
      </c>
      <c r="K47">
        <v>170050</v>
      </c>
      <c r="L47">
        <v>32</v>
      </c>
      <c r="M47">
        <v>215950</v>
      </c>
      <c r="N47">
        <v>35</v>
      </c>
      <c r="O47">
        <v>539900</v>
      </c>
      <c r="P47">
        <v>37</v>
      </c>
    </row>
    <row r="48" spans="1:17" x14ac:dyDescent="0.3">
      <c r="A48" s="10" t="s">
        <v>16</v>
      </c>
      <c r="B48" s="1" t="s">
        <v>1</v>
      </c>
      <c r="C48" s="2" t="s">
        <v>15</v>
      </c>
      <c r="D48" s="2" t="s">
        <v>3</v>
      </c>
      <c r="E48" s="2" t="s">
        <v>4</v>
      </c>
      <c r="F48" s="2" t="s">
        <v>5</v>
      </c>
      <c r="G48" s="2" t="s">
        <v>6</v>
      </c>
      <c r="H48" s="2" t="s">
        <v>7</v>
      </c>
      <c r="I48" s="2" t="s">
        <v>8</v>
      </c>
      <c r="J48" s="2" t="s">
        <v>9</v>
      </c>
      <c r="K48" s="2" t="s">
        <v>10</v>
      </c>
      <c r="L48" s="2" t="s">
        <v>11</v>
      </c>
      <c r="M48" s="2" t="s">
        <v>12</v>
      </c>
      <c r="N48" s="2" t="s">
        <v>23</v>
      </c>
      <c r="O48" s="2" t="s">
        <v>13</v>
      </c>
      <c r="P48" s="2" t="s">
        <v>14</v>
      </c>
      <c r="Q48" s="3" t="s">
        <v>2</v>
      </c>
    </row>
    <row r="49" spans="1:17" x14ac:dyDescent="0.3">
      <c r="A49" s="8" t="str">
        <f>$B$47</f>
        <v>Head House</v>
      </c>
      <c r="B49" s="7">
        <v>974100</v>
      </c>
      <c r="C49" s="5">
        <f t="shared" ref="C49:C57" si="65">IF($B49&gt;$E$1,$E$47-$C$47,$B49-$C$47)</f>
        <v>14650</v>
      </c>
      <c r="D49" s="8">
        <f>ROUND(C49*D$1/100,0)</f>
        <v>1465</v>
      </c>
      <c r="E49" s="5">
        <f t="shared" ref="E49:E56" si="66">IF($B49&gt;$G$47,$G$47-$E$47,$B49-$E$47)</f>
        <v>41250</v>
      </c>
      <c r="F49" s="8">
        <f>ROUND(E49*F$1/100,0)</f>
        <v>4950</v>
      </c>
      <c r="G49" s="5">
        <f t="shared" ref="G49:G55" si="67">IF($B49&gt;$I$47,$I$47-$G$47,$B49-$G$47)</f>
        <v>33150</v>
      </c>
      <c r="H49" s="8">
        <f>ROUND(G49*H$1/100,0)</f>
        <v>7293</v>
      </c>
      <c r="I49" s="5">
        <f>IF($B49&gt;$K$47,$K$47-$I$47,$B49-$I$47)</f>
        <v>81000</v>
      </c>
      <c r="J49" s="8">
        <f>ROUND(I49*J$1/100,0)</f>
        <v>19440</v>
      </c>
      <c r="K49" s="5">
        <f>IF($B49&gt;$M$47,$M$47-$K$47,$B49-$K$47)</f>
        <v>45900</v>
      </c>
      <c r="L49" s="8">
        <f>ROUND(K49*L$1/100,0)</f>
        <v>14688</v>
      </c>
      <c r="M49" s="5">
        <f>IF($B49&gt;$O$47,$O$47-$M$47,$B49-$M$47)</f>
        <v>323950</v>
      </c>
      <c r="N49" s="8">
        <f>ROUND(M49*N$1/100,0)</f>
        <v>113383</v>
      </c>
      <c r="O49" s="5">
        <f>IF($B49&gt;$O$47,$B49-$O$47,0)</f>
        <v>434200</v>
      </c>
      <c r="P49" s="8">
        <f>ROUND(O49*P$1/100,0)</f>
        <v>160654</v>
      </c>
      <c r="Q49" s="9">
        <f>D49+F49+H49+J49+L49+N49+P49</f>
        <v>321873</v>
      </c>
    </row>
    <row r="50" spans="1:17" x14ac:dyDescent="0.3">
      <c r="A50" s="8" t="str">
        <f t="shared" ref="A50:A57" si="68">$B$47</f>
        <v>Head House</v>
      </c>
      <c r="B50" s="7">
        <v>774100</v>
      </c>
      <c r="C50" s="5">
        <f t="shared" si="65"/>
        <v>14650</v>
      </c>
      <c r="D50" s="8">
        <f>ROUND(C50*D$1/100,0)</f>
        <v>1465</v>
      </c>
      <c r="E50" s="5">
        <f t="shared" si="66"/>
        <v>41250</v>
      </c>
      <c r="F50" s="8">
        <f>ROUND(E50*F$1/100,0)</f>
        <v>4950</v>
      </c>
      <c r="G50" s="5">
        <f t="shared" si="67"/>
        <v>33150</v>
      </c>
      <c r="H50" s="8">
        <f>ROUND(G50*H$1/100,0)</f>
        <v>7293</v>
      </c>
      <c r="I50" s="5">
        <f t="shared" ref="I50:I54" si="69">IF($B50&gt;$K$47,$K$47-$I$47,$B50-$I$47)</f>
        <v>81000</v>
      </c>
      <c r="J50" s="8">
        <f>ROUND(I50*J$1/100,0)</f>
        <v>19440</v>
      </c>
      <c r="K50" s="5">
        <f>IF($B50&gt;$M$47,$M$47-$K$47,$B50-$K$47)</f>
        <v>45900</v>
      </c>
      <c r="L50" s="8">
        <f>ROUND(K50*L$1/100,0)</f>
        <v>14688</v>
      </c>
      <c r="M50" s="5">
        <f>IF($B50&gt;$O$47,$O$47-$M$47,$B50-$M$47)</f>
        <v>323950</v>
      </c>
      <c r="N50" s="8">
        <f>ROUND(M50*N$1/100,0)</f>
        <v>113383</v>
      </c>
      <c r="O50" s="5">
        <f t="shared" ref="O50:O52" si="70">IF($B50&gt;$O$47,$B50-$O$47,0)</f>
        <v>234200</v>
      </c>
      <c r="P50" s="8">
        <f>ROUND(O50*P$1/100,0)</f>
        <v>86654</v>
      </c>
      <c r="Q50" s="9">
        <f>D50+F50+H50+J50+L50+N50+P50</f>
        <v>247873</v>
      </c>
    </row>
    <row r="51" spans="1:17" x14ac:dyDescent="0.3">
      <c r="A51" s="8" t="str">
        <f t="shared" si="68"/>
        <v>Head House</v>
      </c>
      <c r="B51" s="4">
        <v>523700</v>
      </c>
      <c r="C51" s="5">
        <f t="shared" si="65"/>
        <v>14650</v>
      </c>
      <c r="D51" s="8">
        <f t="shared" ref="D51:D57" si="71">ROUND(C51*D$1/100,0)</f>
        <v>1465</v>
      </c>
      <c r="E51" s="5">
        <f t="shared" si="66"/>
        <v>41250</v>
      </c>
      <c r="F51" s="8">
        <f t="shared" ref="F51:F56" si="72">ROUND(E51*F$1/100,0)</f>
        <v>4950</v>
      </c>
      <c r="G51" s="5">
        <f t="shared" si="67"/>
        <v>33150</v>
      </c>
      <c r="H51" s="8">
        <f t="shared" ref="H51:H55" si="73">ROUND(G51*H$1/100,0)</f>
        <v>7293</v>
      </c>
      <c r="I51" s="5">
        <f t="shared" si="69"/>
        <v>81000</v>
      </c>
      <c r="J51" s="8">
        <f t="shared" ref="J51:J57" si="74">ROUND(I51*J$1/100,0)</f>
        <v>19440</v>
      </c>
      <c r="K51" s="5">
        <f>IF($B51&gt;$M$47,$M$47-$K$47,$B51-$K$47)</f>
        <v>45900</v>
      </c>
      <c r="L51" s="8">
        <f t="shared" ref="L51:L57" si="75">ROUND(K51*L$1/100,0)</f>
        <v>14688</v>
      </c>
      <c r="M51" s="5">
        <f>IF($B51&gt;$O$47,$O$47-$M$47,$B51-$M$47)</f>
        <v>307750</v>
      </c>
      <c r="N51" s="8">
        <f t="shared" ref="N51:N52" si="76">ROUND(M51*N$1/100,0)</f>
        <v>107713</v>
      </c>
      <c r="O51" s="5">
        <f t="shared" si="70"/>
        <v>0</v>
      </c>
      <c r="P51" s="8">
        <f t="shared" ref="P51:P57" si="77">ROUND(O51*P$1/100,0)</f>
        <v>0</v>
      </c>
      <c r="Q51" s="9">
        <f t="shared" ref="Q51:Q57" si="78">D51+F51+H51+J51+L51+N51+P51</f>
        <v>155549</v>
      </c>
    </row>
    <row r="52" spans="1:17" x14ac:dyDescent="0.3">
      <c r="A52" s="8" t="str">
        <f t="shared" si="68"/>
        <v>Head House</v>
      </c>
      <c r="B52" s="4">
        <v>523600</v>
      </c>
      <c r="C52" s="5">
        <f t="shared" si="65"/>
        <v>14650</v>
      </c>
      <c r="D52" s="8">
        <f t="shared" si="71"/>
        <v>1465</v>
      </c>
      <c r="E52" s="5">
        <f t="shared" si="66"/>
        <v>41250</v>
      </c>
      <c r="F52" s="8">
        <f t="shared" si="72"/>
        <v>4950</v>
      </c>
      <c r="G52" s="5">
        <f t="shared" si="67"/>
        <v>33150</v>
      </c>
      <c r="H52" s="8">
        <f t="shared" si="73"/>
        <v>7293</v>
      </c>
      <c r="I52" s="5">
        <f t="shared" si="69"/>
        <v>81000</v>
      </c>
      <c r="J52" s="8">
        <f t="shared" si="74"/>
        <v>19440</v>
      </c>
      <c r="K52" s="5">
        <f>IF($B52&gt;$M$47,$M$47-$K$47,$B52-$K$47)</f>
        <v>45900</v>
      </c>
      <c r="L52" s="8">
        <f t="shared" si="75"/>
        <v>14688</v>
      </c>
      <c r="M52" s="5">
        <f>IF($B52&gt;$O$47,$O$47-$M$47,$B52-$M$47)</f>
        <v>307650</v>
      </c>
      <c r="N52" s="8">
        <f t="shared" si="76"/>
        <v>107678</v>
      </c>
      <c r="O52" s="5">
        <f t="shared" si="70"/>
        <v>0</v>
      </c>
      <c r="P52" s="8">
        <f t="shared" si="77"/>
        <v>0</v>
      </c>
      <c r="Q52" s="9">
        <f t="shared" si="78"/>
        <v>155514</v>
      </c>
    </row>
    <row r="53" spans="1:17" x14ac:dyDescent="0.3">
      <c r="A53" s="8" t="str">
        <f t="shared" si="68"/>
        <v>Head House</v>
      </c>
      <c r="B53" s="7">
        <v>209425</v>
      </c>
      <c r="C53" s="5">
        <f t="shared" si="65"/>
        <v>14650</v>
      </c>
      <c r="D53" s="8">
        <f t="shared" si="71"/>
        <v>1465</v>
      </c>
      <c r="E53" s="5">
        <f t="shared" si="66"/>
        <v>41250</v>
      </c>
      <c r="F53" s="8">
        <f t="shared" si="72"/>
        <v>4950</v>
      </c>
      <c r="G53" s="5">
        <f t="shared" si="67"/>
        <v>33150</v>
      </c>
      <c r="H53" s="8">
        <f t="shared" si="73"/>
        <v>7293</v>
      </c>
      <c r="I53" s="5">
        <f t="shared" si="69"/>
        <v>81000</v>
      </c>
      <c r="J53" s="8">
        <f t="shared" si="74"/>
        <v>19440</v>
      </c>
      <c r="K53" s="5">
        <f>IF($B53&gt;$M$47,$M$47-$K$47,$B53-$K$47)</f>
        <v>39375</v>
      </c>
      <c r="L53" s="8">
        <f t="shared" si="75"/>
        <v>12600</v>
      </c>
      <c r="M53" s="5"/>
      <c r="N53" s="8"/>
      <c r="O53" s="5">
        <f>IF($B53&gt;$O$34,$B53-$O$34,0)</f>
        <v>0</v>
      </c>
      <c r="P53" s="8">
        <f t="shared" si="77"/>
        <v>0</v>
      </c>
      <c r="Q53" s="9">
        <f t="shared" si="78"/>
        <v>45748</v>
      </c>
    </row>
    <row r="54" spans="1:17" x14ac:dyDescent="0.3">
      <c r="A54" s="8" t="str">
        <f t="shared" si="68"/>
        <v>Head House</v>
      </c>
      <c r="B54" s="4">
        <v>164925</v>
      </c>
      <c r="C54" s="5">
        <f t="shared" si="65"/>
        <v>14650</v>
      </c>
      <c r="D54" s="8">
        <f t="shared" si="71"/>
        <v>1465</v>
      </c>
      <c r="E54" s="5">
        <f t="shared" si="66"/>
        <v>41250</v>
      </c>
      <c r="F54" s="8">
        <f t="shared" si="72"/>
        <v>4950</v>
      </c>
      <c r="G54" s="5">
        <f t="shared" si="67"/>
        <v>33150</v>
      </c>
      <c r="H54" s="8">
        <f t="shared" si="73"/>
        <v>7293</v>
      </c>
      <c r="I54" s="5">
        <f t="shared" si="69"/>
        <v>75875</v>
      </c>
      <c r="J54" s="8">
        <f t="shared" si="74"/>
        <v>18210</v>
      </c>
      <c r="K54" s="5"/>
      <c r="L54" s="8">
        <f t="shared" si="75"/>
        <v>0</v>
      </c>
      <c r="M54" s="5"/>
      <c r="N54" s="5"/>
      <c r="O54" s="5">
        <f>IF($B54&gt;$O$21,$B54-$O$21,0)</f>
        <v>0</v>
      </c>
      <c r="P54" s="8">
        <f t="shared" si="77"/>
        <v>0</v>
      </c>
      <c r="Q54" s="9">
        <f t="shared" si="78"/>
        <v>31918</v>
      </c>
    </row>
    <row r="55" spans="1:17" x14ac:dyDescent="0.3">
      <c r="A55" s="8" t="str">
        <f t="shared" si="68"/>
        <v>Head House</v>
      </c>
      <c r="B55" s="7">
        <v>87050</v>
      </c>
      <c r="C55" s="5">
        <f t="shared" si="65"/>
        <v>14650</v>
      </c>
      <c r="D55" s="8">
        <f t="shared" si="71"/>
        <v>1465</v>
      </c>
      <c r="E55" s="5">
        <f t="shared" si="66"/>
        <v>41250</v>
      </c>
      <c r="F55" s="8">
        <f t="shared" si="72"/>
        <v>4950</v>
      </c>
      <c r="G55" s="5">
        <f t="shared" si="67"/>
        <v>31150</v>
      </c>
      <c r="H55" s="8">
        <f t="shared" si="73"/>
        <v>6853</v>
      </c>
      <c r="I55" s="5"/>
      <c r="J55" s="8">
        <f t="shared" si="74"/>
        <v>0</v>
      </c>
      <c r="K55" s="5"/>
      <c r="L55" s="8">
        <f t="shared" si="75"/>
        <v>0</v>
      </c>
      <c r="M55" s="5"/>
      <c r="N55" s="8"/>
      <c r="O55" s="5">
        <f>IF($B55&gt;$O$21,$B55-$O$21,0)</f>
        <v>0</v>
      </c>
      <c r="P55" s="8">
        <f t="shared" si="77"/>
        <v>0</v>
      </c>
      <c r="Q55" s="9">
        <f t="shared" si="78"/>
        <v>13268</v>
      </c>
    </row>
    <row r="56" spans="1:17" x14ac:dyDescent="0.3">
      <c r="A56" s="8" t="str">
        <f t="shared" si="68"/>
        <v>Head House</v>
      </c>
      <c r="B56" s="4">
        <v>40525</v>
      </c>
      <c r="C56" s="5">
        <f t="shared" si="65"/>
        <v>14650</v>
      </c>
      <c r="D56" s="8">
        <f t="shared" si="71"/>
        <v>1465</v>
      </c>
      <c r="E56" s="5">
        <f t="shared" si="66"/>
        <v>25875</v>
      </c>
      <c r="F56" s="8">
        <f t="shared" si="72"/>
        <v>3105</v>
      </c>
      <c r="G56" s="5"/>
      <c r="H56" s="5"/>
      <c r="I56" s="5"/>
      <c r="J56" s="8">
        <f t="shared" si="74"/>
        <v>0</v>
      </c>
      <c r="K56" s="5"/>
      <c r="L56" s="8">
        <f t="shared" si="75"/>
        <v>0</v>
      </c>
      <c r="M56" s="5"/>
      <c r="N56" s="5"/>
      <c r="O56" s="5">
        <f>IF($B56&gt;$O$21,$B56-$O$21,0)</f>
        <v>0</v>
      </c>
      <c r="P56" s="8">
        <f t="shared" si="77"/>
        <v>0</v>
      </c>
      <c r="Q56" s="9">
        <f t="shared" si="78"/>
        <v>4570</v>
      </c>
    </row>
    <row r="57" spans="1:17" x14ac:dyDescent="0.3">
      <c r="A57" s="8" t="str">
        <f t="shared" si="68"/>
        <v>Head House</v>
      </c>
      <c r="B57" s="7">
        <v>8050</v>
      </c>
      <c r="C57" s="5">
        <f t="shared" si="65"/>
        <v>8050</v>
      </c>
      <c r="D57" s="8">
        <f t="shared" si="71"/>
        <v>805</v>
      </c>
      <c r="E57" s="5"/>
      <c r="F57" s="8"/>
      <c r="G57" s="5"/>
      <c r="H57" s="8"/>
      <c r="I57" s="5"/>
      <c r="J57" s="8">
        <f t="shared" si="74"/>
        <v>0</v>
      </c>
      <c r="K57" s="5"/>
      <c r="L57" s="8">
        <f t="shared" si="75"/>
        <v>0</v>
      </c>
      <c r="M57" s="5"/>
      <c r="N57" s="8"/>
      <c r="O57" s="5">
        <f>IF($B57&gt;$O$21,$B57-$O$21,0)</f>
        <v>0</v>
      </c>
      <c r="P57" s="8">
        <f t="shared" si="77"/>
        <v>0</v>
      </c>
      <c r="Q57" s="9">
        <f t="shared" si="78"/>
        <v>805</v>
      </c>
    </row>
  </sheetData>
  <sortState ref="B4:Q11">
    <sortCondition descending="1" ref="B4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test cases</vt:lpstr>
      <vt:lpstr>Cases for export</vt:lpstr>
      <vt:lpstr>Tax calc test cases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Knight</dc:creator>
  <cp:lastModifiedBy>Jill Knight</cp:lastModifiedBy>
  <dcterms:created xsi:type="dcterms:W3CDTF">2022-03-03T16:10:47Z</dcterms:created>
  <dcterms:modified xsi:type="dcterms:W3CDTF">2022-03-14T21:37:01Z</dcterms:modified>
</cp:coreProperties>
</file>