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roupA" sheetId="2" r:id="rId1"/>
    <sheet name="GroupB" sheetId="24" r:id="rId2"/>
    <sheet name="GroupC" sheetId="25" r:id="rId3"/>
    <sheet name="GroupD" sheetId="26" r:id="rId4"/>
    <sheet name="Options" sheetId="11" r:id="rId5"/>
  </sheets>
  <definedNames>
    <definedName name="home" localSheetId="1">GroupB!$A$12:$A$32</definedName>
    <definedName name="home" localSheetId="2">GroupC!$A$12:$A$32</definedName>
    <definedName name="home" localSheetId="3">GroupD!$A$12:$A$32</definedName>
    <definedName name="home">GroupA!$A$12:$A$32</definedName>
    <definedName name="homescore" localSheetId="1">GroupB!$C$12:$C$32</definedName>
    <definedName name="homescore" localSheetId="2">GroupC!$C$12:$C$32</definedName>
    <definedName name="homescore" localSheetId="3">GroupD!$C$12:$C$32</definedName>
    <definedName name="homescore">GroupA!$C$12:$C$32</definedName>
    <definedName name="visitor" localSheetId="1">GroupB!$B$12:$B$32</definedName>
    <definedName name="visitor" localSheetId="2">GroupC!$B$12:$B$32</definedName>
    <definedName name="visitor" localSheetId="3">GroupD!$B$12:$B$32</definedName>
    <definedName name="visitor">GroupA!$B$12:$B$32</definedName>
    <definedName name="visitorscore" localSheetId="1">GroupB!$E$12:$E$32</definedName>
    <definedName name="visitorscore" localSheetId="2">GroupC!$E$12:$E$32</definedName>
    <definedName name="visitorscore" localSheetId="3">GroupD!$E$12:$E$32</definedName>
    <definedName name="visitorscore">GroupA!$E$12:$E$32</definedName>
  </definedNames>
  <calcPr calcId="125725"/>
</workbook>
</file>

<file path=xl/calcChain.xml><?xml version="1.0" encoding="utf-8"?>
<calcChain xmlns="http://schemas.openxmlformats.org/spreadsheetml/2006/main">
  <c r="D26" i="26"/>
  <c r="D25"/>
  <c r="D24"/>
  <c r="D20"/>
  <c r="D32" s="1"/>
  <c r="D19"/>
  <c r="D31" s="1"/>
  <c r="D18"/>
  <c r="D30" s="1"/>
  <c r="B14"/>
  <c r="B26" s="1"/>
  <c r="A14"/>
  <c r="A26" s="1"/>
  <c r="B13"/>
  <c r="B25" s="1"/>
  <c r="A13"/>
  <c r="A25" s="1"/>
  <c r="B12"/>
  <c r="B24" s="1"/>
  <c r="A12"/>
  <c r="A24" s="1"/>
  <c r="V5"/>
  <c r="V4"/>
  <c r="V3"/>
  <c r="D26" i="25"/>
  <c r="D25"/>
  <c r="D24"/>
  <c r="D20"/>
  <c r="D32" s="1"/>
  <c r="D19"/>
  <c r="D31" s="1"/>
  <c r="D18"/>
  <c r="D30" s="1"/>
  <c r="B14"/>
  <c r="B26" s="1"/>
  <c r="A14"/>
  <c r="A26" s="1"/>
  <c r="B13"/>
  <c r="B25" s="1"/>
  <c r="A13"/>
  <c r="A25" s="1"/>
  <c r="B12"/>
  <c r="B24" s="1"/>
  <c r="A12"/>
  <c r="A24" s="1"/>
  <c r="V5"/>
  <c r="V4"/>
  <c r="V3"/>
  <c r="D26" i="24"/>
  <c r="D25"/>
  <c r="D24"/>
  <c r="D20"/>
  <c r="D32" s="1"/>
  <c r="D19"/>
  <c r="D31" s="1"/>
  <c r="D18"/>
  <c r="D30" s="1"/>
  <c r="B14"/>
  <c r="B26" s="1"/>
  <c r="A14"/>
  <c r="A26" s="1"/>
  <c r="B13"/>
  <c r="B25" s="1"/>
  <c r="A13"/>
  <c r="A25" s="1"/>
  <c r="B12"/>
  <c r="B24" s="1"/>
  <c r="A12"/>
  <c r="A24" s="1"/>
  <c r="V5"/>
  <c r="V4"/>
  <c r="V3"/>
  <c r="W4" i="2" a="1"/>
  <c r="W4" s="1"/>
  <c r="W5" a="1"/>
  <c r="W5" s="1"/>
  <c r="W3" a="1"/>
  <c r="W3" s="1"/>
  <c r="A24"/>
  <c r="B24"/>
  <c r="D24"/>
  <c r="A25"/>
  <c r="B25"/>
  <c r="D25"/>
  <c r="A26"/>
  <c r="B26"/>
  <c r="D26"/>
  <c r="A30"/>
  <c r="B30"/>
  <c r="D30"/>
  <c r="A31"/>
  <c r="B31"/>
  <c r="D31"/>
  <c r="A32"/>
  <c r="B32"/>
  <c r="D32"/>
  <c r="B18"/>
  <c r="A18"/>
  <c r="D18"/>
  <c r="B19"/>
  <c r="A19"/>
  <c r="D19"/>
  <c r="B20"/>
  <c r="A20"/>
  <c r="D20"/>
  <c r="B14"/>
  <c r="A14"/>
  <c r="B13"/>
  <c r="A13"/>
  <c r="B12"/>
  <c r="A12"/>
  <c r="V5"/>
  <c r="V4"/>
  <c r="V3"/>
  <c r="A18" i="26" l="1"/>
  <c r="B19"/>
  <c r="B31" s="1"/>
  <c r="A20"/>
  <c r="A32" s="1"/>
  <c r="B18"/>
  <c r="B30" s="1"/>
  <c r="A19"/>
  <c r="A31" s="1"/>
  <c r="B20"/>
  <c r="B32" s="1"/>
  <c r="A18" i="25"/>
  <c r="B19"/>
  <c r="B31" s="1"/>
  <c r="A20"/>
  <c r="A32" s="1"/>
  <c r="B18"/>
  <c r="B30" s="1"/>
  <c r="A19"/>
  <c r="A31" s="1"/>
  <c r="B20"/>
  <c r="B32" s="1"/>
  <c r="A18" i="24"/>
  <c r="B19"/>
  <c r="B31" s="1"/>
  <c r="A20"/>
  <c r="A32" s="1"/>
  <c r="B18"/>
  <c r="B30" s="1"/>
  <c r="A19"/>
  <c r="A31" s="1"/>
  <c r="B20"/>
  <c r="B32" s="1"/>
  <c r="AA4" i="2"/>
  <c r="AB3"/>
  <c r="Y3" a="1"/>
  <c r="Y3" s="1"/>
  <c r="X4" a="1"/>
  <c r="X4" s="1"/>
  <c r="Z4" a="1"/>
  <c r="AB4"/>
  <c r="Y5" a="1"/>
  <c r="AA5"/>
  <c r="X3" a="1"/>
  <c r="X3" s="1"/>
  <c r="Z3" a="1"/>
  <c r="Y4" a="1"/>
  <c r="Y4" s="1"/>
  <c r="X5" a="1"/>
  <c r="Z5" a="1"/>
  <c r="Z5" s="1"/>
  <c r="A30" i="26" l="1"/>
  <c r="X5" s="1" a="1"/>
  <c r="X5" s="1"/>
  <c r="W5" a="1"/>
  <c r="W5" s="1"/>
  <c r="Z4" a="1"/>
  <c r="Z4" s="1"/>
  <c r="X4" a="1"/>
  <c r="X4" s="1"/>
  <c r="AA3"/>
  <c r="Z3" a="1"/>
  <c r="Z3" s="1"/>
  <c r="X3" a="1"/>
  <c r="X3" s="1"/>
  <c r="AB4"/>
  <c r="AB3"/>
  <c r="AB5"/>
  <c r="AA5"/>
  <c r="A30" i="25"/>
  <c r="AA4" s="1"/>
  <c r="W5" a="1"/>
  <c r="W5" s="1"/>
  <c r="X4" a="1"/>
  <c r="X4" s="1"/>
  <c r="AA3"/>
  <c r="Z3" a="1"/>
  <c r="Z3" s="1"/>
  <c r="X3" a="1"/>
  <c r="X3" s="1"/>
  <c r="AB4"/>
  <c r="AB3"/>
  <c r="Z5" a="1"/>
  <c r="Z5" s="1"/>
  <c r="AB5"/>
  <c r="AA5"/>
  <c r="A30" i="24"/>
  <c r="AB5" s="1"/>
  <c r="W5" a="1"/>
  <c r="W5" s="1"/>
  <c r="X4" a="1"/>
  <c r="X4" s="1"/>
  <c r="Z3" a="1"/>
  <c r="Z3" s="1"/>
  <c r="AB4"/>
  <c r="AA5"/>
  <c r="AC4" i="2"/>
  <c r="X5"/>
  <c r="Z3"/>
  <c r="AD3" s="1"/>
  <c r="Y5"/>
  <c r="Z4"/>
  <c r="AD4" s="1"/>
  <c r="AE4" s="1"/>
  <c r="AA3"/>
  <c r="AC3" s="1"/>
  <c r="AB5"/>
  <c r="AC5" s="1"/>
  <c r="AC5" i="26" l="1"/>
  <c r="AC3"/>
  <c r="Y5" a="1"/>
  <c r="Y5" s="1"/>
  <c r="W3" a="1"/>
  <c r="W3" s="1"/>
  <c r="W4" a="1"/>
  <c r="W4" s="1"/>
  <c r="AA4"/>
  <c r="Z5" a="1"/>
  <c r="Z5" s="1"/>
  <c r="Y3" a="1"/>
  <c r="Y3" s="1"/>
  <c r="AD3" s="1"/>
  <c r="Y4" a="1"/>
  <c r="Y4" s="1"/>
  <c r="AD4" s="1"/>
  <c r="AC4" i="25"/>
  <c r="AC5"/>
  <c r="Y3" a="1"/>
  <c r="Y3" s="1"/>
  <c r="AD3" s="1"/>
  <c r="Y4" a="1"/>
  <c r="Y4" s="1"/>
  <c r="Y5" a="1"/>
  <c r="Y5" s="1"/>
  <c r="AC3"/>
  <c r="Z4" a="1"/>
  <c r="Z4" s="1"/>
  <c r="X5" a="1"/>
  <c r="X5" s="1"/>
  <c r="W3" a="1"/>
  <c r="W3" s="1"/>
  <c r="W4" a="1"/>
  <c r="W4" s="1"/>
  <c r="AB3" i="24"/>
  <c r="X3" a="1"/>
  <c r="X3" s="1"/>
  <c r="AA3"/>
  <c r="Z4" a="1"/>
  <c r="Z4" s="1"/>
  <c r="Y5" a="1"/>
  <c r="Y5" s="1"/>
  <c r="W3" a="1"/>
  <c r="W3" s="1"/>
  <c r="W4" a="1"/>
  <c r="W4" s="1"/>
  <c r="AA4"/>
  <c r="Z5" a="1"/>
  <c r="Z5" s="1"/>
  <c r="AC5"/>
  <c r="Y3" a="1"/>
  <c r="Y3" s="1"/>
  <c r="Y4" a="1"/>
  <c r="Y4" s="1"/>
  <c r="AD4" s="1"/>
  <c r="X5" a="1"/>
  <c r="X5" s="1"/>
  <c r="AD5" s="1"/>
  <c r="AE3" i="2"/>
  <c r="AD5"/>
  <c r="AE5" s="1"/>
  <c r="AD5" i="26" l="1"/>
  <c r="AE5" s="1"/>
  <c r="AE3"/>
  <c r="AC4"/>
  <c r="AE4" s="1"/>
  <c r="AE3" i="25"/>
  <c r="AD4"/>
  <c r="AE4" s="1"/>
  <c r="AE5" i="24"/>
  <c r="AD5" i="25"/>
  <c r="AE5" s="1"/>
  <c r="AC4" i="24"/>
  <c r="AE4" s="1"/>
  <c r="AD3"/>
  <c r="AC3"/>
  <c r="H8" i="2" a="1"/>
  <c r="H8" s="1"/>
  <c r="H7" a="1"/>
  <c r="H7" s="1"/>
  <c r="H6" a="1"/>
  <c r="H6" s="1"/>
  <c r="H7" i="25" l="1" a="1"/>
  <c r="H7" s="1"/>
  <c r="N7" s="1"/>
  <c r="H8" i="26" a="1"/>
  <c r="H8" s="1"/>
  <c r="H7" a="1"/>
  <c r="H7" s="1"/>
  <c r="H6" a="1"/>
  <c r="H6" s="1"/>
  <c r="P7" i="25"/>
  <c r="L7"/>
  <c r="O7"/>
  <c r="K7"/>
  <c r="H8" a="1"/>
  <c r="H8" s="1"/>
  <c r="H6" a="1"/>
  <c r="H6" s="1"/>
  <c r="AE3" i="24"/>
  <c r="H8" s="1" a="1"/>
  <c r="H8" s="1"/>
  <c r="H7" a="1"/>
  <c r="H7" s="1"/>
  <c r="O6" i="2"/>
  <c r="M6"/>
  <c r="K6"/>
  <c r="I6"/>
  <c r="P6"/>
  <c r="N6"/>
  <c r="L6"/>
  <c r="J6"/>
  <c r="P8"/>
  <c r="N8"/>
  <c r="L8"/>
  <c r="I8"/>
  <c r="O8"/>
  <c r="M8"/>
  <c r="K8"/>
  <c r="J8"/>
  <c r="O7"/>
  <c r="M7"/>
  <c r="K7"/>
  <c r="J7"/>
  <c r="P7"/>
  <c r="N7"/>
  <c r="L7"/>
  <c r="I7"/>
  <c r="I7" i="25" l="1"/>
  <c r="M7"/>
  <c r="J7"/>
  <c r="P7" i="26"/>
  <c r="N7"/>
  <c r="L7"/>
  <c r="J7"/>
  <c r="O7"/>
  <c r="M7"/>
  <c r="K7"/>
  <c r="I7"/>
  <c r="P6"/>
  <c r="N6"/>
  <c r="L6"/>
  <c r="J6"/>
  <c r="O6"/>
  <c r="M6"/>
  <c r="K6"/>
  <c r="I6"/>
  <c r="P8"/>
  <c r="N8"/>
  <c r="L8"/>
  <c r="J8"/>
  <c r="O8"/>
  <c r="M8"/>
  <c r="K8"/>
  <c r="I8"/>
  <c r="H6" i="24" a="1"/>
  <c r="H6" s="1"/>
  <c r="P6" s="1"/>
  <c r="P8" i="25"/>
  <c r="N8"/>
  <c r="L8"/>
  <c r="J8"/>
  <c r="O8"/>
  <c r="M8"/>
  <c r="K8"/>
  <c r="I8"/>
  <c r="P6"/>
  <c r="N6"/>
  <c r="L6"/>
  <c r="J6"/>
  <c r="O6"/>
  <c r="M6"/>
  <c r="K6"/>
  <c r="I6"/>
  <c r="N6" i="24"/>
  <c r="J6"/>
  <c r="M6"/>
  <c r="I6"/>
  <c r="P8"/>
  <c r="N8"/>
  <c r="L8"/>
  <c r="J8"/>
  <c r="O8"/>
  <c r="M8"/>
  <c r="K8"/>
  <c r="I8"/>
  <c r="P7"/>
  <c r="N7"/>
  <c r="L7"/>
  <c r="J7"/>
  <c r="O7"/>
  <c r="M7"/>
  <c r="K7"/>
  <c r="I7"/>
  <c r="K6" l="1"/>
  <c r="O6"/>
  <c r="L6"/>
</calcChain>
</file>

<file path=xl/sharedStrings.xml><?xml version="1.0" encoding="utf-8"?>
<sst xmlns="http://schemas.openxmlformats.org/spreadsheetml/2006/main" count="130" uniqueCount="30">
  <si>
    <t>Team name</t>
  </si>
  <si>
    <t>team1</t>
  </si>
  <si>
    <t>team2</t>
  </si>
  <si>
    <t>team3</t>
  </si>
  <si>
    <t>:</t>
  </si>
  <si>
    <t>points for a win</t>
  </si>
  <si>
    <t>points for a loss</t>
  </si>
  <si>
    <t>points for a draw</t>
  </si>
  <si>
    <t>W</t>
  </si>
  <si>
    <t>D</t>
  </si>
  <si>
    <t>L</t>
  </si>
  <si>
    <t>PTS</t>
  </si>
  <si>
    <t>GF</t>
  </si>
  <si>
    <t>GA</t>
  </si>
  <si>
    <t>GP</t>
  </si>
  <si>
    <t>GD</t>
  </si>
  <si>
    <t>Points</t>
  </si>
  <si>
    <t>Table</t>
  </si>
  <si>
    <t>GROUP A</t>
  </si>
  <si>
    <t>GROUP B</t>
  </si>
  <si>
    <t>GROUP C</t>
  </si>
  <si>
    <t>GROUP D</t>
  </si>
  <si>
    <t>Want more? Visit:</t>
  </si>
  <si>
    <t>http://excel-example.com/templates/sport-tournament-template</t>
  </si>
  <si>
    <t>rank</t>
  </si>
  <si>
    <t>ROUND 1</t>
  </si>
  <si>
    <t>ROUND 2</t>
  </si>
  <si>
    <t>ROUND 3</t>
  </si>
  <si>
    <t>ROUND 4</t>
  </si>
  <si>
    <t>Bonus/penalty points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</si>
</sst>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theme="0" tint="-0.49998474074526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/>
    <xf numFmtId="0" fontId="0" fillId="0" borderId="0" xfId="0" applyBorder="1" applyAlignment="1">
      <alignment horizontal="center"/>
    </xf>
    <xf numFmtId="0" fontId="0" fillId="0" borderId="10" xfId="0" applyBorder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2" fillId="0" borderId="4" xfId="0" applyFont="1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2" fillId="0" borderId="5" xfId="0" applyFont="1" applyFill="1" applyBorder="1"/>
    <xf numFmtId="0" fontId="0" fillId="0" borderId="0" xfId="0" applyFont="1" applyFill="1"/>
    <xf numFmtId="0" fontId="0" fillId="0" borderId="0" xfId="0" applyFill="1" applyBorder="1"/>
    <xf numFmtId="0" fontId="3" fillId="0" borderId="0" xfId="0" applyFont="1" applyFill="1"/>
    <xf numFmtId="0" fontId="4" fillId="0" borderId="0" xfId="1" applyAlignment="1" applyProtection="1"/>
    <xf numFmtId="0" fontId="0" fillId="0" borderId="0" xfId="0" applyFill="1" applyBorder="1" applyAlignment="1">
      <alignment horizontal="center"/>
    </xf>
    <xf numFmtId="0" fontId="0" fillId="0" borderId="4" xfId="0" applyFill="1" applyBorder="1" applyProtection="1">
      <protection locked="0"/>
    </xf>
    <xf numFmtId="0" fontId="5" fillId="0" borderId="0" xfId="0" applyFont="1" applyFill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excel-example.com/templates/sport-tournament-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>
      <selection activeCell="A4" sqref="A4"/>
    </sheetView>
  </sheetViews>
  <sheetFormatPr defaultRowHeight="15"/>
  <cols>
    <col min="1" max="1" width="15.85546875" customWidth="1"/>
    <col min="2" max="2" width="16.140625" customWidth="1"/>
    <col min="3" max="5" width="3.85546875" customWidth="1"/>
    <col min="6" max="6" width="8.28515625" customWidth="1"/>
    <col min="7" max="7" width="8.28515625" style="3" customWidth="1"/>
    <col min="8" max="8" width="15.7109375" style="3" customWidth="1"/>
    <col min="9" max="9" width="5" style="3" customWidth="1"/>
    <col min="10" max="16" width="5" customWidth="1"/>
    <col min="20" max="20" width="11.42578125" customWidth="1"/>
    <col min="22" max="22" width="6.140625" hidden="1" customWidth="1"/>
    <col min="23" max="23" width="3.42578125" hidden="1" customWidth="1"/>
    <col min="24" max="24" width="2.85546875" hidden="1" customWidth="1"/>
    <col min="25" max="25" width="2.28515625" hidden="1" customWidth="1"/>
    <col min="26" max="26" width="2" hidden="1" customWidth="1"/>
    <col min="27" max="27" width="3.28515625" hidden="1" customWidth="1"/>
    <col min="28" max="29" width="3.5703125" hidden="1" customWidth="1"/>
    <col min="30" max="30" width="4.140625" hidden="1" customWidth="1"/>
    <col min="31" max="31" width="11.42578125" hidden="1" customWidth="1"/>
  </cols>
  <sheetData>
    <row r="1" spans="1:31" ht="28.5">
      <c r="A1" s="24" t="s">
        <v>18</v>
      </c>
      <c r="B1" s="18"/>
    </row>
    <row r="2" spans="1:31">
      <c r="A2" s="22"/>
      <c r="B2" s="18"/>
      <c r="W2" s="8" t="s">
        <v>14</v>
      </c>
      <c r="X2" s="9" t="s">
        <v>8</v>
      </c>
      <c r="Y2" s="9" t="s">
        <v>9</v>
      </c>
      <c r="Z2" s="9" t="s">
        <v>10</v>
      </c>
      <c r="AA2" s="10" t="s">
        <v>12</v>
      </c>
      <c r="AB2" s="11" t="s">
        <v>13</v>
      </c>
      <c r="AC2" s="9" t="s">
        <v>15</v>
      </c>
      <c r="AD2" s="10" t="s">
        <v>11</v>
      </c>
      <c r="AE2" s="26" t="s">
        <v>24</v>
      </c>
    </row>
    <row r="3" spans="1:31">
      <c r="A3" s="17" t="s">
        <v>0</v>
      </c>
      <c r="B3" s="28" t="s">
        <v>29</v>
      </c>
      <c r="H3" s="16" t="s">
        <v>17</v>
      </c>
      <c r="V3" s="12" t="str">
        <f>A4</f>
        <v>team1</v>
      </c>
      <c r="W3" s="2">
        <f t="array" ref="W3">SUM(($A$12:$A$32=V3)*(ISNUMBER($C$12:$C$32)),($B$12:$B$32=V3)*(ISNUMBER($E$12:$E$32)))</f>
        <v>0</v>
      </c>
      <c r="X3" s="3">
        <f t="array" ref="X3">SUM((home=V3)*(homescore&gt;visitorscore),(visitor=V3)*(visitorscore&gt;homescore))</f>
        <v>0</v>
      </c>
      <c r="Y3" s="3">
        <f t="array" ref="Y3">SUM((home=V3)*(homescore=visitorscore)*ISNUMBER(visitorscore),(visitor=V3)*(visitorscore=homescore)*ISNUMBER(homescore))</f>
        <v>0</v>
      </c>
      <c r="Z3" s="3">
        <f t="array" ref="Z3">SUM((home=V3)*(homescore&lt;visitorscore),(visitor=V3)*(visitorscore&lt;homescore))</f>
        <v>0</v>
      </c>
      <c r="AA3" s="4">
        <f>SUMIF(home,V3,homescore)+SUMIF(visitor,V3,visitorscore)</f>
        <v>0</v>
      </c>
      <c r="AB3" s="5">
        <f>SUMIF(home,V3,visitorscore)+SUMIF(visitor,V3,homescore)</f>
        <v>0</v>
      </c>
      <c r="AC3" s="13">
        <f>AA3-AB3</f>
        <v>0</v>
      </c>
      <c r="AD3" s="4">
        <f>X3*Options!$B$2+Y3*Options!$B$3+Z3*Options!$B$4+VLOOKUP(V3,$A$4:$B$7,2,0)</f>
        <v>0</v>
      </c>
      <c r="AE3">
        <f>AA3+AC3*10000+AD3*100000000</f>
        <v>0</v>
      </c>
    </row>
    <row r="4" spans="1:31">
      <c r="A4" s="19" t="s">
        <v>1</v>
      </c>
      <c r="B4" s="18"/>
      <c r="V4" s="1" t="str">
        <f>A5</f>
        <v>team2</v>
      </c>
      <c r="W4" s="2">
        <f t="array" ref="W4">SUM(($A$12:$A$32=V4)*(ISNUMBER($C$12:$C$32)),($B$12:$B$32=V4)*(ISNUMBER($E$12:$E$32)))</f>
        <v>0</v>
      </c>
      <c r="X4" s="3">
        <f t="array" ref="X4">SUM((home=V4)*(homescore&gt;visitorscore),(visitor=V4)*(visitorscore&gt;homescore))</f>
        <v>0</v>
      </c>
      <c r="Y4" s="3">
        <f t="array" ref="Y4">SUM((home=V4)*(homescore=visitorscore)*ISNUMBER(visitorscore),(visitor=V4)*(visitorscore=homescore)*ISNUMBER(homescore))</f>
        <v>0</v>
      </c>
      <c r="Z4" s="3">
        <f t="array" ref="Z4">SUM((home=V4)*(homescore&lt;visitorscore),(visitor=V4)*(visitorscore&lt;homescore))</f>
        <v>0</v>
      </c>
      <c r="AA4" s="4">
        <f>SUMIF(home,V4,homescore)+SUMIF(visitor,V4,visitorscore)</f>
        <v>0</v>
      </c>
      <c r="AB4" s="5">
        <f>SUMIF(home,V4,visitorscore)+SUMIF(visitor,V4,homescore)</f>
        <v>0</v>
      </c>
      <c r="AC4" s="13">
        <f t="shared" ref="AC4:AC6" si="0">AA4-AB4</f>
        <v>0</v>
      </c>
      <c r="AD4" s="4">
        <f>X4*Options!$B$2+Y4*Options!$B$3+Z4*Options!$B$4+VLOOKUP(V4,$A$4:$B$7,2,0)</f>
        <v>0</v>
      </c>
      <c r="AE4">
        <f t="shared" ref="AE4:AE6" si="1">AA4+AC4*10000+AD4*100000000</f>
        <v>0</v>
      </c>
    </row>
    <row r="5" spans="1:31">
      <c r="A5" s="19" t="s">
        <v>2</v>
      </c>
      <c r="B5" s="18"/>
      <c r="H5"/>
      <c r="I5" s="8" t="s">
        <v>14</v>
      </c>
      <c r="J5" s="9" t="s">
        <v>8</v>
      </c>
      <c r="K5" s="9" t="s">
        <v>9</v>
      </c>
      <c r="L5" s="9" t="s">
        <v>10</v>
      </c>
      <c r="M5" s="10" t="s">
        <v>12</v>
      </c>
      <c r="N5" s="11" t="s">
        <v>13</v>
      </c>
      <c r="O5" s="9" t="s">
        <v>15</v>
      </c>
      <c r="P5" s="10" t="s">
        <v>11</v>
      </c>
      <c r="V5" s="1" t="str">
        <f>A6</f>
        <v>team3</v>
      </c>
      <c r="W5" s="2">
        <f t="array" ref="W5">SUM(($A$12:$A$32=V5)*(ISNUMBER($C$12:$C$32)),($B$12:$B$32=V5)*(ISNUMBER($E$12:$E$32)))</f>
        <v>0</v>
      </c>
      <c r="X5" s="3">
        <f t="array" ref="X5">SUM((home=V5)*(homescore&gt;visitorscore),(visitor=V5)*(visitorscore&gt;homescore))</f>
        <v>0</v>
      </c>
      <c r="Y5" s="3">
        <f t="array" ref="Y5">SUM((home=V5)*(homescore=visitorscore)*ISNUMBER(visitorscore),(visitor=V5)*(visitorscore=homescore)*ISNUMBER(homescore))</f>
        <v>0</v>
      </c>
      <c r="Z5" s="3">
        <f t="array" ref="Z5">SUM((home=V5)*(homescore&lt;visitorscore),(visitor=V5)*(visitorscore&lt;homescore))</f>
        <v>0</v>
      </c>
      <c r="AA5" s="4">
        <f>SUMIF(home,V5,homescore)+SUMIF(visitor,V5,visitorscore)</f>
        <v>0</v>
      </c>
      <c r="AB5" s="5">
        <f>SUMIF(home,V5,visitorscore)+SUMIF(visitor,V5,homescore)</f>
        <v>0</v>
      </c>
      <c r="AC5" s="13">
        <f t="shared" si="0"/>
        <v>0</v>
      </c>
      <c r="AD5" s="4">
        <f>X5*Options!$B$2+Y5*Options!$B$3+Z5*Options!$B$4+VLOOKUP(V5,$A$4:$B$7,2,0)</f>
        <v>0</v>
      </c>
      <c r="AE5">
        <f t="shared" si="1"/>
        <v>0</v>
      </c>
    </row>
    <row r="6" spans="1:31">
      <c r="A6" s="19" t="s">
        <v>3</v>
      </c>
      <c r="B6" s="18"/>
      <c r="H6" s="14" t="str">
        <f t="array" ref="H6">INDEX($V$3:$V$5,MATCH(LARGE($AE$3:$AE$5-ROW($AE$3:$AE$5)/COUNT($AE$3:$AE$5),ROW(H6)-ROW(H$6)+1),$AE$3:$AE$5-ROW($AE$3:$AE$5)/COUNT($AE$3:$AE$5),0))</f>
        <v>team1</v>
      </c>
      <c r="I6" s="2">
        <f>VLOOKUP($H6,$V$3:$AD$5,2,0)</f>
        <v>0</v>
      </c>
      <c r="J6" s="3">
        <f>VLOOKUP($H6,$V$3:$AD$5,3,0)</f>
        <v>0</v>
      </c>
      <c r="K6" s="3">
        <f>VLOOKUP($H6,$V$3:$AD$5,4,0)</f>
        <v>0</v>
      </c>
      <c r="L6" s="3">
        <f>VLOOKUP($H6,$V$3:$AD$5,5,0)</f>
        <v>0</v>
      </c>
      <c r="M6" s="4">
        <f>VLOOKUP($H6,$V$3:$AD$5,6,0)</f>
        <v>0</v>
      </c>
      <c r="N6" s="5">
        <f>VLOOKUP($H6,$V$3:$AD$5,7,0)</f>
        <v>0</v>
      </c>
      <c r="O6" s="3">
        <f>VLOOKUP($H6,$V$3:$AD$5,8,0)</f>
        <v>0</v>
      </c>
      <c r="P6" s="4">
        <f>VLOOKUP($H6,$V$3:$AD$5,9,0)</f>
        <v>0</v>
      </c>
    </row>
    <row r="7" spans="1:31">
      <c r="B7" s="18"/>
      <c r="H7" s="29" t="str">
        <f t="array" ref="H7">INDEX($V$3:$V$5,MATCH(LARGE($AE$3:$AE$5-ROW($AE$3:$AE$5)/COUNT($AE$3:$AE$5),ROW(H7)-ROW(H$6)+1),$AE$3:$AE$5-ROW($AE$3:$AE$5)/COUNT($AE$3:$AE$5),0))</f>
        <v>team2</v>
      </c>
      <c r="I7" s="5">
        <f>VLOOKUP($H7,$V$3:$AD$5,2,0)</f>
        <v>0</v>
      </c>
      <c r="J7" s="3">
        <f>VLOOKUP($H7,$V$3:$AD$5,3,0)</f>
        <v>0</v>
      </c>
      <c r="K7" s="3">
        <f t="shared" ref="K7:K8" si="2">VLOOKUP($H7,$V$3:$AD$5,4,0)</f>
        <v>0</v>
      </c>
      <c r="L7" s="3">
        <f t="shared" ref="L7:L8" si="3">VLOOKUP($H7,$V$3:$AD$5,5,0)</f>
        <v>0</v>
      </c>
      <c r="M7" s="4">
        <f t="shared" ref="M7:M8" si="4">VLOOKUP($H7,$V$3:$AD$5,6,0)</f>
        <v>0</v>
      </c>
      <c r="N7" s="5">
        <f t="shared" ref="N7:N8" si="5">VLOOKUP($H7,$V$3:$AD$5,7,0)</f>
        <v>0</v>
      </c>
      <c r="O7" s="3">
        <f t="shared" ref="O7:O8" si="6">VLOOKUP($H7,$V$3:$AD$5,8,0)</f>
        <v>0</v>
      </c>
      <c r="P7" s="4">
        <f t="shared" ref="P7:P8" si="7">VLOOKUP($H7,$V$3:$AD$5,9,0)</f>
        <v>0</v>
      </c>
    </row>
    <row r="8" spans="1:31">
      <c r="A8" s="23"/>
      <c r="B8" s="18"/>
      <c r="H8" s="29" t="str">
        <f t="array" ref="H8">INDEX($V$3:$V$5,MATCH(LARGE($AE$3:$AE$5-ROW($AE$3:$AE$5)/COUNT($AE$3:$AE$5),ROW(H8)-ROW(H$6)+1),$AE$3:$AE$5-ROW($AE$3:$AE$5)/COUNT($AE$3:$AE$5),0))</f>
        <v>team3</v>
      </c>
      <c r="I8" s="5">
        <f>VLOOKUP($H8,$V$3:$AD$5,2,0)</f>
        <v>0</v>
      </c>
      <c r="J8" s="3">
        <f>VLOOKUP($H8,$V$3:$AD$5,3,0)</f>
        <v>0</v>
      </c>
      <c r="K8" s="3">
        <f t="shared" si="2"/>
        <v>0</v>
      </c>
      <c r="L8" s="3">
        <f t="shared" si="3"/>
        <v>0</v>
      </c>
      <c r="M8" s="4">
        <f t="shared" si="4"/>
        <v>0</v>
      </c>
      <c r="N8" s="5">
        <f t="shared" si="5"/>
        <v>0</v>
      </c>
      <c r="O8" s="3">
        <f t="shared" si="6"/>
        <v>0</v>
      </c>
      <c r="P8" s="4">
        <f t="shared" si="7"/>
        <v>0</v>
      </c>
    </row>
    <row r="11" spans="1:31">
      <c r="A11" s="15" t="s">
        <v>25</v>
      </c>
    </row>
    <row r="12" spans="1:31">
      <c r="A12" s="6" t="str">
        <f>A4</f>
        <v>team1</v>
      </c>
      <c r="B12" s="6" t="str">
        <f>A5</f>
        <v>team2</v>
      </c>
      <c r="C12" s="7"/>
      <c r="D12" s="7" t="s">
        <v>4</v>
      </c>
      <c r="E12" s="7"/>
      <c r="F12" s="13"/>
    </row>
    <row r="13" spans="1:31">
      <c r="A13" s="6" t="str">
        <f>A5</f>
        <v>team2</v>
      </c>
      <c r="B13" s="6" t="str">
        <f>A6</f>
        <v>team3</v>
      </c>
      <c r="C13" s="7"/>
      <c r="D13" s="7" t="s">
        <v>4</v>
      </c>
      <c r="E13" s="7"/>
      <c r="F13" s="13"/>
    </row>
    <row r="14" spans="1:31">
      <c r="A14" s="6" t="str">
        <f>A6</f>
        <v>team3</v>
      </c>
      <c r="B14" s="6" t="str">
        <f>A4</f>
        <v>team1</v>
      </c>
      <c r="C14" s="7"/>
      <c r="D14" s="7" t="s">
        <v>4</v>
      </c>
      <c r="E14" s="7"/>
      <c r="F14" s="13"/>
    </row>
    <row r="15" spans="1:31">
      <c r="F15" s="13"/>
    </row>
    <row r="16" spans="1:31">
      <c r="F16" s="13"/>
      <c r="H16"/>
      <c r="I16"/>
    </row>
    <row r="17" spans="1:9">
      <c r="A17" s="15" t="s">
        <v>26</v>
      </c>
      <c r="F17" s="13"/>
      <c r="H17"/>
      <c r="I17"/>
    </row>
    <row r="18" spans="1:9">
      <c r="A18" s="6" t="str">
        <f>B12</f>
        <v>team2</v>
      </c>
      <c r="B18" s="6" t="str">
        <f>A12</f>
        <v>team1</v>
      </c>
      <c r="C18" s="7"/>
      <c r="D18" s="7" t="str">
        <f t="shared" ref="A17:E20" si="8">D12</f>
        <v>:</v>
      </c>
      <c r="E18" s="7"/>
    </row>
    <row r="19" spans="1:9">
      <c r="A19" s="6" t="str">
        <f>B13</f>
        <v>team3</v>
      </c>
      <c r="B19" s="6" t="str">
        <f>A13</f>
        <v>team2</v>
      </c>
      <c r="C19" s="7"/>
      <c r="D19" s="7" t="str">
        <f t="shared" si="8"/>
        <v>:</v>
      </c>
      <c r="E19" s="7"/>
    </row>
    <row r="20" spans="1:9">
      <c r="A20" s="6" t="str">
        <f>B14</f>
        <v>team1</v>
      </c>
      <c r="B20" s="6" t="str">
        <f>A14</f>
        <v>team3</v>
      </c>
      <c r="C20" s="7"/>
      <c r="D20" s="7" t="str">
        <f t="shared" si="8"/>
        <v>:</v>
      </c>
      <c r="E20" s="7"/>
    </row>
    <row r="23" spans="1:9">
      <c r="A23" s="15" t="s">
        <v>27</v>
      </c>
    </row>
    <row r="24" spans="1:9">
      <c r="A24" s="6" t="str">
        <f t="shared" ref="A23:E32" si="9">A12</f>
        <v>team1</v>
      </c>
      <c r="B24" s="6" t="str">
        <f t="shared" si="9"/>
        <v>team2</v>
      </c>
      <c r="C24" s="7"/>
      <c r="D24" s="7" t="str">
        <f t="shared" si="9"/>
        <v>:</v>
      </c>
      <c r="E24" s="7"/>
    </row>
    <row r="25" spans="1:9">
      <c r="A25" s="6" t="str">
        <f t="shared" si="9"/>
        <v>team2</v>
      </c>
      <c r="B25" s="6" t="str">
        <f t="shared" si="9"/>
        <v>team3</v>
      </c>
      <c r="C25" s="7"/>
      <c r="D25" s="7" t="str">
        <f t="shared" si="9"/>
        <v>:</v>
      </c>
      <c r="E25" s="7"/>
    </row>
    <row r="26" spans="1:9">
      <c r="A26" s="6" t="str">
        <f t="shared" si="9"/>
        <v>team3</v>
      </c>
      <c r="B26" s="6" t="str">
        <f t="shared" si="9"/>
        <v>team1</v>
      </c>
      <c r="C26" s="7"/>
      <c r="D26" s="7" t="str">
        <f t="shared" si="9"/>
        <v>:</v>
      </c>
      <c r="E26" s="7"/>
    </row>
    <row r="29" spans="1:9">
      <c r="A29" s="15" t="s">
        <v>28</v>
      </c>
    </row>
    <row r="30" spans="1:9">
      <c r="A30" s="6" t="str">
        <f t="shared" si="9"/>
        <v>team2</v>
      </c>
      <c r="B30" s="6" t="str">
        <f t="shared" si="9"/>
        <v>team1</v>
      </c>
      <c r="C30" s="7"/>
      <c r="D30" s="7" t="str">
        <f t="shared" si="9"/>
        <v>:</v>
      </c>
      <c r="E30" s="7"/>
    </row>
    <row r="31" spans="1:9">
      <c r="A31" s="6" t="str">
        <f t="shared" si="9"/>
        <v>team3</v>
      </c>
      <c r="B31" s="6" t="str">
        <f t="shared" si="9"/>
        <v>team2</v>
      </c>
      <c r="C31" s="7"/>
      <c r="D31" s="7" t="str">
        <f t="shared" si="9"/>
        <v>:</v>
      </c>
      <c r="E31" s="7"/>
    </row>
    <row r="32" spans="1:9">
      <c r="A32" s="6" t="str">
        <f t="shared" si="9"/>
        <v>team1</v>
      </c>
      <c r="B32" s="6" t="str">
        <f t="shared" si="9"/>
        <v>team3</v>
      </c>
      <c r="C32" s="7"/>
      <c r="D32" s="7" t="str">
        <f t="shared" si="9"/>
        <v>:</v>
      </c>
      <c r="E32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>
      <selection activeCell="A4" sqref="A4"/>
    </sheetView>
  </sheetViews>
  <sheetFormatPr defaultRowHeight="15"/>
  <cols>
    <col min="1" max="1" width="15.85546875" customWidth="1"/>
    <col min="2" max="2" width="16.140625" customWidth="1"/>
    <col min="3" max="5" width="3.85546875" customWidth="1"/>
    <col min="6" max="6" width="8.28515625" customWidth="1"/>
    <col min="7" max="7" width="8.28515625" style="3" customWidth="1"/>
    <col min="8" max="8" width="15.7109375" style="3" customWidth="1"/>
    <col min="9" max="9" width="5" style="3" customWidth="1"/>
    <col min="10" max="16" width="5" customWidth="1"/>
    <col min="20" max="20" width="11.42578125" customWidth="1"/>
    <col min="22" max="22" width="6.140625" hidden="1" customWidth="1"/>
    <col min="23" max="23" width="3.42578125" hidden="1" customWidth="1"/>
    <col min="24" max="24" width="2.85546875" hidden="1" customWidth="1"/>
    <col min="25" max="25" width="2.28515625" hidden="1" customWidth="1"/>
    <col min="26" max="26" width="2" hidden="1" customWidth="1"/>
    <col min="27" max="27" width="3.28515625" hidden="1" customWidth="1"/>
    <col min="28" max="29" width="3.5703125" hidden="1" customWidth="1"/>
    <col min="30" max="30" width="4.140625" hidden="1" customWidth="1"/>
    <col min="31" max="31" width="11.42578125" hidden="1" customWidth="1"/>
  </cols>
  <sheetData>
    <row r="1" spans="1:31" ht="28.5">
      <c r="A1" s="24" t="s">
        <v>19</v>
      </c>
      <c r="B1" s="18"/>
    </row>
    <row r="2" spans="1:31">
      <c r="A2" s="22"/>
      <c r="B2" s="18"/>
      <c r="W2" s="8" t="s">
        <v>14</v>
      </c>
      <c r="X2" s="9" t="s">
        <v>8</v>
      </c>
      <c r="Y2" s="9" t="s">
        <v>9</v>
      </c>
      <c r="Z2" s="9" t="s">
        <v>10</v>
      </c>
      <c r="AA2" s="10" t="s">
        <v>12</v>
      </c>
      <c r="AB2" s="11" t="s">
        <v>13</v>
      </c>
      <c r="AC2" s="9" t="s">
        <v>15</v>
      </c>
      <c r="AD2" s="10" t="s">
        <v>11</v>
      </c>
      <c r="AE2" s="26" t="s">
        <v>24</v>
      </c>
    </row>
    <row r="3" spans="1:31">
      <c r="A3" s="17" t="s">
        <v>0</v>
      </c>
      <c r="B3" s="28" t="s">
        <v>29</v>
      </c>
      <c r="H3" s="16" t="s">
        <v>17</v>
      </c>
      <c r="V3" s="12" t="str">
        <f>A4</f>
        <v>team1</v>
      </c>
      <c r="W3" s="2">
        <f t="array" ref="W3">SUM(($A$12:$A$32=V3)*(ISNUMBER($C$12:$C$32)),($B$12:$B$32=V3)*(ISNUMBER($E$12:$E$32)))</f>
        <v>0</v>
      </c>
      <c r="X3" s="3">
        <f t="array" ref="X3">SUM((home=V3)*(homescore&gt;visitorscore),(visitor=V3)*(visitorscore&gt;homescore))</f>
        <v>0</v>
      </c>
      <c r="Y3" s="3">
        <f t="array" ref="Y3">SUM((home=V3)*(homescore=visitorscore)*ISNUMBER(visitorscore),(visitor=V3)*(visitorscore=homescore)*ISNUMBER(homescore))</f>
        <v>0</v>
      </c>
      <c r="Z3" s="3">
        <f t="array" ref="Z3">SUM((home=V3)*(homescore&lt;visitorscore),(visitor=V3)*(visitorscore&lt;homescore))</f>
        <v>0</v>
      </c>
      <c r="AA3" s="4">
        <f>SUMIF(home,V3,homescore)+SUMIF(visitor,V3,visitorscore)</f>
        <v>0</v>
      </c>
      <c r="AB3" s="5">
        <f>SUMIF(home,V3,visitorscore)+SUMIF(visitor,V3,homescore)</f>
        <v>0</v>
      </c>
      <c r="AC3" s="13">
        <f>AA3-AB3</f>
        <v>0</v>
      </c>
      <c r="AD3" s="4">
        <f>X3*Options!$B$2+Y3*Options!$B$3+Z3*Options!$B$4+VLOOKUP(V3,$A$4:$B$7,2,0)</f>
        <v>0</v>
      </c>
      <c r="AE3">
        <f>AA3+AC3*10000+AD3*100000000</f>
        <v>0</v>
      </c>
    </row>
    <row r="4" spans="1:31">
      <c r="A4" s="19" t="s">
        <v>1</v>
      </c>
      <c r="B4" s="18"/>
      <c r="V4" s="1" t="str">
        <f>A5</f>
        <v>team2</v>
      </c>
      <c r="W4" s="2">
        <f t="array" ref="W4">SUM(($A$12:$A$32=V4)*(ISNUMBER($C$12:$C$32)),($B$12:$B$32=V4)*(ISNUMBER($E$12:$E$32)))</f>
        <v>0</v>
      </c>
      <c r="X4" s="3">
        <f t="array" ref="X4">SUM((home=V4)*(homescore&gt;visitorscore),(visitor=V4)*(visitorscore&gt;homescore))</f>
        <v>0</v>
      </c>
      <c r="Y4" s="3">
        <f t="array" ref="Y4">SUM((home=V4)*(homescore=visitorscore)*ISNUMBER(visitorscore),(visitor=V4)*(visitorscore=homescore)*ISNUMBER(homescore))</f>
        <v>0</v>
      </c>
      <c r="Z4" s="3">
        <f t="array" ref="Z4">SUM((home=V4)*(homescore&lt;visitorscore),(visitor=V4)*(visitorscore&lt;homescore))</f>
        <v>0</v>
      </c>
      <c r="AA4" s="4">
        <f>SUMIF(home,V4,homescore)+SUMIF(visitor,V4,visitorscore)</f>
        <v>0</v>
      </c>
      <c r="AB4" s="5">
        <f>SUMIF(home,V4,visitorscore)+SUMIF(visitor,V4,homescore)</f>
        <v>0</v>
      </c>
      <c r="AC4" s="13">
        <f t="shared" ref="AC4:AC6" si="0">AA4-AB4</f>
        <v>0</v>
      </c>
      <c r="AD4" s="4">
        <f>X4*Options!$B$2+Y4*Options!$B$3+Z4*Options!$B$4+VLOOKUP(V4,$A$4:$B$7,2,0)</f>
        <v>0</v>
      </c>
      <c r="AE4">
        <f t="shared" ref="AE4:AE6" si="1">AA4+AC4*10000+AD4*100000000</f>
        <v>0</v>
      </c>
    </row>
    <row r="5" spans="1:31">
      <c r="A5" s="19" t="s">
        <v>2</v>
      </c>
      <c r="B5" s="18"/>
      <c r="H5"/>
      <c r="I5" s="8" t="s">
        <v>14</v>
      </c>
      <c r="J5" s="9" t="s">
        <v>8</v>
      </c>
      <c r="K5" s="9" t="s">
        <v>9</v>
      </c>
      <c r="L5" s="9" t="s">
        <v>10</v>
      </c>
      <c r="M5" s="10" t="s">
        <v>12</v>
      </c>
      <c r="N5" s="11" t="s">
        <v>13</v>
      </c>
      <c r="O5" s="9" t="s">
        <v>15</v>
      </c>
      <c r="P5" s="10" t="s">
        <v>11</v>
      </c>
      <c r="V5" s="1" t="str">
        <f>A6</f>
        <v>team3</v>
      </c>
      <c r="W5" s="2">
        <f t="array" ref="W5">SUM(($A$12:$A$32=V5)*(ISNUMBER($C$12:$C$32)),($B$12:$B$32=V5)*(ISNUMBER($E$12:$E$32)))</f>
        <v>0</v>
      </c>
      <c r="X5" s="3">
        <f t="array" ref="X5">SUM((home=V5)*(homescore&gt;visitorscore),(visitor=V5)*(visitorscore&gt;homescore))</f>
        <v>0</v>
      </c>
      <c r="Y5" s="3">
        <f t="array" ref="Y5">SUM((home=V5)*(homescore=visitorscore)*ISNUMBER(visitorscore),(visitor=V5)*(visitorscore=homescore)*ISNUMBER(homescore))</f>
        <v>0</v>
      </c>
      <c r="Z5" s="3">
        <f t="array" ref="Z5">SUM((home=V5)*(homescore&lt;visitorscore),(visitor=V5)*(visitorscore&lt;homescore))</f>
        <v>0</v>
      </c>
      <c r="AA5" s="4">
        <f>SUMIF(home,V5,homescore)+SUMIF(visitor,V5,visitorscore)</f>
        <v>0</v>
      </c>
      <c r="AB5" s="5">
        <f>SUMIF(home,V5,visitorscore)+SUMIF(visitor,V5,homescore)</f>
        <v>0</v>
      </c>
      <c r="AC5" s="13">
        <f t="shared" si="0"/>
        <v>0</v>
      </c>
      <c r="AD5" s="4">
        <f>X5*Options!$B$2+Y5*Options!$B$3+Z5*Options!$B$4+VLOOKUP(V5,$A$4:$B$7,2,0)</f>
        <v>0</v>
      </c>
      <c r="AE5">
        <f t="shared" si="1"/>
        <v>0</v>
      </c>
    </row>
    <row r="6" spans="1:31">
      <c r="A6" s="19" t="s">
        <v>3</v>
      </c>
      <c r="B6" s="18"/>
      <c r="H6" s="14" t="str">
        <f t="array" ref="H6">INDEX($V$3:$V$5,MATCH(LARGE($AE$3:$AE$5-ROW($AE$3:$AE$5)/COUNT($AE$3:$AE$5),ROW(H6)-ROW(H$6)+1),$AE$3:$AE$5-ROW($AE$3:$AE$5)/COUNT($AE$3:$AE$5),0))</f>
        <v>team1</v>
      </c>
      <c r="I6" s="2">
        <f>VLOOKUP($H6,$V$3:$AD$5,2,0)</f>
        <v>0</v>
      </c>
      <c r="J6" s="3">
        <f>VLOOKUP($H6,$V$3:$AD$5,3,0)</f>
        <v>0</v>
      </c>
      <c r="K6" s="3">
        <f>VLOOKUP($H6,$V$3:$AD$5,4,0)</f>
        <v>0</v>
      </c>
      <c r="L6" s="3">
        <f>VLOOKUP($H6,$V$3:$AD$5,5,0)</f>
        <v>0</v>
      </c>
      <c r="M6" s="4">
        <f>VLOOKUP($H6,$V$3:$AD$5,6,0)</f>
        <v>0</v>
      </c>
      <c r="N6" s="5">
        <f>VLOOKUP($H6,$V$3:$AD$5,7,0)</f>
        <v>0</v>
      </c>
      <c r="O6" s="3">
        <f>VLOOKUP($H6,$V$3:$AD$5,8,0)</f>
        <v>0</v>
      </c>
      <c r="P6" s="4">
        <f>VLOOKUP($H6,$V$3:$AD$5,9,0)</f>
        <v>0</v>
      </c>
    </row>
    <row r="7" spans="1:31">
      <c r="B7" s="18"/>
      <c r="H7" s="29" t="str">
        <f t="array" ref="H7">INDEX($V$3:$V$5,MATCH(LARGE($AE$3:$AE$5-ROW($AE$3:$AE$5)/COUNT($AE$3:$AE$5),ROW(H7)-ROW(H$6)+1),$AE$3:$AE$5-ROW($AE$3:$AE$5)/COUNT($AE$3:$AE$5),0))</f>
        <v>team2</v>
      </c>
      <c r="I7" s="5">
        <f>VLOOKUP($H7,$V$3:$AD$5,2,0)</f>
        <v>0</v>
      </c>
      <c r="J7" s="3">
        <f>VLOOKUP($H7,$V$3:$AD$5,3,0)</f>
        <v>0</v>
      </c>
      <c r="K7" s="3">
        <f t="shared" ref="K7:K8" si="2">VLOOKUP($H7,$V$3:$AD$5,4,0)</f>
        <v>0</v>
      </c>
      <c r="L7" s="3">
        <f t="shared" ref="L7:L8" si="3">VLOOKUP($H7,$V$3:$AD$5,5,0)</f>
        <v>0</v>
      </c>
      <c r="M7" s="4">
        <f t="shared" ref="M7:M8" si="4">VLOOKUP($H7,$V$3:$AD$5,6,0)</f>
        <v>0</v>
      </c>
      <c r="N7" s="5">
        <f t="shared" ref="N7:N8" si="5">VLOOKUP($H7,$V$3:$AD$5,7,0)</f>
        <v>0</v>
      </c>
      <c r="O7" s="3">
        <f t="shared" ref="O7:O8" si="6">VLOOKUP($H7,$V$3:$AD$5,8,0)</f>
        <v>0</v>
      </c>
      <c r="P7" s="4">
        <f t="shared" ref="P7:P8" si="7">VLOOKUP($H7,$V$3:$AD$5,9,0)</f>
        <v>0</v>
      </c>
    </row>
    <row r="8" spans="1:31">
      <c r="A8" s="23"/>
      <c r="B8" s="18"/>
      <c r="H8" s="29" t="str">
        <f t="array" ref="H8">INDEX($V$3:$V$5,MATCH(LARGE($AE$3:$AE$5-ROW($AE$3:$AE$5)/COUNT($AE$3:$AE$5),ROW(H8)-ROW(H$6)+1),$AE$3:$AE$5-ROW($AE$3:$AE$5)/COUNT($AE$3:$AE$5),0))</f>
        <v>team3</v>
      </c>
      <c r="I8" s="5">
        <f>VLOOKUP($H8,$V$3:$AD$5,2,0)</f>
        <v>0</v>
      </c>
      <c r="J8" s="3">
        <f>VLOOKUP($H8,$V$3:$AD$5,3,0)</f>
        <v>0</v>
      </c>
      <c r="K8" s="3">
        <f t="shared" si="2"/>
        <v>0</v>
      </c>
      <c r="L8" s="3">
        <f t="shared" si="3"/>
        <v>0</v>
      </c>
      <c r="M8" s="4">
        <f t="shared" si="4"/>
        <v>0</v>
      </c>
      <c r="N8" s="5">
        <f t="shared" si="5"/>
        <v>0</v>
      </c>
      <c r="O8" s="3">
        <f t="shared" si="6"/>
        <v>0</v>
      </c>
      <c r="P8" s="4">
        <f t="shared" si="7"/>
        <v>0</v>
      </c>
    </row>
    <row r="11" spans="1:31">
      <c r="A11" s="15" t="s">
        <v>25</v>
      </c>
    </row>
    <row r="12" spans="1:31">
      <c r="A12" s="6" t="str">
        <f>A4</f>
        <v>team1</v>
      </c>
      <c r="B12" s="6" t="str">
        <f>A5</f>
        <v>team2</v>
      </c>
      <c r="C12" s="7"/>
      <c r="D12" s="7" t="s">
        <v>4</v>
      </c>
      <c r="E12" s="7"/>
      <c r="F12" s="13"/>
    </row>
    <row r="13" spans="1:31">
      <c r="A13" s="6" t="str">
        <f>A5</f>
        <v>team2</v>
      </c>
      <c r="B13" s="6" t="str">
        <f>A6</f>
        <v>team3</v>
      </c>
      <c r="C13" s="7"/>
      <c r="D13" s="7" t="s">
        <v>4</v>
      </c>
      <c r="E13" s="7"/>
      <c r="F13" s="13"/>
    </row>
    <row r="14" spans="1:31">
      <c r="A14" s="6" t="str">
        <f>A6</f>
        <v>team3</v>
      </c>
      <c r="B14" s="6" t="str">
        <f>A4</f>
        <v>team1</v>
      </c>
      <c r="C14" s="7"/>
      <c r="D14" s="7" t="s">
        <v>4</v>
      </c>
      <c r="E14" s="7"/>
      <c r="F14" s="13"/>
    </row>
    <row r="15" spans="1:31">
      <c r="F15" s="13"/>
    </row>
    <row r="16" spans="1:31">
      <c r="F16" s="13"/>
      <c r="H16"/>
      <c r="I16"/>
    </row>
    <row r="17" spans="1:9">
      <c r="A17" s="15" t="s">
        <v>26</v>
      </c>
      <c r="F17" s="13"/>
      <c r="H17"/>
      <c r="I17"/>
    </row>
    <row r="18" spans="1:9">
      <c r="A18" s="6" t="str">
        <f>B12</f>
        <v>team2</v>
      </c>
      <c r="B18" s="6" t="str">
        <f>A12</f>
        <v>team1</v>
      </c>
      <c r="C18" s="7"/>
      <c r="D18" s="7" t="str">
        <f t="shared" ref="D18:H20" si="8">D12</f>
        <v>:</v>
      </c>
      <c r="E18" s="7"/>
    </row>
    <row r="19" spans="1:9">
      <c r="A19" s="6" t="str">
        <f>B13</f>
        <v>team3</v>
      </c>
      <c r="B19" s="6" t="str">
        <f>A13</f>
        <v>team2</v>
      </c>
      <c r="C19" s="7"/>
      <c r="D19" s="7" t="str">
        <f t="shared" si="8"/>
        <v>:</v>
      </c>
      <c r="E19" s="7"/>
    </row>
    <row r="20" spans="1:9">
      <c r="A20" s="6" t="str">
        <f>B14</f>
        <v>team1</v>
      </c>
      <c r="B20" s="6" t="str">
        <f>A14</f>
        <v>team3</v>
      </c>
      <c r="C20" s="7"/>
      <c r="D20" s="7" t="str">
        <f t="shared" si="8"/>
        <v>:</v>
      </c>
      <c r="E20" s="7"/>
    </row>
    <row r="23" spans="1:9">
      <c r="A23" s="15" t="s">
        <v>27</v>
      </c>
    </row>
    <row r="24" spans="1:9">
      <c r="A24" s="6" t="str">
        <f t="shared" ref="A24:E32" si="9">A12</f>
        <v>team1</v>
      </c>
      <c r="B24" s="6" t="str">
        <f t="shared" si="9"/>
        <v>team2</v>
      </c>
      <c r="C24" s="7"/>
      <c r="D24" s="7" t="str">
        <f t="shared" si="9"/>
        <v>:</v>
      </c>
      <c r="E24" s="7"/>
    </row>
    <row r="25" spans="1:9">
      <c r="A25" s="6" t="str">
        <f t="shared" si="9"/>
        <v>team2</v>
      </c>
      <c r="B25" s="6" t="str">
        <f t="shared" si="9"/>
        <v>team3</v>
      </c>
      <c r="C25" s="7"/>
      <c r="D25" s="7" t="str">
        <f t="shared" si="9"/>
        <v>:</v>
      </c>
      <c r="E25" s="7"/>
    </row>
    <row r="26" spans="1:9">
      <c r="A26" s="6" t="str">
        <f t="shared" si="9"/>
        <v>team3</v>
      </c>
      <c r="B26" s="6" t="str">
        <f t="shared" si="9"/>
        <v>team1</v>
      </c>
      <c r="C26" s="7"/>
      <c r="D26" s="7" t="str">
        <f t="shared" si="9"/>
        <v>:</v>
      </c>
      <c r="E26" s="7"/>
    </row>
    <row r="29" spans="1:9">
      <c r="A29" s="15" t="s">
        <v>28</v>
      </c>
    </row>
    <row r="30" spans="1:9">
      <c r="A30" s="6" t="str">
        <f t="shared" si="9"/>
        <v>team2</v>
      </c>
      <c r="B30" s="6" t="str">
        <f t="shared" si="9"/>
        <v>team1</v>
      </c>
      <c r="C30" s="7"/>
      <c r="D30" s="7" t="str">
        <f t="shared" si="9"/>
        <v>:</v>
      </c>
      <c r="E30" s="7"/>
    </row>
    <row r="31" spans="1:9">
      <c r="A31" s="6" t="str">
        <f t="shared" si="9"/>
        <v>team3</v>
      </c>
      <c r="B31" s="6" t="str">
        <f t="shared" si="9"/>
        <v>team2</v>
      </c>
      <c r="C31" s="7"/>
      <c r="D31" s="7" t="str">
        <f t="shared" si="9"/>
        <v>:</v>
      </c>
      <c r="E31" s="7"/>
    </row>
    <row r="32" spans="1:9">
      <c r="A32" s="6" t="str">
        <f t="shared" si="9"/>
        <v>team1</v>
      </c>
      <c r="B32" s="6" t="str">
        <f t="shared" si="9"/>
        <v>team3</v>
      </c>
      <c r="C32" s="7"/>
      <c r="D32" s="7" t="str">
        <f t="shared" si="9"/>
        <v>:</v>
      </c>
      <c r="E32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>
      <selection activeCell="A4" sqref="A4"/>
    </sheetView>
  </sheetViews>
  <sheetFormatPr defaultRowHeight="15"/>
  <cols>
    <col min="1" max="1" width="15.85546875" customWidth="1"/>
    <col min="2" max="2" width="16.140625" customWidth="1"/>
    <col min="3" max="5" width="3.85546875" customWidth="1"/>
    <col min="6" max="6" width="8.28515625" customWidth="1"/>
    <col min="7" max="7" width="8.28515625" style="3" customWidth="1"/>
    <col min="8" max="8" width="15.7109375" style="3" customWidth="1"/>
    <col min="9" max="9" width="5" style="3" customWidth="1"/>
    <col min="10" max="16" width="5" customWidth="1"/>
    <col min="20" max="20" width="11.42578125" customWidth="1"/>
    <col min="22" max="22" width="6.140625" hidden="1" customWidth="1"/>
    <col min="23" max="23" width="3.42578125" hidden="1" customWidth="1"/>
    <col min="24" max="24" width="2.85546875" hidden="1" customWidth="1"/>
    <col min="25" max="25" width="2.28515625" hidden="1" customWidth="1"/>
    <col min="26" max="26" width="2" hidden="1" customWidth="1"/>
    <col min="27" max="27" width="3.28515625" hidden="1" customWidth="1"/>
    <col min="28" max="29" width="3.5703125" hidden="1" customWidth="1"/>
    <col min="30" max="30" width="4.140625" hidden="1" customWidth="1"/>
    <col min="31" max="31" width="11.42578125" hidden="1" customWidth="1"/>
  </cols>
  <sheetData>
    <row r="1" spans="1:31" ht="28.5">
      <c r="A1" s="24" t="s">
        <v>20</v>
      </c>
      <c r="B1" s="18"/>
    </row>
    <row r="2" spans="1:31">
      <c r="A2" s="22"/>
      <c r="B2" s="18"/>
      <c r="W2" s="8" t="s">
        <v>14</v>
      </c>
      <c r="X2" s="9" t="s">
        <v>8</v>
      </c>
      <c r="Y2" s="9" t="s">
        <v>9</v>
      </c>
      <c r="Z2" s="9" t="s">
        <v>10</v>
      </c>
      <c r="AA2" s="10" t="s">
        <v>12</v>
      </c>
      <c r="AB2" s="11" t="s">
        <v>13</v>
      </c>
      <c r="AC2" s="9" t="s">
        <v>15</v>
      </c>
      <c r="AD2" s="10" t="s">
        <v>11</v>
      </c>
      <c r="AE2" s="26" t="s">
        <v>24</v>
      </c>
    </row>
    <row r="3" spans="1:31">
      <c r="A3" s="17" t="s">
        <v>0</v>
      </c>
      <c r="B3" s="28" t="s">
        <v>29</v>
      </c>
      <c r="H3" s="16" t="s">
        <v>17</v>
      </c>
      <c r="V3" s="12" t="str">
        <f>A4</f>
        <v>team1</v>
      </c>
      <c r="W3" s="2">
        <f t="array" ref="W3">SUM(($A$12:$A$32=V3)*(ISNUMBER($C$12:$C$32)),($B$12:$B$32=V3)*(ISNUMBER($E$12:$E$32)))</f>
        <v>0</v>
      </c>
      <c r="X3" s="3">
        <f t="array" ref="X3">SUM((home=V3)*(homescore&gt;visitorscore),(visitor=V3)*(visitorscore&gt;homescore))</f>
        <v>0</v>
      </c>
      <c r="Y3" s="3">
        <f t="array" ref="Y3">SUM((home=V3)*(homescore=visitorscore)*ISNUMBER(visitorscore),(visitor=V3)*(visitorscore=homescore)*ISNUMBER(homescore))</f>
        <v>0</v>
      </c>
      <c r="Z3" s="3">
        <f t="array" ref="Z3">SUM((home=V3)*(homescore&lt;visitorscore),(visitor=V3)*(visitorscore&lt;homescore))</f>
        <v>0</v>
      </c>
      <c r="AA3" s="4">
        <f>SUMIF(home,V3,homescore)+SUMIF(visitor,V3,visitorscore)</f>
        <v>0</v>
      </c>
      <c r="AB3" s="5">
        <f>SUMIF(home,V3,visitorscore)+SUMIF(visitor,V3,homescore)</f>
        <v>0</v>
      </c>
      <c r="AC3" s="13">
        <f>AA3-AB3</f>
        <v>0</v>
      </c>
      <c r="AD3" s="4">
        <f>X3*Options!$B$2+Y3*Options!$B$3+Z3*Options!$B$4+VLOOKUP(V3,$A$4:$B$7,2,0)</f>
        <v>0</v>
      </c>
      <c r="AE3">
        <f>AA3+AC3*10000+AD3*100000000</f>
        <v>0</v>
      </c>
    </row>
    <row r="4" spans="1:31">
      <c r="A4" s="19" t="s">
        <v>1</v>
      </c>
      <c r="B4" s="18"/>
      <c r="V4" s="1" t="str">
        <f>A5</f>
        <v>team2</v>
      </c>
      <c r="W4" s="2">
        <f t="array" ref="W4">SUM(($A$12:$A$32=V4)*(ISNUMBER($C$12:$C$32)),($B$12:$B$32=V4)*(ISNUMBER($E$12:$E$32)))</f>
        <v>0</v>
      </c>
      <c r="X4" s="3">
        <f t="array" ref="X4">SUM((home=V4)*(homescore&gt;visitorscore),(visitor=V4)*(visitorscore&gt;homescore))</f>
        <v>0</v>
      </c>
      <c r="Y4" s="3">
        <f t="array" ref="Y4">SUM((home=V4)*(homescore=visitorscore)*ISNUMBER(visitorscore),(visitor=V4)*(visitorscore=homescore)*ISNUMBER(homescore))</f>
        <v>0</v>
      </c>
      <c r="Z4" s="3">
        <f t="array" ref="Z4">SUM((home=V4)*(homescore&lt;visitorscore),(visitor=V4)*(visitorscore&lt;homescore))</f>
        <v>0</v>
      </c>
      <c r="AA4" s="4">
        <f>SUMIF(home,V4,homescore)+SUMIF(visitor,V4,visitorscore)</f>
        <v>0</v>
      </c>
      <c r="AB4" s="5">
        <f>SUMIF(home,V4,visitorscore)+SUMIF(visitor,V4,homescore)</f>
        <v>0</v>
      </c>
      <c r="AC4" s="13">
        <f t="shared" ref="AC4:AC6" si="0">AA4-AB4</f>
        <v>0</v>
      </c>
      <c r="AD4" s="4">
        <f>X4*Options!$B$2+Y4*Options!$B$3+Z4*Options!$B$4+VLOOKUP(V4,$A$4:$B$7,2,0)</f>
        <v>0</v>
      </c>
      <c r="AE4">
        <f t="shared" ref="AE4:AE6" si="1">AA4+AC4*10000+AD4*100000000</f>
        <v>0</v>
      </c>
    </row>
    <row r="5" spans="1:31">
      <c r="A5" s="19" t="s">
        <v>2</v>
      </c>
      <c r="B5" s="18"/>
      <c r="H5"/>
      <c r="I5" s="8" t="s">
        <v>14</v>
      </c>
      <c r="J5" s="9" t="s">
        <v>8</v>
      </c>
      <c r="K5" s="9" t="s">
        <v>9</v>
      </c>
      <c r="L5" s="9" t="s">
        <v>10</v>
      </c>
      <c r="M5" s="10" t="s">
        <v>12</v>
      </c>
      <c r="N5" s="11" t="s">
        <v>13</v>
      </c>
      <c r="O5" s="9" t="s">
        <v>15</v>
      </c>
      <c r="P5" s="10" t="s">
        <v>11</v>
      </c>
      <c r="V5" s="1" t="str">
        <f>A6</f>
        <v>team3</v>
      </c>
      <c r="W5" s="2">
        <f t="array" ref="W5">SUM(($A$12:$A$32=V5)*(ISNUMBER($C$12:$C$32)),($B$12:$B$32=V5)*(ISNUMBER($E$12:$E$32)))</f>
        <v>0</v>
      </c>
      <c r="X5" s="3">
        <f t="array" ref="X5">SUM((home=V5)*(homescore&gt;visitorscore),(visitor=V5)*(visitorscore&gt;homescore))</f>
        <v>0</v>
      </c>
      <c r="Y5" s="3">
        <f t="array" ref="Y5">SUM((home=V5)*(homescore=visitorscore)*ISNUMBER(visitorscore),(visitor=V5)*(visitorscore=homescore)*ISNUMBER(homescore))</f>
        <v>0</v>
      </c>
      <c r="Z5" s="3">
        <f t="array" ref="Z5">SUM((home=V5)*(homescore&lt;visitorscore),(visitor=V5)*(visitorscore&lt;homescore))</f>
        <v>0</v>
      </c>
      <c r="AA5" s="4">
        <f>SUMIF(home,V5,homescore)+SUMIF(visitor,V5,visitorscore)</f>
        <v>0</v>
      </c>
      <c r="AB5" s="5">
        <f>SUMIF(home,V5,visitorscore)+SUMIF(visitor,V5,homescore)</f>
        <v>0</v>
      </c>
      <c r="AC5" s="13">
        <f t="shared" si="0"/>
        <v>0</v>
      </c>
      <c r="AD5" s="4">
        <f>X5*Options!$B$2+Y5*Options!$B$3+Z5*Options!$B$4+VLOOKUP(V5,$A$4:$B$7,2,0)</f>
        <v>0</v>
      </c>
      <c r="AE5">
        <f t="shared" si="1"/>
        <v>0</v>
      </c>
    </row>
    <row r="6" spans="1:31">
      <c r="A6" s="19" t="s">
        <v>3</v>
      </c>
      <c r="B6" s="18"/>
      <c r="H6" s="14" t="str">
        <f t="array" ref="H6">INDEX($V$3:$V$5,MATCH(LARGE($AE$3:$AE$5-ROW($AE$3:$AE$5)/COUNT($AE$3:$AE$5),ROW(H6)-ROW(H$6)+1),$AE$3:$AE$5-ROW($AE$3:$AE$5)/COUNT($AE$3:$AE$5),0))</f>
        <v>team1</v>
      </c>
      <c r="I6" s="2">
        <f>VLOOKUP($H6,$V$3:$AD$5,2,0)</f>
        <v>0</v>
      </c>
      <c r="J6" s="3">
        <f>VLOOKUP($H6,$V$3:$AD$5,3,0)</f>
        <v>0</v>
      </c>
      <c r="K6" s="3">
        <f>VLOOKUP($H6,$V$3:$AD$5,4,0)</f>
        <v>0</v>
      </c>
      <c r="L6" s="3">
        <f>VLOOKUP($H6,$V$3:$AD$5,5,0)</f>
        <v>0</v>
      </c>
      <c r="M6" s="4">
        <f>VLOOKUP($H6,$V$3:$AD$5,6,0)</f>
        <v>0</v>
      </c>
      <c r="N6" s="5">
        <f>VLOOKUP($H6,$V$3:$AD$5,7,0)</f>
        <v>0</v>
      </c>
      <c r="O6" s="3">
        <f>VLOOKUP($H6,$V$3:$AD$5,8,0)</f>
        <v>0</v>
      </c>
      <c r="P6" s="4">
        <f>VLOOKUP($H6,$V$3:$AD$5,9,0)</f>
        <v>0</v>
      </c>
    </row>
    <row r="7" spans="1:31">
      <c r="B7" s="18"/>
      <c r="H7" s="29" t="str">
        <f t="array" ref="H7">INDEX($V$3:$V$5,MATCH(LARGE($AE$3:$AE$5-ROW($AE$3:$AE$5)/COUNT($AE$3:$AE$5),ROW(H7)-ROW(H$6)+1),$AE$3:$AE$5-ROW($AE$3:$AE$5)/COUNT($AE$3:$AE$5),0))</f>
        <v>team2</v>
      </c>
      <c r="I7" s="5">
        <f>VLOOKUP($H7,$V$3:$AD$5,2,0)</f>
        <v>0</v>
      </c>
      <c r="J7" s="3">
        <f>VLOOKUP($H7,$V$3:$AD$5,3,0)</f>
        <v>0</v>
      </c>
      <c r="K7" s="3">
        <f t="shared" ref="K7:K8" si="2">VLOOKUP($H7,$V$3:$AD$5,4,0)</f>
        <v>0</v>
      </c>
      <c r="L7" s="3">
        <f t="shared" ref="L7:L8" si="3">VLOOKUP($H7,$V$3:$AD$5,5,0)</f>
        <v>0</v>
      </c>
      <c r="M7" s="4">
        <f t="shared" ref="M7:M8" si="4">VLOOKUP($H7,$V$3:$AD$5,6,0)</f>
        <v>0</v>
      </c>
      <c r="N7" s="5">
        <f t="shared" ref="N7:N8" si="5">VLOOKUP($H7,$V$3:$AD$5,7,0)</f>
        <v>0</v>
      </c>
      <c r="O7" s="3">
        <f t="shared" ref="O7:O8" si="6">VLOOKUP($H7,$V$3:$AD$5,8,0)</f>
        <v>0</v>
      </c>
      <c r="P7" s="4">
        <f t="shared" ref="P7:P8" si="7">VLOOKUP($H7,$V$3:$AD$5,9,0)</f>
        <v>0</v>
      </c>
    </row>
    <row r="8" spans="1:31">
      <c r="A8" s="23"/>
      <c r="B8" s="18"/>
      <c r="H8" s="29" t="str">
        <f t="array" ref="H8">INDEX($V$3:$V$5,MATCH(LARGE($AE$3:$AE$5-ROW($AE$3:$AE$5)/COUNT($AE$3:$AE$5),ROW(H8)-ROW(H$6)+1),$AE$3:$AE$5-ROW($AE$3:$AE$5)/COUNT($AE$3:$AE$5),0))</f>
        <v>team3</v>
      </c>
      <c r="I8" s="5">
        <f>VLOOKUP($H8,$V$3:$AD$5,2,0)</f>
        <v>0</v>
      </c>
      <c r="J8" s="3">
        <f>VLOOKUP($H8,$V$3:$AD$5,3,0)</f>
        <v>0</v>
      </c>
      <c r="K8" s="3">
        <f t="shared" si="2"/>
        <v>0</v>
      </c>
      <c r="L8" s="3">
        <f t="shared" si="3"/>
        <v>0</v>
      </c>
      <c r="M8" s="4">
        <f t="shared" si="4"/>
        <v>0</v>
      </c>
      <c r="N8" s="5">
        <f t="shared" si="5"/>
        <v>0</v>
      </c>
      <c r="O8" s="3">
        <f t="shared" si="6"/>
        <v>0</v>
      </c>
      <c r="P8" s="4">
        <f t="shared" si="7"/>
        <v>0</v>
      </c>
    </row>
    <row r="11" spans="1:31">
      <c r="A11" s="15" t="s">
        <v>25</v>
      </c>
    </row>
    <row r="12" spans="1:31">
      <c r="A12" s="6" t="str">
        <f>A4</f>
        <v>team1</v>
      </c>
      <c r="B12" s="6" t="str">
        <f>A5</f>
        <v>team2</v>
      </c>
      <c r="C12" s="7"/>
      <c r="D12" s="7" t="s">
        <v>4</v>
      </c>
      <c r="E12" s="7"/>
      <c r="F12" s="13"/>
    </row>
    <row r="13" spans="1:31">
      <c r="A13" s="6" t="str">
        <f>A5</f>
        <v>team2</v>
      </c>
      <c r="B13" s="6" t="str">
        <f>A6</f>
        <v>team3</v>
      </c>
      <c r="C13" s="7"/>
      <c r="D13" s="7" t="s">
        <v>4</v>
      </c>
      <c r="E13" s="7"/>
      <c r="F13" s="13"/>
    </row>
    <row r="14" spans="1:31">
      <c r="A14" s="6" t="str">
        <f>A6</f>
        <v>team3</v>
      </c>
      <c r="B14" s="6" t="str">
        <f>A4</f>
        <v>team1</v>
      </c>
      <c r="C14" s="7"/>
      <c r="D14" s="7" t="s">
        <v>4</v>
      </c>
      <c r="E14" s="7"/>
      <c r="F14" s="13"/>
    </row>
    <row r="15" spans="1:31">
      <c r="F15" s="13"/>
    </row>
    <row r="16" spans="1:31">
      <c r="F16" s="13"/>
      <c r="H16"/>
      <c r="I16"/>
    </row>
    <row r="17" spans="1:9">
      <c r="A17" s="15" t="s">
        <v>26</v>
      </c>
      <c r="F17" s="13"/>
      <c r="H17"/>
      <c r="I17"/>
    </row>
    <row r="18" spans="1:9">
      <c r="A18" s="6" t="str">
        <f>B12</f>
        <v>team2</v>
      </c>
      <c r="B18" s="6" t="str">
        <f>A12</f>
        <v>team1</v>
      </c>
      <c r="C18" s="7"/>
      <c r="D18" s="7" t="str">
        <f t="shared" ref="D18:H20" si="8">D12</f>
        <v>:</v>
      </c>
      <c r="E18" s="7"/>
    </row>
    <row r="19" spans="1:9">
      <c r="A19" s="6" t="str">
        <f>B13</f>
        <v>team3</v>
      </c>
      <c r="B19" s="6" t="str">
        <f>A13</f>
        <v>team2</v>
      </c>
      <c r="C19" s="7"/>
      <c r="D19" s="7" t="str">
        <f t="shared" si="8"/>
        <v>:</v>
      </c>
      <c r="E19" s="7"/>
    </row>
    <row r="20" spans="1:9">
      <c r="A20" s="6" t="str">
        <f>B14</f>
        <v>team1</v>
      </c>
      <c r="B20" s="6" t="str">
        <f>A14</f>
        <v>team3</v>
      </c>
      <c r="C20" s="7"/>
      <c r="D20" s="7" t="str">
        <f t="shared" si="8"/>
        <v>:</v>
      </c>
      <c r="E20" s="7"/>
    </row>
    <row r="23" spans="1:9">
      <c r="A23" s="15" t="s">
        <v>27</v>
      </c>
    </row>
    <row r="24" spans="1:9">
      <c r="A24" s="6" t="str">
        <f t="shared" ref="A24:E32" si="9">A12</f>
        <v>team1</v>
      </c>
      <c r="B24" s="6" t="str">
        <f t="shared" si="9"/>
        <v>team2</v>
      </c>
      <c r="C24" s="7"/>
      <c r="D24" s="7" t="str">
        <f t="shared" si="9"/>
        <v>:</v>
      </c>
      <c r="E24" s="7"/>
    </row>
    <row r="25" spans="1:9">
      <c r="A25" s="6" t="str">
        <f t="shared" si="9"/>
        <v>team2</v>
      </c>
      <c r="B25" s="6" t="str">
        <f t="shared" si="9"/>
        <v>team3</v>
      </c>
      <c r="C25" s="7"/>
      <c r="D25" s="7" t="str">
        <f t="shared" si="9"/>
        <v>:</v>
      </c>
      <c r="E25" s="7"/>
    </row>
    <row r="26" spans="1:9">
      <c r="A26" s="6" t="str">
        <f t="shared" si="9"/>
        <v>team3</v>
      </c>
      <c r="B26" s="6" t="str">
        <f t="shared" si="9"/>
        <v>team1</v>
      </c>
      <c r="C26" s="7"/>
      <c r="D26" s="7" t="str">
        <f t="shared" si="9"/>
        <v>:</v>
      </c>
      <c r="E26" s="7"/>
    </row>
    <row r="29" spans="1:9">
      <c r="A29" s="15" t="s">
        <v>28</v>
      </c>
    </row>
    <row r="30" spans="1:9">
      <c r="A30" s="6" t="str">
        <f t="shared" si="9"/>
        <v>team2</v>
      </c>
      <c r="B30" s="6" t="str">
        <f t="shared" si="9"/>
        <v>team1</v>
      </c>
      <c r="C30" s="7"/>
      <c r="D30" s="7" t="str">
        <f t="shared" si="9"/>
        <v>:</v>
      </c>
      <c r="E30" s="7"/>
    </row>
    <row r="31" spans="1:9">
      <c r="A31" s="6" t="str">
        <f t="shared" si="9"/>
        <v>team3</v>
      </c>
      <c r="B31" s="6" t="str">
        <f t="shared" si="9"/>
        <v>team2</v>
      </c>
      <c r="C31" s="7"/>
      <c r="D31" s="7" t="str">
        <f t="shared" si="9"/>
        <v>:</v>
      </c>
      <c r="E31" s="7"/>
    </row>
    <row r="32" spans="1:9">
      <c r="A32" s="6" t="str">
        <f t="shared" si="9"/>
        <v>team1</v>
      </c>
      <c r="B32" s="6" t="str">
        <f t="shared" si="9"/>
        <v>team3</v>
      </c>
      <c r="C32" s="7"/>
      <c r="D32" s="7" t="str">
        <f t="shared" si="9"/>
        <v>:</v>
      </c>
      <c r="E32" s="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2"/>
  <sheetViews>
    <sheetView workbookViewId="0">
      <selection activeCell="A4" sqref="A4"/>
    </sheetView>
  </sheetViews>
  <sheetFormatPr defaultRowHeight="15"/>
  <cols>
    <col min="1" max="1" width="15.85546875" customWidth="1"/>
    <col min="2" max="2" width="16.140625" customWidth="1"/>
    <col min="3" max="5" width="3.85546875" customWidth="1"/>
    <col min="6" max="6" width="8.28515625" customWidth="1"/>
    <col min="7" max="7" width="8.28515625" style="3" customWidth="1"/>
    <col min="8" max="8" width="15.7109375" style="3" customWidth="1"/>
    <col min="9" max="9" width="5" style="3" customWidth="1"/>
    <col min="10" max="16" width="5" customWidth="1"/>
    <col min="20" max="20" width="11.42578125" customWidth="1"/>
    <col min="22" max="22" width="6.140625" hidden="1" customWidth="1"/>
    <col min="23" max="23" width="3.42578125" hidden="1" customWidth="1"/>
    <col min="24" max="24" width="2.85546875" hidden="1" customWidth="1"/>
    <col min="25" max="25" width="2.28515625" hidden="1" customWidth="1"/>
    <col min="26" max="26" width="2" hidden="1" customWidth="1"/>
    <col min="27" max="27" width="3.28515625" hidden="1" customWidth="1"/>
    <col min="28" max="29" width="3.5703125" hidden="1" customWidth="1"/>
    <col min="30" max="30" width="4.140625" hidden="1" customWidth="1"/>
    <col min="31" max="31" width="11.42578125" hidden="1" customWidth="1"/>
  </cols>
  <sheetData>
    <row r="1" spans="1:31" ht="28.5">
      <c r="A1" s="24" t="s">
        <v>21</v>
      </c>
      <c r="B1" s="18"/>
    </row>
    <row r="2" spans="1:31">
      <c r="A2" s="22"/>
      <c r="B2" s="18"/>
      <c r="W2" s="8" t="s">
        <v>14</v>
      </c>
      <c r="X2" s="9" t="s">
        <v>8</v>
      </c>
      <c r="Y2" s="9" t="s">
        <v>9</v>
      </c>
      <c r="Z2" s="9" t="s">
        <v>10</v>
      </c>
      <c r="AA2" s="10" t="s">
        <v>12</v>
      </c>
      <c r="AB2" s="11" t="s">
        <v>13</v>
      </c>
      <c r="AC2" s="9" t="s">
        <v>15</v>
      </c>
      <c r="AD2" s="10" t="s">
        <v>11</v>
      </c>
      <c r="AE2" s="26" t="s">
        <v>24</v>
      </c>
    </row>
    <row r="3" spans="1:31">
      <c r="A3" s="17" t="s">
        <v>0</v>
      </c>
      <c r="B3" s="28" t="s">
        <v>29</v>
      </c>
      <c r="H3" s="16" t="s">
        <v>17</v>
      </c>
      <c r="V3" s="12" t="str">
        <f>A4</f>
        <v>team1</v>
      </c>
      <c r="W3" s="2">
        <f t="array" ref="W3">SUM(($A$12:$A$32=V3)*(ISNUMBER($C$12:$C$32)),($B$12:$B$32=V3)*(ISNUMBER($E$12:$E$32)))</f>
        <v>0</v>
      </c>
      <c r="X3" s="3">
        <f t="array" ref="X3">SUM((home=V3)*(homescore&gt;visitorscore),(visitor=V3)*(visitorscore&gt;homescore))</f>
        <v>0</v>
      </c>
      <c r="Y3" s="3">
        <f t="array" ref="Y3">SUM((home=V3)*(homescore=visitorscore)*ISNUMBER(visitorscore),(visitor=V3)*(visitorscore=homescore)*ISNUMBER(homescore))</f>
        <v>0</v>
      </c>
      <c r="Z3" s="3">
        <f t="array" ref="Z3">SUM((home=V3)*(homescore&lt;visitorscore),(visitor=V3)*(visitorscore&lt;homescore))</f>
        <v>0</v>
      </c>
      <c r="AA3" s="4">
        <f>SUMIF(home,V3,homescore)+SUMIF(visitor,V3,visitorscore)</f>
        <v>0</v>
      </c>
      <c r="AB3" s="5">
        <f>SUMIF(home,V3,visitorscore)+SUMIF(visitor,V3,homescore)</f>
        <v>0</v>
      </c>
      <c r="AC3" s="13">
        <f>AA3-AB3</f>
        <v>0</v>
      </c>
      <c r="AD3" s="4">
        <f>X3*Options!$B$2+Y3*Options!$B$3+Z3*Options!$B$4+VLOOKUP(V3,$A$4:$B$7,2,0)</f>
        <v>0</v>
      </c>
      <c r="AE3">
        <f>AA3+AC3*10000+AD3*100000000</f>
        <v>0</v>
      </c>
    </row>
    <row r="4" spans="1:31">
      <c r="A4" s="19" t="s">
        <v>1</v>
      </c>
      <c r="B4" s="18"/>
      <c r="V4" s="1" t="str">
        <f>A5</f>
        <v>team2</v>
      </c>
      <c r="W4" s="2">
        <f t="array" ref="W4">SUM(($A$12:$A$32=V4)*(ISNUMBER($C$12:$C$32)),($B$12:$B$32=V4)*(ISNUMBER($E$12:$E$32)))</f>
        <v>0</v>
      </c>
      <c r="X4" s="3">
        <f t="array" ref="X4">SUM((home=V4)*(homescore&gt;visitorscore),(visitor=V4)*(visitorscore&gt;homescore))</f>
        <v>0</v>
      </c>
      <c r="Y4" s="3">
        <f t="array" ref="Y4">SUM((home=V4)*(homescore=visitorscore)*ISNUMBER(visitorscore),(visitor=V4)*(visitorscore=homescore)*ISNUMBER(homescore))</f>
        <v>0</v>
      </c>
      <c r="Z4" s="3">
        <f t="array" ref="Z4">SUM((home=V4)*(homescore&lt;visitorscore),(visitor=V4)*(visitorscore&lt;homescore))</f>
        <v>0</v>
      </c>
      <c r="AA4" s="4">
        <f>SUMIF(home,V4,homescore)+SUMIF(visitor,V4,visitorscore)</f>
        <v>0</v>
      </c>
      <c r="AB4" s="5">
        <f>SUMIF(home,V4,visitorscore)+SUMIF(visitor,V4,homescore)</f>
        <v>0</v>
      </c>
      <c r="AC4" s="13">
        <f t="shared" ref="AC4:AC6" si="0">AA4-AB4</f>
        <v>0</v>
      </c>
      <c r="AD4" s="4">
        <f>X4*Options!$B$2+Y4*Options!$B$3+Z4*Options!$B$4+VLOOKUP(V4,$A$4:$B$7,2,0)</f>
        <v>0</v>
      </c>
      <c r="AE4">
        <f t="shared" ref="AE4:AE6" si="1">AA4+AC4*10000+AD4*100000000</f>
        <v>0</v>
      </c>
    </row>
    <row r="5" spans="1:31">
      <c r="A5" s="19" t="s">
        <v>2</v>
      </c>
      <c r="B5" s="18"/>
      <c r="H5"/>
      <c r="I5" s="8" t="s">
        <v>14</v>
      </c>
      <c r="J5" s="9" t="s">
        <v>8</v>
      </c>
      <c r="K5" s="9" t="s">
        <v>9</v>
      </c>
      <c r="L5" s="9" t="s">
        <v>10</v>
      </c>
      <c r="M5" s="10" t="s">
        <v>12</v>
      </c>
      <c r="N5" s="11" t="s">
        <v>13</v>
      </c>
      <c r="O5" s="9" t="s">
        <v>15</v>
      </c>
      <c r="P5" s="10" t="s">
        <v>11</v>
      </c>
      <c r="V5" s="1" t="str">
        <f>A6</f>
        <v>team3</v>
      </c>
      <c r="W5" s="2">
        <f t="array" ref="W5">SUM(($A$12:$A$32=V5)*(ISNUMBER($C$12:$C$32)),($B$12:$B$32=V5)*(ISNUMBER($E$12:$E$32)))</f>
        <v>0</v>
      </c>
      <c r="X5" s="3">
        <f t="array" ref="X5">SUM((home=V5)*(homescore&gt;visitorscore),(visitor=V5)*(visitorscore&gt;homescore))</f>
        <v>0</v>
      </c>
      <c r="Y5" s="3">
        <f t="array" ref="Y5">SUM((home=V5)*(homescore=visitorscore)*ISNUMBER(visitorscore),(visitor=V5)*(visitorscore=homescore)*ISNUMBER(homescore))</f>
        <v>0</v>
      </c>
      <c r="Z5" s="3">
        <f t="array" ref="Z5">SUM((home=V5)*(homescore&lt;visitorscore),(visitor=V5)*(visitorscore&lt;homescore))</f>
        <v>0</v>
      </c>
      <c r="AA5" s="4">
        <f>SUMIF(home,V5,homescore)+SUMIF(visitor,V5,visitorscore)</f>
        <v>0</v>
      </c>
      <c r="AB5" s="5">
        <f>SUMIF(home,V5,visitorscore)+SUMIF(visitor,V5,homescore)</f>
        <v>0</v>
      </c>
      <c r="AC5" s="13">
        <f t="shared" si="0"/>
        <v>0</v>
      </c>
      <c r="AD5" s="4">
        <f>X5*Options!$B$2+Y5*Options!$B$3+Z5*Options!$B$4+VLOOKUP(V5,$A$4:$B$7,2,0)</f>
        <v>0</v>
      </c>
      <c r="AE5">
        <f t="shared" si="1"/>
        <v>0</v>
      </c>
    </row>
    <row r="6" spans="1:31">
      <c r="A6" s="19" t="s">
        <v>3</v>
      </c>
      <c r="B6" s="18"/>
      <c r="H6" s="14" t="str">
        <f t="array" ref="H6">INDEX($V$3:$V$5,MATCH(LARGE($AE$3:$AE$5-ROW($AE$3:$AE$5)/COUNT($AE$3:$AE$5),ROW(H6)-ROW(H$6)+1),$AE$3:$AE$5-ROW($AE$3:$AE$5)/COUNT($AE$3:$AE$5),0))</f>
        <v>team1</v>
      </c>
      <c r="I6" s="2">
        <f>VLOOKUP($H6,$V$3:$AD$5,2,0)</f>
        <v>0</v>
      </c>
      <c r="J6" s="3">
        <f>VLOOKUP($H6,$V$3:$AD$5,3,0)</f>
        <v>0</v>
      </c>
      <c r="K6" s="3">
        <f>VLOOKUP($H6,$V$3:$AD$5,4,0)</f>
        <v>0</v>
      </c>
      <c r="L6" s="3">
        <f>VLOOKUP($H6,$V$3:$AD$5,5,0)</f>
        <v>0</v>
      </c>
      <c r="M6" s="4">
        <f>VLOOKUP($H6,$V$3:$AD$5,6,0)</f>
        <v>0</v>
      </c>
      <c r="N6" s="5">
        <f>VLOOKUP($H6,$V$3:$AD$5,7,0)</f>
        <v>0</v>
      </c>
      <c r="O6" s="3">
        <f>VLOOKUP($H6,$V$3:$AD$5,8,0)</f>
        <v>0</v>
      </c>
      <c r="P6" s="4">
        <f>VLOOKUP($H6,$V$3:$AD$5,9,0)</f>
        <v>0</v>
      </c>
    </row>
    <row r="7" spans="1:31">
      <c r="B7" s="18"/>
      <c r="H7" s="29" t="str">
        <f t="array" ref="H7">INDEX($V$3:$V$5,MATCH(LARGE($AE$3:$AE$5-ROW($AE$3:$AE$5)/COUNT($AE$3:$AE$5),ROW(H7)-ROW(H$6)+1),$AE$3:$AE$5-ROW($AE$3:$AE$5)/COUNT($AE$3:$AE$5),0))</f>
        <v>team2</v>
      </c>
      <c r="I7" s="5">
        <f>VLOOKUP($H7,$V$3:$AD$5,2,0)</f>
        <v>0</v>
      </c>
      <c r="J7" s="3">
        <f>VLOOKUP($H7,$V$3:$AD$5,3,0)</f>
        <v>0</v>
      </c>
      <c r="K7" s="3">
        <f t="shared" ref="K7:K8" si="2">VLOOKUP($H7,$V$3:$AD$5,4,0)</f>
        <v>0</v>
      </c>
      <c r="L7" s="3">
        <f t="shared" ref="L7:L8" si="3">VLOOKUP($H7,$V$3:$AD$5,5,0)</f>
        <v>0</v>
      </c>
      <c r="M7" s="4">
        <f t="shared" ref="M7:M8" si="4">VLOOKUP($H7,$V$3:$AD$5,6,0)</f>
        <v>0</v>
      </c>
      <c r="N7" s="5">
        <f t="shared" ref="N7:N8" si="5">VLOOKUP($H7,$V$3:$AD$5,7,0)</f>
        <v>0</v>
      </c>
      <c r="O7" s="3">
        <f t="shared" ref="O7:O8" si="6">VLOOKUP($H7,$V$3:$AD$5,8,0)</f>
        <v>0</v>
      </c>
      <c r="P7" s="4">
        <f t="shared" ref="P7:P8" si="7">VLOOKUP($H7,$V$3:$AD$5,9,0)</f>
        <v>0</v>
      </c>
    </row>
    <row r="8" spans="1:31">
      <c r="A8" s="23"/>
      <c r="B8" s="18"/>
      <c r="H8" s="29" t="str">
        <f t="array" ref="H8">INDEX($V$3:$V$5,MATCH(LARGE($AE$3:$AE$5-ROW($AE$3:$AE$5)/COUNT($AE$3:$AE$5),ROW(H8)-ROW(H$6)+1),$AE$3:$AE$5-ROW($AE$3:$AE$5)/COUNT($AE$3:$AE$5),0))</f>
        <v>team3</v>
      </c>
      <c r="I8" s="5">
        <f>VLOOKUP($H8,$V$3:$AD$5,2,0)</f>
        <v>0</v>
      </c>
      <c r="J8" s="3">
        <f>VLOOKUP($H8,$V$3:$AD$5,3,0)</f>
        <v>0</v>
      </c>
      <c r="K8" s="3">
        <f t="shared" si="2"/>
        <v>0</v>
      </c>
      <c r="L8" s="3">
        <f t="shared" si="3"/>
        <v>0</v>
      </c>
      <c r="M8" s="4">
        <f t="shared" si="4"/>
        <v>0</v>
      </c>
      <c r="N8" s="5">
        <f t="shared" si="5"/>
        <v>0</v>
      </c>
      <c r="O8" s="3">
        <f t="shared" si="6"/>
        <v>0</v>
      </c>
      <c r="P8" s="4">
        <f t="shared" si="7"/>
        <v>0</v>
      </c>
    </row>
    <row r="11" spans="1:31">
      <c r="A11" s="15" t="s">
        <v>25</v>
      </c>
    </row>
    <row r="12" spans="1:31">
      <c r="A12" s="6" t="str">
        <f>A4</f>
        <v>team1</v>
      </c>
      <c r="B12" s="6" t="str">
        <f>A5</f>
        <v>team2</v>
      </c>
      <c r="C12" s="7"/>
      <c r="D12" s="7" t="s">
        <v>4</v>
      </c>
      <c r="E12" s="7"/>
      <c r="F12" s="13"/>
    </row>
    <row r="13" spans="1:31">
      <c r="A13" s="6" t="str">
        <f>A5</f>
        <v>team2</v>
      </c>
      <c r="B13" s="6" t="str">
        <f>A6</f>
        <v>team3</v>
      </c>
      <c r="C13" s="7"/>
      <c r="D13" s="7" t="s">
        <v>4</v>
      </c>
      <c r="E13" s="7"/>
      <c r="F13" s="13"/>
    </row>
    <row r="14" spans="1:31">
      <c r="A14" s="6" t="str">
        <f>A6</f>
        <v>team3</v>
      </c>
      <c r="B14" s="6" t="str">
        <f>A4</f>
        <v>team1</v>
      </c>
      <c r="C14" s="7"/>
      <c r="D14" s="7" t="s">
        <v>4</v>
      </c>
      <c r="E14" s="7"/>
      <c r="F14" s="13"/>
    </row>
    <row r="15" spans="1:31">
      <c r="F15" s="13"/>
    </row>
    <row r="16" spans="1:31">
      <c r="F16" s="13"/>
      <c r="H16"/>
      <c r="I16"/>
    </row>
    <row r="17" spans="1:9">
      <c r="A17" s="15" t="s">
        <v>26</v>
      </c>
      <c r="F17" s="13"/>
      <c r="H17"/>
      <c r="I17"/>
    </row>
    <row r="18" spans="1:9">
      <c r="A18" s="6" t="str">
        <f>B12</f>
        <v>team2</v>
      </c>
      <c r="B18" s="6" t="str">
        <f>A12</f>
        <v>team1</v>
      </c>
      <c r="C18" s="7"/>
      <c r="D18" s="7" t="str">
        <f t="shared" ref="D18:H20" si="8">D12</f>
        <v>:</v>
      </c>
      <c r="E18" s="7"/>
    </row>
    <row r="19" spans="1:9">
      <c r="A19" s="6" t="str">
        <f>B13</f>
        <v>team3</v>
      </c>
      <c r="B19" s="6" t="str">
        <f>A13</f>
        <v>team2</v>
      </c>
      <c r="C19" s="7"/>
      <c r="D19" s="7" t="str">
        <f t="shared" si="8"/>
        <v>:</v>
      </c>
      <c r="E19" s="7"/>
    </row>
    <row r="20" spans="1:9">
      <c r="A20" s="6" t="str">
        <f>B14</f>
        <v>team1</v>
      </c>
      <c r="B20" s="6" t="str">
        <f>A14</f>
        <v>team3</v>
      </c>
      <c r="C20" s="7"/>
      <c r="D20" s="7" t="str">
        <f t="shared" si="8"/>
        <v>:</v>
      </c>
      <c r="E20" s="7"/>
    </row>
    <row r="23" spans="1:9">
      <c r="A23" s="15" t="s">
        <v>27</v>
      </c>
    </row>
    <row r="24" spans="1:9">
      <c r="A24" s="6" t="str">
        <f t="shared" ref="A24:E32" si="9">A12</f>
        <v>team1</v>
      </c>
      <c r="B24" s="6" t="str">
        <f t="shared" si="9"/>
        <v>team2</v>
      </c>
      <c r="C24" s="7"/>
      <c r="D24" s="7" t="str">
        <f t="shared" si="9"/>
        <v>:</v>
      </c>
      <c r="E24" s="7"/>
    </row>
    <row r="25" spans="1:9">
      <c r="A25" s="6" t="str">
        <f t="shared" si="9"/>
        <v>team2</v>
      </c>
      <c r="B25" s="6" t="str">
        <f t="shared" si="9"/>
        <v>team3</v>
      </c>
      <c r="C25" s="7"/>
      <c r="D25" s="7" t="str">
        <f t="shared" si="9"/>
        <v>:</v>
      </c>
      <c r="E25" s="7"/>
    </row>
    <row r="26" spans="1:9">
      <c r="A26" s="6" t="str">
        <f t="shared" si="9"/>
        <v>team3</v>
      </c>
      <c r="B26" s="6" t="str">
        <f t="shared" si="9"/>
        <v>team1</v>
      </c>
      <c r="C26" s="7"/>
      <c r="D26" s="7" t="str">
        <f t="shared" si="9"/>
        <v>:</v>
      </c>
      <c r="E26" s="7"/>
    </row>
    <row r="29" spans="1:9">
      <c r="A29" s="15" t="s">
        <v>28</v>
      </c>
    </row>
    <row r="30" spans="1:9">
      <c r="A30" s="6" t="str">
        <f t="shared" si="9"/>
        <v>team2</v>
      </c>
      <c r="B30" s="6" t="str">
        <f t="shared" si="9"/>
        <v>team1</v>
      </c>
      <c r="C30" s="7"/>
      <c r="D30" s="7" t="str">
        <f t="shared" si="9"/>
        <v>:</v>
      </c>
      <c r="E30" s="7"/>
    </row>
    <row r="31" spans="1:9">
      <c r="A31" s="6" t="str">
        <f t="shared" si="9"/>
        <v>team3</v>
      </c>
      <c r="B31" s="6" t="str">
        <f t="shared" si="9"/>
        <v>team2</v>
      </c>
      <c r="C31" s="7"/>
      <c r="D31" s="7" t="str">
        <f t="shared" si="9"/>
        <v>:</v>
      </c>
      <c r="E31" s="7"/>
    </row>
    <row r="32" spans="1:9">
      <c r="A32" s="6" t="str">
        <f t="shared" si="9"/>
        <v>team1</v>
      </c>
      <c r="B32" s="6" t="str">
        <f t="shared" si="9"/>
        <v>team3</v>
      </c>
      <c r="C32" s="7"/>
      <c r="D32" s="7" t="str">
        <f t="shared" si="9"/>
        <v>:</v>
      </c>
      <c r="E32" s="7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16" sqref="C16"/>
    </sheetView>
  </sheetViews>
  <sheetFormatPr defaultRowHeight="15"/>
  <cols>
    <col min="1" max="1" width="19.5703125" customWidth="1"/>
    <col min="3" max="3" width="61.7109375" customWidth="1"/>
  </cols>
  <sheetData>
    <row r="1" spans="1:3">
      <c r="A1" s="21" t="s">
        <v>16</v>
      </c>
      <c r="B1" s="18"/>
    </row>
    <row r="2" spans="1:3">
      <c r="A2" s="20" t="s">
        <v>5</v>
      </c>
      <c r="B2" s="27">
        <v>3</v>
      </c>
    </row>
    <row r="3" spans="1:3">
      <c r="A3" s="19" t="s">
        <v>7</v>
      </c>
      <c r="B3" s="27">
        <v>1</v>
      </c>
    </row>
    <row r="4" spans="1:3">
      <c r="A4" s="19" t="s">
        <v>6</v>
      </c>
      <c r="B4" s="27">
        <v>0</v>
      </c>
    </row>
    <row r="7" spans="1:3">
      <c r="C7" t="s">
        <v>22</v>
      </c>
    </row>
    <row r="8" spans="1:3">
      <c r="C8" s="25" t="s">
        <v>23</v>
      </c>
    </row>
  </sheetData>
  <sheetProtection password="E87F" sheet="1" objects="1" scenarios="1"/>
  <hyperlinks>
    <hyperlink ref="C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GroupA</vt:lpstr>
      <vt:lpstr>GroupB</vt:lpstr>
      <vt:lpstr>GroupC</vt:lpstr>
      <vt:lpstr>GroupD</vt:lpstr>
      <vt:lpstr>Options</vt:lpstr>
      <vt:lpstr>GroupB!home</vt:lpstr>
      <vt:lpstr>GroupC!home</vt:lpstr>
      <vt:lpstr>GroupD!home</vt:lpstr>
      <vt:lpstr>home</vt:lpstr>
      <vt:lpstr>GroupB!homescore</vt:lpstr>
      <vt:lpstr>GroupC!homescore</vt:lpstr>
      <vt:lpstr>GroupD!homescore</vt:lpstr>
      <vt:lpstr>homescore</vt:lpstr>
      <vt:lpstr>GroupB!visitor</vt:lpstr>
      <vt:lpstr>GroupC!visitor</vt:lpstr>
      <vt:lpstr>GroupD!visitor</vt:lpstr>
      <vt:lpstr>visitor</vt:lpstr>
      <vt:lpstr>GroupB!visitorscore</vt:lpstr>
      <vt:lpstr>GroupC!visitorscore</vt:lpstr>
      <vt:lpstr>GroupD!visitorscore</vt:lpstr>
      <vt:lpstr>visitorscore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Jan Podlešák</cp:lastModifiedBy>
  <dcterms:created xsi:type="dcterms:W3CDTF">2013-06-11T19:47:31Z</dcterms:created>
  <dcterms:modified xsi:type="dcterms:W3CDTF">2014-11-13T17:18:00Z</dcterms:modified>
</cp:coreProperties>
</file>