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simmons/Documents/Code/EVE_Reactions_Profit/"/>
    </mc:Choice>
  </mc:AlternateContent>
  <xr:revisionPtr revIDLastSave="0" documentId="13_ncr:1_{2E55A8ED-3CC1-6649-876B-EDC56D7277B9}" xr6:coauthVersionLast="44" xr6:coauthVersionMax="44" xr10:uidLastSave="{00000000-0000-0000-0000-000000000000}"/>
  <bookViews>
    <workbookView xWindow="0" yWindow="460" windowWidth="25600" windowHeight="15540" xr2:uid="{00000000-000D-0000-FFFF-FFFF00000000}"/>
  </bookViews>
  <sheets>
    <sheet name="MasterPrice_Reactions" sheetId="13" r:id="rId1"/>
    <sheet name="Blueprints" sheetId="3" r:id="rId2"/>
    <sheet name="Reactions_30dAvgPrice" sheetId="14" r:id="rId3"/>
    <sheet name="Reactions_30dAvgVol" sheetId="15" r:id="rId4"/>
    <sheet name="Reactions_MarketPrices" sheetId="4" r:id="rId5"/>
  </sheets>
  <definedNames>
    <definedName name="jitaPrices" localSheetId="4">Reactions_MarketPrices!#REF!</definedName>
    <definedName name="jitaPrices_1" localSheetId="4">Reactions_MarketPrices!$A$1:$E$45</definedName>
    <definedName name="LINES">MasterPrice_Reactions!$C$1</definedName>
    <definedName name="price" localSheetId="3">Reactions_30dAvgVol!#REF!</definedName>
    <definedName name="price_1" localSheetId="3">Reactions_30dAvgVol!#REF!</definedName>
    <definedName name="prices" localSheetId="2">Reactions_30dAvgPrice!$A$1:$AF$45</definedName>
    <definedName name="SampleWebQuery02" localSheetId="3">Reactions_30dAvgVol!$A$2:$E$92</definedName>
    <definedName name="volumes" localSheetId="3">Reactions_30dAvgVol!$A$1:$AF$45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" i="13" l="1"/>
  <c r="O14" i="13"/>
  <c r="O18" i="13"/>
  <c r="O22" i="13"/>
  <c r="O26" i="13"/>
  <c r="O30" i="13"/>
  <c r="O34" i="13"/>
  <c r="O38" i="13"/>
  <c r="O42" i="13"/>
  <c r="O46" i="13"/>
  <c r="C47" i="13"/>
  <c r="D47" i="13"/>
  <c r="O47" i="13" s="1"/>
  <c r="E47" i="13"/>
  <c r="C48" i="13"/>
  <c r="D48" i="13"/>
  <c r="O48" i="13" s="1"/>
  <c r="E48" i="13"/>
  <c r="C49" i="13"/>
  <c r="O49" i="13" s="1"/>
  <c r="D49" i="13"/>
  <c r="E49" i="13"/>
  <c r="C50" i="13"/>
  <c r="D50" i="13"/>
  <c r="O50" i="13" s="1"/>
  <c r="E50" i="13"/>
  <c r="C21" i="13"/>
  <c r="D21" i="13"/>
  <c r="O21" i="13" s="1"/>
  <c r="E21" i="13"/>
  <c r="C22" i="13"/>
  <c r="D22" i="13"/>
  <c r="E22" i="13"/>
  <c r="C23" i="13"/>
  <c r="D23" i="13"/>
  <c r="O23" i="13" s="1"/>
  <c r="E23" i="13"/>
  <c r="C24" i="13"/>
  <c r="D24" i="13"/>
  <c r="O24" i="13" s="1"/>
  <c r="E24" i="13"/>
  <c r="C25" i="13"/>
  <c r="D25" i="13"/>
  <c r="O25" i="13" s="1"/>
  <c r="E25" i="13"/>
  <c r="C26" i="13"/>
  <c r="D26" i="13"/>
  <c r="E26" i="13"/>
  <c r="C27" i="13"/>
  <c r="D27" i="13"/>
  <c r="O27" i="13" s="1"/>
  <c r="E27" i="13"/>
  <c r="C28" i="13"/>
  <c r="D28" i="13"/>
  <c r="O28" i="13" s="1"/>
  <c r="E28" i="13"/>
  <c r="C29" i="13"/>
  <c r="D29" i="13"/>
  <c r="O29" i="13" s="1"/>
  <c r="E29" i="13"/>
  <c r="C30" i="13"/>
  <c r="D30" i="13"/>
  <c r="E30" i="13"/>
  <c r="C31" i="13"/>
  <c r="D31" i="13"/>
  <c r="O31" i="13" s="1"/>
  <c r="E31" i="13"/>
  <c r="C32" i="13"/>
  <c r="D32" i="13"/>
  <c r="O32" i="13" s="1"/>
  <c r="E32" i="13"/>
  <c r="C33" i="13"/>
  <c r="D33" i="13"/>
  <c r="O33" i="13" s="1"/>
  <c r="E33" i="13"/>
  <c r="C34" i="13"/>
  <c r="D34" i="13"/>
  <c r="E34" i="13"/>
  <c r="C35" i="13"/>
  <c r="D35" i="13"/>
  <c r="O35" i="13" s="1"/>
  <c r="E35" i="13"/>
  <c r="C36" i="13"/>
  <c r="D36" i="13"/>
  <c r="O36" i="13" s="1"/>
  <c r="E36" i="13"/>
  <c r="C37" i="13"/>
  <c r="D37" i="13"/>
  <c r="O37" i="13" s="1"/>
  <c r="E37" i="13"/>
  <c r="C38" i="13"/>
  <c r="D38" i="13"/>
  <c r="E38" i="13"/>
  <c r="C39" i="13"/>
  <c r="D39" i="13"/>
  <c r="O39" i="13" s="1"/>
  <c r="E39" i="13"/>
  <c r="C40" i="13"/>
  <c r="D40" i="13"/>
  <c r="O40" i="13" s="1"/>
  <c r="E40" i="13"/>
  <c r="C41" i="13"/>
  <c r="D41" i="13"/>
  <c r="O41" i="13" s="1"/>
  <c r="E41" i="13"/>
  <c r="C42" i="13"/>
  <c r="D42" i="13"/>
  <c r="E42" i="13"/>
  <c r="C43" i="13"/>
  <c r="D43" i="13"/>
  <c r="O43" i="13" s="1"/>
  <c r="E43" i="13"/>
  <c r="C44" i="13"/>
  <c r="D44" i="13"/>
  <c r="O44" i="13" s="1"/>
  <c r="E44" i="13"/>
  <c r="C45" i="13"/>
  <c r="D45" i="13"/>
  <c r="O45" i="13" s="1"/>
  <c r="E45" i="13"/>
  <c r="C46" i="13"/>
  <c r="D46" i="13"/>
  <c r="E46" i="13"/>
  <c r="C7" i="13"/>
  <c r="D7" i="13"/>
  <c r="O7" i="13" s="1"/>
  <c r="E7" i="13"/>
  <c r="C8" i="13"/>
  <c r="D8" i="13"/>
  <c r="O8" i="13" s="1"/>
  <c r="E8" i="13"/>
  <c r="C9" i="13"/>
  <c r="D9" i="13"/>
  <c r="O9" i="13" s="1"/>
  <c r="E9" i="13"/>
  <c r="C10" i="13"/>
  <c r="D10" i="13"/>
  <c r="E10" i="13"/>
  <c r="C11" i="13"/>
  <c r="D11" i="13"/>
  <c r="O11" i="13" s="1"/>
  <c r="E11" i="13"/>
  <c r="C12" i="13"/>
  <c r="D12" i="13"/>
  <c r="O12" i="13" s="1"/>
  <c r="E12" i="13"/>
  <c r="C13" i="13"/>
  <c r="D13" i="13"/>
  <c r="O13" i="13" s="1"/>
  <c r="E13" i="13"/>
  <c r="C14" i="13"/>
  <c r="D14" i="13"/>
  <c r="E14" i="13"/>
  <c r="C15" i="13"/>
  <c r="D15" i="13"/>
  <c r="O15" i="13" s="1"/>
  <c r="E15" i="13"/>
  <c r="C16" i="13"/>
  <c r="D16" i="13"/>
  <c r="O16" i="13" s="1"/>
  <c r="E16" i="13"/>
  <c r="C17" i="13"/>
  <c r="D17" i="13"/>
  <c r="O17" i="13" s="1"/>
  <c r="E17" i="13"/>
  <c r="C18" i="13"/>
  <c r="D18" i="13"/>
  <c r="E18" i="13"/>
  <c r="C19" i="13"/>
  <c r="D19" i="13"/>
  <c r="O19" i="13" s="1"/>
  <c r="E19" i="13"/>
  <c r="C20" i="13"/>
  <c r="D20" i="13"/>
  <c r="O20" i="13" s="1"/>
  <c r="E20" i="13"/>
  <c r="C6" i="13"/>
  <c r="D6" i="13"/>
  <c r="O6" i="13" s="1"/>
  <c r="E6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6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6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F27" i="13" l="1"/>
  <c r="F23" i="13"/>
  <c r="F19" i="13"/>
  <c r="F15" i="13"/>
  <c r="F11" i="13"/>
  <c r="F7" i="13"/>
  <c r="F47" i="13"/>
  <c r="F43" i="13"/>
  <c r="F39" i="13"/>
  <c r="F35" i="13"/>
  <c r="F31" i="13"/>
  <c r="J9" i="13"/>
  <c r="J17" i="13"/>
  <c r="J13" i="13"/>
  <c r="J26" i="13"/>
  <c r="J22" i="13"/>
  <c r="J18" i="13"/>
  <c r="J14" i="13"/>
  <c r="J10" i="13"/>
  <c r="J50" i="13"/>
  <c r="J46" i="13"/>
  <c r="J42" i="13"/>
  <c r="J38" i="13"/>
  <c r="J34" i="13"/>
  <c r="J30" i="13"/>
  <c r="F28" i="13"/>
  <c r="F24" i="13"/>
  <c r="F20" i="13"/>
  <c r="F16" i="13"/>
  <c r="F12" i="13"/>
  <c r="F8" i="13"/>
  <c r="F48" i="13"/>
  <c r="F44" i="13"/>
  <c r="F40" i="13"/>
  <c r="F36" i="13"/>
  <c r="F32" i="13"/>
  <c r="J6" i="13"/>
  <c r="F6" i="13"/>
  <c r="F26" i="13"/>
  <c r="F22" i="13"/>
  <c r="F18" i="13"/>
  <c r="F14" i="13"/>
  <c r="F10" i="13"/>
  <c r="F50" i="13"/>
  <c r="F46" i="13"/>
  <c r="F42" i="13"/>
  <c r="F38" i="13"/>
  <c r="F34" i="13"/>
  <c r="F30" i="13"/>
  <c r="J28" i="13"/>
  <c r="J24" i="13"/>
  <c r="J20" i="13"/>
  <c r="J16" i="13"/>
  <c r="J12" i="13"/>
  <c r="J8" i="13"/>
  <c r="J48" i="13"/>
  <c r="J44" i="13"/>
  <c r="J40" i="13"/>
  <c r="J36" i="13"/>
  <c r="J32" i="13"/>
  <c r="J21" i="13"/>
  <c r="J25" i="13"/>
  <c r="J29" i="13"/>
  <c r="J33" i="13"/>
  <c r="J37" i="13"/>
  <c r="J41" i="13"/>
  <c r="J45" i="13"/>
  <c r="J49" i="13"/>
  <c r="F29" i="13"/>
  <c r="F25" i="13"/>
  <c r="F21" i="13"/>
  <c r="F17" i="13"/>
  <c r="F13" i="13"/>
  <c r="F9" i="13"/>
  <c r="F49" i="13"/>
  <c r="F45" i="13"/>
  <c r="F41" i="13"/>
  <c r="F37" i="13"/>
  <c r="F33" i="13"/>
  <c r="J27" i="13"/>
  <c r="J23" i="13"/>
  <c r="J19" i="13"/>
  <c r="J15" i="13"/>
  <c r="J11" i="13"/>
  <c r="J7" i="13"/>
  <c r="J47" i="13"/>
  <c r="J43" i="13"/>
  <c r="J39" i="13"/>
  <c r="J35" i="13"/>
  <c r="J31" i="13"/>
  <c r="E39" i="3"/>
  <c r="F39" i="3"/>
  <c r="E38" i="3"/>
  <c r="E40" i="3"/>
  <c r="E41" i="3"/>
  <c r="E42" i="3"/>
  <c r="E43" i="3"/>
  <c r="E44" i="3"/>
  <c r="E45" i="3"/>
  <c r="E4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8BC2FF-160D-A44F-B3EA-9AF615AEF08C}" name="Connection" type="4" refreshedVersion="6" deleted="1" background="1" saveData="1">
    <webPr sourceData="1" parsePre="1" consecutive="1" xl2000="1" htmlTables="1">
      <tables count="1">
        <x v="2"/>
      </tables>
    </webPr>
  </connection>
  <connection id="2" xr16:uid="{D7B7C26A-2CF3-0841-A9BE-3D3CADA7012B}" name="jitaPrices" type="6" refreshedVersion="6" background="1" saveData="1">
    <textPr codePage="10000" sourceFile="/Users/alexsimmons/Documents/Code/EVE_Reactions_Profit/jitaPrices.csv" tab="0" comma="1">
      <textFields count="3">
        <textField/>
        <textField/>
        <textField/>
      </textFields>
    </textPr>
  </connection>
  <connection id="3" xr16:uid="{32BE7A3F-CE2E-F149-B66A-EF3E709552A5}" name="prices" type="6" refreshedVersion="6" background="1" saveData="1">
    <textPr codePage="10000" sourceFile="/Users/alexsimmons/Documents/Code/EVE_Reactions_Profit/prices.csv" tab="0" comma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D16F83A-980C-E54A-BA08-49B14DA359DC}" name="volumes" type="6" refreshedVersion="6" background="1" saveData="1">
    <textPr codePage="10000" sourceFile="/Users/alexsimmons/Documents/Code/EVE_Reactions_Profit/volumes.csv" tab="0" comma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<sst xmlns="http://schemas.openxmlformats.org/spreadsheetml/2006/main" count="158" uniqueCount="69">
  <si>
    <t>Blueprint</t>
  </si>
  <si>
    <t>Blueprint ID</t>
  </si>
  <si>
    <t>Subtype</t>
  </si>
  <si>
    <t>Qty</t>
  </si>
  <si>
    <t>Component m3</t>
  </si>
  <si>
    <t>Product vol</t>
  </si>
  <si>
    <t>Caesarium Cadmide Reaction Formula</t>
  </si>
  <si>
    <t>Composites</t>
  </si>
  <si>
    <t>Carbon Polymers Reaction Formula</t>
  </si>
  <si>
    <t>Ceramic Powder Reaction Formula</t>
  </si>
  <si>
    <t>Crystalline Carbonide Reaction Formula</t>
  </si>
  <si>
    <t>Crystallite Alloy Reaction Formula</t>
  </si>
  <si>
    <t>Dysporite Reaction Formula</t>
  </si>
  <si>
    <t>Fermionic Condensates Reaction Formula</t>
  </si>
  <si>
    <t>Fernite Alloy Reaction Formula</t>
  </si>
  <si>
    <t>Fernite Carbide Reaction Formula</t>
  </si>
  <si>
    <t>Ferrofluid Reaction Formula</t>
  </si>
  <si>
    <t>Ferrogel Reaction Formula</t>
  </si>
  <si>
    <t>Fluxed Condensates Reaction Formula</t>
  </si>
  <si>
    <t>Fulleride Reaction Formula</t>
  </si>
  <si>
    <t>Hexite Reaction Formula</t>
  </si>
  <si>
    <t>Hyperflurite Reaction Formula</t>
  </si>
  <si>
    <t>Hypersynaptic Fibers Reaction Formula</t>
  </si>
  <si>
    <t>Nanotransistors Reaction Formula</t>
  </si>
  <si>
    <t>Neo Mercurite Reaction Formula</t>
  </si>
  <si>
    <t>Nonlinear Metamaterials Reaction Formula</t>
  </si>
  <si>
    <t>Phenolic Composites Reaction Formula</t>
  </si>
  <si>
    <t>Photonic Metamaterials Reaction Formula</t>
  </si>
  <si>
    <t>Plasmonic Metamaterials Reaction Formula</t>
  </si>
  <si>
    <t>Platinum Technite Reaction Formula</t>
  </si>
  <si>
    <t>Promethium Mercurite Reaction Formula</t>
  </si>
  <si>
    <t>Prometium Reaction Formula</t>
  </si>
  <si>
    <t>Rolled Tungsten Alloy Reaction Formula</t>
  </si>
  <si>
    <t>Silicon Diborite Reaction Formula</t>
  </si>
  <si>
    <t>Solerium Reaction Formula</t>
  </si>
  <si>
    <t>Sulfuric Acid Reaction Formula</t>
  </si>
  <si>
    <t>Sylramic Fibers Reaction Formula</t>
  </si>
  <si>
    <t>Terahertz Metamaterials Reaction Formula</t>
  </si>
  <si>
    <t>Thulium Hafnite Reaction Formula</t>
  </si>
  <si>
    <t>Titanium Carbide Reaction Formula</t>
  </si>
  <si>
    <t>Titanium Chromide Reaction Formula</t>
  </si>
  <si>
    <t>Tungsten Carbide Reaction Formula</t>
  </si>
  <si>
    <t>Vanadium Hafnite Reaction Formula</t>
  </si>
  <si>
    <t>Carbon-86 Epoxy Resin Reaction Formula</t>
  </si>
  <si>
    <t>Hybrid</t>
  </si>
  <si>
    <t>C3-FTM Acid Reaction Formula</t>
  </si>
  <si>
    <t>Fullerene Intercalated Graphite Reaction</t>
  </si>
  <si>
    <t>Fulleroferrocene Reaction</t>
  </si>
  <si>
    <t>Graphene Nanoribbons Reaction</t>
  </si>
  <si>
    <t>Lanthanum Metallofullerene Reaction</t>
  </si>
  <si>
    <t>Methanofullerene Reaction</t>
  </si>
  <si>
    <t>PPD Fullerene Fibers Reaction</t>
  </si>
  <si>
    <t>Scandium Metallofullerene Reaction</t>
  </si>
  <si>
    <t>IPH</t>
  </si>
  <si>
    <t>SVR</t>
  </si>
  <si>
    <t>Sales Tax</t>
  </si>
  <si>
    <t>Broker's Fee</t>
  </si>
  <si>
    <t>ID</t>
  </si>
  <si>
    <t>Jita Sell</t>
  </si>
  <si>
    <t>Jita Buy</t>
  </si>
  <si>
    <t>7dAvgPrice</t>
  </si>
  <si>
    <t>30dAvgPrice</t>
  </si>
  <si>
    <t>7dAvgVol</t>
  </si>
  <si>
    <t>30dAvgVol</t>
  </si>
  <si>
    <t>Comp Buy</t>
  </si>
  <si>
    <t>AvgPrice</t>
  </si>
  <si>
    <t>AvgVol</t>
  </si>
  <si>
    <t>Avgerage Item Price</t>
  </si>
  <si>
    <t>Average Daily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</si>
</sst>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1" formatCode="[Green]\▲;[Red]\▼"/>
  </numFmts>
  <fonts count="9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rgb="FFE8F0FE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rgb="FFE8F0FE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0" fillId="2" borderId="0" xfId="0" applyFont="1" applyFill="1" applyAlignment="1"/>
    <xf numFmtId="0" fontId="4" fillId="0" borderId="0" xfId="0" applyFont="1" applyBorder="1" applyAlignment="1">
      <alignment horizontal="right"/>
    </xf>
    <xf numFmtId="0" fontId="1" fillId="0" borderId="0" xfId="0" applyFont="1" applyBorder="1" applyAlignment="1"/>
    <xf numFmtId="0" fontId="0" fillId="2" borderId="0" xfId="0" applyNumberFormat="1" applyFont="1" applyFill="1" applyAlignment="1"/>
    <xf numFmtId="0" fontId="0" fillId="0" borderId="0" xfId="0" applyNumberFormat="1" applyFont="1" applyAlignment="1"/>
    <xf numFmtId="0" fontId="5" fillId="3" borderId="0" xfId="0" applyFont="1" applyFill="1" applyAlignment="1">
      <alignment horizontal="center"/>
    </xf>
    <xf numFmtId="0" fontId="5" fillId="3" borderId="0" xfId="0" applyNumberFormat="1" applyFont="1" applyFill="1" applyAlignment="1">
      <alignment horizontal="center"/>
    </xf>
    <xf numFmtId="4" fontId="5" fillId="3" borderId="0" xfId="0" applyNumberFormat="1" applyFont="1" applyFill="1" applyAlignment="1">
      <alignment horizontal="center"/>
    </xf>
    <xf numFmtId="0" fontId="0" fillId="4" borderId="0" xfId="0" applyFont="1" applyFill="1" applyAlignment="1"/>
    <xf numFmtId="171" fontId="0" fillId="2" borderId="0" xfId="0" applyNumberFormat="1" applyFont="1" applyFill="1" applyAlignment="1"/>
    <xf numFmtId="0" fontId="1" fillId="4" borderId="0" xfId="0" applyFont="1" applyFill="1" applyAlignment="1"/>
    <xf numFmtId="10" fontId="1" fillId="4" borderId="0" xfId="0" applyNumberFormat="1" applyFont="1" applyFill="1" applyAlignment="1"/>
    <xf numFmtId="171" fontId="6" fillId="5" borderId="0" xfId="0" applyNumberFormat="1" applyFont="1" applyFill="1"/>
    <xf numFmtId="0" fontId="1" fillId="0" borderId="0" xfId="0" applyFont="1" applyBorder="1"/>
    <xf numFmtId="0" fontId="0" fillId="0" borderId="0" xfId="0" applyFont="1" applyBorder="1" applyAlignment="1"/>
    <xf numFmtId="10" fontId="0" fillId="4" borderId="0" xfId="0" applyNumberFormat="1" applyFont="1" applyFill="1" applyAlignment="1"/>
    <xf numFmtId="0" fontId="6" fillId="6" borderId="0" xfId="0" applyFont="1" applyFill="1" applyAlignment="1"/>
    <xf numFmtId="0" fontId="6" fillId="6" borderId="0" xfId="0" applyFont="1" applyFill="1"/>
    <xf numFmtId="4" fontId="6" fillId="6" borderId="0" xfId="0" applyNumberFormat="1" applyFont="1" applyFill="1" applyBorder="1" applyAlignment="1">
      <alignment horizontal="right"/>
    </xf>
    <xf numFmtId="4" fontId="6" fillId="6" borderId="0" xfId="0" applyNumberFormat="1" applyFont="1" applyFill="1"/>
    <xf numFmtId="3" fontId="6" fillId="7" borderId="0" xfId="0" applyNumberFormat="1" applyFont="1" applyFill="1"/>
    <xf numFmtId="0" fontId="6" fillId="8" borderId="0" xfId="0" applyFont="1" applyFill="1" applyAlignment="1"/>
    <xf numFmtId="0" fontId="6" fillId="8" borderId="0" xfId="0" applyFont="1" applyFill="1"/>
    <xf numFmtId="4" fontId="6" fillId="8" borderId="0" xfId="0" applyNumberFormat="1" applyFont="1" applyFill="1" applyBorder="1" applyAlignment="1">
      <alignment horizontal="right"/>
    </xf>
    <xf numFmtId="4" fontId="6" fillId="8" borderId="0" xfId="0" applyNumberFormat="1" applyFont="1" applyFill="1"/>
    <xf numFmtId="3" fontId="6" fillId="9" borderId="0" xfId="0" applyNumberFormat="1" applyFont="1" applyFill="1"/>
    <xf numFmtId="0" fontId="6" fillId="10" borderId="0" xfId="0" applyFont="1" applyFill="1" applyAlignment="1"/>
    <xf numFmtId="0" fontId="6" fillId="10" borderId="0" xfId="0" applyFont="1" applyFill="1"/>
    <xf numFmtId="4" fontId="6" fillId="11" borderId="0" xfId="0" applyNumberFormat="1" applyFont="1" applyFill="1" applyBorder="1" applyAlignment="1">
      <alignment horizontal="right"/>
    </xf>
    <xf numFmtId="4" fontId="6" fillId="10" borderId="0" xfId="0" applyNumberFormat="1" applyFont="1" applyFill="1" applyBorder="1" applyAlignment="1">
      <alignment horizontal="right"/>
    </xf>
    <xf numFmtId="4" fontId="6" fillId="10" borderId="0" xfId="0" applyNumberFormat="1" applyFont="1" applyFill="1"/>
    <xf numFmtId="3" fontId="6" fillId="12" borderId="0" xfId="0" applyNumberFormat="1" applyFont="1" applyFill="1"/>
    <xf numFmtId="4" fontId="6" fillId="11" borderId="0" xfId="0" applyNumberFormat="1" applyFont="1" applyFill="1"/>
    <xf numFmtId="0" fontId="0" fillId="12" borderId="0" xfId="0" applyFont="1" applyFill="1" applyAlignment="1"/>
    <xf numFmtId="0" fontId="6" fillId="13" borderId="0" xfId="0" applyFont="1" applyFill="1" applyAlignment="1"/>
    <xf numFmtId="0" fontId="6" fillId="13" borderId="0" xfId="0" applyFont="1" applyFill="1"/>
    <xf numFmtId="4" fontId="6" fillId="14" borderId="0" xfId="0" applyNumberFormat="1" applyFont="1" applyFill="1" applyBorder="1" applyAlignment="1">
      <alignment horizontal="right"/>
    </xf>
    <xf numFmtId="4" fontId="6" fillId="13" borderId="0" xfId="0" applyNumberFormat="1" applyFont="1" applyFill="1" applyBorder="1" applyAlignment="1">
      <alignment horizontal="right"/>
    </xf>
    <xf numFmtId="4" fontId="6" fillId="13" borderId="0" xfId="0" applyNumberFormat="1" applyFont="1" applyFill="1"/>
    <xf numFmtId="3" fontId="6" fillId="15" borderId="0" xfId="0" applyNumberFormat="1" applyFont="1" applyFill="1"/>
    <xf numFmtId="4" fontId="6" fillId="14" borderId="0" xfId="0" applyNumberFormat="1" applyFont="1" applyFill="1"/>
    <xf numFmtId="0" fontId="0" fillId="15" borderId="0" xfId="0" applyFont="1" applyFill="1" applyAlignment="1"/>
    <xf numFmtId="0" fontId="1" fillId="2" borderId="0" xfId="0" applyFont="1" applyFill="1" applyAlignment="1"/>
    <xf numFmtId="4" fontId="5" fillId="3" borderId="1" xfId="0" applyNumberFormat="1" applyFont="1" applyFill="1" applyBorder="1" applyAlignment="1">
      <alignment horizontal="center"/>
    </xf>
    <xf numFmtId="4" fontId="5" fillId="3" borderId="0" xfId="0" applyNumberFormat="1" applyFont="1" applyFill="1" applyBorder="1" applyAlignment="1">
      <alignment horizontal="center"/>
    </xf>
    <xf numFmtId="171" fontId="6" fillId="6" borderId="1" xfId="0" applyNumberFormat="1" applyFont="1" applyFill="1" applyBorder="1"/>
    <xf numFmtId="171" fontId="6" fillId="11" borderId="1" xfId="0" applyNumberFormat="1" applyFont="1" applyFill="1" applyBorder="1"/>
    <xf numFmtId="171" fontId="6" fillId="8" borderId="1" xfId="0" applyNumberFormat="1" applyFont="1" applyFill="1" applyBorder="1"/>
    <xf numFmtId="171" fontId="6" fillId="14" borderId="1" xfId="0" applyNumberFormat="1" applyFont="1" applyFill="1" applyBorder="1"/>
    <xf numFmtId="3" fontId="6" fillId="7" borderId="0" xfId="0" applyNumberFormat="1" applyFont="1" applyFill="1" applyBorder="1" applyAlignment="1"/>
    <xf numFmtId="3" fontId="6" fillId="12" borderId="0" xfId="0" applyNumberFormat="1" applyFont="1" applyFill="1" applyBorder="1" applyAlignment="1"/>
    <xf numFmtId="3" fontId="6" fillId="9" borderId="0" xfId="0" applyNumberFormat="1" applyFont="1" applyFill="1" applyBorder="1" applyAlignment="1"/>
    <xf numFmtId="3" fontId="6" fillId="15" borderId="0" xfId="0" applyNumberFormat="1" applyFont="1" applyFill="1" applyBorder="1" applyAlignment="1"/>
    <xf numFmtId="4" fontId="5" fillId="3" borderId="1" xfId="0" applyNumberFormat="1" applyFont="1" applyFill="1" applyBorder="1" applyAlignment="1">
      <alignment horizontal="center"/>
    </xf>
    <xf numFmtId="4" fontId="6" fillId="7" borderId="1" xfId="0" applyNumberFormat="1" applyFont="1" applyFill="1" applyBorder="1"/>
    <xf numFmtId="4" fontId="6" fillId="12" borderId="1" xfId="0" applyNumberFormat="1" applyFont="1" applyFill="1" applyBorder="1"/>
    <xf numFmtId="4" fontId="6" fillId="9" borderId="1" xfId="0" applyNumberFormat="1" applyFont="1" applyFill="1" applyBorder="1"/>
    <xf numFmtId="4" fontId="6" fillId="15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4" fontId="6" fillId="6" borderId="1" xfId="0" applyNumberFormat="1" applyFont="1" applyFill="1" applyBorder="1" applyAlignment="1">
      <alignment horizontal="right"/>
    </xf>
    <xf numFmtId="4" fontId="6" fillId="11" borderId="1" xfId="0" applyNumberFormat="1" applyFont="1" applyFill="1" applyBorder="1" applyAlignment="1">
      <alignment horizontal="right"/>
    </xf>
    <xf numFmtId="4" fontId="6" fillId="8" borderId="1" xfId="0" applyNumberFormat="1" applyFont="1" applyFill="1" applyBorder="1" applyAlignment="1">
      <alignment horizontal="right"/>
    </xf>
    <xf numFmtId="4" fontId="6" fillId="14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/>
    <xf numFmtId="0" fontId="0" fillId="0" borderId="1" xfId="0" applyFont="1" applyBorder="1" applyAlignment="1"/>
    <xf numFmtId="0" fontId="8" fillId="16" borderId="0" xfId="0" applyFont="1" applyFill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/>
    </xf>
  </cellXfs>
  <cellStyles count="1">
    <cellStyle name="Normal" xfId="0" builtinId="0"/>
  </cellStyles>
  <dxfs count="15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Manufacturing-style" pivot="0" count="3" xr9:uid="{00000000-0011-0000-FFFF-FFFF00000000}">
      <tableStyleElement type="headerRow" dxfId="14"/>
      <tableStyleElement type="firstRowStripe" dxfId="13"/>
      <tableStyleElement type="secondRowStripe" dxfId="12"/>
    </tableStyle>
  </tableStyles>
  <colors>
    <mruColors>
      <color rgb="FFB24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ices" connectionId="3" xr16:uid="{E8A0FDC7-3462-4348-BFEA-D33FD21AC9F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lumes" connectionId="4" xr16:uid="{7B721117-E51F-494C-B513-AC04635075F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WebQuery02" connectionId="1" xr16:uid="{A76155AC-A580-E243-91DE-0FCB4CFB0BF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itaPrices_1" connectionId="2" xr16:uid="{CC73F6E8-41A4-AE4E-A6F5-314B33F76EF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92DD-21DF-4AB2-8639-335D91B38301}">
  <sheetPr>
    <outlinePr summaryBelow="0" summaryRight="0"/>
  </sheetPr>
  <dimension ref="A1:AB107"/>
  <sheetViews>
    <sheetView tabSelected="1" zoomScale="90" workbookViewId="0">
      <selection activeCell="Q1" sqref="Q1:Q1048576"/>
    </sheetView>
  </sheetViews>
  <sheetFormatPr baseColWidth="10" defaultColWidth="14.5" defaultRowHeight="15.75" customHeight="1" x14ac:dyDescent="0.15"/>
  <cols>
    <col min="1" max="1" width="8.83203125" customWidth="1"/>
    <col min="2" max="2" width="41.5" customWidth="1"/>
    <col min="3" max="3" width="16.5" style="71" customWidth="1"/>
    <col min="4" max="4" width="13.5" style="11" customWidth="1"/>
    <col min="5" max="5" width="12.33203125" customWidth="1"/>
    <col min="6" max="6" width="1" customWidth="1"/>
    <col min="7" max="7" width="12.33203125" bestFit="1" customWidth="1"/>
    <col min="8" max="8" width="13.5" bestFit="1" customWidth="1"/>
    <col min="9" max="9" width="14.5" customWidth="1"/>
    <col min="10" max="10" width="1" customWidth="1"/>
    <col min="11" max="11" width="9.1640625" customWidth="1"/>
    <col min="12" max="12" width="11.5" bestFit="1" customWidth="1"/>
  </cols>
  <sheetData>
    <row r="1" spans="1:28" ht="15.75" customHeight="1" x14ac:dyDescent="0.15">
      <c r="A1" s="7"/>
      <c r="B1" s="7"/>
      <c r="C1" s="15">
        <v>9</v>
      </c>
      <c r="D1" s="17" t="s">
        <v>55</v>
      </c>
      <c r="E1" s="18">
        <v>3.7999999999999999E-2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15.75" customHeight="1" x14ac:dyDescent="0.15">
      <c r="A2" s="7"/>
      <c r="B2" s="7"/>
      <c r="C2" s="22">
        <v>3.5499999999999997E-2</v>
      </c>
      <c r="D2" s="17" t="s">
        <v>56</v>
      </c>
      <c r="E2" s="18">
        <v>2.8000000000000001E-2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5.75" customHeight="1" x14ac:dyDescent="0.15">
      <c r="A3" s="7"/>
      <c r="B3" s="7"/>
      <c r="C3" s="7"/>
      <c r="D3" s="49"/>
      <c r="E3" s="49"/>
      <c r="F3" s="7"/>
      <c r="G3" s="7"/>
      <c r="H3" s="7"/>
      <c r="I3" s="1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5.75" customHeight="1" x14ac:dyDescent="0.2">
      <c r="A4" s="7"/>
      <c r="B4" s="7"/>
      <c r="C4" s="7"/>
      <c r="D4" s="10"/>
      <c r="E4" s="7"/>
      <c r="F4" s="72" t="s">
        <v>67</v>
      </c>
      <c r="G4" s="72"/>
      <c r="H4" s="72"/>
      <c r="I4" s="72"/>
      <c r="J4" s="73" t="s">
        <v>68</v>
      </c>
      <c r="K4" s="74"/>
      <c r="L4" s="74"/>
      <c r="M4" s="74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20" customHeight="1" x14ac:dyDescent="0.2">
      <c r="A5" s="12" t="s">
        <v>57</v>
      </c>
      <c r="B5" s="12" t="s">
        <v>0</v>
      </c>
      <c r="C5" s="65" t="s">
        <v>64</v>
      </c>
      <c r="D5" s="13" t="s">
        <v>58</v>
      </c>
      <c r="E5" s="14" t="s">
        <v>59</v>
      </c>
      <c r="F5" s="50" t="s">
        <v>60</v>
      </c>
      <c r="G5" s="51"/>
      <c r="H5" s="14" t="s">
        <v>61</v>
      </c>
      <c r="I5" s="14" t="s">
        <v>65</v>
      </c>
      <c r="J5" s="50" t="s">
        <v>62</v>
      </c>
      <c r="K5" s="51"/>
      <c r="L5" s="14" t="s">
        <v>63</v>
      </c>
      <c r="M5" s="14" t="s">
        <v>66</v>
      </c>
      <c r="N5" s="60" t="s">
        <v>54</v>
      </c>
      <c r="O5" s="14" t="s">
        <v>53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20" customHeight="1" x14ac:dyDescent="0.2">
      <c r="A6" s="23">
        <v>46166</v>
      </c>
      <c r="B6" s="24" t="s">
        <v>6</v>
      </c>
      <c r="C6" s="66">
        <f>Reactions_MarketPrices!C1</f>
        <v>3132729.2631720598</v>
      </c>
      <c r="D6" s="25">
        <f>Reactions_MarketPrices!D1</f>
        <v>16248.91</v>
      </c>
      <c r="E6" s="25">
        <f>Reactions_MarketPrices!E1</f>
        <v>14189.9</v>
      </c>
      <c r="F6" s="52">
        <f>G6/H6*100</f>
        <v>94.03428612756953</v>
      </c>
      <c r="G6" s="25">
        <f>AVERAGE(Reactions_30dAvgPrice!Y1:AE1)</f>
        <v>14804.589999999998</v>
      </c>
      <c r="H6" s="26">
        <f>AVERAGE(Reactions_30dAvgPrice!B1:AE1)</f>
        <v>15743.821333333331</v>
      </c>
      <c r="I6" s="26"/>
      <c r="J6" s="52">
        <f>K6/L6*100</f>
        <v>75.284274837603618</v>
      </c>
      <c r="K6" s="56">
        <f>AVERAGE(Reactions_30dAvgVol!Y1:AE1)</f>
        <v>313.26928571428567</v>
      </c>
      <c r="L6" s="27">
        <f>AVERAGE(Reactions_30dAvgVol!B1:AE1)</f>
        <v>416.11516666666665</v>
      </c>
      <c r="M6" s="26"/>
      <c r="N6" s="61">
        <f>AVERAGE(Reactions_30dAvgVol!Y1:AE1)/(1440/151.5)/LINES</f>
        <v>3.6620599371693121</v>
      </c>
      <c r="O6" s="27">
        <f>(D6*VLOOKUP(A6,Blueprints!A$2:F$60,4,FALSE)*(1-E$1-E$2)-Reactions_MarketPrices!B1*C$2-C6)/151.5*60</f>
        <v>-48085.448513687174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s="40" customFormat="1" ht="20" customHeight="1" x14ac:dyDescent="0.2">
      <c r="A7" s="33">
        <v>46167</v>
      </c>
      <c r="B7" s="34" t="s">
        <v>8</v>
      </c>
      <c r="C7" s="67">
        <f>Reactions_MarketPrices!C2</f>
        <v>293229.847003787</v>
      </c>
      <c r="D7" s="35">
        <f>Reactions_MarketPrices!D2</f>
        <v>2000</v>
      </c>
      <c r="E7" s="35">
        <f>Reactions_MarketPrices!E2</f>
        <v>1643.27</v>
      </c>
      <c r="F7" s="53">
        <f t="shared" ref="F7:F64" si="0">G7/H7*100</f>
        <v>105.68498894930629</v>
      </c>
      <c r="G7" s="36">
        <f>AVERAGE(Reactions_30dAvgPrice!Y2:AE2)</f>
        <v>1853.8228571428574</v>
      </c>
      <c r="H7" s="37">
        <f>AVERAGE(Reactions_30dAvgPrice!B2:AE2)</f>
        <v>1754.1023333333335</v>
      </c>
      <c r="I7" s="37"/>
      <c r="J7" s="53">
        <f t="shared" ref="J7:J50" si="1">K7/L7*100</f>
        <v>104.23598633570685</v>
      </c>
      <c r="K7" s="57">
        <f>AVERAGE(Reactions_30dAvgVol!Y2:AE2)</f>
        <v>1127.7750000000001</v>
      </c>
      <c r="L7" s="38">
        <f>AVERAGE(Reactions_30dAvgVol!B2:AE2)</f>
        <v>1081.944</v>
      </c>
      <c r="M7" s="39"/>
      <c r="N7" s="62">
        <f>AVERAGE(Reactions_30dAvgVol!Y2:AE2)/(1440/151.5)/LINES</f>
        <v>13.183480902777781</v>
      </c>
      <c r="O7" s="27">
        <f>(D7*VLOOKUP(A7,Blueprints!A$2:F$60,4,FALSE)*(1-E$1-E$2)-Reactions_MarketPrices!B2*C$2-C7)/151.5*60</f>
        <v>30531.617137114055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8" ht="20" customHeight="1" x14ac:dyDescent="0.2">
      <c r="A8" s="23">
        <v>46168</v>
      </c>
      <c r="B8" s="24" t="s">
        <v>9</v>
      </c>
      <c r="C8" s="66">
        <f>Reactions_MarketPrices!C3</f>
        <v>457847.690362491</v>
      </c>
      <c r="D8" s="25">
        <f>Reactions_MarketPrices!D3</f>
        <v>3348</v>
      </c>
      <c r="E8" s="25">
        <f>Reactions_MarketPrices!E3</f>
        <v>3152.34</v>
      </c>
      <c r="F8" s="52">
        <f t="shared" si="0"/>
        <v>94.937473777005536</v>
      </c>
      <c r="G8" s="25">
        <f>AVERAGE(Reactions_30dAvgPrice!Y3:AE3)</f>
        <v>3478.8071428571425</v>
      </c>
      <c r="H8" s="26">
        <f>AVERAGE(Reactions_30dAvgPrice!B3:AE3)</f>
        <v>3664.3139999999999</v>
      </c>
      <c r="I8" s="26"/>
      <c r="J8" s="52">
        <f t="shared" si="1"/>
        <v>110.39426014865413</v>
      </c>
      <c r="K8" s="56">
        <f>AVERAGE(Reactions_30dAvgVol!Y3:AE3)</f>
        <v>1078.407857142857</v>
      </c>
      <c r="L8" s="27">
        <f>AVERAGE(Reactions_30dAvgVol!B3:AE3)</f>
        <v>976.86950000000013</v>
      </c>
      <c r="M8" s="26"/>
      <c r="N8" s="61">
        <f>AVERAGE(Reactions_30dAvgVol!Y3:AE3)/(1440/151.5)/LINES</f>
        <v>12.606388144841269</v>
      </c>
      <c r="O8" s="27">
        <f>(D8*VLOOKUP(A8,Blueprints!A$2:F$60,4,FALSE)*(1-E$1-E$2)-Reactions_MarketPrices!B3*C$2-C8)/151.5*60</f>
        <v>64472.141925746117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s="40" customFormat="1" ht="20" customHeight="1" x14ac:dyDescent="0.2">
      <c r="A9" s="33">
        <v>46205</v>
      </c>
      <c r="B9" s="34" t="s">
        <v>10</v>
      </c>
      <c r="C9" s="67">
        <f>Reactions_MarketPrices!C4</f>
        <v>1361189.24703459</v>
      </c>
      <c r="D9" s="35">
        <f>Reactions_MarketPrices!D4</f>
        <v>161</v>
      </c>
      <c r="E9" s="35">
        <f>Reactions_MarketPrices!E4</f>
        <v>152.22999999999999</v>
      </c>
      <c r="F9" s="53">
        <f t="shared" si="0"/>
        <v>104.4868181769842</v>
      </c>
      <c r="G9" s="36">
        <f>AVERAGE(Reactions_30dAvgPrice!Y4:AE4)</f>
        <v>159.07142857142858</v>
      </c>
      <c r="H9" s="37">
        <f>AVERAGE(Reactions_30dAvgPrice!B4:AE4)</f>
        <v>152.24066666666667</v>
      </c>
      <c r="I9" s="37"/>
      <c r="J9" s="53">
        <f t="shared" si="1"/>
        <v>89.352378751381835</v>
      </c>
      <c r="K9" s="57">
        <f>AVERAGE(Reactions_30dAvgVol!Y4:AE4)</f>
        <v>4473.4524714285708</v>
      </c>
      <c r="L9" s="38">
        <f>AVERAGE(Reactions_30dAvgVol!B4:AE4)</f>
        <v>5006.5286833333339</v>
      </c>
      <c r="M9" s="39"/>
      <c r="N9" s="62">
        <f>AVERAGE(Reactions_30dAvgVol!Y4:AE4)/(1440/151.5)/LINES</f>
        <v>52.293830973875657</v>
      </c>
      <c r="O9" s="27">
        <f>(D9*VLOOKUP(A9,Blueprints!A$2:F$60,4,FALSE)*(1-E$1-E$2)-Reactions_MarketPrices!B4*C$2-C9)/151.5*60</f>
        <v>48442.023659568316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8" ht="20" customHeight="1" x14ac:dyDescent="0.2">
      <c r="A10" s="23">
        <v>46169</v>
      </c>
      <c r="B10" s="24" t="s">
        <v>11</v>
      </c>
      <c r="C10" s="66">
        <f>Reactions_MarketPrices!C5</f>
        <v>1722360.2480629999</v>
      </c>
      <c r="D10" s="25">
        <f>Reactions_MarketPrices!D5</f>
        <v>10297.959999999999</v>
      </c>
      <c r="E10" s="25">
        <f>Reactions_MarketPrices!E5</f>
        <v>9000.5</v>
      </c>
      <c r="F10" s="52">
        <f t="shared" si="0"/>
        <v>103.39199698703175</v>
      </c>
      <c r="G10" s="25">
        <f>AVERAGE(Reactions_30dAvgPrice!Y5:AE5)</f>
        <v>10173.122857142855</v>
      </c>
      <c r="H10" s="26">
        <f>AVERAGE(Reactions_30dAvgPrice!B5:AE5)</f>
        <v>9839.371666666666</v>
      </c>
      <c r="I10" s="26"/>
      <c r="J10" s="52">
        <f t="shared" si="1"/>
        <v>76.872928675441941</v>
      </c>
      <c r="K10" s="56">
        <f>AVERAGE(Reactions_30dAvgVol!Y5:AE5)</f>
        <v>498.87071428571431</v>
      </c>
      <c r="L10" s="27">
        <f>AVERAGE(Reactions_30dAvgVol!B5:AE5)</f>
        <v>648.95500000000004</v>
      </c>
      <c r="M10" s="26"/>
      <c r="N10" s="61">
        <f>AVERAGE(Reactions_30dAvgVol!Y5:AE5)/(1440/151.5)/LINES</f>
        <v>5.8317062665343924</v>
      </c>
      <c r="O10" s="27">
        <f>(D10*VLOOKUP(A10,Blueprints!A$2:F$60,4,FALSE)*(1-E$1-E$2)-Reactions_MarketPrices!B5*C$2-C10)/151.5*60</f>
        <v>71093.950579009746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s="40" customFormat="1" ht="20" customHeight="1" x14ac:dyDescent="0.2">
      <c r="A11" s="33">
        <v>46170</v>
      </c>
      <c r="B11" s="34" t="s">
        <v>12</v>
      </c>
      <c r="C11" s="67">
        <f>Reactions_MarketPrices!C6</f>
        <v>10526453.8543054</v>
      </c>
      <c r="D11" s="35">
        <f>Reactions_MarketPrices!D6</f>
        <v>58946.63</v>
      </c>
      <c r="E11" s="35">
        <f>Reactions_MarketPrices!E6</f>
        <v>48023.74</v>
      </c>
      <c r="F11" s="53">
        <f t="shared" si="0"/>
        <v>100.55834327462235</v>
      </c>
      <c r="G11" s="36">
        <f>AVERAGE(Reactions_30dAvgPrice!Y6:AE6)</f>
        <v>54531.762857142858</v>
      </c>
      <c r="H11" s="37">
        <f>AVERAGE(Reactions_30dAvgPrice!B6:AE6)</f>
        <v>54228.978999999999</v>
      </c>
      <c r="I11" s="37"/>
      <c r="J11" s="53">
        <f t="shared" si="1"/>
        <v>127.61551144055869</v>
      </c>
      <c r="K11" s="57">
        <f>AVERAGE(Reactions_30dAvgVol!Y6:AE6)</f>
        <v>158.67500000000001</v>
      </c>
      <c r="L11" s="38">
        <f>AVERAGE(Reactions_30dAvgVol!B6:AE6)</f>
        <v>124.33833333333334</v>
      </c>
      <c r="M11" s="39"/>
      <c r="N11" s="62">
        <f>AVERAGE(Reactions_30dAvgVol!Y6:AE6)/(1440/151.5)/LINES</f>
        <v>1.854881365740741</v>
      </c>
      <c r="O11" s="27">
        <f>(D11*VLOOKUP(A11,Blueprints!A$2:F$60,4,FALSE)*(1-E$1-E$2)-Reactions_MarketPrices!B6*C$2-C11)/151.5*60</f>
        <v>171652.19761172289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8" ht="20" customHeight="1" x14ac:dyDescent="0.2">
      <c r="A12" s="23">
        <v>46214</v>
      </c>
      <c r="B12" s="24" t="s">
        <v>13</v>
      </c>
      <c r="C12" s="66">
        <f>Reactions_MarketPrices!C7</f>
        <v>21753219.769630499</v>
      </c>
      <c r="D12" s="25">
        <f>Reactions_MarketPrices!D7</f>
        <v>88988.73</v>
      </c>
      <c r="E12" s="25">
        <f>Reactions_MarketPrices!E7</f>
        <v>85010.04</v>
      </c>
      <c r="F12" s="52">
        <f t="shared" si="0"/>
        <v>96.543984972755638</v>
      </c>
      <c r="G12" s="25">
        <f>AVERAGE(Reactions_30dAvgPrice!Y7:AE7)</f>
        <v>89763.927142857137</v>
      </c>
      <c r="H12" s="26">
        <f>AVERAGE(Reactions_30dAvgPrice!B7:AE7)</f>
        <v>92977.234333333341</v>
      </c>
      <c r="I12" s="26"/>
      <c r="J12" s="52">
        <f t="shared" si="1"/>
        <v>85.647399582237909</v>
      </c>
      <c r="K12" s="56">
        <f>AVERAGE(Reactions_30dAvgVol!Y7:AE7)</f>
        <v>564.69857142857131</v>
      </c>
      <c r="L12" s="27">
        <f>AVERAGE(Reactions_30dAvgVol!B7:AE7)</f>
        <v>659.32949999999994</v>
      </c>
      <c r="M12" s="26"/>
      <c r="N12" s="61">
        <f>AVERAGE(Reactions_30dAvgVol!Y7:AE7)/(1440/151.5)/LINES</f>
        <v>6.6012217261904755</v>
      </c>
      <c r="O12" s="27">
        <f>(D12*VLOOKUP(A12,Blueprints!A$2:F$60,4,FALSE)*(1-E$1-E$2)-Reactions_MarketPrices!B7*C$2-C12)/151.5*60</f>
        <v>-2078967.4142001981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s="40" customFormat="1" ht="20" customHeight="1" x14ac:dyDescent="0.2">
      <c r="A13" s="33">
        <v>46171</v>
      </c>
      <c r="B13" s="34" t="s">
        <v>14</v>
      </c>
      <c r="C13" s="67">
        <f>Reactions_MarketPrices!C8</f>
        <v>1735989.51568265</v>
      </c>
      <c r="D13" s="35">
        <f>Reactions_MarketPrices!D8</f>
        <v>10499.94</v>
      </c>
      <c r="E13" s="35">
        <f>Reactions_MarketPrices!E8</f>
        <v>7005.04</v>
      </c>
      <c r="F13" s="53">
        <f t="shared" si="0"/>
        <v>108.10626187453663</v>
      </c>
      <c r="G13" s="36">
        <f>AVERAGE(Reactions_30dAvgPrice!Y8:AE8)</f>
        <v>8282.8614285714284</v>
      </c>
      <c r="H13" s="37">
        <f>AVERAGE(Reactions_30dAvgPrice!B8:AE8)</f>
        <v>7661.7776666666659</v>
      </c>
      <c r="I13" s="37"/>
      <c r="J13" s="53">
        <f t="shared" si="1"/>
        <v>92.717523089453707</v>
      </c>
      <c r="K13" s="57">
        <f>AVERAGE(Reactions_30dAvgVol!Y8:AE8)</f>
        <v>472.98500000000001</v>
      </c>
      <c r="L13" s="38">
        <f>AVERAGE(Reactions_30dAvgVol!B8:AE8)</f>
        <v>510.13549999999992</v>
      </c>
      <c r="M13" s="39"/>
      <c r="N13" s="62">
        <f>AVERAGE(Reactions_30dAvgVol!Y8:AE8)/(1440/151.5)/LINES</f>
        <v>5.5291070601851864</v>
      </c>
      <c r="O13" s="27">
        <f>(D13*VLOOKUP(A13,Blueprints!A$2:F$60,4,FALSE)*(1-E$1-E$2)-Reactions_MarketPrices!B8*C$2-C13)/151.5*60</f>
        <v>81371.361402910814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8" ht="20" customHeight="1" x14ac:dyDescent="0.2">
      <c r="A14" s="23">
        <v>46206</v>
      </c>
      <c r="B14" s="24" t="s">
        <v>15</v>
      </c>
      <c r="C14" s="66">
        <f>Reactions_MarketPrices!C9</f>
        <v>1489772.18208479</v>
      </c>
      <c r="D14" s="25">
        <f>Reactions_MarketPrices!D9</f>
        <v>159.84</v>
      </c>
      <c r="E14" s="25">
        <f>Reactions_MarketPrices!E9</f>
        <v>144.07</v>
      </c>
      <c r="F14" s="52">
        <f t="shared" si="0"/>
        <v>104.33591435577812</v>
      </c>
      <c r="G14" s="25">
        <f>AVERAGE(Reactions_30dAvgPrice!Y9:AE9)</f>
        <v>161.25428571428571</v>
      </c>
      <c r="H14" s="26">
        <f>AVERAGE(Reactions_30dAvgPrice!B9:AE9)</f>
        <v>154.55299999999997</v>
      </c>
      <c r="I14" s="26"/>
      <c r="J14" s="52">
        <f t="shared" si="1"/>
        <v>76.422017070430599</v>
      </c>
      <c r="K14" s="56">
        <f>AVERAGE(Reactions_30dAvgVol!Y9:AE9)</f>
        <v>3469.3868714285713</v>
      </c>
      <c r="L14" s="27">
        <f>AVERAGE(Reactions_30dAvgVol!B9:AE9)</f>
        <v>4539.7740133333318</v>
      </c>
      <c r="M14" s="26"/>
      <c r="N14" s="61">
        <f>AVERAGE(Reactions_30dAvgVol!Y9:AE9)/(1440/151.5)/LINES</f>
        <v>40.556490047949737</v>
      </c>
      <c r="O14" s="27">
        <f>(D14*VLOOKUP(A14,Blueprints!A$2:F$60,4,FALSE)*(1-E$1-E$2)-Reactions_MarketPrices!B9*C$2-C14)/151.5*60</f>
        <v>-5325.3058850653651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s="40" customFormat="1" ht="20" customHeight="1" x14ac:dyDescent="0.2">
      <c r="A15" s="33">
        <v>46172</v>
      </c>
      <c r="B15" s="34" t="s">
        <v>16</v>
      </c>
      <c r="C15" s="67">
        <f>Reactions_MarketPrices!C10</f>
        <v>11413618.600091901</v>
      </c>
      <c r="D15" s="35">
        <f>Reactions_MarketPrices!D10</f>
        <v>54099.93</v>
      </c>
      <c r="E15" s="35">
        <f>Reactions_MarketPrices!E10</f>
        <v>48112.56</v>
      </c>
      <c r="F15" s="53">
        <f t="shared" si="0"/>
        <v>96.932455022763818</v>
      </c>
      <c r="G15" s="36">
        <f>AVERAGE(Reactions_30dAvgPrice!Y10:AE10)</f>
        <v>53953.538571428573</v>
      </c>
      <c r="H15" s="37">
        <f>AVERAGE(Reactions_30dAvgPrice!B10:AE10)</f>
        <v>55660.963666666663</v>
      </c>
      <c r="I15" s="37"/>
      <c r="J15" s="53">
        <f t="shared" si="1"/>
        <v>105.65717826040881</v>
      </c>
      <c r="K15" s="57">
        <f>AVERAGE(Reactions_30dAvgVol!Y10:AE10)</f>
        <v>146.94571428571427</v>
      </c>
      <c r="L15" s="38">
        <f>AVERAGE(Reactions_30dAvgVol!B10:AE10)</f>
        <v>139.07783333333333</v>
      </c>
      <c r="M15" s="39"/>
      <c r="N15" s="62">
        <f>AVERAGE(Reactions_30dAvgVol!Y10:AE10)/(1440/151.5)/LINES</f>
        <v>1.7177681878306879</v>
      </c>
      <c r="O15" s="27">
        <f>(D15*VLOOKUP(A15,Blueprints!A$2:F$60,4,FALSE)*(1-E$1-E$2)-Reactions_MarketPrices!B10*C$2-C15)/151.5*60</f>
        <v>-534014.49935322872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8" ht="20" customHeight="1" x14ac:dyDescent="0.2">
      <c r="A16" s="23">
        <v>46213</v>
      </c>
      <c r="B16" s="24" t="s">
        <v>17</v>
      </c>
      <c r="C16" s="66">
        <f>Reactions_MarketPrices!C11</f>
        <v>18745945.8662217</v>
      </c>
      <c r="D16" s="25">
        <f>Reactions_MarketPrices!D11</f>
        <v>48544.44</v>
      </c>
      <c r="E16" s="25">
        <f>Reactions_MarketPrices!E11</f>
        <v>47515.42</v>
      </c>
      <c r="F16" s="52">
        <f t="shared" si="0"/>
        <v>100.94235297203417</v>
      </c>
      <c r="G16" s="25">
        <f>AVERAGE(Reactions_30dAvgPrice!Y11:AE11)</f>
        <v>48637.652857142857</v>
      </c>
      <c r="H16" s="26">
        <f>AVERAGE(Reactions_30dAvgPrice!B11:AE11)</f>
        <v>48183.593333333331</v>
      </c>
      <c r="I16" s="26"/>
      <c r="J16" s="52">
        <f t="shared" si="1"/>
        <v>65.836531919536839</v>
      </c>
      <c r="K16" s="56">
        <f>AVERAGE(Reactions_30dAvgVol!Y11:AE11)</f>
        <v>833.39750000000015</v>
      </c>
      <c r="L16" s="27">
        <f>AVERAGE(Reactions_30dAvgVol!B11:AE11)</f>
        <v>1265.8587500000001</v>
      </c>
      <c r="M16" s="26"/>
      <c r="N16" s="61">
        <f>AVERAGE(Reactions_30dAvgVol!Y11:AE11)/(1440/151.5)/LINES</f>
        <v>9.7422624421296327</v>
      </c>
      <c r="O16" s="27">
        <f>(D16*VLOOKUP(A16,Blueprints!A$2:F$60,4,FALSE)*(1-E$1-E$2)-Reactions_MarketPrices!B11*C$2-C16)/151.5*60</f>
        <v>-269418.82871156576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s="40" customFormat="1" ht="20" customHeight="1" x14ac:dyDescent="0.2">
      <c r="A17" s="33">
        <v>46173</v>
      </c>
      <c r="B17" s="34" t="s">
        <v>18</v>
      </c>
      <c r="C17" s="67">
        <f>Reactions_MarketPrices!C12</f>
        <v>14037297.9750163</v>
      </c>
      <c r="D17" s="35">
        <f>Reactions_MarketPrices!D12</f>
        <v>83299.92</v>
      </c>
      <c r="E17" s="35">
        <f>Reactions_MarketPrices!E12</f>
        <v>56002.12</v>
      </c>
      <c r="F17" s="53">
        <f t="shared" si="0"/>
        <v>107.49705329655195</v>
      </c>
      <c r="G17" s="36">
        <f>AVERAGE(Reactions_30dAvgPrice!Y12:AE12)</f>
        <v>66929.717142857146</v>
      </c>
      <c r="H17" s="37">
        <f>AVERAGE(Reactions_30dAvgPrice!B12:AE12)</f>
        <v>62261.908666666648</v>
      </c>
      <c r="I17" s="37"/>
      <c r="J17" s="53">
        <f t="shared" si="1"/>
        <v>78.364657656541752</v>
      </c>
      <c r="K17" s="57">
        <f>AVERAGE(Reactions_30dAvgVol!Y12:AE12)</f>
        <v>63.869285714285709</v>
      </c>
      <c r="L17" s="38">
        <f>AVERAGE(Reactions_30dAvgVol!B12:AE12)</f>
        <v>81.50266666666667</v>
      </c>
      <c r="M17" s="39"/>
      <c r="N17" s="62">
        <f>AVERAGE(Reactions_30dAvgVol!Y12:AE12)/(1440/151.5)/LINES</f>
        <v>0.74662012235449737</v>
      </c>
      <c r="O17" s="27">
        <f>(D17*VLOOKUP(A17,Blueprints!A$2:F$60,4,FALSE)*(1-E$1-E$2)-Reactions_MarketPrices!B12*C$2-C17)/151.5*60</f>
        <v>558839.5244192871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8" ht="20" customHeight="1" x14ac:dyDescent="0.2">
      <c r="A18" s="23">
        <v>46209</v>
      </c>
      <c r="B18" s="24" t="s">
        <v>19</v>
      </c>
      <c r="C18" s="66">
        <f>Reactions_MarketPrices!C13</f>
        <v>2475104.83048699</v>
      </c>
      <c r="D18" s="25">
        <f>Reactions_MarketPrices!D13</f>
        <v>1065.1199999999999</v>
      </c>
      <c r="E18" s="25">
        <f>Reactions_MarketPrices!E13</f>
        <v>1000.37</v>
      </c>
      <c r="F18" s="52">
        <f t="shared" si="0"/>
        <v>102.51970193860353</v>
      </c>
      <c r="G18" s="25">
        <f>AVERAGE(Reactions_30dAvgPrice!Y13:AE13)</f>
        <v>992.2085714285713</v>
      </c>
      <c r="H18" s="26">
        <f>AVERAGE(Reactions_30dAvgPrice!B13:AE13)</f>
        <v>967.8223333333334</v>
      </c>
      <c r="I18" s="26"/>
      <c r="J18" s="52">
        <f t="shared" si="1"/>
        <v>95.988609929509323</v>
      </c>
      <c r="K18" s="56">
        <f>AVERAGE(Reactions_30dAvgVol!Y13:AE13)</f>
        <v>3039.5185714285676</v>
      </c>
      <c r="L18" s="27">
        <f>AVERAGE(Reactions_30dAvgVol!B13:AE13)</f>
        <v>3166.5408777777734</v>
      </c>
      <c r="M18" s="26"/>
      <c r="N18" s="61">
        <f>AVERAGE(Reactions_30dAvgVol!Y13:AE13)/(1440/151.5)/LINES</f>
        <v>35.531409226190434</v>
      </c>
      <c r="O18" s="27">
        <f>(D18*VLOOKUP(A18,Blueprints!A$2:F$60,4,FALSE)*(1-E$1-E$2)-Reactions_MarketPrices!B13*C$2-C18)/151.5*60</f>
        <v>162171.69989624125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s="40" customFormat="1" ht="20" customHeight="1" x14ac:dyDescent="0.2">
      <c r="A19" s="33">
        <v>46174</v>
      </c>
      <c r="B19" s="34" t="s">
        <v>20</v>
      </c>
      <c r="C19" s="67">
        <f>Reactions_MarketPrices!C14</f>
        <v>3737043.8491073898</v>
      </c>
      <c r="D19" s="35">
        <f>Reactions_MarketPrices!D14</f>
        <v>20499.93</v>
      </c>
      <c r="E19" s="35">
        <f>Reactions_MarketPrices!E14</f>
        <v>18000.91</v>
      </c>
      <c r="F19" s="53">
        <f t="shared" si="0"/>
        <v>104.11116381828063</v>
      </c>
      <c r="G19" s="36">
        <f>AVERAGE(Reactions_30dAvgPrice!Y14:AE14)</f>
        <v>20149.269999999997</v>
      </c>
      <c r="H19" s="37">
        <f>AVERAGE(Reactions_30dAvgPrice!B14:AE14)</f>
        <v>19353.611333333338</v>
      </c>
      <c r="I19" s="37"/>
      <c r="J19" s="53">
        <f t="shared" si="1"/>
        <v>106.53547495394116</v>
      </c>
      <c r="K19" s="57">
        <f>AVERAGE(Reactions_30dAvgVol!Y14:AE14)</f>
        <v>422.74785714285707</v>
      </c>
      <c r="L19" s="38">
        <f>AVERAGE(Reactions_30dAvgVol!B14:AE14)</f>
        <v>396.81416666666678</v>
      </c>
      <c r="M19" s="39"/>
      <c r="N19" s="62">
        <f>AVERAGE(Reactions_30dAvgVol!Y14:AE14)/(1440/151.5)/LINES</f>
        <v>4.9418441633597876</v>
      </c>
      <c r="O19" s="27">
        <f>(D19*VLOOKUP(A19,Blueprints!A$2:F$60,4,FALSE)*(1-E$1-E$2)-Reactions_MarketPrices!B14*C$2-C19)/151.5*60</f>
        <v>23632.572521825718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8" ht="20" customHeight="1" x14ac:dyDescent="0.2">
      <c r="A20" s="23">
        <v>46175</v>
      </c>
      <c r="B20" s="24" t="s">
        <v>21</v>
      </c>
      <c r="C20" s="66">
        <f>Reactions_MarketPrices!C15</f>
        <v>10150247.9415913</v>
      </c>
      <c r="D20" s="25">
        <f>Reactions_MarketPrices!D15</f>
        <v>53798.99</v>
      </c>
      <c r="E20" s="25">
        <f>Reactions_MarketPrices!E15</f>
        <v>46000.82</v>
      </c>
      <c r="F20" s="52">
        <f t="shared" si="0"/>
        <v>96.294140094419191</v>
      </c>
      <c r="G20" s="25">
        <f>AVERAGE(Reactions_30dAvgPrice!Y15:AE15)</f>
        <v>50918.67571428571</v>
      </c>
      <c r="H20" s="26">
        <f>AVERAGE(Reactions_30dAvgPrice!B15:AE15)</f>
        <v>52878.270333333341</v>
      </c>
      <c r="I20" s="26"/>
      <c r="J20" s="52">
        <f t="shared" si="1"/>
        <v>75.09227351255312</v>
      </c>
      <c r="K20" s="56">
        <f>AVERAGE(Reactions_30dAvgVol!Y15:AE15)</f>
        <v>33.147857142857141</v>
      </c>
      <c r="L20" s="27">
        <f>AVERAGE(Reactions_30dAvgVol!B15:AE15)</f>
        <v>44.142833333333343</v>
      </c>
      <c r="M20" s="26"/>
      <c r="N20" s="61">
        <f>AVERAGE(Reactions_30dAvgVol!Y15:AE15)/(1440/151.5)/LINES</f>
        <v>0.3874923115079365</v>
      </c>
      <c r="O20" s="27">
        <f>(D20*VLOOKUP(A20,Blueprints!A$2:F$60,4,FALSE)*(1-E$1-E$2)-Reactions_MarketPrices!B15*C$2-C20)/151.5*60</f>
        <v>-51615.936580713431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s="40" customFormat="1" ht="20" customHeight="1" x14ac:dyDescent="0.2">
      <c r="A21" s="33">
        <v>46212</v>
      </c>
      <c r="B21" s="34" t="s">
        <v>22</v>
      </c>
      <c r="C21" s="67">
        <f>Reactions_MarketPrices!C16</f>
        <v>11830687.122516699</v>
      </c>
      <c r="D21" s="35">
        <f>Reactions_MarketPrices!D16</f>
        <v>13850.01</v>
      </c>
      <c r="E21" s="35">
        <f>Reactions_MarketPrices!E16</f>
        <v>13843.02</v>
      </c>
      <c r="F21" s="53">
        <f t="shared" si="0"/>
        <v>108.21460467314084</v>
      </c>
      <c r="G21" s="36">
        <f>AVERAGE(Reactions_30dAvgPrice!Y16:AE16)</f>
        <v>14352.522857142856</v>
      </c>
      <c r="H21" s="37">
        <f>AVERAGE(Reactions_30dAvgPrice!B16:AE16)</f>
        <v>13263.018333333332</v>
      </c>
      <c r="I21" s="37"/>
      <c r="J21" s="53">
        <f t="shared" si="1"/>
        <v>105.72909338182843</v>
      </c>
      <c r="K21" s="57">
        <f>AVERAGE(Reactions_30dAvgVol!Y16:AE16)</f>
        <v>1389.9961904761888</v>
      </c>
      <c r="L21" s="38">
        <f>AVERAGE(Reactions_30dAvgVol!B16:AE16)</f>
        <v>1314.6771111111091</v>
      </c>
      <c r="M21" s="39"/>
      <c r="N21" s="62">
        <f>AVERAGE(Reactions_30dAvgVol!Y16:AE16)/(1440/151.5)/LINES</f>
        <v>16.248798059964706</v>
      </c>
      <c r="O21" s="27">
        <f>(D21*VLOOKUP(A21,Blueprints!A$2:F$60,4,FALSE)*(1-E$1-E$2)-Reactions_MarketPrices!B16*C$2-C21)/151.5*60</f>
        <v>-864849.25716502976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8" ht="20" customHeight="1" x14ac:dyDescent="0.2">
      <c r="A22" s="23">
        <v>46211</v>
      </c>
      <c r="B22" s="24" t="s">
        <v>23</v>
      </c>
      <c r="C22" s="66">
        <f>Reactions_MarketPrices!C17</f>
        <v>8138884.2377253398</v>
      </c>
      <c r="D22" s="25">
        <f>Reactions_MarketPrices!D17</f>
        <v>6044.44</v>
      </c>
      <c r="E22" s="25">
        <f>Reactions_MarketPrices!E17</f>
        <v>5950</v>
      </c>
      <c r="F22" s="52">
        <f t="shared" si="0"/>
        <v>100.99871801564531</v>
      </c>
      <c r="G22" s="25">
        <f>AVERAGE(Reactions_30dAvgPrice!Y17:AE17)</f>
        <v>5863.1142857142859</v>
      </c>
      <c r="H22" s="26">
        <f>AVERAGE(Reactions_30dAvgPrice!B17:AE17)</f>
        <v>5805.137333333334</v>
      </c>
      <c r="I22" s="26"/>
      <c r="J22" s="52">
        <f t="shared" si="1"/>
        <v>91.555005311304171</v>
      </c>
      <c r="K22" s="56">
        <f>AVERAGE(Reactions_30dAvgVol!Y17:AE17)</f>
        <v>1930.3559047619017</v>
      </c>
      <c r="L22" s="27">
        <f>AVERAGE(Reactions_30dAvgVol!B17:AE17)</f>
        <v>2108.4111111111074</v>
      </c>
      <c r="M22" s="26"/>
      <c r="N22" s="61">
        <f>AVERAGE(Reactions_30dAvgVol!Y17:AE17)/(1440/151.5)/LINES</f>
        <v>22.565503053350934</v>
      </c>
      <c r="O22" s="27">
        <f>(D22*VLOOKUP(A22,Blueprints!A$2:F$60,4,FALSE)*(1-E$1-E$2)-Reactions_MarketPrices!B17*C$2-C22)/151.5*60</f>
        <v>80926.106930558424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s="40" customFormat="1" ht="20" customHeight="1" x14ac:dyDescent="0.2">
      <c r="A23" s="33">
        <v>46176</v>
      </c>
      <c r="B23" s="34" t="s">
        <v>24</v>
      </c>
      <c r="C23" s="67">
        <f>Reactions_MarketPrices!C18</f>
        <v>11057681.1348968</v>
      </c>
      <c r="D23" s="35">
        <f>Reactions_MarketPrices!D18</f>
        <v>56993.84</v>
      </c>
      <c r="E23" s="35">
        <f>Reactions_MarketPrices!E18</f>
        <v>46050.01</v>
      </c>
      <c r="F23" s="53">
        <f>G23/H23*100</f>
        <v>102.02696428032819</v>
      </c>
      <c r="G23" s="36">
        <f>AVERAGE(Reactions_30dAvgPrice!Y18:AE18)</f>
        <v>56996.787142857145</v>
      </c>
      <c r="H23" s="37">
        <f>AVERAGE(Reactions_30dAvgPrice!B18:AE18)</f>
        <v>55864.43499999999</v>
      </c>
      <c r="I23" s="37"/>
      <c r="J23" s="53">
        <f t="shared" si="1"/>
        <v>80.282076691918888</v>
      </c>
      <c r="K23" s="57">
        <f>AVERAGE(Reactions_30dAvgVol!Y18:AE18)</f>
        <v>107.18714285714283</v>
      </c>
      <c r="L23" s="38">
        <f>AVERAGE(Reactions_30dAvgVol!B18:AE18)</f>
        <v>133.51316666666668</v>
      </c>
      <c r="M23" s="39"/>
      <c r="N23" s="62">
        <f>AVERAGE(Reactions_30dAvgVol!Y18:AE18)/(1440/151.5)/LINES</f>
        <v>1.2529978505291004</v>
      </c>
      <c r="O23" s="27">
        <f>(D23*VLOOKUP(A23,Blueprints!A$2:F$60,4,FALSE)*(1-E$1-E$2)-Reactions_MarketPrices!B18*C$2-C23)/151.5*60</f>
        <v>-211587.90084031696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8" ht="20" customHeight="1" x14ac:dyDescent="0.2">
      <c r="A24" s="23">
        <v>46218</v>
      </c>
      <c r="B24" s="24" t="s">
        <v>25</v>
      </c>
      <c r="C24" s="66">
        <f>Reactions_MarketPrices!C19</f>
        <v>6863473.5736252302</v>
      </c>
      <c r="D24" s="25">
        <f>Reactions_MarketPrices!D19</f>
        <v>27344.43</v>
      </c>
      <c r="E24" s="25">
        <f>Reactions_MarketPrices!E19</f>
        <v>25000</v>
      </c>
      <c r="F24" s="52">
        <f t="shared" si="0"/>
        <v>97.820130039950399</v>
      </c>
      <c r="G24" s="25">
        <f>AVERAGE(Reactions_30dAvgPrice!Y19:AE19)</f>
        <v>25708.975714285712</v>
      </c>
      <c r="H24" s="26">
        <f>AVERAGE(Reactions_30dAvgPrice!B19:AE19)</f>
        <v>26281.886666666658</v>
      </c>
      <c r="I24" s="26"/>
      <c r="J24" s="52">
        <f t="shared" si="1"/>
        <v>133.57231722373504</v>
      </c>
      <c r="K24" s="56">
        <f>AVERAGE(Reactions_30dAvgVol!Y19:AE19)</f>
        <v>3008.4438095238052</v>
      </c>
      <c r="L24" s="27">
        <f>AVERAGE(Reactions_30dAvgVol!B19:AE19)</f>
        <v>2252.2958888888857</v>
      </c>
      <c r="M24" s="26"/>
      <c r="N24" s="61">
        <f>AVERAGE(Reactions_30dAvgVol!Y19:AE19)/(1440/151.5)/LINES</f>
        <v>35.168151014109299</v>
      </c>
      <c r="O24" s="27">
        <f>(D24*VLOOKUP(A24,Blueprints!A$2:F$60,4,FALSE)*(1-E$1-E$2)-Reactions_MarketPrices!B19*C$2-C24)/151.5*60</f>
        <v>303876.5663761461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s="40" customFormat="1" ht="20" customHeight="1" x14ac:dyDescent="0.2">
      <c r="A25" s="33">
        <v>46210</v>
      </c>
      <c r="B25" s="34" t="s">
        <v>26</v>
      </c>
      <c r="C25" s="67">
        <f>Reactions_MarketPrices!C20</f>
        <v>6329814.1448112596</v>
      </c>
      <c r="D25" s="35">
        <f>Reactions_MarketPrices!D20</f>
        <v>2379.9899999999998</v>
      </c>
      <c r="E25" s="35">
        <f>Reactions_MarketPrices!E20</f>
        <v>2300</v>
      </c>
      <c r="F25" s="53">
        <f t="shared" si="0"/>
        <v>103.19686854411259</v>
      </c>
      <c r="G25" s="36">
        <f>AVERAGE(Reactions_30dAvgPrice!Y20:AE20)</f>
        <v>2315.9585714285713</v>
      </c>
      <c r="H25" s="37">
        <f>AVERAGE(Reactions_30dAvgPrice!B20:AE20)</f>
        <v>2244.2140000000004</v>
      </c>
      <c r="I25" s="37"/>
      <c r="J25" s="53">
        <f t="shared" si="1"/>
        <v>110.39920967941458</v>
      </c>
      <c r="K25" s="57">
        <f>AVERAGE(Reactions_30dAvgVol!Y20:AE20)</f>
        <v>3081.2305844155812</v>
      </c>
      <c r="L25" s="38">
        <f>AVERAGE(Reactions_30dAvgVol!B20:AE20)</f>
        <v>2790.9897121212075</v>
      </c>
      <c r="M25" s="39"/>
      <c r="N25" s="62">
        <f>AVERAGE(Reactions_30dAvgVol!Y20:AE20)/(1440/151.5)/LINES</f>
        <v>36.01901493356177</v>
      </c>
      <c r="O25" s="27">
        <f>(D25*VLOOKUP(A25,Blueprints!A$2:F$60,4,FALSE)*(1-E$1-E$2)-Reactions_MarketPrices!B20*C$2-C25)/151.5*60</f>
        <v>-583012.90401436086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8" ht="20" customHeight="1" x14ac:dyDescent="0.2">
      <c r="A26" s="23">
        <v>46217</v>
      </c>
      <c r="B26" s="24" t="s">
        <v>27</v>
      </c>
      <c r="C26" s="66">
        <f>Reactions_MarketPrices!C21</f>
        <v>5307784.7150469003</v>
      </c>
      <c r="D26" s="25">
        <f>Reactions_MarketPrices!D21</f>
        <v>19999.990000000002</v>
      </c>
      <c r="E26" s="25">
        <f>Reactions_MarketPrices!E21</f>
        <v>18603.04</v>
      </c>
      <c r="F26" s="52">
        <f t="shared" si="0"/>
        <v>105.61278453301668</v>
      </c>
      <c r="G26" s="25">
        <f>AVERAGE(Reactions_30dAvgPrice!Y21:AE21)</f>
        <v>18839.228571428572</v>
      </c>
      <c r="H26" s="26">
        <f>AVERAGE(Reactions_30dAvgPrice!B21:AE21)</f>
        <v>17838.018999999997</v>
      </c>
      <c r="I26" s="26"/>
      <c r="J26" s="52">
        <f t="shared" si="1"/>
        <v>105.05349745261086</v>
      </c>
      <c r="K26" s="56">
        <f>AVERAGE(Reactions_30dAvgVol!Y21:AE21)</f>
        <v>2952.3776190476174</v>
      </c>
      <c r="L26" s="27">
        <f>AVERAGE(Reactions_30dAvgVol!B21:AE21)</f>
        <v>2810.35633333333</v>
      </c>
      <c r="M26" s="26"/>
      <c r="N26" s="61">
        <f>AVERAGE(Reactions_30dAvgVol!Y21:AE21)/(1440/151.5)/LINES</f>
        <v>34.512747630070528</v>
      </c>
      <c r="O26" s="27">
        <f>(D26*VLOOKUP(A26,Blueprints!A$2:F$60,4,FALSE)*(1-E$1-E$2)-Reactions_MarketPrices!B21*C$2-C26)/151.5*60</f>
        <v>98629.241634891325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s="40" customFormat="1" ht="20" customHeight="1" x14ac:dyDescent="0.2">
      <c r="A27" s="33">
        <v>46215</v>
      </c>
      <c r="B27" s="34" t="s">
        <v>28</v>
      </c>
      <c r="C27" s="67">
        <f>Reactions_MarketPrices!C22</f>
        <v>6854342.3137341002</v>
      </c>
      <c r="D27" s="35">
        <f>Reactions_MarketPrices!D22</f>
        <v>24944.44</v>
      </c>
      <c r="E27" s="35">
        <f>Reactions_MarketPrices!E22</f>
        <v>23606.09</v>
      </c>
      <c r="F27" s="53">
        <f t="shared" si="0"/>
        <v>102.68684323729782</v>
      </c>
      <c r="G27" s="36">
        <f>AVERAGE(Reactions_30dAvgPrice!Y22:AE22)</f>
        <v>24225.36285714286</v>
      </c>
      <c r="H27" s="37">
        <f>AVERAGE(Reactions_30dAvgPrice!B22:AE22)</f>
        <v>23591.496333333329</v>
      </c>
      <c r="I27" s="37"/>
      <c r="J27" s="53">
        <f t="shared" si="1"/>
        <v>101.14869261700277</v>
      </c>
      <c r="K27" s="57">
        <f>AVERAGE(Reactions_30dAvgVol!Y22:AE22)</f>
        <v>2370.5838095238059</v>
      </c>
      <c r="L27" s="38">
        <f>AVERAGE(Reactions_30dAvgVol!B22:AE22)</f>
        <v>2343.6623333333314</v>
      </c>
      <c r="M27" s="39"/>
      <c r="N27" s="62">
        <f>AVERAGE(Reactions_30dAvgVol!Y22:AE22)/(1440/151.5)/LINES</f>
        <v>27.711685736331528</v>
      </c>
      <c r="O27" s="27">
        <f>(D27*VLOOKUP(A27,Blueprints!A$2:F$60,4,FALSE)*(1-E$1-E$2)-Reactions_MarketPrices!B22*C$2-C27)/151.5*60</f>
        <v>40105.421382534398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8" ht="20" customHeight="1" x14ac:dyDescent="0.2">
      <c r="A28" s="23">
        <v>46177</v>
      </c>
      <c r="B28" s="24" t="s">
        <v>29</v>
      </c>
      <c r="C28" s="66">
        <f>Reactions_MarketPrices!C23</f>
        <v>4073143.27747866</v>
      </c>
      <c r="D28" s="25">
        <f>Reactions_MarketPrices!D23</f>
        <v>21452.25</v>
      </c>
      <c r="E28" s="25">
        <f>Reactions_MarketPrices!E23</f>
        <v>18033.830000000002</v>
      </c>
      <c r="F28" s="52">
        <f t="shared" si="0"/>
        <v>104.54131509238225</v>
      </c>
      <c r="G28" s="25">
        <f>AVERAGE(Reactions_30dAvgPrice!Y23:AE23)</f>
        <v>20123.095714285711</v>
      </c>
      <c r="H28" s="26">
        <f>AVERAGE(Reactions_30dAvgPrice!B23:AE23)</f>
        <v>19248.940666666673</v>
      </c>
      <c r="I28" s="26"/>
      <c r="J28" s="52">
        <f t="shared" si="1"/>
        <v>55.797338907878782</v>
      </c>
      <c r="K28" s="56">
        <f>AVERAGE(Reactions_30dAvgVol!Y23:AE23)</f>
        <v>282.16714285714289</v>
      </c>
      <c r="L28" s="27">
        <f>AVERAGE(Reactions_30dAvgVol!B23:AE23)</f>
        <v>505.69999999999987</v>
      </c>
      <c r="M28" s="26"/>
      <c r="N28" s="61">
        <f>AVERAGE(Reactions_30dAvgVol!Y23:AE23)/(1440/151.5)/LINES</f>
        <v>3.2984816468253975</v>
      </c>
      <c r="O28" s="27">
        <f>(D28*VLOOKUP(A28,Blueprints!A$2:F$60,4,FALSE)*(1-E$1-E$2)-Reactions_MarketPrices!B23*C$2-C28)/151.5*60</f>
        <v>-66485.878912340675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s="40" customFormat="1" ht="20" customHeight="1" x14ac:dyDescent="0.2">
      <c r="A29" s="33">
        <v>46186</v>
      </c>
      <c r="B29" s="34" t="s">
        <v>30</v>
      </c>
      <c r="C29" s="67">
        <f>Reactions_MarketPrices!C24</f>
        <v>10475978.5182683</v>
      </c>
      <c r="D29" s="35">
        <f>Reactions_MarketPrices!D24</f>
        <v>54770.05</v>
      </c>
      <c r="E29" s="35">
        <f>Reactions_MarketPrices!E24</f>
        <v>47000</v>
      </c>
      <c r="F29" s="53">
        <f t="shared" si="0"/>
        <v>97.672545234457303</v>
      </c>
      <c r="G29" s="36">
        <f>AVERAGE(Reactions_30dAvgPrice!Y24:AE24)</f>
        <v>51863.665714285722</v>
      </c>
      <c r="H29" s="37">
        <f>AVERAGE(Reactions_30dAvgPrice!B24:AE24)</f>
        <v>53099.533333333326</v>
      </c>
      <c r="I29" s="37"/>
      <c r="J29" s="53">
        <f t="shared" si="1"/>
        <v>52.498067388531354</v>
      </c>
      <c r="K29" s="57">
        <f>AVERAGE(Reactions_30dAvgVol!Y24:AE24)</f>
        <v>23.380714285714284</v>
      </c>
      <c r="L29" s="38">
        <f>AVERAGE(Reactions_30dAvgVol!B24:AE24)</f>
        <v>44.536333333333324</v>
      </c>
      <c r="M29" s="39"/>
      <c r="N29" s="62">
        <f>AVERAGE(Reactions_30dAvgVol!Y24:AE24)/(1440/151.5)/LINES</f>
        <v>0.27331622023809521</v>
      </c>
      <c r="O29" s="27">
        <f>(D29*VLOOKUP(A29,Blueprints!A$2:F$60,4,FALSE)*(1-E$1-E$2)-Reactions_MarketPrices!B24*C$2-C29)/151.5*60</f>
        <v>-111336.40890823807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8" ht="20" customHeight="1" x14ac:dyDescent="0.2">
      <c r="A30" s="23">
        <v>46184</v>
      </c>
      <c r="B30" s="24" t="s">
        <v>31</v>
      </c>
      <c r="C30" s="66">
        <f>Reactions_MarketPrices!C25</f>
        <v>10263202.692810001</v>
      </c>
      <c r="D30" s="25">
        <f>Reactions_MarketPrices!D25</f>
        <v>57986.77</v>
      </c>
      <c r="E30" s="25">
        <f>Reactions_MarketPrices!E25</f>
        <v>44076</v>
      </c>
      <c r="F30" s="52">
        <f t="shared" si="0"/>
        <v>98.442434391886522</v>
      </c>
      <c r="G30" s="25">
        <f>AVERAGE(Reactions_30dAvgPrice!Y25:AE25)</f>
        <v>54012.229999999996</v>
      </c>
      <c r="H30" s="26">
        <f>AVERAGE(Reactions_30dAvgPrice!B25:AE25)</f>
        <v>54866.816666666666</v>
      </c>
      <c r="I30" s="26"/>
      <c r="J30" s="52">
        <f t="shared" si="1"/>
        <v>33.941213181283111</v>
      </c>
      <c r="K30" s="56">
        <f>AVERAGE(Reactions_30dAvgVol!Y25:AE25)</f>
        <v>48.830714285714294</v>
      </c>
      <c r="L30" s="27">
        <f>AVERAGE(Reactions_30dAvgVol!B25:AE25)</f>
        <v>143.86850000000001</v>
      </c>
      <c r="M30" s="26"/>
      <c r="N30" s="61">
        <f>AVERAGE(Reactions_30dAvgVol!Y25:AE25)/(1440/151.5)/LINES</f>
        <v>0.57082200727513244</v>
      </c>
      <c r="O30" s="27">
        <f>(D30*VLOOKUP(A30,Blueprints!A$2:F$60,4,FALSE)*(1-E$1-E$2)-Reactions_MarketPrices!B25*C$2-C30)/151.5*60</f>
        <v>213324.87004554435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s="40" customFormat="1" ht="20" customHeight="1" x14ac:dyDescent="0.2">
      <c r="A31" s="33">
        <v>46178</v>
      </c>
      <c r="B31" s="34" t="s">
        <v>32</v>
      </c>
      <c r="C31" s="67">
        <f>Reactions_MarketPrices!C26</f>
        <v>2933592.1590582202</v>
      </c>
      <c r="D31" s="35">
        <f>Reactions_MarketPrices!D26</f>
        <v>16049.98</v>
      </c>
      <c r="E31" s="35">
        <f>Reactions_MarketPrices!E26</f>
        <v>12237.51</v>
      </c>
      <c r="F31" s="53">
        <f t="shared" si="0"/>
        <v>102.70875251395164</v>
      </c>
      <c r="G31" s="36">
        <f>AVERAGE(Reactions_30dAvgPrice!Y26:AE26)</f>
        <v>14365.012857142856</v>
      </c>
      <c r="H31" s="37">
        <f>AVERAGE(Reactions_30dAvgPrice!B26:AE26)</f>
        <v>13986.162333333332</v>
      </c>
      <c r="I31" s="37"/>
      <c r="J31" s="53">
        <f>K31/L31*100</f>
        <v>186.80136240796915</v>
      </c>
      <c r="K31" s="57">
        <f>AVERAGE(Reactions_30dAvgVol!Y26:AE26)</f>
        <v>451.37</v>
      </c>
      <c r="L31" s="38">
        <f>AVERAGE(Reactions_30dAvgVol!B26:AE26)</f>
        <v>241.63100000000003</v>
      </c>
      <c r="M31" s="39"/>
      <c r="N31" s="62">
        <f>AVERAGE(Reactions_30dAvgVol!Y26:AE26)/(1440/151.5)/LINES</f>
        <v>5.2764317129629639</v>
      </c>
      <c r="O31" s="27">
        <f>(D31*VLOOKUP(A31,Blueprints!A$2:F$60,4,FALSE)*(1-E$1-E$2)-Reactions_MarketPrices!B26*C$2-C31)/151.5*60</f>
        <v>17031.167194764177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8" ht="20" customHeight="1" x14ac:dyDescent="0.2">
      <c r="A32" s="23">
        <v>46179</v>
      </c>
      <c r="B32" s="24" t="s">
        <v>33</v>
      </c>
      <c r="C32" s="66">
        <f>Reactions_MarketPrices!C27</f>
        <v>459109.967225881</v>
      </c>
      <c r="D32" s="25">
        <f>Reactions_MarketPrices!D27</f>
        <v>3988.9</v>
      </c>
      <c r="E32" s="25">
        <f>Reactions_MarketPrices!E27</f>
        <v>3106.49</v>
      </c>
      <c r="F32" s="52">
        <f t="shared" si="0"/>
        <v>111.80653317267341</v>
      </c>
      <c r="G32" s="25">
        <f>AVERAGE(Reactions_30dAvgPrice!Y27:AE27)</f>
        <v>3354.8228571428576</v>
      </c>
      <c r="H32" s="26">
        <f>AVERAGE(Reactions_30dAvgPrice!B27:AE27)</f>
        <v>3000.5606666666667</v>
      </c>
      <c r="I32" s="26"/>
      <c r="J32" s="52">
        <f t="shared" si="1"/>
        <v>119.21427154751778</v>
      </c>
      <c r="K32" s="56">
        <f>AVERAGE(Reactions_30dAvgVol!Y27:AE27)</f>
        <v>833.49214285714277</v>
      </c>
      <c r="L32" s="27">
        <f>AVERAGE(Reactions_30dAvgVol!B27:AE27)</f>
        <v>699.15466666666669</v>
      </c>
      <c r="M32" s="26"/>
      <c r="N32" s="61">
        <f>AVERAGE(Reactions_30dAvgVol!Y27:AE27)/(1440/151.5)/LINES</f>
        <v>9.7433687996031733</v>
      </c>
      <c r="O32" s="27">
        <f>(D32*VLOOKUP(A32,Blueprints!A$2:F$60,4,FALSE)*(1-E$1-E$2)-Reactions_MarketPrices!B27*C$2-C32)/151.5*60</f>
        <v>111270.02116796789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s="40" customFormat="1" ht="20" customHeight="1" x14ac:dyDescent="0.2">
      <c r="A33" s="33">
        <v>46180</v>
      </c>
      <c r="B33" s="34" t="s">
        <v>34</v>
      </c>
      <c r="C33" s="67">
        <f>Reactions_MarketPrices!C28</f>
        <v>3516380.6917191199</v>
      </c>
      <c r="D33" s="35">
        <f>Reactions_MarketPrices!D28</f>
        <v>16299.91</v>
      </c>
      <c r="E33" s="35">
        <f>Reactions_MarketPrices!E28</f>
        <v>15300.01</v>
      </c>
      <c r="F33" s="53">
        <f t="shared" si="0"/>
        <v>98.482192267198585</v>
      </c>
      <c r="G33" s="36">
        <f>AVERAGE(Reactions_30dAvgPrice!Y28:AE28)</f>
        <v>16540.86285714286</v>
      </c>
      <c r="H33" s="37">
        <f>AVERAGE(Reactions_30dAvgPrice!B28:AE28)</f>
        <v>16795.790666666664</v>
      </c>
      <c r="I33" s="37"/>
      <c r="J33" s="53">
        <f t="shared" si="1"/>
        <v>149.34018071807844</v>
      </c>
      <c r="K33" s="57">
        <f>AVERAGE(Reactions_30dAvgVol!Y28:AE28)</f>
        <v>257.6742857142857</v>
      </c>
      <c r="L33" s="38">
        <f>AVERAGE(Reactions_30dAvgVol!B28:AE28)</f>
        <v>172.54183333333333</v>
      </c>
      <c r="M33" s="39"/>
      <c r="N33" s="62">
        <f>AVERAGE(Reactions_30dAvgVol!Y28:AE28)/(1440/151.5)/LINES</f>
        <v>3.0121646825396824</v>
      </c>
      <c r="O33" s="27">
        <f>(D33*VLOOKUP(A33,Blueprints!A$2:F$60,4,FALSE)*(1-E$1-E$2)-Reactions_MarketPrices!B28*C$2-C33)/151.5*60</f>
        <v>-197215.40813628529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8" ht="20" customHeight="1" x14ac:dyDescent="0.2">
      <c r="A34" s="23">
        <v>46181</v>
      </c>
      <c r="B34" s="24" t="s">
        <v>35</v>
      </c>
      <c r="C34" s="66">
        <f>Reactions_MarketPrices!C29</f>
        <v>297108.14223776601</v>
      </c>
      <c r="D34" s="25">
        <f>Reactions_MarketPrices!D29</f>
        <v>1907.92</v>
      </c>
      <c r="E34" s="25">
        <f>Reactions_MarketPrices!E29</f>
        <v>1865</v>
      </c>
      <c r="F34" s="52">
        <f t="shared" si="0"/>
        <v>99.535774394759329</v>
      </c>
      <c r="G34" s="25">
        <f>AVERAGE(Reactions_30dAvgPrice!Y29:AE29)</f>
        <v>1864.6842857142858</v>
      </c>
      <c r="H34" s="26">
        <f>AVERAGE(Reactions_30dAvgPrice!B29:AE29)</f>
        <v>1873.3809999999996</v>
      </c>
      <c r="I34" s="26"/>
      <c r="J34" s="52">
        <f t="shared" si="1"/>
        <v>107.23901532234323</v>
      </c>
      <c r="K34" s="56">
        <f>AVERAGE(Reactions_30dAvgVol!Y29:AE29)</f>
        <v>1198.2807142857143</v>
      </c>
      <c r="L34" s="27">
        <f>AVERAGE(Reactions_30dAvgVol!B29:AE29)</f>
        <v>1117.3925000000002</v>
      </c>
      <c r="M34" s="26"/>
      <c r="N34" s="61">
        <f>AVERAGE(Reactions_30dAvgVol!Y29:AE29)/(1440/151.5)/LINES</f>
        <v>14.007679646164023</v>
      </c>
      <c r="O34" s="27">
        <f>(D34*VLOOKUP(A34,Blueprints!A$2:F$60,4,FALSE)*(1-E$1-E$2)-Reactions_MarketPrices!B29*C$2-C34)/151.5*60</f>
        <v>22265.822173161985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s="40" customFormat="1" ht="20" customHeight="1" x14ac:dyDescent="0.2">
      <c r="A35" s="33">
        <v>46208</v>
      </c>
      <c r="B35" s="34" t="s">
        <v>36</v>
      </c>
      <c r="C35" s="67">
        <f>Reactions_MarketPrices!C30</f>
        <v>2489802.6320847902</v>
      </c>
      <c r="D35" s="35">
        <f>Reactions_MarketPrices!D30</f>
        <v>534.59</v>
      </c>
      <c r="E35" s="35">
        <f>Reactions_MarketPrices!E30</f>
        <v>513</v>
      </c>
      <c r="F35" s="53">
        <f t="shared" si="0"/>
        <v>107.01733356251751</v>
      </c>
      <c r="G35" s="36">
        <f>AVERAGE(Reactions_30dAvgPrice!Y30:AE30)</f>
        <v>540.77142857142849</v>
      </c>
      <c r="H35" s="37">
        <f>AVERAGE(Reactions_30dAvgPrice!B30:AE30)</f>
        <v>505.31200000000001</v>
      </c>
      <c r="I35" s="37"/>
      <c r="J35" s="53">
        <f t="shared" si="1"/>
        <v>103.49712433216493</v>
      </c>
      <c r="K35" s="57">
        <f>AVERAGE(Reactions_30dAvgVol!Y30:AE30)</f>
        <v>5303.4576666666626</v>
      </c>
      <c r="L35" s="38">
        <f>AVERAGE(Reactions_30dAvgVol!B30:AE30)</f>
        <v>5124.2560611111094</v>
      </c>
      <c r="M35" s="39"/>
      <c r="N35" s="62">
        <f>AVERAGE(Reactions_30dAvgVol!Y30:AE30)/(1440/151.5)/LINES</f>
        <v>61.996438001543162</v>
      </c>
      <c r="O35" s="27">
        <f>(D35*VLOOKUP(A35,Blueprints!A$2:F$60,4,FALSE)*(1-E$1-E$2)-Reactions_MarketPrices!B30*C$2-C35)/151.5*60</f>
        <v>192396.97076839994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8" ht="20" customHeight="1" x14ac:dyDescent="0.2">
      <c r="A36" s="23">
        <v>46216</v>
      </c>
      <c r="B36" s="24" t="s">
        <v>37</v>
      </c>
      <c r="C36" s="66">
        <f>Reactions_MarketPrices!C31</f>
        <v>7186998.4094641404</v>
      </c>
      <c r="D36" s="25">
        <f>Reactions_MarketPrices!D31</f>
        <v>27241.74</v>
      </c>
      <c r="E36" s="25">
        <f>Reactions_MarketPrices!E31</f>
        <v>25000.04</v>
      </c>
      <c r="F36" s="52">
        <f t="shared" si="0"/>
        <v>99.551283615830371</v>
      </c>
      <c r="G36" s="25">
        <f>AVERAGE(Reactions_30dAvgPrice!Y31:AE31)</f>
        <v>25339.111428571432</v>
      </c>
      <c r="H36" s="26">
        <f>AVERAGE(Reactions_30dAvgPrice!B31:AE31)</f>
        <v>25453.324666666656</v>
      </c>
      <c r="I36" s="26"/>
      <c r="J36" s="52">
        <f t="shared" si="1"/>
        <v>75.049632732034041</v>
      </c>
      <c r="K36" s="56">
        <f>AVERAGE(Reactions_30dAvgVol!Y31:AE31)</f>
        <v>1592.4028571428532</v>
      </c>
      <c r="L36" s="27">
        <f>AVERAGE(Reactions_30dAvgVol!B31:AE31)</f>
        <v>2121.7996666666631</v>
      </c>
      <c r="M36" s="26"/>
      <c r="N36" s="61">
        <f>AVERAGE(Reactions_30dAvgVol!Y31:AE31)/(1440/151.5)/LINES</f>
        <v>18.614894510581966</v>
      </c>
      <c r="O36" s="27">
        <f>(D36*VLOOKUP(A36,Blueprints!A$2:F$60,4,FALSE)*(1-E$1-E$2)-Reactions_MarketPrices!B31*C$2-C36)/151.5*60</f>
        <v>154427.33933103373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s="40" customFormat="1" ht="20" customHeight="1" x14ac:dyDescent="0.2">
      <c r="A37" s="33">
        <v>46185</v>
      </c>
      <c r="B37" s="34" t="s">
        <v>38</v>
      </c>
      <c r="C37" s="67">
        <f>Reactions_MarketPrices!C32</f>
        <v>7235951.0636860495</v>
      </c>
      <c r="D37" s="35">
        <f>Reactions_MarketPrices!D32</f>
        <v>41717.61</v>
      </c>
      <c r="E37" s="35">
        <f>Reactions_MarketPrices!E32</f>
        <v>30330.83</v>
      </c>
      <c r="F37" s="53">
        <f t="shared" si="0"/>
        <v>100.75353264517797</v>
      </c>
      <c r="G37" s="36">
        <f>AVERAGE(Reactions_30dAvgPrice!Y32:AE32)</f>
        <v>37253.08</v>
      </c>
      <c r="H37" s="37">
        <f>AVERAGE(Reactions_30dAvgPrice!B32:AE32)</f>
        <v>36974.465333333326</v>
      </c>
      <c r="I37" s="37"/>
      <c r="J37" s="53">
        <f t="shared" si="1"/>
        <v>127.27724582209711</v>
      </c>
      <c r="K37" s="57">
        <f>AVERAGE(Reactions_30dAvgVol!Y32:AE32)</f>
        <v>171.07928571428573</v>
      </c>
      <c r="L37" s="38">
        <f>AVERAGE(Reactions_30dAvgVol!B32:AE32)</f>
        <v>134.41466666666665</v>
      </c>
      <c r="M37" s="39"/>
      <c r="N37" s="62">
        <f>AVERAGE(Reactions_30dAvgVol!Y32:AE32)/(1440/151.5)/LINES</f>
        <v>1.9998851686507939</v>
      </c>
      <c r="O37" s="27">
        <f>(D37*VLOOKUP(A37,Blueprints!A$2:F$60,4,FALSE)*(1-E$1-E$2)-Reactions_MarketPrices!B32*C$2-C37)/151.5*60</f>
        <v>214759.83268869319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8" ht="20" customHeight="1" x14ac:dyDescent="0.2">
      <c r="A38" s="23">
        <v>46204</v>
      </c>
      <c r="B38" s="24" t="s">
        <v>39</v>
      </c>
      <c r="C38" s="66">
        <f>Reactions_MarketPrices!C33</f>
        <v>1855115.8268633899</v>
      </c>
      <c r="D38" s="25">
        <f>Reactions_MarketPrices!D33</f>
        <v>180</v>
      </c>
      <c r="E38" s="25">
        <f>Reactions_MarketPrices!E33</f>
        <v>180</v>
      </c>
      <c r="F38" s="52">
        <f t="shared" si="0"/>
        <v>98.680573021088662</v>
      </c>
      <c r="G38" s="25">
        <f>AVERAGE(Reactions_30dAvgPrice!Y33:AE33)</f>
        <v>184.59714285714287</v>
      </c>
      <c r="H38" s="26">
        <f>AVERAGE(Reactions_30dAvgPrice!B33:AE33)</f>
        <v>187.06533333333329</v>
      </c>
      <c r="I38" s="26"/>
      <c r="J38" s="52">
        <f t="shared" si="1"/>
        <v>80.539081613630131</v>
      </c>
      <c r="K38" s="56">
        <f>AVERAGE(Reactions_30dAvgVol!Y33:AE33)</f>
        <v>3531.3149428571428</v>
      </c>
      <c r="L38" s="27">
        <f>AVERAGE(Reactions_30dAvgVol!B33:AE33)</f>
        <v>4384.5979766666678</v>
      </c>
      <c r="M38" s="26"/>
      <c r="N38" s="61">
        <f>AVERAGE(Reactions_30dAvgVol!Y33:AE33)/(1440/151.5)/LINES</f>
        <v>41.280417734788358</v>
      </c>
      <c r="O38" s="27">
        <f>(D38*VLOOKUP(A38,Blueprints!A$2:F$60,4,FALSE)*(1-E$1-E$2)-Reactions_MarketPrices!B33*C$2-C38)/151.5*60</f>
        <v>-77070.690173619791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s="40" customFormat="1" ht="20" customHeight="1" x14ac:dyDescent="0.2">
      <c r="A39" s="33">
        <v>46182</v>
      </c>
      <c r="B39" s="34" t="s">
        <v>40</v>
      </c>
      <c r="C39" s="67">
        <f>Reactions_MarketPrices!C34</f>
        <v>2679527.5325909099</v>
      </c>
      <c r="D39" s="35">
        <f>Reactions_MarketPrices!D34</f>
        <v>13500</v>
      </c>
      <c r="E39" s="35">
        <f>Reactions_MarketPrices!E34</f>
        <v>13007.01</v>
      </c>
      <c r="F39" s="53">
        <f t="shared" si="0"/>
        <v>97.888777506421064</v>
      </c>
      <c r="G39" s="36">
        <f>AVERAGE(Reactions_30dAvgPrice!Y34:AE34)</f>
        <v>12606.048571428573</v>
      </c>
      <c r="H39" s="37">
        <f>AVERAGE(Reactions_30dAvgPrice!B34:AE34)</f>
        <v>12877.930333333332</v>
      </c>
      <c r="I39" s="37"/>
      <c r="J39" s="53">
        <f t="shared" si="1"/>
        <v>175.58937830006761</v>
      </c>
      <c r="K39" s="57">
        <f>AVERAGE(Reactions_30dAvgVol!Y34:AE34)</f>
        <v>684.32214285714292</v>
      </c>
      <c r="L39" s="38">
        <f>AVERAGE(Reactions_30dAvgVol!B34:AE34)</f>
        <v>389.7286666666667</v>
      </c>
      <c r="M39" s="39"/>
      <c r="N39" s="62">
        <f>AVERAGE(Reactions_30dAvgVol!Y34:AE34)/(1440/151.5)/LINES</f>
        <v>7.9995991236772506</v>
      </c>
      <c r="O39" s="27">
        <f>(D39*VLOOKUP(A39,Blueprints!A$2:F$60,4,FALSE)*(1-E$1-E$2)-Reactions_MarketPrices!B34*C$2-C39)/151.5*60</f>
        <v>-73207.344125112751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8" ht="20" customHeight="1" x14ac:dyDescent="0.2">
      <c r="A40" s="23">
        <v>46207</v>
      </c>
      <c r="B40" s="24" t="s">
        <v>41</v>
      </c>
      <c r="C40" s="66">
        <f>Reactions_MarketPrices!C35</f>
        <v>1899270.98308937</v>
      </c>
      <c r="D40" s="25">
        <f>Reactions_MarketPrices!D35</f>
        <v>227.81</v>
      </c>
      <c r="E40" s="25">
        <f>Reactions_MarketPrices!E35</f>
        <v>203.12</v>
      </c>
      <c r="F40" s="52">
        <f t="shared" si="0"/>
        <v>105.17893367826574</v>
      </c>
      <c r="G40" s="25">
        <f>AVERAGE(Reactions_30dAvgPrice!Y35:AE35)</f>
        <v>212.57714285714286</v>
      </c>
      <c r="H40" s="26">
        <f>AVERAGE(Reactions_30dAvgPrice!B35:AE35)</f>
        <v>202.10999999999999</v>
      </c>
      <c r="I40" s="26"/>
      <c r="J40" s="52">
        <f t="shared" si="1"/>
        <v>106.47135625660206</v>
      </c>
      <c r="K40" s="56">
        <f>AVERAGE(Reactions_30dAvgVol!Y35:AE35)</f>
        <v>4699.4594999999999</v>
      </c>
      <c r="L40" s="27">
        <f>AVERAGE(Reactions_30dAvgVol!B35:AE35)</f>
        <v>4413.8251499999997</v>
      </c>
      <c r="M40" s="26"/>
      <c r="N40" s="61">
        <f>AVERAGE(Reactions_30dAvgVol!Y35:AE35)/(1440/151.5)/LINES</f>
        <v>54.935811284722227</v>
      </c>
      <c r="O40" s="27">
        <f>(D40*VLOOKUP(A40,Blueprints!A$2:F$60,4,FALSE)*(1-E$1-E$2)-Reactions_MarketPrices!B35*C$2-C40)/151.5*60</f>
        <v>82390.129558665227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s="40" customFormat="1" ht="20" customHeight="1" x14ac:dyDescent="0.2">
      <c r="A41" s="33">
        <v>46183</v>
      </c>
      <c r="B41" s="34" t="s">
        <v>42</v>
      </c>
      <c r="C41" s="67">
        <f>Reactions_MarketPrices!C36</f>
        <v>3933348.90012762</v>
      </c>
      <c r="D41" s="35">
        <f>Reactions_MarketPrices!D36</f>
        <v>41998.07</v>
      </c>
      <c r="E41" s="35">
        <f>Reactions_MarketPrices!E36</f>
        <v>17052.07</v>
      </c>
      <c r="F41" s="53">
        <f t="shared" si="0"/>
        <v>102.80655228628666</v>
      </c>
      <c r="G41" s="36">
        <f>AVERAGE(Reactions_30dAvgPrice!Y36:AE36)</f>
        <v>19721.402857142857</v>
      </c>
      <c r="H41" s="37">
        <f>AVERAGE(Reactions_30dAvgPrice!B36:AE36)</f>
        <v>19183.021333333334</v>
      </c>
      <c r="I41" s="37"/>
      <c r="J41" s="53">
        <f t="shared" si="1"/>
        <v>93.088025468058518</v>
      </c>
      <c r="K41" s="57">
        <f>AVERAGE(Reactions_30dAvgVol!Y36:AE36)</f>
        <v>350.86071428571432</v>
      </c>
      <c r="L41" s="38">
        <f>AVERAGE(Reactions_30dAvgVol!B36:AE36)</f>
        <v>376.91283333333337</v>
      </c>
      <c r="M41" s="39"/>
      <c r="N41" s="62">
        <f>AVERAGE(Reactions_30dAvgVol!Y36:AE36)/(1440/151.5)/LINES</f>
        <v>4.1014967757936516</v>
      </c>
      <c r="O41" s="27">
        <f>(D41*VLOOKUP(A41,Blueprints!A$2:F$60,4,FALSE)*(1-E$1-E$2)-Reactions_MarketPrices!B36*C$2-C41)/151.5*60</f>
        <v>1541327.6214247048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8" ht="20" customHeight="1" x14ac:dyDescent="0.2">
      <c r="A42" s="28">
        <v>46164</v>
      </c>
      <c r="B42" s="29" t="s">
        <v>43</v>
      </c>
      <c r="C42" s="68">
        <f>Reactions_MarketPrices!C37</f>
        <v>9321920.0008200705</v>
      </c>
      <c r="D42" s="30">
        <f>Reactions_MarketPrices!D37</f>
        <v>75999.350000000006</v>
      </c>
      <c r="E42" s="30">
        <f>Reactions_MarketPrices!E37</f>
        <v>70001</v>
      </c>
      <c r="F42" s="54">
        <f t="shared" si="0"/>
        <v>104.37247919664065</v>
      </c>
      <c r="G42" s="30">
        <f>AVERAGE(Reactions_30dAvgPrice!Y37:AE37)</f>
        <v>78981.171428571441</v>
      </c>
      <c r="H42" s="31">
        <f>AVERAGE(Reactions_30dAvgPrice!B37:AE37)</f>
        <v>75672.411000000022</v>
      </c>
      <c r="I42" s="31"/>
      <c r="J42" s="54">
        <f t="shared" si="1"/>
        <v>114.57083850593386</v>
      </c>
      <c r="K42" s="58">
        <f>AVERAGE(Reactions_30dAvgVol!Y37:AE37)</f>
        <v>966.3241071428572</v>
      </c>
      <c r="L42" s="32">
        <f>AVERAGE(Reactions_30dAvgVol!B37:AE37)</f>
        <v>843.42937499999994</v>
      </c>
      <c r="M42" s="31"/>
      <c r="N42" s="63">
        <f>AVERAGE(Reactions_30dAvgVol!Y37:AE37)/(1440/151.5)/LINES</f>
        <v>11.296149863591271</v>
      </c>
      <c r="O42" s="27">
        <f>(D42*VLOOKUP(A42,Blueprints!A$2:F$60,4,FALSE)*(1-E$1-E$2)-Reactions_MarketPrices!B37*C$2-C42)/151.5*60</f>
        <v>688889.99671482365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s="48" customFormat="1" ht="20" customHeight="1" x14ac:dyDescent="0.2">
      <c r="A43" s="41">
        <v>46165</v>
      </c>
      <c r="B43" s="42" t="s">
        <v>45</v>
      </c>
      <c r="C43" s="69">
        <f>Reactions_MarketPrices!C38</f>
        <v>6899352.18948559</v>
      </c>
      <c r="D43" s="43">
        <f>Reactions_MarketPrices!D38</f>
        <v>73998.960000000006</v>
      </c>
      <c r="E43" s="43">
        <f>Reactions_MarketPrices!E38</f>
        <v>69000.009999999995</v>
      </c>
      <c r="F43" s="55">
        <f t="shared" si="0"/>
        <v>96.460353882399588</v>
      </c>
      <c r="G43" s="44">
        <f>AVERAGE(Reactions_30dAvgPrice!Y38:AE38)</f>
        <v>82729.525714285715</v>
      </c>
      <c r="H43" s="45">
        <f>AVERAGE(Reactions_30dAvgPrice!B38:AE38)</f>
        <v>85765.314333333343</v>
      </c>
      <c r="I43" s="45"/>
      <c r="J43" s="55">
        <f t="shared" si="1"/>
        <v>105.90739771029895</v>
      </c>
      <c r="K43" s="59">
        <f>AVERAGE(Reactions_30dAvgVol!Y38:AE38)</f>
        <v>677.73285714285726</v>
      </c>
      <c r="L43" s="46">
        <f>AVERAGE(Reactions_30dAvgVol!B38:AE38)</f>
        <v>639.92966666666678</v>
      </c>
      <c r="M43" s="47"/>
      <c r="N43" s="64">
        <f>AVERAGE(Reactions_30dAvgVol!Y38:AE38)/(1440/151.5)/LINES</f>
        <v>7.9225715939153458</v>
      </c>
      <c r="O43" s="27">
        <f>(D43*VLOOKUP(A43,Blueprints!A$2:F$60,4,FALSE)*(1-E$1-E$2)-Reactions_MarketPrices!B38*C$2-C43)/151.5*60</f>
        <v>-77247.941350728492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8" ht="20" customHeight="1" x14ac:dyDescent="0.2">
      <c r="A44" s="28">
        <v>46160</v>
      </c>
      <c r="B44" s="29" t="s">
        <v>46</v>
      </c>
      <c r="C44" s="68">
        <f>Reactions_MarketPrices!C39</f>
        <v>713843.36567029695</v>
      </c>
      <c r="D44" s="30">
        <f>Reactions_MarketPrices!D39</f>
        <v>11391.38</v>
      </c>
      <c r="E44" s="30">
        <f>Reactions_MarketPrices!E39</f>
        <v>9212.59</v>
      </c>
      <c r="F44" s="54">
        <f t="shared" si="0"/>
        <v>104.58839793811362</v>
      </c>
      <c r="G44" s="30">
        <f>AVERAGE(Reactions_30dAvgPrice!Y39:AE39)</f>
        <v>11279.908571428572</v>
      </c>
      <c r="H44" s="31">
        <f>AVERAGE(Reactions_30dAvgPrice!B39:AE39)</f>
        <v>10785.047666666669</v>
      </c>
      <c r="I44" s="31"/>
      <c r="J44" s="54">
        <f t="shared" si="1"/>
        <v>82.918729185945139</v>
      </c>
      <c r="K44" s="58">
        <f>AVERAGE(Reactions_30dAvgVol!Y39:AE39)</f>
        <v>417.77380952380929</v>
      </c>
      <c r="L44" s="32">
        <f>AVERAGE(Reactions_30dAvgVol!B39:AE39)</f>
        <v>503.83527777777692</v>
      </c>
      <c r="M44" s="31"/>
      <c r="N44" s="63">
        <f>AVERAGE(Reactions_30dAvgVol!Y39:AE39)/(1440/151.5)/LINES</f>
        <v>4.8836984678130486</v>
      </c>
      <c r="O44" s="27">
        <f>(D44*VLOOKUP(A44,Blueprints!A$2:F$60,4,FALSE)*(1-E$1-E$2)-Reactions_MarketPrices!B39*C$2-C44)/151.5*60</f>
        <v>220636.4722592883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s="48" customFormat="1" ht="20" customHeight="1" x14ac:dyDescent="0.2">
      <c r="A45" s="41">
        <v>46158</v>
      </c>
      <c r="B45" s="42" t="s">
        <v>47</v>
      </c>
      <c r="C45" s="69">
        <f>Reactions_MarketPrices!C40</f>
        <v>1677876.74847857</v>
      </c>
      <c r="D45" s="43">
        <f>Reactions_MarketPrices!D40</f>
        <v>2498.88</v>
      </c>
      <c r="E45" s="43">
        <f>Reactions_MarketPrices!E40</f>
        <v>2350</v>
      </c>
      <c r="F45" s="55">
        <f t="shared" si="0"/>
        <v>105.97862097293546</v>
      </c>
      <c r="G45" s="44">
        <f>AVERAGE(Reactions_30dAvgPrice!Y40:AE40)</f>
        <v>2752.212857142857</v>
      </c>
      <c r="H45" s="45">
        <f>AVERAGE(Reactions_30dAvgPrice!B40:AE40)</f>
        <v>2596.9509999999996</v>
      </c>
      <c r="I45" s="45"/>
      <c r="J45" s="55">
        <f t="shared" si="1"/>
        <v>160.6580970839934</v>
      </c>
      <c r="K45" s="59">
        <f>AVERAGE(Reactions_30dAvgVol!Y40:AE40)</f>
        <v>818.82157142857147</v>
      </c>
      <c r="L45" s="46">
        <f>AVERAGE(Reactions_30dAvgVol!B40:AE40)</f>
        <v>509.6671666666665</v>
      </c>
      <c r="M45" s="47"/>
      <c r="N45" s="64">
        <f>AVERAGE(Reactions_30dAvgVol!Y40:AE40)/(1440/151.5)/LINES</f>
        <v>9.5718725363756629</v>
      </c>
      <c r="O45" s="27">
        <f>(D45*VLOOKUP(A45,Blueprints!A$2:F$60,4,FALSE)*(1-E$1-E$2)-Reactions_MarketPrices!B40*C$2-C45)/151.5*60</f>
        <v>244672.6773055167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8" ht="20" customHeight="1" x14ac:dyDescent="0.2">
      <c r="A46" s="28">
        <v>46163</v>
      </c>
      <c r="B46" s="29" t="s">
        <v>48</v>
      </c>
      <c r="C46" s="68">
        <f>Reactions_MarketPrices!C41</f>
        <v>3235197.3212169199</v>
      </c>
      <c r="D46" s="30">
        <f>Reactions_MarketPrices!D41</f>
        <v>33160</v>
      </c>
      <c r="E46" s="30">
        <f>Reactions_MarketPrices!E41</f>
        <v>29300</v>
      </c>
      <c r="F46" s="54">
        <f t="shared" si="0"/>
        <v>90.715384235340494</v>
      </c>
      <c r="G46" s="30">
        <f>AVERAGE(Reactions_30dAvgPrice!Y41:AE41)</f>
        <v>31216.842857142859</v>
      </c>
      <c r="H46" s="31">
        <f>AVERAGE(Reactions_30dAvgPrice!B41:AE41)</f>
        <v>34411.851000000002</v>
      </c>
      <c r="I46" s="31"/>
      <c r="J46" s="54">
        <f t="shared" si="1"/>
        <v>122.30845011359665</v>
      </c>
      <c r="K46" s="58">
        <f>AVERAGE(Reactions_30dAvgVol!Y41:AE41)</f>
        <v>606.12976190476149</v>
      </c>
      <c r="L46" s="32">
        <f>AVERAGE(Reactions_30dAvgVol!B41:AE41)</f>
        <v>495.57472222222191</v>
      </c>
      <c r="M46" s="31"/>
      <c r="N46" s="63">
        <f>AVERAGE(Reactions_30dAvgVol!Y41:AE41)/(1440/151.5)/LINES</f>
        <v>7.0855446704144578</v>
      </c>
      <c r="O46" s="27">
        <f>(D46*VLOOKUP(A46,Blueprints!A$2:F$60,4,FALSE)*(1-E$1-E$2)-Reactions_MarketPrices!B41*C$2-C46)/151.5*60</f>
        <v>159453.24237943767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s="48" customFormat="1" ht="20" customHeight="1" x14ac:dyDescent="0.2">
      <c r="A47" s="41">
        <v>46161</v>
      </c>
      <c r="B47" s="42" t="s">
        <v>49</v>
      </c>
      <c r="C47" s="69">
        <f>Reactions_MarketPrices!C42</f>
        <v>850374.64232876105</v>
      </c>
      <c r="D47" s="43">
        <f>Reactions_MarketPrices!D42</f>
        <v>13419.88</v>
      </c>
      <c r="E47" s="43">
        <f>Reactions_MarketPrices!E42</f>
        <v>10750.01</v>
      </c>
      <c r="F47" s="55">
        <f t="shared" si="0"/>
        <v>113.93626054498442</v>
      </c>
      <c r="G47" s="44">
        <f>AVERAGE(Reactions_30dAvgPrice!Y42:AE42)</f>
        <v>14222.624285714284</v>
      </c>
      <c r="H47" s="45">
        <f>AVERAGE(Reactions_30dAvgPrice!B42:AE42)</f>
        <v>12482.965666666667</v>
      </c>
      <c r="I47" s="45"/>
      <c r="J47" s="55">
        <f t="shared" si="1"/>
        <v>121.73430988157696</v>
      </c>
      <c r="K47" s="59">
        <f>AVERAGE(Reactions_30dAvgVol!Y42:AE42)</f>
        <v>691.36904761904736</v>
      </c>
      <c r="L47" s="46">
        <f>AVERAGE(Reactions_30dAvgVol!B42:AE42)</f>
        <v>567.93277777777735</v>
      </c>
      <c r="M47" s="47"/>
      <c r="N47" s="64">
        <f>AVERAGE(Reactions_30dAvgVol!Y42:AE42)/(1440/151.5)/LINES</f>
        <v>8.0819761353615505</v>
      </c>
      <c r="O47" s="27">
        <f>(D47*VLOOKUP(A47,Blueprints!A$2:F$60,4,FALSE)*(1-E$1-E$2)-Reactions_MarketPrices!B42*C$2-C47)/151.5*60</f>
        <v>255601.85435494603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8" ht="20" customHeight="1" x14ac:dyDescent="0.2">
      <c r="A48" s="28">
        <v>46157</v>
      </c>
      <c r="B48" s="29" t="s">
        <v>50</v>
      </c>
      <c r="C48" s="68">
        <f>Reactions_MarketPrices!C43</f>
        <v>1624859.75282079</v>
      </c>
      <c r="D48" s="30">
        <f>Reactions_MarketPrices!D43</f>
        <v>16477.89</v>
      </c>
      <c r="E48" s="30">
        <f>Reactions_MarketPrices!E43</f>
        <v>12800</v>
      </c>
      <c r="F48" s="54">
        <f t="shared" si="0"/>
        <v>104.49331310186345</v>
      </c>
      <c r="G48" s="30">
        <f>AVERAGE(Reactions_30dAvgPrice!Y43:AE43)</f>
        <v>14455.165714285715</v>
      </c>
      <c r="H48" s="31">
        <f>AVERAGE(Reactions_30dAvgPrice!B43:AE43)</f>
        <v>13833.579666666665</v>
      </c>
      <c r="I48" s="31"/>
      <c r="J48" s="54">
        <f t="shared" si="1"/>
        <v>131.64452065970616</v>
      </c>
      <c r="K48" s="58">
        <f>AVERAGE(Reactions_30dAvgVol!Y43:AE43)</f>
        <v>620.21875</v>
      </c>
      <c r="L48" s="32">
        <f>AVERAGE(Reactions_30dAvgVol!B43:AE43)</f>
        <v>471.1314583333334</v>
      </c>
      <c r="M48" s="31"/>
      <c r="N48" s="63">
        <f>AVERAGE(Reactions_30dAvgVol!Y43:AE43)/(1440/151.5)/LINES</f>
        <v>7.250242332175926</v>
      </c>
      <c r="O48" s="27">
        <f>(D48*VLOOKUP(A48,Blueprints!A$2:F$60,4,FALSE)*(1-E$1-E$2)-Reactions_MarketPrices!B43*C$2-C48)/151.5*60</f>
        <v>325384.242377905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s="48" customFormat="1" ht="20" customHeight="1" x14ac:dyDescent="0.2">
      <c r="A49" s="41">
        <v>46159</v>
      </c>
      <c r="B49" s="42" t="s">
        <v>51</v>
      </c>
      <c r="C49" s="69">
        <f>Reactions_MarketPrices!C44</f>
        <v>2312981.7790588499</v>
      </c>
      <c r="D49" s="43">
        <f>Reactions_MarketPrices!D44</f>
        <v>12475.62</v>
      </c>
      <c r="E49" s="43">
        <f>Reactions_MarketPrices!E44</f>
        <v>11100</v>
      </c>
      <c r="F49" s="55">
        <f t="shared" si="0"/>
        <v>96.031351446443267</v>
      </c>
      <c r="G49" s="44">
        <f>AVERAGE(Reactions_30dAvgPrice!Y44:AE44)</f>
        <v>12216.287142857142</v>
      </c>
      <c r="H49" s="45">
        <f>AVERAGE(Reactions_30dAvgPrice!B44:AE44)</f>
        <v>12721.144666666667</v>
      </c>
      <c r="I49" s="45"/>
      <c r="J49" s="55">
        <f t="shared" si="1"/>
        <v>96.574080308952077</v>
      </c>
      <c r="K49" s="59">
        <f>AVERAGE(Reactions_30dAvgVol!Y44:AE44)</f>
        <v>349.12457142857147</v>
      </c>
      <c r="L49" s="46">
        <f>AVERAGE(Reactions_30dAvgVol!B44:AE44)</f>
        <v>361.50960000000003</v>
      </c>
      <c r="M49" s="47"/>
      <c r="N49" s="64">
        <f>AVERAGE(Reactions_30dAvgVol!Y44:AE44)/(1440/151.5)/LINES</f>
        <v>4.0812015873015888</v>
      </c>
      <c r="O49" s="27">
        <f>(D49*VLOOKUP(A49,Blueprints!A$2:F$60,4,FALSE)*(1-E$1-E$2)-Reactions_MarketPrices!B44*C$2-C49)/151.5*60</f>
        <v>215933.114125208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8" ht="20" customHeight="1" x14ac:dyDescent="0.2">
      <c r="A50" s="28">
        <v>46162</v>
      </c>
      <c r="B50" s="29" t="s">
        <v>52</v>
      </c>
      <c r="C50" s="68">
        <f>Reactions_MarketPrices!C45</f>
        <v>2247283.40284605</v>
      </c>
      <c r="D50" s="30">
        <f>Reactions_MarketPrices!D45</f>
        <v>18894.98</v>
      </c>
      <c r="E50" s="30">
        <f>Reactions_MarketPrices!E45</f>
        <v>18001</v>
      </c>
      <c r="F50" s="54">
        <f t="shared" si="0"/>
        <v>89.341364041244177</v>
      </c>
      <c r="G50" s="30">
        <f>AVERAGE(Reactions_30dAvgPrice!Y45:AE45)</f>
        <v>16840.594285714287</v>
      </c>
      <c r="H50" s="31">
        <f>AVERAGE(Reactions_30dAvgPrice!B45:AE45)</f>
        <v>18849.716999999997</v>
      </c>
      <c r="I50" s="31"/>
      <c r="J50" s="54">
        <f t="shared" si="1"/>
        <v>118.59583774391338</v>
      </c>
      <c r="K50" s="58">
        <f>AVERAGE(Reactions_30dAvgVol!Y45:AE45)</f>
        <v>989.6624999999998</v>
      </c>
      <c r="L50" s="32">
        <f>AVERAGE(Reactions_30dAvgVol!B45:AE45)</f>
        <v>834.48333333333323</v>
      </c>
      <c r="M50" s="31"/>
      <c r="N50" s="63">
        <f>AVERAGE(Reactions_30dAvgVol!Y45:AE45)/(1440/151.5)/LINES</f>
        <v>11.568971354166665</v>
      </c>
      <c r="O50" s="27">
        <f>(D50*VLOOKUP(A50,Blueprints!A$2:F$60,4,FALSE)*(1-E$1-E$2)-Reactions_MarketPrices!B45*C$2-C50)/151.5*60</f>
        <v>215271.96104116831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12" customHeight="1" x14ac:dyDescent="0.2">
      <c r="A51" s="7"/>
      <c r="B51" s="7"/>
      <c r="C51" s="70"/>
      <c r="D51" s="10"/>
      <c r="E51" s="7"/>
      <c r="F51" s="19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2" customHeight="1" x14ac:dyDescent="0.2">
      <c r="A52" s="7"/>
      <c r="B52" s="7"/>
      <c r="C52" s="70"/>
      <c r="D52" s="10"/>
      <c r="E52" s="7"/>
      <c r="F52" s="19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2" customHeight="1" x14ac:dyDescent="0.2">
      <c r="A53" s="7"/>
      <c r="B53" s="7"/>
      <c r="C53" s="70"/>
      <c r="D53" s="10"/>
      <c r="E53" s="7"/>
      <c r="F53" s="19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2" customHeight="1" x14ac:dyDescent="0.2">
      <c r="A54" s="7"/>
      <c r="B54" s="7"/>
      <c r="C54" s="70"/>
      <c r="D54" s="10"/>
      <c r="E54" s="7"/>
      <c r="F54" s="19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2" customHeight="1" x14ac:dyDescent="0.2">
      <c r="A55" s="7"/>
      <c r="B55" s="7"/>
      <c r="C55" s="70"/>
      <c r="D55" s="10"/>
      <c r="E55" s="7"/>
      <c r="F55" s="19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2" customHeight="1" x14ac:dyDescent="0.2">
      <c r="A56" s="7"/>
      <c r="B56" s="7"/>
      <c r="C56" s="70"/>
      <c r="D56" s="10"/>
      <c r="E56" s="7"/>
      <c r="F56" s="19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ht="12" customHeight="1" x14ac:dyDescent="0.2">
      <c r="A57" s="7"/>
      <c r="B57" s="7"/>
      <c r="C57" s="70"/>
      <c r="D57" s="10"/>
      <c r="E57" s="7"/>
      <c r="F57" s="19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2" customHeight="1" x14ac:dyDescent="0.2">
      <c r="A58" s="7"/>
      <c r="B58" s="7"/>
      <c r="C58" s="70"/>
      <c r="D58" s="10"/>
      <c r="E58" s="7"/>
      <c r="F58" s="19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2" customHeight="1" x14ac:dyDescent="0.2">
      <c r="A59" s="7"/>
      <c r="B59" s="7"/>
      <c r="C59" s="70"/>
      <c r="D59" s="10"/>
      <c r="E59" s="7"/>
      <c r="F59" s="19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12" customHeight="1" x14ac:dyDescent="0.2">
      <c r="A60" s="7"/>
      <c r="B60" s="7"/>
      <c r="C60" s="70"/>
      <c r="D60" s="10"/>
      <c r="E60" s="7"/>
      <c r="F60" s="19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2" customHeight="1" x14ac:dyDescent="0.2">
      <c r="A61" s="7"/>
      <c r="B61" s="7"/>
      <c r="C61" s="70"/>
      <c r="D61" s="10"/>
      <c r="E61" s="7"/>
      <c r="F61" s="19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2" customHeight="1" x14ac:dyDescent="0.2">
      <c r="A62" s="7"/>
      <c r="B62" s="7"/>
      <c r="C62" s="70"/>
      <c r="D62" s="10"/>
      <c r="E62" s="7"/>
      <c r="F62" s="19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ht="12" customHeight="1" x14ac:dyDescent="0.2">
      <c r="A63" s="7"/>
      <c r="B63" s="7"/>
      <c r="C63" s="70"/>
      <c r="D63" s="10"/>
      <c r="E63" s="7"/>
      <c r="F63" s="19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2" customHeight="1" x14ac:dyDescent="0.2">
      <c r="A64" s="7"/>
      <c r="B64" s="7"/>
      <c r="C64" s="70"/>
      <c r="D64" s="10"/>
      <c r="E64" s="7"/>
      <c r="F64" s="19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2" customHeight="1" x14ac:dyDescent="0.15">
      <c r="A65" s="7"/>
      <c r="B65" s="7"/>
      <c r="C65" s="70"/>
      <c r="D65" s="10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12" customHeight="1" x14ac:dyDescent="0.15">
      <c r="A66" s="7"/>
      <c r="B66" s="7"/>
      <c r="C66" s="70"/>
      <c r="D66" s="10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12" customHeight="1" x14ac:dyDescent="0.15">
      <c r="A67" s="7"/>
      <c r="B67" s="7"/>
      <c r="C67" s="70"/>
      <c r="D67" s="10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12" customHeight="1" x14ac:dyDescent="0.15">
      <c r="A68" s="7"/>
      <c r="B68" s="7"/>
      <c r="C68" s="70"/>
      <c r="D68" s="10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12" customHeight="1" x14ac:dyDescent="0.15">
      <c r="A69" s="7"/>
      <c r="B69" s="7"/>
      <c r="C69" s="70"/>
      <c r="D69" s="10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12" customHeight="1" x14ac:dyDescent="0.15">
      <c r="A70" s="7"/>
      <c r="B70" s="7"/>
      <c r="C70" s="70"/>
      <c r="D70" s="10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12" customHeight="1" x14ac:dyDescent="0.15">
      <c r="A71" s="7"/>
      <c r="B71" s="7"/>
      <c r="C71" s="70"/>
      <c r="D71" s="10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12" customHeight="1" x14ac:dyDescent="0.15">
      <c r="A72" s="7"/>
      <c r="B72" s="7"/>
      <c r="C72" s="70"/>
      <c r="D72" s="10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ht="12" customHeight="1" x14ac:dyDescent="0.15">
      <c r="A73" s="7"/>
      <c r="B73" s="7"/>
      <c r="C73" s="70"/>
      <c r="D73" s="10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2" customHeight="1" x14ac:dyDescent="0.15">
      <c r="A74" s="7"/>
      <c r="B74" s="7"/>
      <c r="C74" s="70"/>
      <c r="D74" s="10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12" customHeight="1" x14ac:dyDescent="0.15">
      <c r="A75" s="7"/>
      <c r="B75" s="7"/>
      <c r="C75" s="70"/>
      <c r="D75" s="10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12" customHeight="1" x14ac:dyDescent="0.15">
      <c r="A76" s="7"/>
      <c r="B76" s="7"/>
      <c r="C76" s="70"/>
      <c r="D76" s="10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2" customHeight="1" x14ac:dyDescent="0.15">
      <c r="A77" s="7"/>
      <c r="B77" s="7"/>
      <c r="C77" s="70"/>
      <c r="D77" s="10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2" customHeight="1" x14ac:dyDescent="0.15">
      <c r="A78" s="7"/>
      <c r="B78" s="7"/>
      <c r="C78" s="70"/>
      <c r="D78" s="10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12" customHeight="1" x14ac:dyDescent="0.15">
      <c r="A79" s="7"/>
      <c r="B79" s="7"/>
      <c r="C79" s="70"/>
      <c r="D79" s="10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5.75" customHeight="1" x14ac:dyDescent="0.15">
      <c r="A80" s="7"/>
      <c r="B80" s="7"/>
      <c r="C80" s="70"/>
      <c r="D80" s="10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5.75" customHeight="1" x14ac:dyDescent="0.15">
      <c r="A81" s="7"/>
      <c r="B81" s="7"/>
      <c r="C81" s="70"/>
      <c r="D81" s="10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15.75" customHeight="1" x14ac:dyDescent="0.15">
      <c r="A82" s="7"/>
      <c r="B82" s="7"/>
      <c r="C82" s="70"/>
      <c r="D82" s="10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5.75" customHeight="1" x14ac:dyDescent="0.15">
      <c r="A83" s="7"/>
      <c r="B83" s="7"/>
      <c r="C83" s="70"/>
      <c r="D83" s="10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5.75" customHeight="1" x14ac:dyDescent="0.15">
      <c r="A84" s="7"/>
      <c r="B84" s="7"/>
      <c r="C84" s="70"/>
      <c r="D84" s="10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5.75" customHeight="1" x14ac:dyDescent="0.15">
      <c r="A85" s="7"/>
      <c r="B85" s="7"/>
      <c r="C85" s="70"/>
      <c r="D85" s="10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5.75" customHeight="1" x14ac:dyDescent="0.15">
      <c r="A86" s="7"/>
      <c r="B86" s="7"/>
      <c r="C86" s="70"/>
      <c r="D86" s="10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15.75" customHeight="1" x14ac:dyDescent="0.15">
      <c r="A87" s="7"/>
      <c r="B87" s="7"/>
      <c r="C87" s="70"/>
      <c r="D87" s="10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15.75" customHeight="1" x14ac:dyDescent="0.15">
      <c r="A88" s="7"/>
      <c r="B88" s="7"/>
      <c r="C88" s="70"/>
      <c r="D88" s="10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15.75" customHeight="1" x14ac:dyDescent="0.15">
      <c r="A89" s="7"/>
      <c r="B89" s="7"/>
      <c r="C89" s="70"/>
      <c r="D89" s="10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15.75" customHeight="1" x14ac:dyDescent="0.15">
      <c r="A90" s="7"/>
      <c r="B90" s="7"/>
      <c r="C90" s="70"/>
      <c r="D90" s="10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15.75" customHeight="1" x14ac:dyDescent="0.15">
      <c r="A91" s="7"/>
      <c r="B91" s="7"/>
      <c r="C91" s="70"/>
      <c r="D91" s="10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ht="15.75" customHeight="1" x14ac:dyDescent="0.15">
      <c r="A92" s="7"/>
      <c r="B92" s="7"/>
      <c r="C92" s="70"/>
      <c r="D92" s="10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ht="15.75" customHeight="1" x14ac:dyDescent="0.15">
      <c r="A93" s="7"/>
      <c r="B93" s="7"/>
      <c r="C93" s="70"/>
      <c r="D93" s="10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15.75" customHeight="1" x14ac:dyDescent="0.15">
      <c r="A94" s="7"/>
      <c r="B94" s="7"/>
      <c r="C94" s="70"/>
      <c r="D94" s="10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15.75" customHeight="1" x14ac:dyDescent="0.15">
      <c r="A95" s="7"/>
      <c r="B95" s="7"/>
      <c r="C95" s="70"/>
      <c r="D95" s="10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15.75" customHeight="1" x14ac:dyDescent="0.15">
      <c r="A96" s="7"/>
      <c r="B96" s="7"/>
      <c r="C96" s="70"/>
      <c r="D96" s="10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15.75" customHeight="1" x14ac:dyDescent="0.15">
      <c r="A97" s="7"/>
      <c r="B97" s="7"/>
      <c r="C97" s="70"/>
      <c r="D97" s="10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15.75" customHeight="1" x14ac:dyDescent="0.15">
      <c r="A98" s="7"/>
      <c r="B98" s="7"/>
      <c r="C98" s="70"/>
      <c r="D98" s="10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15.75" customHeight="1" x14ac:dyDescent="0.15">
      <c r="A99" s="7"/>
      <c r="B99" s="7"/>
      <c r="C99" s="70"/>
      <c r="D99" s="10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15.75" customHeight="1" x14ac:dyDescent="0.15">
      <c r="A100" s="7"/>
      <c r="B100" s="7"/>
      <c r="C100" s="70"/>
      <c r="D100" s="10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5.75" customHeight="1" x14ac:dyDescent="0.15">
      <c r="A101" s="7"/>
      <c r="B101" s="7"/>
      <c r="C101" s="70"/>
      <c r="D101" s="10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5.75" customHeight="1" x14ac:dyDescent="0.15">
      <c r="A102" s="7"/>
      <c r="B102" s="7"/>
      <c r="C102" s="70"/>
      <c r="D102" s="10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5.75" customHeight="1" x14ac:dyDescent="0.15">
      <c r="A103" s="7"/>
      <c r="B103" s="7"/>
      <c r="C103" s="70"/>
      <c r="D103" s="10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5.75" customHeight="1" x14ac:dyDescent="0.15">
      <c r="A104" s="7"/>
      <c r="B104" s="7"/>
      <c r="C104" s="70"/>
      <c r="D104" s="10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</row>
    <row r="105" spans="1:28" ht="15.75" customHeight="1" x14ac:dyDescent="0.15">
      <c r="A105" s="7"/>
      <c r="B105" s="7"/>
      <c r="C105" s="70"/>
      <c r="D105" s="10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</row>
    <row r="106" spans="1:28" ht="15.75" customHeight="1" x14ac:dyDescent="0.15">
      <c r="A106" s="7"/>
      <c r="B106" s="7"/>
      <c r="C106" s="70"/>
      <c r="D106" s="10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</row>
    <row r="107" spans="1:28" ht="15.75" customHeight="1" x14ac:dyDescent="0.15">
      <c r="A107" s="7"/>
      <c r="B107" s="7"/>
      <c r="C107" s="70"/>
      <c r="D107" s="10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</row>
  </sheetData>
  <mergeCells count="4">
    <mergeCell ref="J5:K5"/>
    <mergeCell ref="F5:G5"/>
    <mergeCell ref="J4:M4"/>
    <mergeCell ref="F4:I4"/>
  </mergeCells>
  <phoneticPr fontId="7" type="noConversion"/>
  <conditionalFormatting sqref="N6:N51">
    <cfRule type="dataBar" priority="5">
      <dataBar>
        <cfvo type="min"/>
        <cfvo type="num" val="20"/>
        <color rgb="FF638EC6"/>
      </dataBar>
      <extLst>
        <ext xmlns:x14="http://schemas.microsoft.com/office/spreadsheetml/2009/9/main" uri="{B025F937-C7B1-47D3-B67F-A62EFF666E3E}">
          <x14:id>{CB636BAF-86E2-634B-8154-D851738B6353}</x14:id>
        </ext>
      </extLst>
    </cfRule>
  </conditionalFormatting>
  <conditionalFormatting sqref="O6:O50">
    <cfRule type="dataBar" priority="1">
      <dataBar>
        <cfvo type="num" val="0"/>
        <cfvo type="num" val="500000"/>
        <color rgb="FFB24CFF"/>
      </dataBar>
      <extLst>
        <ext xmlns:x14="http://schemas.microsoft.com/office/spreadsheetml/2009/9/main" uri="{B025F937-C7B1-47D3-B67F-A62EFF666E3E}">
          <x14:id>{174F1BCF-8F3F-4547-8E4D-C5A2EC66981A}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{D07AAFBD-F368-D64C-9D2B-80E1980FBC6B}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636BAF-86E2-634B-8154-D851738B6353}">
            <x14:dataBar minLength="0" maxLength="100" gradient="0">
              <x14:cfvo type="autoMin"/>
              <x14:cfvo type="num">
                <xm:f>20</xm:f>
              </x14:cfvo>
              <x14:negativeFillColor rgb="FFFF0000"/>
              <x14:axisColor rgb="FF000000"/>
            </x14:dataBar>
          </x14:cfRule>
          <xm:sqref>N6:N51</xm:sqref>
        </x14:conditionalFormatting>
        <x14:conditionalFormatting xmlns:xm="http://schemas.microsoft.com/office/excel/2006/main">
          <x14:cfRule type="iconSet" priority="4" id="{CD093A0F-E5B1-264F-B417-C977B793700A}">
            <x14:iconSet iconSet="3Triangles">
              <x14:cfvo type="percent">
                <xm:f>0</xm:f>
              </x14:cfvo>
              <x14:cfvo type="num">
                <xm:f>98</xm:f>
              </x14:cfvo>
              <x14:cfvo type="num">
                <xm:f>102</xm:f>
              </x14:cfvo>
            </x14:iconSet>
          </x14:cfRule>
          <xm:sqref>F6:F64</xm:sqref>
        </x14:conditionalFormatting>
        <x14:conditionalFormatting xmlns:xm="http://schemas.microsoft.com/office/excel/2006/main">
          <x14:cfRule type="iconSet" priority="3" id="{B381CEEA-95E4-A147-99B4-B1ED4E105F2B}">
            <x14:iconSet iconSet="3Triangles">
              <x14:cfvo type="percent">
                <xm:f>0</xm:f>
              </x14:cfvo>
              <x14:cfvo type="num">
                <xm:f>98</xm:f>
              </x14:cfvo>
              <x14:cfvo type="num">
                <xm:f>102</xm:f>
              </x14:cfvo>
            </x14:iconSet>
          </x14:cfRule>
          <xm:sqref>J6:J50</xm:sqref>
        </x14:conditionalFormatting>
        <x14:conditionalFormatting xmlns:xm="http://schemas.microsoft.com/office/excel/2006/main">
          <x14:cfRule type="expression" priority="28" id="{DC4B00F6-1236-4CAD-9BED-27E86BC19438}">
            <xm:f>IF(VLOOKUP($A6,Blueprints!$A$2:$F$86,4,FALSE)="Hybrid",TRUE,FALSE)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29" stopIfTrue="1" id="{96D3A4B9-3AEA-4AB2-8556-BB8FE69AC54E}">
            <xm:f>IF(VLOOKUP($A6,Blueprints!$A$2:$F$86,4,FALSE)="Composites",TRUE,FALSE)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30" id="{03E5FE66-A0CE-4C4C-BE17-A75A05769709}">
            <xm:f>IF(VLOOKUP($A6,Blueprints!$A$2:$F$86,3,FALSE)="Industry",TRUE,FALSE)</xm:f>
            <x14:dxf>
              <fill>
                <patternFill>
                  <bgColor theme="7" tint="0.59996337778862885"/>
                </patternFill>
              </fill>
            </x14:dxf>
          </x14:cfRule>
          <xm:sqref>A6:O81</xm:sqref>
        </x14:conditionalFormatting>
        <x14:conditionalFormatting xmlns:xm="http://schemas.microsoft.com/office/excel/2006/main">
          <x14:cfRule type="dataBar" id="{174F1BCF-8F3F-4547-8E4D-C5A2EC66981A}">
            <x14:dataBar minLength="0" maxLength="100" gradient="0">
              <x14:cfvo type="num">
                <xm:f>0</xm:f>
              </x14:cfvo>
              <x14:cfvo type="num">
                <xm:f>500000</xm:f>
              </x14:cfvo>
              <x14:negativeFillColor rgb="FFFF0000"/>
              <x14:axisColor rgb="FF000000"/>
            </x14:dataBar>
          </x14:cfRule>
          <x14:cfRule type="dataBar" id="{D07AAFBD-F368-D64C-9D2B-80E1980FBC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O6:O50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displayXAxis="1" xr2:uid="{13E90C84-C5F0-6C41-950D-76F13594D56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Reactions_30dAvgPrice!B1:AE1</xm:f>
              <xm:sqref>I6</xm:sqref>
            </x14:sparkline>
            <x14:sparkline>
              <xm:f>Reactions_30dAvgPrice!B2:AE2</xm:f>
              <xm:sqref>I7</xm:sqref>
            </x14:sparkline>
            <x14:sparkline>
              <xm:f>Reactions_30dAvgPrice!B3:AE3</xm:f>
              <xm:sqref>I8</xm:sqref>
            </x14:sparkline>
            <x14:sparkline>
              <xm:f>Reactions_30dAvgPrice!B4:AE4</xm:f>
              <xm:sqref>I9</xm:sqref>
            </x14:sparkline>
            <x14:sparkline>
              <xm:f>Reactions_30dAvgPrice!B5:AE5</xm:f>
              <xm:sqref>I10</xm:sqref>
            </x14:sparkline>
            <x14:sparkline>
              <xm:f>Reactions_30dAvgPrice!B6:AE6</xm:f>
              <xm:sqref>I11</xm:sqref>
            </x14:sparkline>
            <x14:sparkline>
              <xm:f>Reactions_30dAvgPrice!B7:AE7</xm:f>
              <xm:sqref>I12</xm:sqref>
            </x14:sparkline>
            <x14:sparkline>
              <xm:f>Reactions_30dAvgPrice!B8:AE8</xm:f>
              <xm:sqref>I13</xm:sqref>
            </x14:sparkline>
            <x14:sparkline>
              <xm:f>Reactions_30dAvgPrice!B9:AE9</xm:f>
              <xm:sqref>I14</xm:sqref>
            </x14:sparkline>
            <x14:sparkline>
              <xm:f>Reactions_30dAvgPrice!B10:AE10</xm:f>
              <xm:sqref>I15</xm:sqref>
            </x14:sparkline>
            <x14:sparkline>
              <xm:f>Reactions_30dAvgPrice!B11:AE11</xm:f>
              <xm:sqref>I16</xm:sqref>
            </x14:sparkline>
            <x14:sparkline>
              <xm:f>Reactions_30dAvgPrice!B12:AE12</xm:f>
              <xm:sqref>I17</xm:sqref>
            </x14:sparkline>
            <x14:sparkline>
              <xm:f>Reactions_30dAvgPrice!B13:AE13</xm:f>
              <xm:sqref>I18</xm:sqref>
            </x14:sparkline>
            <x14:sparkline>
              <xm:f>Reactions_30dAvgPrice!B14:AE14</xm:f>
              <xm:sqref>I19</xm:sqref>
            </x14:sparkline>
            <x14:sparkline>
              <xm:f>Reactions_30dAvgPrice!B15:AE15</xm:f>
              <xm:sqref>I20</xm:sqref>
            </x14:sparkline>
            <x14:sparkline>
              <xm:f>Reactions_30dAvgPrice!B16:AE16</xm:f>
              <xm:sqref>I21</xm:sqref>
            </x14:sparkline>
            <x14:sparkline>
              <xm:f>Reactions_30dAvgPrice!B17:AE17</xm:f>
              <xm:sqref>I22</xm:sqref>
            </x14:sparkline>
            <x14:sparkline>
              <xm:f>Reactions_30dAvgPrice!B18:AE18</xm:f>
              <xm:sqref>I23</xm:sqref>
            </x14:sparkline>
            <x14:sparkline>
              <xm:f>Reactions_30dAvgPrice!B19:AE19</xm:f>
              <xm:sqref>I24</xm:sqref>
            </x14:sparkline>
            <x14:sparkline>
              <xm:f>Reactions_30dAvgPrice!B20:AE20</xm:f>
              <xm:sqref>I25</xm:sqref>
            </x14:sparkline>
            <x14:sparkline>
              <xm:f>Reactions_30dAvgPrice!B21:AE21</xm:f>
              <xm:sqref>I26</xm:sqref>
            </x14:sparkline>
            <x14:sparkline>
              <xm:f>Reactions_30dAvgPrice!B22:AE22</xm:f>
              <xm:sqref>I27</xm:sqref>
            </x14:sparkline>
            <x14:sparkline>
              <xm:f>Reactions_30dAvgPrice!B23:AE23</xm:f>
              <xm:sqref>I28</xm:sqref>
            </x14:sparkline>
            <x14:sparkline>
              <xm:f>Reactions_30dAvgPrice!B24:AE24</xm:f>
              <xm:sqref>I29</xm:sqref>
            </x14:sparkline>
            <x14:sparkline>
              <xm:f>Reactions_30dAvgPrice!B25:AE25</xm:f>
              <xm:sqref>I30</xm:sqref>
            </x14:sparkline>
            <x14:sparkline>
              <xm:f>Reactions_30dAvgPrice!B26:AE26</xm:f>
              <xm:sqref>I31</xm:sqref>
            </x14:sparkline>
            <x14:sparkline>
              <xm:f>Reactions_30dAvgPrice!B27:AE27</xm:f>
              <xm:sqref>I32</xm:sqref>
            </x14:sparkline>
            <x14:sparkline>
              <xm:f>Reactions_30dAvgPrice!B28:AE28</xm:f>
              <xm:sqref>I33</xm:sqref>
            </x14:sparkline>
            <x14:sparkline>
              <xm:f>Reactions_30dAvgPrice!B29:AE29</xm:f>
              <xm:sqref>I34</xm:sqref>
            </x14:sparkline>
            <x14:sparkline>
              <xm:f>Reactions_30dAvgPrice!B30:AE30</xm:f>
              <xm:sqref>I35</xm:sqref>
            </x14:sparkline>
            <x14:sparkline>
              <xm:f>Reactions_30dAvgPrice!B31:AE31</xm:f>
              <xm:sqref>I36</xm:sqref>
            </x14:sparkline>
            <x14:sparkline>
              <xm:f>Reactions_30dAvgPrice!B32:AE32</xm:f>
              <xm:sqref>I37</xm:sqref>
            </x14:sparkline>
            <x14:sparkline>
              <xm:f>Reactions_30dAvgPrice!B33:AE33</xm:f>
              <xm:sqref>I38</xm:sqref>
            </x14:sparkline>
            <x14:sparkline>
              <xm:f>Reactions_30dAvgPrice!B34:AE34</xm:f>
              <xm:sqref>I39</xm:sqref>
            </x14:sparkline>
            <x14:sparkline>
              <xm:f>Reactions_30dAvgPrice!B35:AE35</xm:f>
              <xm:sqref>I40</xm:sqref>
            </x14:sparkline>
            <x14:sparkline>
              <xm:f>Reactions_30dAvgPrice!B36:AE36</xm:f>
              <xm:sqref>I41</xm:sqref>
            </x14:sparkline>
            <x14:sparkline>
              <xm:f>Reactions_30dAvgPrice!B37:AE37</xm:f>
              <xm:sqref>I42</xm:sqref>
            </x14:sparkline>
            <x14:sparkline>
              <xm:f>Reactions_30dAvgPrice!B38:AE38</xm:f>
              <xm:sqref>I43</xm:sqref>
            </x14:sparkline>
            <x14:sparkline>
              <xm:f>Reactions_30dAvgPrice!B39:AE39</xm:f>
              <xm:sqref>I44</xm:sqref>
            </x14:sparkline>
            <x14:sparkline>
              <xm:f>Reactions_30dAvgPrice!B40:AE40</xm:f>
              <xm:sqref>I45</xm:sqref>
            </x14:sparkline>
            <x14:sparkline>
              <xm:f>Reactions_30dAvgPrice!B41:AE41</xm:f>
              <xm:sqref>I46</xm:sqref>
            </x14:sparkline>
            <x14:sparkline>
              <xm:f>Reactions_30dAvgPrice!B42:AE42</xm:f>
              <xm:sqref>I47</xm:sqref>
            </x14:sparkline>
            <x14:sparkline>
              <xm:f>Reactions_30dAvgPrice!B43:AE43</xm:f>
              <xm:sqref>I48</xm:sqref>
            </x14:sparkline>
            <x14:sparkline>
              <xm:f>Reactions_30dAvgPrice!B44:AE44</xm:f>
              <xm:sqref>I49</xm:sqref>
            </x14:sparkline>
            <x14:sparkline>
              <xm:f>Reactions_30dAvgPrice!B45:AE45</xm:f>
              <xm:sqref>I50</xm:sqref>
            </x14:sparkline>
          </x14:sparklines>
        </x14:sparklineGroup>
        <x14:sparklineGroup displayEmptyCellsAs="gap" high="1" xr2:uid="{360B4CC2-E3F5-45CB-A874-D06858AA973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Reactions_30dAvgVol!B1:AE1</xm:f>
              <xm:sqref>M6</xm:sqref>
            </x14:sparkline>
            <x14:sparkline>
              <xm:f>Reactions_30dAvgVol!B2:AE2</xm:f>
              <xm:sqref>M7</xm:sqref>
            </x14:sparkline>
            <x14:sparkline>
              <xm:f>Reactions_30dAvgVol!B3:AE3</xm:f>
              <xm:sqref>M8</xm:sqref>
            </x14:sparkline>
            <x14:sparkline>
              <xm:f>Reactions_30dAvgVol!B4:AE4</xm:f>
              <xm:sqref>M9</xm:sqref>
            </x14:sparkline>
            <x14:sparkline>
              <xm:f>Reactions_30dAvgVol!B5:AE5</xm:f>
              <xm:sqref>M10</xm:sqref>
            </x14:sparkline>
            <x14:sparkline>
              <xm:f>Reactions_30dAvgVol!B6:AE6</xm:f>
              <xm:sqref>M11</xm:sqref>
            </x14:sparkline>
            <x14:sparkline>
              <xm:f>Reactions_30dAvgVol!B7:AE7</xm:f>
              <xm:sqref>M12</xm:sqref>
            </x14:sparkline>
            <x14:sparkline>
              <xm:f>Reactions_30dAvgVol!B8:AE8</xm:f>
              <xm:sqref>M13</xm:sqref>
            </x14:sparkline>
            <x14:sparkline>
              <xm:f>Reactions_30dAvgVol!B9:AE9</xm:f>
              <xm:sqref>M14</xm:sqref>
            </x14:sparkline>
            <x14:sparkline>
              <xm:f>Reactions_30dAvgVol!B10:AE10</xm:f>
              <xm:sqref>M15</xm:sqref>
            </x14:sparkline>
            <x14:sparkline>
              <xm:f>Reactions_30dAvgVol!B11:AE11</xm:f>
              <xm:sqref>M16</xm:sqref>
            </x14:sparkline>
            <x14:sparkline>
              <xm:f>Reactions_30dAvgVol!B12:AE12</xm:f>
              <xm:sqref>M17</xm:sqref>
            </x14:sparkline>
            <x14:sparkline>
              <xm:f>Reactions_30dAvgVol!B13:AE13</xm:f>
              <xm:sqref>M18</xm:sqref>
            </x14:sparkline>
            <x14:sparkline>
              <xm:f>Reactions_30dAvgVol!B14:AE14</xm:f>
              <xm:sqref>M19</xm:sqref>
            </x14:sparkline>
            <x14:sparkline>
              <xm:f>Reactions_30dAvgVol!B15:AE15</xm:f>
              <xm:sqref>M20</xm:sqref>
            </x14:sparkline>
            <x14:sparkline>
              <xm:f>Reactions_30dAvgVol!B16:AE16</xm:f>
              <xm:sqref>M21</xm:sqref>
            </x14:sparkline>
            <x14:sparkline>
              <xm:f>Reactions_30dAvgVol!B17:AE17</xm:f>
              <xm:sqref>M22</xm:sqref>
            </x14:sparkline>
            <x14:sparkline>
              <xm:f>Reactions_30dAvgVol!B18:AE18</xm:f>
              <xm:sqref>M23</xm:sqref>
            </x14:sparkline>
            <x14:sparkline>
              <xm:f>Reactions_30dAvgVol!B19:AE19</xm:f>
              <xm:sqref>M24</xm:sqref>
            </x14:sparkline>
            <x14:sparkline>
              <xm:f>Reactions_30dAvgVol!B20:AE20</xm:f>
              <xm:sqref>M25</xm:sqref>
            </x14:sparkline>
            <x14:sparkline>
              <xm:f>Reactions_30dAvgVol!B21:AE21</xm:f>
              <xm:sqref>M26</xm:sqref>
            </x14:sparkline>
            <x14:sparkline>
              <xm:f>Reactions_30dAvgVol!B22:AE22</xm:f>
              <xm:sqref>M27</xm:sqref>
            </x14:sparkline>
            <x14:sparkline>
              <xm:f>Reactions_30dAvgVol!B23:AE23</xm:f>
              <xm:sqref>M28</xm:sqref>
            </x14:sparkline>
            <x14:sparkline>
              <xm:f>Reactions_30dAvgVol!B24:AE24</xm:f>
              <xm:sqref>M29</xm:sqref>
            </x14:sparkline>
            <x14:sparkline>
              <xm:f>Reactions_30dAvgVol!B25:AE25</xm:f>
              <xm:sqref>M30</xm:sqref>
            </x14:sparkline>
            <x14:sparkline>
              <xm:f>Reactions_30dAvgVol!B26:AE26</xm:f>
              <xm:sqref>M31</xm:sqref>
            </x14:sparkline>
            <x14:sparkline>
              <xm:f>Reactions_30dAvgVol!B27:AE27</xm:f>
              <xm:sqref>M32</xm:sqref>
            </x14:sparkline>
            <x14:sparkline>
              <xm:f>Reactions_30dAvgVol!B28:AE28</xm:f>
              <xm:sqref>M33</xm:sqref>
            </x14:sparkline>
            <x14:sparkline>
              <xm:f>Reactions_30dAvgVol!B29:AE29</xm:f>
              <xm:sqref>M34</xm:sqref>
            </x14:sparkline>
            <x14:sparkline>
              <xm:f>Reactions_30dAvgVol!B30:AE30</xm:f>
              <xm:sqref>M35</xm:sqref>
            </x14:sparkline>
            <x14:sparkline>
              <xm:f>Reactions_30dAvgVol!B31:AE31</xm:f>
              <xm:sqref>M36</xm:sqref>
            </x14:sparkline>
            <x14:sparkline>
              <xm:f>Reactions_30dAvgVol!B32:AE32</xm:f>
              <xm:sqref>M37</xm:sqref>
            </x14:sparkline>
            <x14:sparkline>
              <xm:f>Reactions_30dAvgVol!B33:AE33</xm:f>
              <xm:sqref>M38</xm:sqref>
            </x14:sparkline>
            <x14:sparkline>
              <xm:f>Reactions_30dAvgVol!B34:AE34</xm:f>
              <xm:sqref>M39</xm:sqref>
            </x14:sparkline>
            <x14:sparkline>
              <xm:f>Reactions_30dAvgVol!B35:AE35</xm:f>
              <xm:sqref>M40</xm:sqref>
            </x14:sparkline>
            <x14:sparkline>
              <xm:f>Reactions_30dAvgVol!B36:AE36</xm:f>
              <xm:sqref>M41</xm:sqref>
            </x14:sparkline>
            <x14:sparkline>
              <xm:f>Reactions_30dAvgVol!B37:AE37</xm:f>
              <xm:sqref>M42</xm:sqref>
            </x14:sparkline>
            <x14:sparkline>
              <xm:f>Reactions_30dAvgVol!B38:AE38</xm:f>
              <xm:sqref>M43</xm:sqref>
            </x14:sparkline>
            <x14:sparkline>
              <xm:f>Reactions_30dAvgVol!B39:AE39</xm:f>
              <xm:sqref>M44</xm:sqref>
            </x14:sparkline>
            <x14:sparkline>
              <xm:f>Reactions_30dAvgVol!B40:AE40</xm:f>
              <xm:sqref>M45</xm:sqref>
            </x14:sparkline>
            <x14:sparkline>
              <xm:f>Reactions_30dAvgVol!B41:AE41</xm:f>
              <xm:sqref>M46</xm:sqref>
            </x14:sparkline>
            <x14:sparkline>
              <xm:f>Reactions_30dAvgVol!B42:AE42</xm:f>
              <xm:sqref>M47</xm:sqref>
            </x14:sparkline>
            <x14:sparkline>
              <xm:f>Reactions_30dAvgVol!B43:AE43</xm:f>
              <xm:sqref>M48</xm:sqref>
            </x14:sparkline>
            <x14:sparkline>
              <xm:f>Reactions_30dAvgVol!B44:AE44</xm:f>
              <xm:sqref>M49</xm:sqref>
            </x14:sparkline>
            <x14:sparkline>
              <xm:f>Reactions_30dAvgVol!B45:AE45</xm:f>
              <xm:sqref>M50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4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2" max="2" width="37.33203125" customWidth="1"/>
    <col min="3" max="3" width="10.1640625" bestFit="1" customWidth="1"/>
    <col min="4" max="4" width="10.5" customWidth="1"/>
    <col min="5" max="5" width="14.83203125" customWidth="1"/>
    <col min="6" max="6" width="17.5" customWidth="1"/>
  </cols>
  <sheetData>
    <row r="1" spans="1:6" ht="15.75" customHeight="1" x14ac:dyDescent="0.15">
      <c r="A1" s="2" t="s">
        <v>1</v>
      </c>
      <c r="B1" s="2" t="s">
        <v>0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15.75" customHeight="1" x14ac:dyDescent="0.15">
      <c r="A2" s="1">
        <v>46166</v>
      </c>
      <c r="B2" s="3" t="s">
        <v>6</v>
      </c>
      <c r="C2" s="6" t="s">
        <v>7</v>
      </c>
      <c r="D2" s="6">
        <v>200</v>
      </c>
      <c r="E2" s="6"/>
      <c r="F2" s="6">
        <v>0</v>
      </c>
    </row>
    <row r="3" spans="1:6" ht="15.75" customHeight="1" x14ac:dyDescent="0.15">
      <c r="A3" s="1">
        <v>46167</v>
      </c>
      <c r="B3" s="3" t="s">
        <v>8</v>
      </c>
      <c r="C3" s="6" t="s">
        <v>7</v>
      </c>
      <c r="D3" s="6">
        <v>200</v>
      </c>
      <c r="E3" s="6"/>
      <c r="F3" s="6">
        <v>0</v>
      </c>
    </row>
    <row r="4" spans="1:6" ht="15.75" customHeight="1" x14ac:dyDescent="0.15">
      <c r="A4" s="1">
        <v>46168</v>
      </c>
      <c r="B4" s="3" t="s">
        <v>9</v>
      </c>
      <c r="C4" s="6" t="s">
        <v>7</v>
      </c>
      <c r="D4" s="6">
        <v>200</v>
      </c>
      <c r="E4" s="6"/>
      <c r="F4" s="6">
        <v>0</v>
      </c>
    </row>
    <row r="5" spans="1:6" ht="15.75" customHeight="1" x14ac:dyDescent="0.15">
      <c r="A5" s="1">
        <v>46205</v>
      </c>
      <c r="B5" s="3" t="s">
        <v>10</v>
      </c>
      <c r="C5" s="6" t="s">
        <v>7</v>
      </c>
      <c r="D5" s="6">
        <v>10000</v>
      </c>
      <c r="E5" s="6"/>
      <c r="F5" s="6">
        <v>0</v>
      </c>
    </row>
    <row r="6" spans="1:6" ht="15.75" customHeight="1" x14ac:dyDescent="0.15">
      <c r="A6" s="1">
        <v>46169</v>
      </c>
      <c r="B6" s="3" t="s">
        <v>11</v>
      </c>
      <c r="C6" s="6" t="s">
        <v>7</v>
      </c>
      <c r="D6" s="6">
        <v>200</v>
      </c>
      <c r="E6" s="6"/>
      <c r="F6" s="6">
        <v>0</v>
      </c>
    </row>
    <row r="7" spans="1:6" ht="15.75" customHeight="1" x14ac:dyDescent="0.15">
      <c r="A7" s="1">
        <v>46170</v>
      </c>
      <c r="B7" s="3" t="s">
        <v>12</v>
      </c>
      <c r="C7" s="6" t="s">
        <v>7</v>
      </c>
      <c r="D7" s="6">
        <v>200</v>
      </c>
      <c r="E7" s="6"/>
      <c r="F7" s="6">
        <v>0</v>
      </c>
    </row>
    <row r="8" spans="1:6" ht="15.75" customHeight="1" x14ac:dyDescent="0.15">
      <c r="A8" s="1">
        <v>46214</v>
      </c>
      <c r="B8" s="3" t="s">
        <v>13</v>
      </c>
      <c r="C8" s="6" t="s">
        <v>7</v>
      </c>
      <c r="D8" s="6">
        <v>200</v>
      </c>
      <c r="E8" s="6"/>
      <c r="F8" s="6">
        <v>0</v>
      </c>
    </row>
    <row r="9" spans="1:6" ht="15.75" customHeight="1" x14ac:dyDescent="0.15">
      <c r="A9" s="1">
        <v>46171</v>
      </c>
      <c r="B9" s="3" t="s">
        <v>14</v>
      </c>
      <c r="C9" s="6" t="s">
        <v>7</v>
      </c>
      <c r="D9" s="6">
        <v>200</v>
      </c>
      <c r="E9" s="6"/>
      <c r="F9" s="6">
        <v>0</v>
      </c>
    </row>
    <row r="10" spans="1:6" ht="15.75" customHeight="1" x14ac:dyDescent="0.15">
      <c r="A10" s="1">
        <v>46206</v>
      </c>
      <c r="B10" s="3" t="s">
        <v>15</v>
      </c>
      <c r="C10" s="6" t="s">
        <v>7</v>
      </c>
      <c r="D10" s="6">
        <v>10000</v>
      </c>
      <c r="E10" s="6"/>
      <c r="F10" s="6">
        <v>0</v>
      </c>
    </row>
    <row r="11" spans="1:6" ht="15.75" customHeight="1" x14ac:dyDescent="0.15">
      <c r="A11" s="1">
        <v>46172</v>
      </c>
      <c r="B11" s="3" t="s">
        <v>16</v>
      </c>
      <c r="C11" s="6" t="s">
        <v>7</v>
      </c>
      <c r="D11" s="6">
        <v>200</v>
      </c>
      <c r="E11" s="6"/>
      <c r="F11" s="6">
        <v>0</v>
      </c>
    </row>
    <row r="12" spans="1:6" ht="15.75" customHeight="1" x14ac:dyDescent="0.15">
      <c r="A12" s="1">
        <v>46213</v>
      </c>
      <c r="B12" s="3" t="s">
        <v>17</v>
      </c>
      <c r="C12" s="6" t="s">
        <v>7</v>
      </c>
      <c r="D12" s="6">
        <v>400</v>
      </c>
      <c r="E12" s="6"/>
      <c r="F12" s="6">
        <v>0</v>
      </c>
    </row>
    <row r="13" spans="1:6" ht="15.75" customHeight="1" x14ac:dyDescent="0.15">
      <c r="A13" s="1">
        <v>46173</v>
      </c>
      <c r="B13" s="3" t="s">
        <v>18</v>
      </c>
      <c r="C13" s="6" t="s">
        <v>7</v>
      </c>
      <c r="D13" s="6">
        <v>200</v>
      </c>
      <c r="E13" s="6"/>
      <c r="F13" s="6">
        <v>0</v>
      </c>
    </row>
    <row r="14" spans="1:6" ht="15.75" customHeight="1" x14ac:dyDescent="0.15">
      <c r="A14" s="1">
        <v>46209</v>
      </c>
      <c r="B14" s="3" t="s">
        <v>19</v>
      </c>
      <c r="C14" s="6" t="s">
        <v>7</v>
      </c>
      <c r="D14" s="6">
        <v>3000</v>
      </c>
      <c r="E14" s="6"/>
      <c r="F14" s="6">
        <v>0</v>
      </c>
    </row>
    <row r="15" spans="1:6" ht="15.75" customHeight="1" x14ac:dyDescent="0.15">
      <c r="A15" s="1">
        <v>46174</v>
      </c>
      <c r="B15" s="3" t="s">
        <v>20</v>
      </c>
      <c r="C15" s="6" t="s">
        <v>7</v>
      </c>
      <c r="D15" s="6">
        <v>200</v>
      </c>
      <c r="E15" s="6"/>
      <c r="F15" s="6">
        <v>0</v>
      </c>
    </row>
    <row r="16" spans="1:6" ht="15.75" customHeight="1" x14ac:dyDescent="0.15">
      <c r="A16" s="1">
        <v>46175</v>
      </c>
      <c r="B16" s="3" t="s">
        <v>21</v>
      </c>
      <c r="C16" s="6" t="s">
        <v>7</v>
      </c>
      <c r="D16" s="6">
        <v>200</v>
      </c>
      <c r="E16" s="6"/>
      <c r="F16" s="6">
        <v>0</v>
      </c>
    </row>
    <row r="17" spans="1:6" ht="15.75" customHeight="1" x14ac:dyDescent="0.15">
      <c r="A17" s="1">
        <v>46212</v>
      </c>
      <c r="B17" s="3" t="s">
        <v>22</v>
      </c>
      <c r="C17" s="6" t="s">
        <v>7</v>
      </c>
      <c r="D17" s="6">
        <v>750</v>
      </c>
      <c r="E17" s="6"/>
      <c r="F17" s="6">
        <v>0</v>
      </c>
    </row>
    <row r="18" spans="1:6" ht="15.75" customHeight="1" x14ac:dyDescent="0.15">
      <c r="A18" s="1">
        <v>46211</v>
      </c>
      <c r="B18" s="3" t="s">
        <v>23</v>
      </c>
      <c r="C18" s="6" t="s">
        <v>7</v>
      </c>
      <c r="D18" s="6">
        <v>1500</v>
      </c>
      <c r="E18" s="6"/>
      <c r="F18" s="6">
        <v>0</v>
      </c>
    </row>
    <row r="19" spans="1:6" ht="15.75" customHeight="1" x14ac:dyDescent="0.15">
      <c r="A19" s="1">
        <v>46176</v>
      </c>
      <c r="B19" s="3" t="s">
        <v>24</v>
      </c>
      <c r="C19" s="6" t="s">
        <v>7</v>
      </c>
      <c r="D19" s="6">
        <v>200</v>
      </c>
      <c r="E19" s="6"/>
      <c r="F19" s="6">
        <v>0</v>
      </c>
    </row>
    <row r="20" spans="1:6" ht="15.75" customHeight="1" x14ac:dyDescent="0.15">
      <c r="A20" s="1">
        <v>46218</v>
      </c>
      <c r="B20" s="3" t="s">
        <v>25</v>
      </c>
      <c r="C20" s="6" t="s">
        <v>7</v>
      </c>
      <c r="D20" s="6">
        <v>300</v>
      </c>
      <c r="E20" s="6"/>
      <c r="F20" s="6">
        <v>0</v>
      </c>
    </row>
    <row r="21" spans="1:6" ht="13" x14ac:dyDescent="0.15">
      <c r="A21" s="1">
        <v>46210</v>
      </c>
      <c r="B21" s="3" t="s">
        <v>26</v>
      </c>
      <c r="C21" s="6" t="s">
        <v>7</v>
      </c>
      <c r="D21" s="6">
        <v>2200</v>
      </c>
      <c r="E21" s="6"/>
      <c r="F21" s="6">
        <v>0</v>
      </c>
    </row>
    <row r="22" spans="1:6" ht="13" x14ac:dyDescent="0.15">
      <c r="A22" s="1">
        <v>46217</v>
      </c>
      <c r="B22" s="3" t="s">
        <v>27</v>
      </c>
      <c r="C22" s="6" t="s">
        <v>7</v>
      </c>
      <c r="D22" s="6">
        <v>300</v>
      </c>
      <c r="E22" s="6"/>
      <c r="F22" s="6">
        <v>0</v>
      </c>
    </row>
    <row r="23" spans="1:6" ht="13" x14ac:dyDescent="0.15">
      <c r="A23" s="1">
        <v>46215</v>
      </c>
      <c r="B23" s="3" t="s">
        <v>28</v>
      </c>
      <c r="C23" s="6" t="s">
        <v>7</v>
      </c>
      <c r="D23" s="6">
        <v>300</v>
      </c>
      <c r="E23" s="6"/>
      <c r="F23" s="6">
        <v>0</v>
      </c>
    </row>
    <row r="24" spans="1:6" ht="13" x14ac:dyDescent="0.15">
      <c r="A24" s="1">
        <v>46177</v>
      </c>
      <c r="B24" s="3" t="s">
        <v>29</v>
      </c>
      <c r="C24" s="6" t="s">
        <v>7</v>
      </c>
      <c r="D24" s="6">
        <v>200</v>
      </c>
      <c r="E24" s="6"/>
      <c r="F24" s="6">
        <v>0</v>
      </c>
    </row>
    <row r="25" spans="1:6" ht="13" x14ac:dyDescent="0.15">
      <c r="A25" s="1">
        <v>46186</v>
      </c>
      <c r="B25" s="3" t="s">
        <v>30</v>
      </c>
      <c r="C25" s="6" t="s">
        <v>7</v>
      </c>
      <c r="D25" s="6">
        <v>200</v>
      </c>
      <c r="E25" s="6"/>
      <c r="F25" s="6">
        <v>0</v>
      </c>
    </row>
    <row r="26" spans="1:6" ht="13" x14ac:dyDescent="0.15">
      <c r="A26" s="1">
        <v>46184</v>
      </c>
      <c r="B26" s="3" t="s">
        <v>31</v>
      </c>
      <c r="C26" s="6" t="s">
        <v>7</v>
      </c>
      <c r="D26" s="6">
        <v>200</v>
      </c>
      <c r="E26" s="6"/>
      <c r="F26" s="6">
        <v>0</v>
      </c>
    </row>
    <row r="27" spans="1:6" ht="13" x14ac:dyDescent="0.15">
      <c r="A27" s="1">
        <v>46178</v>
      </c>
      <c r="B27" s="3" t="s">
        <v>32</v>
      </c>
      <c r="C27" s="6" t="s">
        <v>7</v>
      </c>
      <c r="D27" s="6">
        <v>200</v>
      </c>
      <c r="E27" s="6"/>
      <c r="F27" s="6">
        <v>0</v>
      </c>
    </row>
    <row r="28" spans="1:6" ht="13" x14ac:dyDescent="0.15">
      <c r="A28" s="1">
        <v>46179</v>
      </c>
      <c r="B28" s="3" t="s">
        <v>33</v>
      </c>
      <c r="C28" s="6" t="s">
        <v>7</v>
      </c>
      <c r="D28" s="6">
        <v>200</v>
      </c>
      <c r="E28" s="6"/>
      <c r="F28" s="6">
        <v>0</v>
      </c>
    </row>
    <row r="29" spans="1:6" ht="13" x14ac:dyDescent="0.15">
      <c r="A29" s="1">
        <v>46180</v>
      </c>
      <c r="B29" s="3" t="s">
        <v>34</v>
      </c>
      <c r="C29" s="6" t="s">
        <v>7</v>
      </c>
      <c r="D29" s="6">
        <v>200</v>
      </c>
      <c r="E29" s="6"/>
      <c r="F29" s="6">
        <v>0</v>
      </c>
    </row>
    <row r="30" spans="1:6" ht="13" x14ac:dyDescent="0.15">
      <c r="A30" s="1">
        <v>46181</v>
      </c>
      <c r="B30" s="3" t="s">
        <v>35</v>
      </c>
      <c r="C30" s="6" t="s">
        <v>7</v>
      </c>
      <c r="D30" s="6">
        <v>200</v>
      </c>
      <c r="E30" s="6"/>
      <c r="F30" s="6">
        <v>0</v>
      </c>
    </row>
    <row r="31" spans="1:6" ht="13" x14ac:dyDescent="0.15">
      <c r="A31" s="1">
        <v>46208</v>
      </c>
      <c r="B31" s="3" t="s">
        <v>36</v>
      </c>
      <c r="C31" s="6" t="s">
        <v>7</v>
      </c>
      <c r="D31" s="6">
        <v>6000</v>
      </c>
      <c r="E31" s="6"/>
      <c r="F31" s="6">
        <v>0</v>
      </c>
    </row>
    <row r="32" spans="1:6" ht="13" x14ac:dyDescent="0.15">
      <c r="A32" s="1">
        <v>46216</v>
      </c>
      <c r="B32" s="3" t="s">
        <v>37</v>
      </c>
      <c r="C32" s="6" t="s">
        <v>7</v>
      </c>
      <c r="D32" s="6">
        <v>300</v>
      </c>
      <c r="E32" s="6"/>
      <c r="F32" s="6">
        <v>0</v>
      </c>
    </row>
    <row r="33" spans="1:6" ht="13" x14ac:dyDescent="0.15">
      <c r="A33" s="1">
        <v>46185</v>
      </c>
      <c r="B33" s="3" t="s">
        <v>38</v>
      </c>
      <c r="C33" s="6" t="s">
        <v>7</v>
      </c>
      <c r="D33" s="6">
        <v>200</v>
      </c>
      <c r="E33" s="6"/>
      <c r="F33" s="6">
        <v>0</v>
      </c>
    </row>
    <row r="34" spans="1:6" ht="13" x14ac:dyDescent="0.15">
      <c r="A34" s="1">
        <v>46204</v>
      </c>
      <c r="B34" s="3" t="s">
        <v>39</v>
      </c>
      <c r="C34" s="6" t="s">
        <v>7</v>
      </c>
      <c r="D34" s="6">
        <v>10000</v>
      </c>
      <c r="E34" s="6"/>
      <c r="F34" s="6">
        <v>0</v>
      </c>
    </row>
    <row r="35" spans="1:6" ht="13" x14ac:dyDescent="0.15">
      <c r="A35" s="1">
        <v>46182</v>
      </c>
      <c r="B35" s="3" t="s">
        <v>40</v>
      </c>
      <c r="C35" s="6" t="s">
        <v>7</v>
      </c>
      <c r="D35" s="6">
        <v>200</v>
      </c>
      <c r="E35" s="6"/>
      <c r="F35" s="6">
        <v>0</v>
      </c>
    </row>
    <row r="36" spans="1:6" ht="13" x14ac:dyDescent="0.15">
      <c r="A36" s="1">
        <v>46207</v>
      </c>
      <c r="B36" s="3" t="s">
        <v>41</v>
      </c>
      <c r="C36" s="6" t="s">
        <v>7</v>
      </c>
      <c r="D36" s="6">
        <v>10000</v>
      </c>
      <c r="E36" s="6"/>
      <c r="F36" s="6">
        <v>0</v>
      </c>
    </row>
    <row r="37" spans="1:6" ht="13" x14ac:dyDescent="0.15">
      <c r="A37" s="1">
        <v>46183</v>
      </c>
      <c r="B37" s="3" t="s">
        <v>42</v>
      </c>
      <c r="C37" s="6" t="s">
        <v>7</v>
      </c>
      <c r="D37" s="6">
        <v>200</v>
      </c>
      <c r="E37" s="6"/>
      <c r="F37" s="6">
        <v>0</v>
      </c>
    </row>
    <row r="38" spans="1:6" ht="13" x14ac:dyDescent="0.15">
      <c r="A38" s="1">
        <v>46165</v>
      </c>
      <c r="B38" s="1" t="s">
        <v>45</v>
      </c>
      <c r="C38" s="6" t="s">
        <v>44</v>
      </c>
      <c r="D38" s="6">
        <v>100</v>
      </c>
      <c r="E38" s="6">
        <f>80*0.01+200*2+25</f>
        <v>425.8</v>
      </c>
      <c r="F38" s="6">
        <v>20</v>
      </c>
    </row>
    <row r="39" spans="1:6" ht="13" x14ac:dyDescent="0.15">
      <c r="A39" s="1">
        <v>46164</v>
      </c>
      <c r="B39" s="1" t="s">
        <v>43</v>
      </c>
      <c r="C39" s="6" t="s">
        <v>44</v>
      </c>
      <c r="D39" s="6">
        <v>160</v>
      </c>
      <c r="E39" s="6">
        <f>0.01*30+5*100+5*100+5*5</f>
        <v>1025.3</v>
      </c>
      <c r="F39" s="6">
        <f>0.4*160</f>
        <v>64</v>
      </c>
    </row>
    <row r="40" spans="1:6" ht="13" x14ac:dyDescent="0.15">
      <c r="A40" s="1">
        <v>46160</v>
      </c>
      <c r="B40" s="1" t="s">
        <v>46</v>
      </c>
      <c r="C40" s="6" t="s">
        <v>44</v>
      </c>
      <c r="D40" s="6">
        <v>120</v>
      </c>
      <c r="E40" s="6">
        <f>1000*0.01+200+25</f>
        <v>235</v>
      </c>
      <c r="F40" s="6">
        <v>96</v>
      </c>
    </row>
    <row r="41" spans="1:6" ht="13" x14ac:dyDescent="0.15">
      <c r="A41" s="1">
        <v>46158</v>
      </c>
      <c r="B41" s="1" t="s">
        <v>47</v>
      </c>
      <c r="C41" s="6" t="s">
        <v>44</v>
      </c>
      <c r="D41" s="6">
        <v>1000</v>
      </c>
      <c r="E41" s="6">
        <f>1000*0.01+300+25</f>
        <v>335</v>
      </c>
      <c r="F41" s="6">
        <v>100</v>
      </c>
    </row>
    <row r="42" spans="1:6" ht="13" x14ac:dyDescent="0.15">
      <c r="A42" s="1">
        <v>46163</v>
      </c>
      <c r="B42" s="1" t="s">
        <v>48</v>
      </c>
      <c r="C42" s="6" t="s">
        <v>44</v>
      </c>
      <c r="D42" s="6">
        <v>120</v>
      </c>
      <c r="E42" s="6">
        <f>2*100+400*0.01+25+100*5</f>
        <v>729</v>
      </c>
      <c r="F42" s="6">
        <v>180</v>
      </c>
    </row>
    <row r="43" spans="1:6" ht="13" x14ac:dyDescent="0.15">
      <c r="A43" s="1">
        <v>46161</v>
      </c>
      <c r="B43" s="1" t="s">
        <v>49</v>
      </c>
      <c r="C43" s="6" t="s">
        <v>44</v>
      </c>
      <c r="D43" s="6">
        <v>120</v>
      </c>
      <c r="E43" s="6">
        <f>100*2+200*0.01+100+25</f>
        <v>327</v>
      </c>
      <c r="F43" s="6">
        <v>120</v>
      </c>
    </row>
    <row r="44" spans="1:6" ht="13" x14ac:dyDescent="0.15">
      <c r="A44" s="1">
        <v>46157</v>
      </c>
      <c r="B44" s="1" t="s">
        <v>50</v>
      </c>
      <c r="C44" s="6" t="s">
        <v>44</v>
      </c>
      <c r="D44" s="6">
        <v>160</v>
      </c>
      <c r="E44" s="6">
        <f>300*0.01+25+300</f>
        <v>328</v>
      </c>
      <c r="F44" s="6">
        <v>120</v>
      </c>
    </row>
    <row r="45" spans="1:6" ht="13" x14ac:dyDescent="0.15">
      <c r="A45" s="1">
        <v>46159</v>
      </c>
      <c r="B45" s="1" t="s">
        <v>51</v>
      </c>
      <c r="C45" s="6" t="s">
        <v>44</v>
      </c>
      <c r="D45" s="6">
        <v>250</v>
      </c>
      <c r="E45" s="6">
        <f>25+100+300+800*0.01</f>
        <v>433</v>
      </c>
      <c r="F45" s="6">
        <v>125</v>
      </c>
    </row>
    <row r="46" spans="1:6" ht="13" x14ac:dyDescent="0.15">
      <c r="A46" s="1">
        <v>46162</v>
      </c>
      <c r="B46" s="1" t="s">
        <v>52</v>
      </c>
      <c r="C46" s="6" t="s">
        <v>44</v>
      </c>
      <c r="D46" s="6">
        <v>160</v>
      </c>
      <c r="E46">
        <f>25+200+200+0.01*25</f>
        <v>425.25</v>
      </c>
      <c r="F46" s="6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0CF2E-66B4-4A1B-A5D8-C467D140BD37}">
  <dimension ref="A1:AE45"/>
  <sheetViews>
    <sheetView workbookViewId="0">
      <selection sqref="A1:A1048576"/>
    </sheetView>
  </sheetViews>
  <sheetFormatPr baseColWidth="10" defaultColWidth="8.83203125" defaultRowHeight="13" x14ac:dyDescent="0.15"/>
  <cols>
    <col min="1" max="1" width="6.1640625" bestFit="1" customWidth="1"/>
    <col min="2" max="4" width="10.1640625" bestFit="1" customWidth="1"/>
    <col min="5" max="31" width="9.1640625" bestFit="1" customWidth="1"/>
  </cols>
  <sheetData>
    <row r="1" spans="1:31" x14ac:dyDescent="0.15">
      <c r="A1">
        <v>46166</v>
      </c>
      <c r="B1">
        <v>13055.28</v>
      </c>
      <c r="C1">
        <v>13055.31</v>
      </c>
      <c r="D1">
        <v>13555.25</v>
      </c>
      <c r="E1">
        <v>13054.06</v>
      </c>
      <c r="F1">
        <v>14854.8</v>
      </c>
      <c r="G1">
        <v>14854.79</v>
      </c>
      <c r="H1">
        <v>16031.53</v>
      </c>
      <c r="I1">
        <v>13054.58</v>
      </c>
      <c r="J1">
        <v>16024.99</v>
      </c>
      <c r="K1">
        <v>16015.98</v>
      </c>
      <c r="L1">
        <v>16014.68</v>
      </c>
      <c r="M1">
        <v>16013</v>
      </c>
      <c r="N1">
        <v>16011.6</v>
      </c>
      <c r="O1">
        <v>16011.6</v>
      </c>
      <c r="P1">
        <v>16013</v>
      </c>
      <c r="Q1">
        <v>18663.89</v>
      </c>
      <c r="R1">
        <v>18663.88</v>
      </c>
      <c r="S1">
        <v>18663.98</v>
      </c>
      <c r="T1">
        <v>18663.95</v>
      </c>
      <c r="U1">
        <v>18663.98</v>
      </c>
      <c r="V1">
        <v>18663.98</v>
      </c>
      <c r="W1">
        <v>18663.98</v>
      </c>
      <c r="X1">
        <v>14414.42</v>
      </c>
      <c r="Y1">
        <v>14418.46</v>
      </c>
      <c r="Z1">
        <v>14599.94</v>
      </c>
      <c r="AA1">
        <v>14600.68</v>
      </c>
      <c r="AB1">
        <v>14600.85</v>
      </c>
      <c r="AC1">
        <v>14601.5</v>
      </c>
      <c r="AD1">
        <v>16447.7</v>
      </c>
      <c r="AE1">
        <v>14363</v>
      </c>
    </row>
    <row r="2" spans="1:31" x14ac:dyDescent="0.15">
      <c r="A2">
        <v>46167</v>
      </c>
      <c r="B2">
        <v>1827.42</v>
      </c>
      <c r="C2">
        <v>1605.13</v>
      </c>
      <c r="D2">
        <v>1827.24</v>
      </c>
      <c r="E2">
        <v>1817</v>
      </c>
      <c r="F2">
        <v>1816.94</v>
      </c>
      <c r="G2">
        <v>1816.94</v>
      </c>
      <c r="H2">
        <v>1816.97</v>
      </c>
      <c r="I2">
        <v>1816.97</v>
      </c>
      <c r="J2">
        <v>1600.05</v>
      </c>
      <c r="K2">
        <v>1600.06</v>
      </c>
      <c r="L2">
        <v>2000</v>
      </c>
      <c r="M2">
        <v>2495.5300000000002</v>
      </c>
      <c r="N2">
        <v>1750</v>
      </c>
      <c r="O2">
        <v>1749.99</v>
      </c>
      <c r="P2">
        <v>1749.99</v>
      </c>
      <c r="Q2">
        <v>1749.93</v>
      </c>
      <c r="R2">
        <v>1400</v>
      </c>
      <c r="S2">
        <v>1205.72</v>
      </c>
      <c r="T2">
        <v>1699.95</v>
      </c>
      <c r="U2">
        <v>1699.8</v>
      </c>
      <c r="V2">
        <v>1406.45</v>
      </c>
      <c r="W2">
        <v>1688.47</v>
      </c>
      <c r="X2">
        <v>1505.76</v>
      </c>
      <c r="Y2">
        <v>1505.74</v>
      </c>
      <c r="Z2">
        <v>1687.98</v>
      </c>
      <c r="AA2">
        <v>2488.8200000000002</v>
      </c>
      <c r="AB2">
        <v>2488.0100000000002</v>
      </c>
      <c r="AC2">
        <v>1601.59</v>
      </c>
      <c r="AD2">
        <v>1601.94</v>
      </c>
      <c r="AE2">
        <v>1602.68</v>
      </c>
    </row>
    <row r="3" spans="1:31" x14ac:dyDescent="0.15">
      <c r="A3">
        <v>46168</v>
      </c>
      <c r="B3">
        <v>3885.94</v>
      </c>
      <c r="C3">
        <v>3885.98</v>
      </c>
      <c r="D3">
        <v>3885.94</v>
      </c>
      <c r="E3">
        <v>3864.99</v>
      </c>
      <c r="F3">
        <v>3864.99</v>
      </c>
      <c r="G3">
        <v>3864</v>
      </c>
      <c r="H3">
        <v>3862.96</v>
      </c>
      <c r="I3">
        <v>3862.96</v>
      </c>
      <c r="J3">
        <v>3153.15</v>
      </c>
      <c r="K3">
        <v>3864</v>
      </c>
      <c r="L3">
        <v>3153.12</v>
      </c>
      <c r="M3">
        <v>3498.99</v>
      </c>
      <c r="N3">
        <v>3500</v>
      </c>
      <c r="O3">
        <v>3886.15</v>
      </c>
      <c r="P3">
        <v>4190</v>
      </c>
      <c r="Q3">
        <v>4099.97</v>
      </c>
      <c r="R3">
        <v>3153.4</v>
      </c>
      <c r="S3">
        <v>3950.94</v>
      </c>
      <c r="T3">
        <v>3947.67</v>
      </c>
      <c r="U3">
        <v>3947.62</v>
      </c>
      <c r="V3">
        <v>3154.03</v>
      </c>
      <c r="W3">
        <v>3946.94</v>
      </c>
      <c r="X3">
        <v>3154.03</v>
      </c>
      <c r="Y3">
        <v>3944.99</v>
      </c>
      <c r="Z3">
        <v>3948.99</v>
      </c>
      <c r="AA3">
        <v>3153.29</v>
      </c>
      <c r="AB3">
        <v>3500</v>
      </c>
      <c r="AC3">
        <v>3153.03</v>
      </c>
      <c r="AD3">
        <v>3153.03</v>
      </c>
      <c r="AE3">
        <v>3498.32</v>
      </c>
    </row>
    <row r="4" spans="1:31" x14ac:dyDescent="0.15">
      <c r="A4">
        <v>46205</v>
      </c>
      <c r="B4">
        <v>152.52000000000001</v>
      </c>
      <c r="C4">
        <v>151.22999999999999</v>
      </c>
      <c r="D4">
        <v>145.25</v>
      </c>
      <c r="E4">
        <v>147.72999999999999</v>
      </c>
      <c r="F4">
        <v>149.66</v>
      </c>
      <c r="G4">
        <v>151.41</v>
      </c>
      <c r="H4">
        <v>151.27000000000001</v>
      </c>
      <c r="I4">
        <v>150.91</v>
      </c>
      <c r="J4">
        <v>147.11000000000001</v>
      </c>
      <c r="K4">
        <v>145.97999999999999</v>
      </c>
      <c r="L4">
        <v>144.6</v>
      </c>
      <c r="M4">
        <v>144.47</v>
      </c>
      <c r="N4">
        <v>144.36000000000001</v>
      </c>
      <c r="O4">
        <v>144.34</v>
      </c>
      <c r="P4">
        <v>149.47999999999999</v>
      </c>
      <c r="Q4">
        <v>148.03</v>
      </c>
      <c r="R4">
        <v>151.44</v>
      </c>
      <c r="S4">
        <v>148.65</v>
      </c>
      <c r="T4">
        <v>159.97999999999999</v>
      </c>
      <c r="U4">
        <v>152.21</v>
      </c>
      <c r="V4">
        <v>158.41</v>
      </c>
      <c r="W4">
        <v>157.76</v>
      </c>
      <c r="X4">
        <v>156.91999999999999</v>
      </c>
      <c r="Y4">
        <v>155.96</v>
      </c>
      <c r="Z4">
        <v>161.91999999999999</v>
      </c>
      <c r="AA4">
        <v>155.88999999999999</v>
      </c>
      <c r="AB4">
        <v>161.97</v>
      </c>
      <c r="AC4">
        <v>161.76</v>
      </c>
      <c r="AD4">
        <v>155</v>
      </c>
      <c r="AE4">
        <v>161</v>
      </c>
    </row>
    <row r="5" spans="1:31" x14ac:dyDescent="0.15">
      <c r="A5">
        <v>46169</v>
      </c>
      <c r="B5">
        <v>9885</v>
      </c>
      <c r="C5">
        <v>9027.07</v>
      </c>
      <c r="D5">
        <v>9885</v>
      </c>
      <c r="E5">
        <v>9800</v>
      </c>
      <c r="F5">
        <v>9887.73</v>
      </c>
      <c r="G5">
        <v>10644.15</v>
      </c>
      <c r="H5">
        <v>10643</v>
      </c>
      <c r="I5">
        <v>9033.07</v>
      </c>
      <c r="J5">
        <v>10498.99</v>
      </c>
      <c r="K5">
        <v>10611</v>
      </c>
      <c r="L5">
        <v>9033</v>
      </c>
      <c r="M5">
        <v>10347.73</v>
      </c>
      <c r="N5">
        <v>9033.65</v>
      </c>
      <c r="O5">
        <v>9033.65</v>
      </c>
      <c r="P5">
        <v>10344.99</v>
      </c>
      <c r="Q5">
        <v>10344.93</v>
      </c>
      <c r="R5">
        <v>10344.200000000001</v>
      </c>
      <c r="S5">
        <v>9035.65</v>
      </c>
      <c r="T5">
        <v>8021</v>
      </c>
      <c r="U5">
        <v>9001</v>
      </c>
      <c r="V5">
        <v>9999.9500000000007</v>
      </c>
      <c r="W5">
        <v>8522.5300000000007</v>
      </c>
      <c r="X5">
        <v>10992</v>
      </c>
      <c r="Y5">
        <v>10642.96</v>
      </c>
      <c r="Z5">
        <v>10642.89</v>
      </c>
      <c r="AA5">
        <v>10642.88</v>
      </c>
      <c r="AB5">
        <v>10642.79</v>
      </c>
      <c r="AC5">
        <v>9000.24</v>
      </c>
      <c r="AD5">
        <v>9000.23</v>
      </c>
      <c r="AE5">
        <v>10639.87</v>
      </c>
    </row>
    <row r="6" spans="1:31" x14ac:dyDescent="0.15">
      <c r="A6">
        <v>46170</v>
      </c>
      <c r="B6">
        <v>54004</v>
      </c>
      <c r="C6">
        <v>54003.79</v>
      </c>
      <c r="D6">
        <v>53001</v>
      </c>
      <c r="E6">
        <v>53001.73</v>
      </c>
      <c r="F6">
        <v>58943.85</v>
      </c>
      <c r="G6">
        <v>48581.74</v>
      </c>
      <c r="H6">
        <v>57494.98</v>
      </c>
      <c r="I6">
        <v>57494.86</v>
      </c>
      <c r="J6">
        <v>48583.199999999997</v>
      </c>
      <c r="K6">
        <v>56997.78</v>
      </c>
      <c r="L6">
        <v>57499.82</v>
      </c>
      <c r="M6">
        <v>56499</v>
      </c>
      <c r="N6">
        <v>40298.730000000003</v>
      </c>
      <c r="O6">
        <v>56485.84</v>
      </c>
      <c r="P6">
        <v>56500</v>
      </c>
      <c r="Q6">
        <v>55000</v>
      </c>
      <c r="R6">
        <v>54999.99</v>
      </c>
      <c r="S6">
        <v>55000</v>
      </c>
      <c r="T6">
        <v>55000</v>
      </c>
      <c r="U6">
        <v>54999.98</v>
      </c>
      <c r="V6">
        <v>56487.99</v>
      </c>
      <c r="W6">
        <v>56500</v>
      </c>
      <c r="X6">
        <v>47768.75</v>
      </c>
      <c r="Y6">
        <v>47770.09</v>
      </c>
      <c r="Z6">
        <v>55000.61</v>
      </c>
      <c r="AA6">
        <v>54999.77</v>
      </c>
      <c r="AB6">
        <v>55001.73</v>
      </c>
      <c r="AC6">
        <v>55001.73</v>
      </c>
      <c r="AD6">
        <v>55001.72</v>
      </c>
      <c r="AE6">
        <v>58946.69</v>
      </c>
    </row>
    <row r="7" spans="1:31" x14ac:dyDescent="0.15">
      <c r="A7">
        <v>46214</v>
      </c>
      <c r="B7">
        <v>103226.78</v>
      </c>
      <c r="C7">
        <v>103220.17</v>
      </c>
      <c r="D7">
        <v>101222.18</v>
      </c>
      <c r="E7">
        <v>99444.44</v>
      </c>
      <c r="F7">
        <v>97856</v>
      </c>
      <c r="G7">
        <v>94726.1</v>
      </c>
      <c r="H7">
        <v>94725.52</v>
      </c>
      <c r="I7">
        <v>94642.3</v>
      </c>
      <c r="J7">
        <v>94443.9</v>
      </c>
      <c r="K7">
        <v>92222.97</v>
      </c>
      <c r="L7">
        <v>91112.1</v>
      </c>
      <c r="M7">
        <v>92199.79</v>
      </c>
      <c r="N7">
        <v>92179.88</v>
      </c>
      <c r="O7">
        <v>88010.03</v>
      </c>
      <c r="P7">
        <v>91988.92</v>
      </c>
      <c r="Q7">
        <v>91987.92</v>
      </c>
      <c r="R7">
        <v>91986.14</v>
      </c>
      <c r="S7">
        <v>91249.79</v>
      </c>
      <c r="T7">
        <v>91144.46</v>
      </c>
      <c r="U7">
        <v>90001</v>
      </c>
      <c r="V7">
        <v>91129.47</v>
      </c>
      <c r="W7">
        <v>91128.7</v>
      </c>
      <c r="X7">
        <v>91120.98</v>
      </c>
      <c r="Y7">
        <v>91120.87</v>
      </c>
      <c r="Z7">
        <v>91115.98</v>
      </c>
      <c r="AA7">
        <v>91112.74</v>
      </c>
      <c r="AB7">
        <v>88000</v>
      </c>
      <c r="AC7">
        <v>88000</v>
      </c>
      <c r="AD7">
        <v>89998.9</v>
      </c>
      <c r="AE7">
        <v>88999</v>
      </c>
    </row>
    <row r="8" spans="1:31" x14ac:dyDescent="0.15">
      <c r="A8">
        <v>46171</v>
      </c>
      <c r="B8">
        <v>7496.26</v>
      </c>
      <c r="C8">
        <v>7002.06</v>
      </c>
      <c r="D8">
        <v>7002.06</v>
      </c>
      <c r="E8">
        <v>8274.98</v>
      </c>
      <c r="F8">
        <v>8274.98</v>
      </c>
      <c r="G8">
        <v>7002.07</v>
      </c>
      <c r="H8">
        <v>7002.21</v>
      </c>
      <c r="I8">
        <v>8189.73</v>
      </c>
      <c r="J8">
        <v>7002.55</v>
      </c>
      <c r="K8">
        <v>8099.98</v>
      </c>
      <c r="L8">
        <v>7002.23</v>
      </c>
      <c r="M8">
        <v>7002.23</v>
      </c>
      <c r="N8">
        <v>7498.94</v>
      </c>
      <c r="O8">
        <v>7490</v>
      </c>
      <c r="P8">
        <v>7488.96</v>
      </c>
      <c r="Q8">
        <v>7488.99</v>
      </c>
      <c r="R8">
        <v>7002.23</v>
      </c>
      <c r="S8">
        <v>7399.99</v>
      </c>
      <c r="T8">
        <v>7399.99</v>
      </c>
      <c r="U8">
        <v>7498.95</v>
      </c>
      <c r="V8">
        <v>8050</v>
      </c>
      <c r="W8">
        <v>8199.91</v>
      </c>
      <c r="X8">
        <v>7004</v>
      </c>
      <c r="Y8">
        <v>8680.48</v>
      </c>
      <c r="Z8">
        <v>8681</v>
      </c>
      <c r="AA8">
        <v>7004.02</v>
      </c>
      <c r="AB8">
        <v>8680.35</v>
      </c>
      <c r="AC8">
        <v>8680.18</v>
      </c>
      <c r="AD8">
        <v>7004</v>
      </c>
      <c r="AE8">
        <v>9250</v>
      </c>
    </row>
    <row r="9" spans="1:31" x14ac:dyDescent="0.15">
      <c r="A9">
        <v>46206</v>
      </c>
      <c r="B9">
        <v>144.49</v>
      </c>
      <c r="C9">
        <v>147.5</v>
      </c>
      <c r="D9">
        <v>149.26</v>
      </c>
      <c r="E9">
        <v>171.76</v>
      </c>
      <c r="F9">
        <v>154.16999999999999</v>
      </c>
      <c r="G9">
        <v>154.11000000000001</v>
      </c>
      <c r="H9">
        <v>153.80000000000001</v>
      </c>
      <c r="I9">
        <v>153.79</v>
      </c>
      <c r="J9">
        <v>153.69999999999999</v>
      </c>
      <c r="K9">
        <v>153.84</v>
      </c>
      <c r="L9">
        <v>144.85</v>
      </c>
      <c r="M9">
        <v>153.81</v>
      </c>
      <c r="N9">
        <v>153.99</v>
      </c>
      <c r="O9">
        <v>154.09</v>
      </c>
      <c r="P9">
        <v>154.09</v>
      </c>
      <c r="Q9">
        <v>148</v>
      </c>
      <c r="R9">
        <v>150</v>
      </c>
      <c r="S9">
        <v>151.97</v>
      </c>
      <c r="T9">
        <v>151.76</v>
      </c>
      <c r="U9">
        <v>151.4</v>
      </c>
      <c r="V9">
        <v>150.96</v>
      </c>
      <c r="W9">
        <v>150.99</v>
      </c>
      <c r="X9">
        <v>155.47999999999999</v>
      </c>
      <c r="Y9">
        <v>166.48</v>
      </c>
      <c r="Z9">
        <v>165.99</v>
      </c>
      <c r="AA9">
        <v>152.6</v>
      </c>
      <c r="AB9">
        <v>163.84</v>
      </c>
      <c r="AC9">
        <v>163.16999999999999</v>
      </c>
      <c r="AD9">
        <v>156.76</v>
      </c>
      <c r="AE9">
        <v>159.94</v>
      </c>
    </row>
    <row r="10" spans="1:31" x14ac:dyDescent="0.15">
      <c r="A10">
        <v>46172</v>
      </c>
      <c r="B10">
        <v>58348.9</v>
      </c>
      <c r="C10">
        <v>60499.97</v>
      </c>
      <c r="D10">
        <v>56919</v>
      </c>
      <c r="E10">
        <v>59000</v>
      </c>
      <c r="F10">
        <v>50422.62</v>
      </c>
      <c r="G10">
        <v>57281.29</v>
      </c>
      <c r="H10">
        <v>57209.63</v>
      </c>
      <c r="I10">
        <v>57002.25</v>
      </c>
      <c r="J10">
        <v>56304.3</v>
      </c>
      <c r="K10">
        <v>56190.78</v>
      </c>
      <c r="L10">
        <v>54000.02</v>
      </c>
      <c r="M10">
        <v>54000.02</v>
      </c>
      <c r="N10">
        <v>56499.69</v>
      </c>
      <c r="O10">
        <v>49709.49</v>
      </c>
      <c r="P10">
        <v>70000</v>
      </c>
      <c r="Q10">
        <v>56498.98</v>
      </c>
      <c r="R10">
        <v>56498.96</v>
      </c>
      <c r="S10">
        <v>56498.8</v>
      </c>
      <c r="T10">
        <v>56492.81</v>
      </c>
      <c r="U10">
        <v>56498.8</v>
      </c>
      <c r="V10">
        <v>56498.8</v>
      </c>
      <c r="W10">
        <v>49529.98</v>
      </c>
      <c r="X10">
        <v>50249.05</v>
      </c>
      <c r="Y10">
        <v>45371.01</v>
      </c>
      <c r="Z10">
        <v>56478.62</v>
      </c>
      <c r="AA10">
        <v>55788.74</v>
      </c>
      <c r="AB10">
        <v>55672.94</v>
      </c>
      <c r="AC10">
        <v>54788.39</v>
      </c>
      <c r="AD10">
        <v>54788.13</v>
      </c>
      <c r="AE10">
        <v>54786.94</v>
      </c>
    </row>
    <row r="11" spans="1:31" x14ac:dyDescent="0.15">
      <c r="A11">
        <v>46213</v>
      </c>
      <c r="B11">
        <v>50338.94</v>
      </c>
      <c r="C11">
        <v>50336.97</v>
      </c>
      <c r="D11">
        <v>50223.9</v>
      </c>
      <c r="E11">
        <v>49054</v>
      </c>
      <c r="F11">
        <v>49844.36</v>
      </c>
      <c r="G11">
        <v>47003</v>
      </c>
      <c r="H11">
        <v>49741.46</v>
      </c>
      <c r="I11">
        <v>49540.73</v>
      </c>
      <c r="J11">
        <v>49344.3</v>
      </c>
      <c r="K11">
        <v>48943.87</v>
      </c>
      <c r="L11">
        <v>46801.54</v>
      </c>
      <c r="M11">
        <v>48744.43</v>
      </c>
      <c r="N11">
        <v>46830</v>
      </c>
      <c r="O11">
        <v>45543.46</v>
      </c>
      <c r="P11">
        <v>45512.480000000003</v>
      </c>
      <c r="Q11">
        <v>45512.34</v>
      </c>
      <c r="R11">
        <v>45512.160000000003</v>
      </c>
      <c r="S11">
        <v>46543.98</v>
      </c>
      <c r="T11">
        <v>46744</v>
      </c>
      <c r="U11">
        <v>46603.040000000001</v>
      </c>
      <c r="V11">
        <v>48839.31</v>
      </c>
      <c r="W11">
        <v>48742.99</v>
      </c>
      <c r="X11">
        <v>48742.97</v>
      </c>
      <c r="Y11">
        <v>48743.94</v>
      </c>
      <c r="Z11">
        <v>48698.68</v>
      </c>
      <c r="AA11">
        <v>48644.37</v>
      </c>
      <c r="AB11">
        <v>48644.23</v>
      </c>
      <c r="AC11">
        <v>48643.95</v>
      </c>
      <c r="AD11">
        <v>48544.2</v>
      </c>
      <c r="AE11">
        <v>48544.2</v>
      </c>
    </row>
    <row r="12" spans="1:31" x14ac:dyDescent="0.15">
      <c r="A12">
        <v>46173</v>
      </c>
      <c r="B12">
        <v>67399.759999999995</v>
      </c>
      <c r="C12">
        <v>52023.56</v>
      </c>
      <c r="D12">
        <v>67394.990000000005</v>
      </c>
      <c r="E12">
        <v>52027.05</v>
      </c>
      <c r="F12">
        <v>60995.17</v>
      </c>
      <c r="G12">
        <v>52031.16</v>
      </c>
      <c r="H12">
        <v>52031.12</v>
      </c>
      <c r="I12">
        <v>60992.92</v>
      </c>
      <c r="J12">
        <v>52032.07</v>
      </c>
      <c r="K12">
        <v>52032.09</v>
      </c>
      <c r="L12">
        <v>60929.13</v>
      </c>
      <c r="M12">
        <v>60928.2</v>
      </c>
      <c r="N12">
        <v>60927.32</v>
      </c>
      <c r="O12">
        <v>60926.8</v>
      </c>
      <c r="P12">
        <v>60926.73</v>
      </c>
      <c r="Q12">
        <v>60928.19</v>
      </c>
      <c r="R12">
        <v>60928.19</v>
      </c>
      <c r="S12">
        <v>60928.45</v>
      </c>
      <c r="T12">
        <v>60931.69</v>
      </c>
      <c r="U12">
        <v>67500</v>
      </c>
      <c r="V12">
        <v>52035.75</v>
      </c>
      <c r="W12">
        <v>67500</v>
      </c>
      <c r="X12">
        <v>94998.9</v>
      </c>
      <c r="Y12">
        <v>52040.85</v>
      </c>
      <c r="Z12">
        <v>52041.54</v>
      </c>
      <c r="AA12">
        <v>85599.32</v>
      </c>
      <c r="AB12">
        <v>53626.73</v>
      </c>
      <c r="AC12">
        <v>54002.68</v>
      </c>
      <c r="AD12">
        <v>85596.92</v>
      </c>
      <c r="AE12">
        <v>85599.98</v>
      </c>
    </row>
    <row r="13" spans="1:31" x14ac:dyDescent="0.15">
      <c r="A13">
        <v>46209</v>
      </c>
      <c r="B13">
        <v>918.99</v>
      </c>
      <c r="C13">
        <v>978.93</v>
      </c>
      <c r="D13">
        <v>977.84</v>
      </c>
      <c r="E13">
        <v>976.04</v>
      </c>
      <c r="F13">
        <v>973.93</v>
      </c>
      <c r="G13">
        <v>971.99</v>
      </c>
      <c r="H13">
        <v>970.9</v>
      </c>
      <c r="I13">
        <v>968.9</v>
      </c>
      <c r="J13">
        <v>966.9</v>
      </c>
      <c r="K13">
        <v>962.98</v>
      </c>
      <c r="L13">
        <v>933.99</v>
      </c>
      <c r="M13">
        <v>934.97</v>
      </c>
      <c r="N13">
        <v>962.64</v>
      </c>
      <c r="O13">
        <v>961.19</v>
      </c>
      <c r="P13">
        <v>962.6</v>
      </c>
      <c r="Q13">
        <v>962.53</v>
      </c>
      <c r="R13">
        <v>962.5</v>
      </c>
      <c r="S13">
        <v>960.21</v>
      </c>
      <c r="T13">
        <v>949.79</v>
      </c>
      <c r="U13">
        <v>950</v>
      </c>
      <c r="V13">
        <v>958.9</v>
      </c>
      <c r="W13">
        <v>959.99</v>
      </c>
      <c r="X13">
        <v>962.5</v>
      </c>
      <c r="Y13">
        <v>962.5</v>
      </c>
      <c r="Z13">
        <v>962.51</v>
      </c>
      <c r="AA13">
        <v>962.52</v>
      </c>
      <c r="AB13">
        <v>962.5</v>
      </c>
      <c r="AC13">
        <v>962.5</v>
      </c>
      <c r="AD13">
        <v>985.94</v>
      </c>
      <c r="AE13">
        <v>1146.99</v>
      </c>
    </row>
    <row r="14" spans="1:31" x14ac:dyDescent="0.15">
      <c r="A14">
        <v>46174</v>
      </c>
      <c r="B14">
        <v>18798.97</v>
      </c>
      <c r="C14">
        <v>18798.98</v>
      </c>
      <c r="D14">
        <v>18996.39</v>
      </c>
      <c r="E14">
        <v>17600.740000000002</v>
      </c>
      <c r="F14">
        <v>18996.25</v>
      </c>
      <c r="G14">
        <v>18979.66</v>
      </c>
      <c r="H14">
        <v>18979.66</v>
      </c>
      <c r="I14">
        <v>18979.66</v>
      </c>
      <c r="J14">
        <v>18978</v>
      </c>
      <c r="K14">
        <v>18979.66</v>
      </c>
      <c r="L14">
        <v>17603.64</v>
      </c>
      <c r="M14">
        <v>19322</v>
      </c>
      <c r="N14">
        <v>19444.95</v>
      </c>
      <c r="O14">
        <v>19444.91</v>
      </c>
      <c r="P14">
        <v>17603.64</v>
      </c>
      <c r="Q14">
        <v>20142.560000000001</v>
      </c>
      <c r="R14">
        <v>20142.54</v>
      </c>
      <c r="S14">
        <v>17603.77</v>
      </c>
      <c r="T14">
        <v>20140.95</v>
      </c>
      <c r="U14">
        <v>20140.63</v>
      </c>
      <c r="V14">
        <v>19604.47</v>
      </c>
      <c r="W14">
        <v>20140.419999999998</v>
      </c>
      <c r="X14">
        <v>20141</v>
      </c>
      <c r="Y14">
        <v>20142.560000000001</v>
      </c>
      <c r="Z14">
        <v>20899.939999999999</v>
      </c>
      <c r="AA14">
        <v>20500.5</v>
      </c>
      <c r="AB14">
        <v>18000.59</v>
      </c>
      <c r="AC14">
        <v>20500.48</v>
      </c>
      <c r="AD14">
        <v>20500.41</v>
      </c>
      <c r="AE14">
        <v>20500.41</v>
      </c>
    </row>
    <row r="15" spans="1:31" x14ac:dyDescent="0.15">
      <c r="A15">
        <v>46175</v>
      </c>
      <c r="B15">
        <v>46001.08</v>
      </c>
      <c r="C15">
        <v>56978.62</v>
      </c>
      <c r="D15">
        <v>56978.09</v>
      </c>
      <c r="E15">
        <v>55999.77</v>
      </c>
      <c r="F15">
        <v>51997.95</v>
      </c>
      <c r="G15">
        <v>48000.97</v>
      </c>
      <c r="H15">
        <v>49999.93</v>
      </c>
      <c r="I15">
        <v>49999.94</v>
      </c>
      <c r="J15">
        <v>49500</v>
      </c>
      <c r="K15">
        <v>49500</v>
      </c>
      <c r="L15">
        <v>55998.81</v>
      </c>
      <c r="M15">
        <v>48001.07</v>
      </c>
      <c r="N15">
        <v>55998.59</v>
      </c>
      <c r="O15">
        <v>55998.03</v>
      </c>
      <c r="P15">
        <v>69999.94</v>
      </c>
      <c r="Q15">
        <v>55997.58</v>
      </c>
      <c r="R15">
        <v>48003.58</v>
      </c>
      <c r="S15">
        <v>55997.43</v>
      </c>
      <c r="T15">
        <v>55997.35</v>
      </c>
      <c r="U15">
        <v>54999.86</v>
      </c>
      <c r="V15">
        <v>48001.07</v>
      </c>
      <c r="W15">
        <v>54983.86</v>
      </c>
      <c r="X15">
        <v>54983.86</v>
      </c>
      <c r="Y15">
        <v>48001.64</v>
      </c>
      <c r="Z15">
        <v>54982.82</v>
      </c>
      <c r="AA15">
        <v>46000.83</v>
      </c>
      <c r="AB15">
        <v>46000.82</v>
      </c>
      <c r="AC15">
        <v>53832.99</v>
      </c>
      <c r="AD15">
        <v>53800.76</v>
      </c>
      <c r="AE15">
        <v>53810.87</v>
      </c>
    </row>
    <row r="16" spans="1:31" x14ac:dyDescent="0.15">
      <c r="A16">
        <v>46212</v>
      </c>
      <c r="B16">
        <v>13105.03</v>
      </c>
      <c r="C16">
        <v>13574.95</v>
      </c>
      <c r="D16">
        <v>13125.02</v>
      </c>
      <c r="E16">
        <v>12502.31</v>
      </c>
      <c r="F16">
        <v>13141.98</v>
      </c>
      <c r="G16">
        <v>12797.9</v>
      </c>
      <c r="H16">
        <v>12343.9</v>
      </c>
      <c r="I16">
        <v>12243</v>
      </c>
      <c r="J16">
        <v>12044.43</v>
      </c>
      <c r="K16">
        <v>12044.4</v>
      </c>
      <c r="L16">
        <v>12044.44</v>
      </c>
      <c r="M16">
        <v>12240.58</v>
      </c>
      <c r="N16">
        <v>13144.38</v>
      </c>
      <c r="O16">
        <v>13143.48</v>
      </c>
      <c r="P16">
        <v>13044</v>
      </c>
      <c r="Q16">
        <v>12607.02</v>
      </c>
      <c r="R16">
        <v>13043.68</v>
      </c>
      <c r="S16">
        <v>13044.44</v>
      </c>
      <c r="T16">
        <v>13399.98</v>
      </c>
      <c r="U16">
        <v>13299.77</v>
      </c>
      <c r="V16">
        <v>13299.53</v>
      </c>
      <c r="W16">
        <v>14044.44</v>
      </c>
      <c r="X16">
        <v>14144.23</v>
      </c>
      <c r="Y16">
        <v>14641.47</v>
      </c>
      <c r="Z16">
        <v>14544.23</v>
      </c>
      <c r="AA16">
        <v>14444.31</v>
      </c>
      <c r="AB16">
        <v>14297.95</v>
      </c>
      <c r="AC16">
        <v>14296</v>
      </c>
      <c r="AD16">
        <v>14243.68</v>
      </c>
      <c r="AE16">
        <v>14000.02</v>
      </c>
    </row>
    <row r="17" spans="1:31" x14ac:dyDescent="0.15">
      <c r="A17">
        <v>46211</v>
      </c>
      <c r="B17">
        <v>5644.42</v>
      </c>
      <c r="C17">
        <v>5644.44</v>
      </c>
      <c r="D17">
        <v>5644.44</v>
      </c>
      <c r="E17">
        <v>5644.44</v>
      </c>
      <c r="F17">
        <v>5644.44</v>
      </c>
      <c r="G17">
        <v>6006</v>
      </c>
      <c r="H17">
        <v>6299.77</v>
      </c>
      <c r="I17">
        <v>5644.43</v>
      </c>
      <c r="J17">
        <v>5644.44</v>
      </c>
      <c r="K17">
        <v>5744.44</v>
      </c>
      <c r="L17">
        <v>5653.07</v>
      </c>
      <c r="M17">
        <v>5844.38</v>
      </c>
      <c r="N17">
        <v>5660</v>
      </c>
      <c r="O17">
        <v>5663.03</v>
      </c>
      <c r="P17">
        <v>5844.17</v>
      </c>
      <c r="Q17">
        <v>5844.39</v>
      </c>
      <c r="R17">
        <v>5844.38</v>
      </c>
      <c r="S17">
        <v>5775.74</v>
      </c>
      <c r="T17">
        <v>5844.42</v>
      </c>
      <c r="U17">
        <v>5844.2</v>
      </c>
      <c r="V17">
        <v>5844.44</v>
      </c>
      <c r="W17">
        <v>5944.4</v>
      </c>
      <c r="X17">
        <v>5944.44</v>
      </c>
      <c r="Y17">
        <v>5800.4</v>
      </c>
      <c r="Z17">
        <v>5419.56</v>
      </c>
      <c r="AA17">
        <v>5944.44</v>
      </c>
      <c r="AB17">
        <v>5944.42</v>
      </c>
      <c r="AC17">
        <v>5944.18</v>
      </c>
      <c r="AD17">
        <v>5944.39</v>
      </c>
      <c r="AE17">
        <v>6044.41</v>
      </c>
    </row>
    <row r="18" spans="1:31" x14ac:dyDescent="0.15">
      <c r="A18">
        <v>46176</v>
      </c>
      <c r="B18">
        <v>51346.65</v>
      </c>
      <c r="C18">
        <v>62476.03</v>
      </c>
      <c r="D18">
        <v>62472.7</v>
      </c>
      <c r="E18">
        <v>62471.61</v>
      </c>
      <c r="F18">
        <v>60443.09</v>
      </c>
      <c r="G18">
        <v>51346.76</v>
      </c>
      <c r="H18">
        <v>60344.639999999999</v>
      </c>
      <c r="I18">
        <v>59999.61</v>
      </c>
      <c r="J18">
        <v>53000</v>
      </c>
      <c r="K18">
        <v>58999.67</v>
      </c>
      <c r="L18">
        <v>56999.06</v>
      </c>
      <c r="M18">
        <v>56996.37</v>
      </c>
      <c r="N18">
        <v>56894.14</v>
      </c>
      <c r="O18">
        <v>46049.22</v>
      </c>
      <c r="P18">
        <v>55891.29</v>
      </c>
      <c r="Q18">
        <v>55554.6</v>
      </c>
      <c r="R18">
        <v>47000</v>
      </c>
      <c r="S18">
        <v>49999.56</v>
      </c>
      <c r="T18">
        <v>49999.5</v>
      </c>
      <c r="U18">
        <v>55555.07</v>
      </c>
      <c r="V18">
        <v>55554.99</v>
      </c>
      <c r="W18">
        <v>55555</v>
      </c>
      <c r="X18">
        <v>52005.98</v>
      </c>
      <c r="Y18">
        <v>56993.71</v>
      </c>
      <c r="Z18">
        <v>57000</v>
      </c>
      <c r="AA18">
        <v>56997.01</v>
      </c>
      <c r="AB18">
        <v>56996.99</v>
      </c>
      <c r="AC18">
        <v>56996.92</v>
      </c>
      <c r="AD18">
        <v>56996.89</v>
      </c>
      <c r="AE18">
        <v>56995.99</v>
      </c>
    </row>
    <row r="19" spans="1:31" x14ac:dyDescent="0.15">
      <c r="A19">
        <v>46218</v>
      </c>
      <c r="B19">
        <v>27894.49</v>
      </c>
      <c r="C19">
        <v>27892.91</v>
      </c>
      <c r="D19">
        <v>27889</v>
      </c>
      <c r="E19">
        <v>26170</v>
      </c>
      <c r="F19">
        <v>27742.39</v>
      </c>
      <c r="G19">
        <v>25946</v>
      </c>
      <c r="H19">
        <v>24871.05</v>
      </c>
      <c r="I19">
        <v>27199.98</v>
      </c>
      <c r="J19">
        <v>26944.43</v>
      </c>
      <c r="K19">
        <v>26944.19</v>
      </c>
      <c r="L19">
        <v>24964.03</v>
      </c>
      <c r="M19">
        <v>26943.96</v>
      </c>
      <c r="N19">
        <v>26744.43</v>
      </c>
      <c r="O19">
        <v>25512.2</v>
      </c>
      <c r="P19">
        <v>26739.59</v>
      </c>
      <c r="Q19">
        <v>25512.01</v>
      </c>
      <c r="R19">
        <v>25516</v>
      </c>
      <c r="S19">
        <v>26480</v>
      </c>
      <c r="T19">
        <v>25510.01</v>
      </c>
      <c r="U19">
        <v>26344.33</v>
      </c>
      <c r="V19">
        <v>26244.44</v>
      </c>
      <c r="W19">
        <v>26244.44</v>
      </c>
      <c r="X19">
        <v>26243.89</v>
      </c>
      <c r="Y19">
        <v>26244.44</v>
      </c>
      <c r="Z19">
        <v>25017</v>
      </c>
      <c r="AA19">
        <v>26144.44</v>
      </c>
      <c r="AB19">
        <v>26050</v>
      </c>
      <c r="AC19">
        <v>25239.360000000001</v>
      </c>
      <c r="AD19">
        <v>26144.44</v>
      </c>
      <c r="AE19">
        <v>25123.15</v>
      </c>
    </row>
    <row r="20" spans="1:31" x14ac:dyDescent="0.15">
      <c r="A20">
        <v>46210</v>
      </c>
      <c r="B20">
        <v>1999.86</v>
      </c>
      <c r="C20">
        <v>2000</v>
      </c>
      <c r="D20">
        <v>2199.8000000000002</v>
      </c>
      <c r="E20">
        <v>2199.6</v>
      </c>
      <c r="F20">
        <v>2110</v>
      </c>
      <c r="G20">
        <v>2197.5</v>
      </c>
      <c r="H20">
        <v>2197.5</v>
      </c>
      <c r="I20">
        <v>2197.5500000000002</v>
      </c>
      <c r="J20">
        <v>2199.79</v>
      </c>
      <c r="K20">
        <v>2199.77</v>
      </c>
      <c r="L20">
        <v>2303.7199999999998</v>
      </c>
      <c r="M20">
        <v>2303.75</v>
      </c>
      <c r="N20">
        <v>2200</v>
      </c>
      <c r="O20">
        <v>2294.98</v>
      </c>
      <c r="P20">
        <v>2393.6999999999998</v>
      </c>
      <c r="Q20">
        <v>2378.48</v>
      </c>
      <c r="R20">
        <v>2279</v>
      </c>
      <c r="S20">
        <v>2251.75</v>
      </c>
      <c r="T20">
        <v>2199.9899999999998</v>
      </c>
      <c r="U20">
        <v>2249.4</v>
      </c>
      <c r="V20">
        <v>2253.8000000000002</v>
      </c>
      <c r="W20">
        <v>2253.77</v>
      </c>
      <c r="X20">
        <v>2251</v>
      </c>
      <c r="Y20">
        <v>2253.5500000000002</v>
      </c>
      <c r="Z20">
        <v>2180.66</v>
      </c>
      <c r="AA20">
        <v>2252.81</v>
      </c>
      <c r="AB20">
        <v>2394.46</v>
      </c>
      <c r="AC20">
        <v>2393.2199999999998</v>
      </c>
      <c r="AD20">
        <v>2351.0100000000002</v>
      </c>
      <c r="AE20">
        <v>2386</v>
      </c>
    </row>
    <row r="21" spans="1:31" x14ac:dyDescent="0.15">
      <c r="A21">
        <v>46217</v>
      </c>
      <c r="B21">
        <v>17526.2</v>
      </c>
      <c r="C21">
        <v>17523.990000000002</v>
      </c>
      <c r="D21">
        <v>17443</v>
      </c>
      <c r="E21">
        <v>17438.900000000001</v>
      </c>
      <c r="F21">
        <v>17144.43</v>
      </c>
      <c r="G21">
        <v>17044.39</v>
      </c>
      <c r="H21">
        <v>16944.439999999999</v>
      </c>
      <c r="I21">
        <v>17444.43</v>
      </c>
      <c r="J21">
        <v>17444.439999999999</v>
      </c>
      <c r="K21">
        <v>17000</v>
      </c>
      <c r="L21">
        <v>17500</v>
      </c>
      <c r="M21">
        <v>17055.25</v>
      </c>
      <c r="N21">
        <v>17823.939999999999</v>
      </c>
      <c r="O21">
        <v>17799</v>
      </c>
      <c r="P21">
        <v>17744.07</v>
      </c>
      <c r="Q21">
        <v>17500</v>
      </c>
      <c r="R21">
        <v>17204.04</v>
      </c>
      <c r="S21">
        <v>17744.439999999999</v>
      </c>
      <c r="T21">
        <v>17700</v>
      </c>
      <c r="U21">
        <v>17699.32</v>
      </c>
      <c r="V21">
        <v>17599.7</v>
      </c>
      <c r="W21">
        <v>17498.990000000002</v>
      </c>
      <c r="X21">
        <v>19443</v>
      </c>
      <c r="Y21">
        <v>19438.990000000002</v>
      </c>
      <c r="Z21">
        <v>18601.349999999999</v>
      </c>
      <c r="AA21">
        <v>19143.98</v>
      </c>
      <c r="AB21">
        <v>19044.400000000001</v>
      </c>
      <c r="AC21">
        <v>18999.78</v>
      </c>
      <c r="AD21">
        <v>17602.099999999999</v>
      </c>
      <c r="AE21">
        <v>19044</v>
      </c>
    </row>
    <row r="22" spans="1:31" x14ac:dyDescent="0.15">
      <c r="A22">
        <v>46215</v>
      </c>
      <c r="B22">
        <v>21941.439999999999</v>
      </c>
      <c r="C22">
        <v>21944.44</v>
      </c>
      <c r="D22">
        <v>22542.09</v>
      </c>
      <c r="E22">
        <v>22800</v>
      </c>
      <c r="F22">
        <v>22944.44</v>
      </c>
      <c r="G22">
        <v>22509.11</v>
      </c>
      <c r="H22">
        <v>23944.41</v>
      </c>
      <c r="I22">
        <v>23244.2</v>
      </c>
      <c r="J22">
        <v>23044.44</v>
      </c>
      <c r="K22">
        <v>22909</v>
      </c>
      <c r="L22">
        <v>23043.68</v>
      </c>
      <c r="M22">
        <v>23043.63</v>
      </c>
      <c r="N22">
        <v>24244.44</v>
      </c>
      <c r="O22">
        <v>24242.23</v>
      </c>
      <c r="P22">
        <v>24144.36</v>
      </c>
      <c r="Q22">
        <v>24144.28</v>
      </c>
      <c r="R22">
        <v>23262</v>
      </c>
      <c r="S22">
        <v>24144.12</v>
      </c>
      <c r="T22">
        <v>24044.43</v>
      </c>
      <c r="U22">
        <v>24044.43</v>
      </c>
      <c r="V22">
        <v>23597.77</v>
      </c>
      <c r="W22">
        <v>23943.98</v>
      </c>
      <c r="X22">
        <v>24444.43</v>
      </c>
      <c r="Y22">
        <v>24444.44</v>
      </c>
      <c r="Z22">
        <v>23265.26</v>
      </c>
      <c r="AA22">
        <v>24442.99</v>
      </c>
      <c r="AB22">
        <v>24442.5</v>
      </c>
      <c r="AC22">
        <v>24439.99</v>
      </c>
      <c r="AD22">
        <v>23597.919999999998</v>
      </c>
      <c r="AE22">
        <v>24944.44</v>
      </c>
    </row>
    <row r="23" spans="1:31" x14ac:dyDescent="0.15">
      <c r="A23">
        <v>46177</v>
      </c>
      <c r="B23">
        <v>18505</v>
      </c>
      <c r="C23">
        <v>15000</v>
      </c>
      <c r="D23">
        <v>18341.189999999999</v>
      </c>
      <c r="E23">
        <v>15018.04</v>
      </c>
      <c r="F23">
        <v>16999.45</v>
      </c>
      <c r="G23">
        <v>17999.96</v>
      </c>
      <c r="H23">
        <v>17999.96</v>
      </c>
      <c r="I23">
        <v>17999.95</v>
      </c>
      <c r="J23">
        <v>17999.95</v>
      </c>
      <c r="K23">
        <v>17999.95</v>
      </c>
      <c r="L23">
        <v>19001.259999999998</v>
      </c>
      <c r="M23">
        <v>19004.63</v>
      </c>
      <c r="N23">
        <v>21998.45</v>
      </c>
      <c r="O23">
        <v>21497.08</v>
      </c>
      <c r="P23">
        <v>21497.02</v>
      </c>
      <c r="Q23">
        <v>20252.95</v>
      </c>
      <c r="R23">
        <v>18000</v>
      </c>
      <c r="S23">
        <v>20450.939999999999</v>
      </c>
      <c r="T23">
        <v>20450.830000000002</v>
      </c>
      <c r="U23">
        <v>20147.919999999998</v>
      </c>
      <c r="V23">
        <v>20147.830000000002</v>
      </c>
      <c r="W23">
        <v>20147.439999999999</v>
      </c>
      <c r="X23">
        <v>20146.75</v>
      </c>
      <c r="Y23">
        <v>20150.009999999998</v>
      </c>
      <c r="Z23">
        <v>16057.2</v>
      </c>
      <c r="AA23">
        <v>20148.84</v>
      </c>
      <c r="AB23">
        <v>20148.82</v>
      </c>
      <c r="AC23">
        <v>21452.28</v>
      </c>
      <c r="AD23">
        <v>21452.25</v>
      </c>
      <c r="AE23">
        <v>21452.27</v>
      </c>
    </row>
    <row r="24" spans="1:31" x14ac:dyDescent="0.15">
      <c r="A24">
        <v>46186</v>
      </c>
      <c r="B24">
        <v>55740</v>
      </c>
      <c r="C24">
        <v>55740</v>
      </c>
      <c r="D24">
        <v>44157.72</v>
      </c>
      <c r="E24">
        <v>55740</v>
      </c>
      <c r="F24">
        <v>44159.360000000001</v>
      </c>
      <c r="G24">
        <v>44159.49</v>
      </c>
      <c r="H24">
        <v>55737.760000000002</v>
      </c>
      <c r="I24">
        <v>55737.43</v>
      </c>
      <c r="J24">
        <v>55699.93</v>
      </c>
      <c r="K24">
        <v>54999.98</v>
      </c>
      <c r="L24">
        <v>54999.95</v>
      </c>
      <c r="M24">
        <v>54989.85</v>
      </c>
      <c r="N24">
        <v>54979.72</v>
      </c>
      <c r="O24">
        <v>54969.51</v>
      </c>
      <c r="P24">
        <v>54959.37</v>
      </c>
      <c r="Q24">
        <v>54867.22</v>
      </c>
      <c r="R24">
        <v>54867.22</v>
      </c>
      <c r="S24">
        <v>54867.22</v>
      </c>
      <c r="T24">
        <v>54877.35</v>
      </c>
      <c r="U24">
        <v>52001.919999999998</v>
      </c>
      <c r="V24">
        <v>52001.919999999998</v>
      </c>
      <c r="W24">
        <v>54799.94</v>
      </c>
      <c r="X24">
        <v>54887.48</v>
      </c>
      <c r="Y24">
        <v>54887.48</v>
      </c>
      <c r="Z24">
        <v>54887.48</v>
      </c>
      <c r="AA24">
        <v>54928</v>
      </c>
      <c r="AB24">
        <v>54927.87</v>
      </c>
      <c r="AC24">
        <v>44446.33</v>
      </c>
      <c r="AD24">
        <v>44164.7</v>
      </c>
      <c r="AE24">
        <v>54803.8</v>
      </c>
    </row>
    <row r="25" spans="1:31" x14ac:dyDescent="0.15">
      <c r="A25">
        <v>46184</v>
      </c>
      <c r="B25">
        <v>44010.99</v>
      </c>
      <c r="C25">
        <v>63824</v>
      </c>
      <c r="D25">
        <v>63782.99</v>
      </c>
      <c r="E25">
        <v>62456.73</v>
      </c>
      <c r="F25">
        <v>56000.86</v>
      </c>
      <c r="G25">
        <v>54999.97</v>
      </c>
      <c r="H25">
        <v>54499.97</v>
      </c>
      <c r="I25">
        <v>62401.42</v>
      </c>
      <c r="J25">
        <v>52037.41</v>
      </c>
      <c r="K25">
        <v>62319.99</v>
      </c>
      <c r="L25">
        <v>62236.57</v>
      </c>
      <c r="M25">
        <v>62160.61</v>
      </c>
      <c r="N25">
        <v>52045.26</v>
      </c>
      <c r="O25">
        <v>61720.72</v>
      </c>
      <c r="P25">
        <v>57999.99</v>
      </c>
      <c r="Q25">
        <v>57999.85</v>
      </c>
      <c r="R25">
        <v>46345.62</v>
      </c>
      <c r="S25">
        <v>50998.94</v>
      </c>
      <c r="T25">
        <v>50997.98</v>
      </c>
      <c r="U25">
        <v>50000</v>
      </c>
      <c r="V25">
        <v>44040.22</v>
      </c>
      <c r="W25">
        <v>50998</v>
      </c>
      <c r="X25">
        <v>44040.800000000003</v>
      </c>
      <c r="Y25">
        <v>44045.05</v>
      </c>
      <c r="Z25">
        <v>57998.32</v>
      </c>
      <c r="AA25">
        <v>57997.48</v>
      </c>
      <c r="AB25">
        <v>57995.199999999997</v>
      </c>
      <c r="AC25">
        <v>57989.61</v>
      </c>
      <c r="AD25">
        <v>57988.45</v>
      </c>
      <c r="AE25">
        <v>44071.5</v>
      </c>
    </row>
    <row r="26" spans="1:31" x14ac:dyDescent="0.15">
      <c r="A26">
        <v>46178</v>
      </c>
      <c r="B26">
        <v>16000.04</v>
      </c>
      <c r="C26">
        <v>15988.35</v>
      </c>
      <c r="D26">
        <v>13124.24</v>
      </c>
      <c r="E26">
        <v>11300.56</v>
      </c>
      <c r="F26">
        <v>15941.94</v>
      </c>
      <c r="G26">
        <v>15899.92</v>
      </c>
      <c r="H26">
        <v>15797.78</v>
      </c>
      <c r="I26">
        <v>11306.08</v>
      </c>
      <c r="J26">
        <v>14897.02</v>
      </c>
      <c r="K26">
        <v>14000</v>
      </c>
      <c r="L26">
        <v>12499.92</v>
      </c>
      <c r="M26">
        <v>12399.97</v>
      </c>
      <c r="N26">
        <v>12400</v>
      </c>
      <c r="O26">
        <v>12500</v>
      </c>
      <c r="P26">
        <v>14693.95</v>
      </c>
      <c r="Q26">
        <v>12390</v>
      </c>
      <c r="R26">
        <v>14694.75</v>
      </c>
      <c r="S26">
        <v>12207.16</v>
      </c>
      <c r="T26">
        <v>12209.83</v>
      </c>
      <c r="U26">
        <v>14694.55</v>
      </c>
      <c r="V26">
        <v>14694.5</v>
      </c>
      <c r="W26">
        <v>14694.5</v>
      </c>
      <c r="X26">
        <v>14694.72</v>
      </c>
      <c r="Y26">
        <v>12214.82</v>
      </c>
      <c r="Z26">
        <v>12215.39</v>
      </c>
      <c r="AA26">
        <v>14693.62</v>
      </c>
      <c r="AB26">
        <v>14694.74</v>
      </c>
      <c r="AC26">
        <v>14694.55</v>
      </c>
      <c r="AD26">
        <v>15941.98</v>
      </c>
      <c r="AE26">
        <v>16099.99</v>
      </c>
    </row>
    <row r="27" spans="1:31" x14ac:dyDescent="0.15">
      <c r="A27">
        <v>46179</v>
      </c>
      <c r="B27">
        <v>2613.67</v>
      </c>
      <c r="C27">
        <v>2639.96</v>
      </c>
      <c r="D27">
        <v>2613.73</v>
      </c>
      <c r="E27">
        <v>2686.71</v>
      </c>
      <c r="F27">
        <v>2897.81</v>
      </c>
      <c r="G27">
        <v>2897.83</v>
      </c>
      <c r="H27">
        <v>2897.83</v>
      </c>
      <c r="I27">
        <v>2897.83</v>
      </c>
      <c r="J27">
        <v>2891.52</v>
      </c>
      <c r="K27">
        <v>2891.52</v>
      </c>
      <c r="L27">
        <v>2700.11</v>
      </c>
      <c r="M27">
        <v>2800</v>
      </c>
      <c r="N27">
        <v>2897.83</v>
      </c>
      <c r="O27">
        <v>2897.8</v>
      </c>
      <c r="P27">
        <v>2889.99</v>
      </c>
      <c r="Q27">
        <v>2899.99</v>
      </c>
      <c r="R27">
        <v>2999.98</v>
      </c>
      <c r="S27">
        <v>2999.98</v>
      </c>
      <c r="T27">
        <v>2999.98</v>
      </c>
      <c r="U27">
        <v>3000</v>
      </c>
      <c r="V27">
        <v>3000</v>
      </c>
      <c r="W27">
        <v>3170</v>
      </c>
      <c r="X27">
        <v>3348.99</v>
      </c>
      <c r="Y27">
        <v>3100</v>
      </c>
      <c r="Z27">
        <v>3100.02</v>
      </c>
      <c r="AA27">
        <v>3100.03</v>
      </c>
      <c r="AB27">
        <v>3101.09</v>
      </c>
      <c r="AC27">
        <v>3989.44</v>
      </c>
      <c r="AD27">
        <v>3989.2</v>
      </c>
      <c r="AE27">
        <v>3103.98</v>
      </c>
    </row>
    <row r="28" spans="1:31" x14ac:dyDescent="0.15">
      <c r="A28">
        <v>46180</v>
      </c>
      <c r="B28">
        <v>19557.650000000001</v>
      </c>
      <c r="C28">
        <v>17559.87</v>
      </c>
      <c r="D28">
        <v>17560.169999999998</v>
      </c>
      <c r="E28">
        <v>17560.88</v>
      </c>
      <c r="F28">
        <v>17560.23</v>
      </c>
      <c r="G28">
        <v>19879.86</v>
      </c>
      <c r="H28">
        <v>19879.48</v>
      </c>
      <c r="I28">
        <v>19559.080000000002</v>
      </c>
      <c r="J28">
        <v>15802.23</v>
      </c>
      <c r="K28">
        <v>15802.23</v>
      </c>
      <c r="L28">
        <v>21900</v>
      </c>
      <c r="M28">
        <v>17556.16</v>
      </c>
      <c r="N28">
        <v>14176.71</v>
      </c>
      <c r="O28">
        <v>14176.94</v>
      </c>
      <c r="P28">
        <v>17553.64</v>
      </c>
      <c r="Q28">
        <v>17551.29</v>
      </c>
      <c r="R28">
        <v>17550.78</v>
      </c>
      <c r="S28">
        <v>14178.99</v>
      </c>
      <c r="T28">
        <v>14180.1</v>
      </c>
      <c r="U28">
        <v>14180.77</v>
      </c>
      <c r="V28">
        <v>14180.84</v>
      </c>
      <c r="W28">
        <v>15998.9</v>
      </c>
      <c r="X28">
        <v>14180.88</v>
      </c>
      <c r="Y28">
        <v>15998.7</v>
      </c>
      <c r="Z28">
        <v>16958.490000000002</v>
      </c>
      <c r="AA28">
        <v>16958.490000000002</v>
      </c>
      <c r="AB28">
        <v>16957.98</v>
      </c>
      <c r="AC28">
        <v>16956.23</v>
      </c>
      <c r="AD28">
        <v>16956.189999999999</v>
      </c>
      <c r="AE28">
        <v>14999.96</v>
      </c>
    </row>
    <row r="29" spans="1:31" x14ac:dyDescent="0.15">
      <c r="A29">
        <v>46181</v>
      </c>
      <c r="B29">
        <v>1864.44</v>
      </c>
      <c r="C29">
        <v>1864.44</v>
      </c>
      <c r="D29">
        <v>1864.44</v>
      </c>
      <c r="E29">
        <v>1864.44</v>
      </c>
      <c r="F29">
        <v>1947.98</v>
      </c>
      <c r="G29">
        <v>1864.45</v>
      </c>
      <c r="H29">
        <v>1864.45</v>
      </c>
      <c r="I29">
        <v>1914</v>
      </c>
      <c r="J29">
        <v>1864.44</v>
      </c>
      <c r="K29">
        <v>1909.72</v>
      </c>
      <c r="L29">
        <v>1908.97</v>
      </c>
      <c r="M29">
        <v>1864.44</v>
      </c>
      <c r="N29">
        <v>1864.44</v>
      </c>
      <c r="O29">
        <v>1864.44</v>
      </c>
      <c r="P29">
        <v>1864.44</v>
      </c>
      <c r="Q29">
        <v>1864.44</v>
      </c>
      <c r="R29">
        <v>1864.44</v>
      </c>
      <c r="S29">
        <v>1864.44</v>
      </c>
      <c r="T29">
        <v>1864.45</v>
      </c>
      <c r="U29">
        <v>1864.44</v>
      </c>
      <c r="V29">
        <v>1864.45</v>
      </c>
      <c r="W29">
        <v>1864.45</v>
      </c>
      <c r="X29">
        <v>1908</v>
      </c>
      <c r="Y29">
        <v>1864.45</v>
      </c>
      <c r="Z29">
        <v>1864.45</v>
      </c>
      <c r="AA29">
        <v>1864.45</v>
      </c>
      <c r="AB29">
        <v>1864.44</v>
      </c>
      <c r="AC29">
        <v>1865</v>
      </c>
      <c r="AD29">
        <v>1865</v>
      </c>
      <c r="AE29">
        <v>1865</v>
      </c>
    </row>
    <row r="30" spans="1:31" x14ac:dyDescent="0.15">
      <c r="A30">
        <v>46208</v>
      </c>
      <c r="B30">
        <v>505.75</v>
      </c>
      <c r="C30">
        <v>505.57</v>
      </c>
      <c r="D30">
        <v>491.14</v>
      </c>
      <c r="E30">
        <v>502.64</v>
      </c>
      <c r="F30">
        <v>502.26</v>
      </c>
      <c r="G30">
        <v>501.1</v>
      </c>
      <c r="H30">
        <v>486.56</v>
      </c>
      <c r="I30">
        <v>499.46</v>
      </c>
      <c r="J30">
        <v>496.73</v>
      </c>
      <c r="K30">
        <v>486.54</v>
      </c>
      <c r="L30">
        <v>496.07</v>
      </c>
      <c r="M30">
        <v>496.01</v>
      </c>
      <c r="N30">
        <v>487.38</v>
      </c>
      <c r="O30">
        <v>492.46</v>
      </c>
      <c r="P30">
        <v>492.44</v>
      </c>
      <c r="Q30">
        <v>492.39</v>
      </c>
      <c r="R30">
        <v>492.33</v>
      </c>
      <c r="S30">
        <v>469.84</v>
      </c>
      <c r="T30">
        <v>490</v>
      </c>
      <c r="U30">
        <v>494.96</v>
      </c>
      <c r="V30">
        <v>495.1</v>
      </c>
      <c r="W30">
        <v>495.99</v>
      </c>
      <c r="X30">
        <v>501.24</v>
      </c>
      <c r="Y30">
        <v>520.84</v>
      </c>
      <c r="Z30">
        <v>617.77</v>
      </c>
      <c r="AA30">
        <v>525.51</v>
      </c>
      <c r="AB30">
        <v>538.72</v>
      </c>
      <c r="AC30">
        <v>531.87</v>
      </c>
      <c r="AD30">
        <v>528.95000000000005</v>
      </c>
      <c r="AE30">
        <v>521.74</v>
      </c>
    </row>
    <row r="31" spans="1:31" x14ac:dyDescent="0.15">
      <c r="A31">
        <v>46216</v>
      </c>
      <c r="B31">
        <v>26299</v>
      </c>
      <c r="C31">
        <v>26544.29</v>
      </c>
      <c r="D31">
        <v>26443.89</v>
      </c>
      <c r="E31">
        <v>25677</v>
      </c>
      <c r="F31">
        <v>25943.32</v>
      </c>
      <c r="G31">
        <v>24411.17</v>
      </c>
      <c r="H31">
        <v>25544.400000000001</v>
      </c>
      <c r="I31">
        <v>25443.94</v>
      </c>
      <c r="J31">
        <v>25442.799999999999</v>
      </c>
      <c r="K31">
        <v>25344.3</v>
      </c>
      <c r="L31">
        <v>25344.44</v>
      </c>
      <c r="M31">
        <v>25444.44</v>
      </c>
      <c r="N31">
        <v>25244.44</v>
      </c>
      <c r="O31">
        <v>25244.25</v>
      </c>
      <c r="P31">
        <v>25144.44</v>
      </c>
      <c r="Q31">
        <v>25144.43</v>
      </c>
      <c r="R31">
        <v>25144.43</v>
      </c>
      <c r="S31">
        <v>25443</v>
      </c>
      <c r="T31">
        <v>25444.44</v>
      </c>
      <c r="U31">
        <v>25200.22</v>
      </c>
      <c r="V31">
        <v>25444.44</v>
      </c>
      <c r="W31">
        <v>25444.44</v>
      </c>
      <c r="X31">
        <v>25444.44</v>
      </c>
      <c r="Y31">
        <v>24999</v>
      </c>
      <c r="Z31">
        <v>25298.66</v>
      </c>
      <c r="AA31">
        <v>25298.58</v>
      </c>
      <c r="AB31">
        <v>25444.43</v>
      </c>
      <c r="AC31">
        <v>25444.44</v>
      </c>
      <c r="AD31">
        <v>25444.23</v>
      </c>
      <c r="AE31">
        <v>25444.44</v>
      </c>
    </row>
    <row r="32" spans="1:31" x14ac:dyDescent="0.15">
      <c r="A32">
        <v>46185</v>
      </c>
      <c r="B32">
        <v>36976.14</v>
      </c>
      <c r="C32">
        <v>36975.99</v>
      </c>
      <c r="D32">
        <v>34999.870000000003</v>
      </c>
      <c r="E32">
        <v>36975.1</v>
      </c>
      <c r="F32">
        <v>36909.949999999997</v>
      </c>
      <c r="G32">
        <v>36909.949999999997</v>
      </c>
      <c r="H32">
        <v>37000</v>
      </c>
      <c r="I32">
        <v>41899.99</v>
      </c>
      <c r="J32">
        <v>29867.41</v>
      </c>
      <c r="K32">
        <v>41759.879999999997</v>
      </c>
      <c r="L32">
        <v>41745.53</v>
      </c>
      <c r="M32">
        <v>41725.06</v>
      </c>
      <c r="N32">
        <v>38718</v>
      </c>
      <c r="O32">
        <v>38707.89</v>
      </c>
      <c r="P32">
        <v>38657.26</v>
      </c>
      <c r="Q32">
        <v>38718</v>
      </c>
      <c r="R32">
        <v>29882.07</v>
      </c>
      <c r="S32">
        <v>38716.870000000003</v>
      </c>
      <c r="T32">
        <v>30000.04</v>
      </c>
      <c r="U32">
        <v>37906.720000000001</v>
      </c>
      <c r="V32">
        <v>33000.199999999997</v>
      </c>
      <c r="W32">
        <v>33000</v>
      </c>
      <c r="X32">
        <v>37410.480000000003</v>
      </c>
      <c r="Y32">
        <v>37703.25</v>
      </c>
      <c r="Z32">
        <v>37702.94</v>
      </c>
      <c r="AA32">
        <v>37000</v>
      </c>
      <c r="AB32">
        <v>37703.19</v>
      </c>
      <c r="AC32">
        <v>38717.51</v>
      </c>
      <c r="AD32">
        <v>30227.040000000001</v>
      </c>
      <c r="AE32">
        <v>41717.629999999997</v>
      </c>
    </row>
    <row r="33" spans="1:31" x14ac:dyDescent="0.15">
      <c r="A33">
        <v>46204</v>
      </c>
      <c r="B33">
        <v>184</v>
      </c>
      <c r="C33">
        <v>189.94</v>
      </c>
      <c r="D33">
        <v>187.68</v>
      </c>
      <c r="E33">
        <v>187.87</v>
      </c>
      <c r="F33">
        <v>183.65</v>
      </c>
      <c r="G33">
        <v>198.88</v>
      </c>
      <c r="H33">
        <v>198.62</v>
      </c>
      <c r="I33">
        <v>197.91</v>
      </c>
      <c r="J33">
        <v>197.11</v>
      </c>
      <c r="K33">
        <v>186.19</v>
      </c>
      <c r="L33">
        <v>195.7</v>
      </c>
      <c r="M33">
        <v>195.22</v>
      </c>
      <c r="N33">
        <v>192.81</v>
      </c>
      <c r="O33">
        <v>190</v>
      </c>
      <c r="P33">
        <v>187.45</v>
      </c>
      <c r="Q33">
        <v>187.42</v>
      </c>
      <c r="R33">
        <v>189.99</v>
      </c>
      <c r="S33">
        <v>189.79</v>
      </c>
      <c r="T33">
        <v>179.99</v>
      </c>
      <c r="U33">
        <v>178.98</v>
      </c>
      <c r="V33">
        <v>173.79</v>
      </c>
      <c r="W33">
        <v>167.01</v>
      </c>
      <c r="X33">
        <v>179.78</v>
      </c>
      <c r="Y33">
        <v>174</v>
      </c>
      <c r="Z33">
        <v>189.13</v>
      </c>
      <c r="AA33">
        <v>189.11</v>
      </c>
      <c r="AB33">
        <v>187.78</v>
      </c>
      <c r="AC33">
        <v>180.08</v>
      </c>
      <c r="AD33">
        <v>187.08</v>
      </c>
      <c r="AE33">
        <v>185</v>
      </c>
    </row>
    <row r="34" spans="1:31" x14ac:dyDescent="0.15">
      <c r="A34">
        <v>46182</v>
      </c>
      <c r="B34">
        <v>13938.91</v>
      </c>
      <c r="C34">
        <v>13938.86</v>
      </c>
      <c r="D34">
        <v>12100.14</v>
      </c>
      <c r="E34">
        <v>13937</v>
      </c>
      <c r="F34">
        <v>13000.06</v>
      </c>
      <c r="G34">
        <v>13500.02</v>
      </c>
      <c r="H34">
        <v>13845.99</v>
      </c>
      <c r="I34">
        <v>13001.11</v>
      </c>
      <c r="J34">
        <v>13841</v>
      </c>
      <c r="K34">
        <v>13844.96</v>
      </c>
      <c r="L34">
        <v>13499.99</v>
      </c>
      <c r="M34">
        <v>13008.22</v>
      </c>
      <c r="N34">
        <v>13497.98</v>
      </c>
      <c r="O34">
        <v>11511.12</v>
      </c>
      <c r="P34">
        <v>13496.89</v>
      </c>
      <c r="Q34">
        <v>11511.36</v>
      </c>
      <c r="R34">
        <v>11511.43</v>
      </c>
      <c r="S34">
        <v>11511.44</v>
      </c>
      <c r="T34">
        <v>11600.01</v>
      </c>
      <c r="U34">
        <v>13488.96</v>
      </c>
      <c r="V34">
        <v>11511.18</v>
      </c>
      <c r="W34">
        <v>13500</v>
      </c>
      <c r="X34">
        <v>13498.94</v>
      </c>
      <c r="Y34">
        <v>11511.19</v>
      </c>
      <c r="Z34">
        <v>11511.18</v>
      </c>
      <c r="AA34">
        <v>13198.98</v>
      </c>
      <c r="AB34">
        <v>13500</v>
      </c>
      <c r="AC34">
        <v>13500</v>
      </c>
      <c r="AD34">
        <v>11521</v>
      </c>
      <c r="AE34">
        <v>13499.99</v>
      </c>
    </row>
    <row r="35" spans="1:31" x14ac:dyDescent="0.15">
      <c r="A35">
        <v>46207</v>
      </c>
      <c r="B35">
        <v>204.23</v>
      </c>
      <c r="C35">
        <v>202.98</v>
      </c>
      <c r="D35">
        <v>192.9</v>
      </c>
      <c r="E35">
        <v>203.77</v>
      </c>
      <c r="F35">
        <v>190.29</v>
      </c>
      <c r="G35">
        <v>200.8</v>
      </c>
      <c r="H35">
        <v>199.91</v>
      </c>
      <c r="I35">
        <v>199.88</v>
      </c>
      <c r="J35">
        <v>182.65</v>
      </c>
      <c r="K35">
        <v>191.4</v>
      </c>
      <c r="L35">
        <v>191.31</v>
      </c>
      <c r="M35">
        <v>191.34</v>
      </c>
      <c r="N35">
        <v>199.76</v>
      </c>
      <c r="O35">
        <v>190.83</v>
      </c>
      <c r="P35">
        <v>199.25</v>
      </c>
      <c r="Q35">
        <v>198.11</v>
      </c>
      <c r="R35">
        <v>198.16</v>
      </c>
      <c r="S35">
        <v>196</v>
      </c>
      <c r="T35">
        <v>195.2</v>
      </c>
      <c r="U35">
        <v>222.65</v>
      </c>
      <c r="V35">
        <v>203.67</v>
      </c>
      <c r="W35">
        <v>202.17</v>
      </c>
      <c r="X35">
        <v>218</v>
      </c>
      <c r="Y35">
        <v>211.83</v>
      </c>
      <c r="Z35">
        <v>207.86</v>
      </c>
      <c r="AA35">
        <v>207.19</v>
      </c>
      <c r="AB35">
        <v>218.03</v>
      </c>
      <c r="AC35">
        <v>222.16</v>
      </c>
      <c r="AD35">
        <v>210.64</v>
      </c>
      <c r="AE35">
        <v>210.33</v>
      </c>
    </row>
    <row r="36" spans="1:31" x14ac:dyDescent="0.15">
      <c r="A36">
        <v>46183</v>
      </c>
      <c r="B36">
        <v>14849.26</v>
      </c>
      <c r="C36">
        <v>17849.88</v>
      </c>
      <c r="D36">
        <v>17849.87</v>
      </c>
      <c r="E36">
        <v>18500</v>
      </c>
      <c r="F36">
        <v>19490</v>
      </c>
      <c r="G36">
        <v>19490</v>
      </c>
      <c r="H36">
        <v>19490</v>
      </c>
      <c r="I36">
        <v>19490</v>
      </c>
      <c r="J36">
        <v>17015.27</v>
      </c>
      <c r="K36">
        <v>19486</v>
      </c>
      <c r="L36">
        <v>19475.8</v>
      </c>
      <c r="M36">
        <v>19485.95</v>
      </c>
      <c r="N36">
        <v>19485.810000000001</v>
      </c>
      <c r="O36">
        <v>19485.740000000002</v>
      </c>
      <c r="P36">
        <v>19485.740000000002</v>
      </c>
      <c r="Q36">
        <v>19485.77</v>
      </c>
      <c r="R36">
        <v>19485.77</v>
      </c>
      <c r="S36">
        <v>19484.990000000002</v>
      </c>
      <c r="T36">
        <v>19484.990000000002</v>
      </c>
      <c r="U36">
        <v>19100</v>
      </c>
      <c r="V36">
        <v>19484.990000000002</v>
      </c>
      <c r="W36">
        <v>19484.990000000002</v>
      </c>
      <c r="X36">
        <v>20500</v>
      </c>
      <c r="Y36">
        <v>17027.259999999998</v>
      </c>
      <c r="Z36">
        <v>20499.64</v>
      </c>
      <c r="AA36">
        <v>19999.990000000002</v>
      </c>
      <c r="AB36">
        <v>17028.8</v>
      </c>
      <c r="AC36">
        <v>20499.650000000001</v>
      </c>
      <c r="AD36">
        <v>20499.63</v>
      </c>
      <c r="AE36">
        <v>22494.85</v>
      </c>
    </row>
    <row r="37" spans="1:31" x14ac:dyDescent="0.15">
      <c r="A37">
        <v>46164</v>
      </c>
      <c r="B37">
        <v>72799.960000000006</v>
      </c>
      <c r="C37">
        <v>72869.919999999998</v>
      </c>
      <c r="D37">
        <v>67517.259999999995</v>
      </c>
      <c r="E37">
        <v>72885</v>
      </c>
      <c r="F37">
        <v>67707.070000000007</v>
      </c>
      <c r="G37">
        <v>72984.22</v>
      </c>
      <c r="H37">
        <v>68118.880000000005</v>
      </c>
      <c r="I37">
        <v>76497.490000000005</v>
      </c>
      <c r="J37">
        <v>73750</v>
      </c>
      <c r="K37">
        <v>68215.929999999993</v>
      </c>
      <c r="L37">
        <v>76399.92</v>
      </c>
      <c r="M37">
        <v>76451</v>
      </c>
      <c r="N37">
        <v>73000.039999999994</v>
      </c>
      <c r="O37">
        <v>70101.279999999999</v>
      </c>
      <c r="P37">
        <v>78600.929999999993</v>
      </c>
      <c r="Q37">
        <v>70503</v>
      </c>
      <c r="R37">
        <v>78600.960000000006</v>
      </c>
      <c r="S37">
        <v>78601.8</v>
      </c>
      <c r="T37">
        <v>78599.98</v>
      </c>
      <c r="U37">
        <v>78599.990000000005</v>
      </c>
      <c r="V37">
        <v>84498.79</v>
      </c>
      <c r="W37">
        <v>84498.85</v>
      </c>
      <c r="X37">
        <v>75501.86</v>
      </c>
      <c r="Y37">
        <v>83995.56</v>
      </c>
      <c r="Z37">
        <v>74002.009999999995</v>
      </c>
      <c r="AA37">
        <v>82996.17</v>
      </c>
      <c r="AB37">
        <v>77974.52</v>
      </c>
      <c r="AC37">
        <v>77964.570000000007</v>
      </c>
      <c r="AD37">
        <v>77967.97</v>
      </c>
      <c r="AE37">
        <v>77967.399999999994</v>
      </c>
    </row>
    <row r="38" spans="1:31" x14ac:dyDescent="0.15">
      <c r="A38">
        <v>46165</v>
      </c>
      <c r="B38">
        <v>93998.7</v>
      </c>
      <c r="C38">
        <v>75002.25</v>
      </c>
      <c r="D38">
        <v>75015.759999999995</v>
      </c>
      <c r="E38">
        <v>95974.38</v>
      </c>
      <c r="F38">
        <v>81010.179999999993</v>
      </c>
      <c r="G38">
        <v>95485.16</v>
      </c>
      <c r="H38">
        <v>82000.039999999994</v>
      </c>
      <c r="I38">
        <v>95467.92</v>
      </c>
      <c r="J38">
        <v>83000.13</v>
      </c>
      <c r="K38">
        <v>95443.5</v>
      </c>
      <c r="L38">
        <v>93999.97</v>
      </c>
      <c r="M38">
        <v>95479.94</v>
      </c>
      <c r="N38">
        <v>94950</v>
      </c>
      <c r="O38">
        <v>94997.84</v>
      </c>
      <c r="P38">
        <v>85000</v>
      </c>
      <c r="Q38">
        <v>72995</v>
      </c>
      <c r="R38">
        <v>83999.86</v>
      </c>
      <c r="S38">
        <v>81000</v>
      </c>
      <c r="T38">
        <v>73020.03</v>
      </c>
      <c r="U38">
        <v>93999.75</v>
      </c>
      <c r="V38">
        <v>73031.03</v>
      </c>
      <c r="W38">
        <v>95974.28</v>
      </c>
      <c r="X38">
        <v>83007.03</v>
      </c>
      <c r="Y38">
        <v>92999.82</v>
      </c>
      <c r="Z38">
        <v>83011.22</v>
      </c>
      <c r="AA38">
        <v>83011</v>
      </c>
      <c r="AB38">
        <v>73042.990000000005</v>
      </c>
      <c r="AC38">
        <v>73047.070000000007</v>
      </c>
      <c r="AD38">
        <v>99994.78</v>
      </c>
      <c r="AE38">
        <v>73999.8</v>
      </c>
    </row>
    <row r="39" spans="1:31" x14ac:dyDescent="0.15">
      <c r="A39">
        <v>46160</v>
      </c>
      <c r="B39">
        <v>9946.85</v>
      </c>
      <c r="C39">
        <v>9946.82</v>
      </c>
      <c r="D39">
        <v>8045.02</v>
      </c>
      <c r="E39">
        <v>9940.43</v>
      </c>
      <c r="F39">
        <v>9938.36</v>
      </c>
      <c r="G39">
        <v>9498.7999999999993</v>
      </c>
      <c r="H39">
        <v>8085.01</v>
      </c>
      <c r="I39">
        <v>9495.94</v>
      </c>
      <c r="J39">
        <v>9492.49</v>
      </c>
      <c r="K39">
        <v>9492.49</v>
      </c>
      <c r="L39">
        <v>9490.99</v>
      </c>
      <c r="M39">
        <v>9997.83</v>
      </c>
      <c r="N39">
        <v>14999.99</v>
      </c>
      <c r="O39">
        <v>10400</v>
      </c>
      <c r="P39">
        <v>10310</v>
      </c>
      <c r="Q39">
        <v>12950</v>
      </c>
      <c r="R39">
        <v>12850</v>
      </c>
      <c r="S39">
        <v>11000</v>
      </c>
      <c r="T39">
        <v>12000.04</v>
      </c>
      <c r="U39">
        <v>12101.42</v>
      </c>
      <c r="V39">
        <v>11013.1</v>
      </c>
      <c r="W39">
        <v>14390.67</v>
      </c>
      <c r="X39">
        <v>9205.82</v>
      </c>
      <c r="Y39">
        <v>14193.96</v>
      </c>
      <c r="Z39">
        <v>9209.2099999999991</v>
      </c>
      <c r="AA39">
        <v>10899</v>
      </c>
      <c r="AB39">
        <v>9209.27</v>
      </c>
      <c r="AC39">
        <v>11870.96</v>
      </c>
      <c r="AD39">
        <v>11851.99</v>
      </c>
      <c r="AE39">
        <v>11724.97</v>
      </c>
    </row>
    <row r="40" spans="1:31" x14ac:dyDescent="0.15">
      <c r="A40">
        <v>46158</v>
      </c>
      <c r="B40">
        <v>2595.9899999999998</v>
      </c>
      <c r="C40">
        <v>2597.5100000000002</v>
      </c>
      <c r="D40">
        <v>2595.83</v>
      </c>
      <c r="E40">
        <v>2485</v>
      </c>
      <c r="F40">
        <v>2400</v>
      </c>
      <c r="G40">
        <v>2498.87</v>
      </c>
      <c r="H40">
        <v>2499.96</v>
      </c>
      <c r="I40">
        <v>2499.9899999999998</v>
      </c>
      <c r="J40">
        <v>2499.98</v>
      </c>
      <c r="K40">
        <v>2499.9899999999998</v>
      </c>
      <c r="L40">
        <v>2313.33</v>
      </c>
      <c r="M40">
        <v>2499.9899999999998</v>
      </c>
      <c r="N40">
        <v>2596.92</v>
      </c>
      <c r="O40">
        <v>2597.54</v>
      </c>
      <c r="P40">
        <v>2064.02</v>
      </c>
      <c r="Q40">
        <v>2597.63</v>
      </c>
      <c r="R40">
        <v>2597</v>
      </c>
      <c r="S40">
        <v>2599.71</v>
      </c>
      <c r="T40">
        <v>2100.19</v>
      </c>
      <c r="U40">
        <v>2699.65</v>
      </c>
      <c r="V40">
        <v>3000</v>
      </c>
      <c r="W40">
        <v>2600.12</v>
      </c>
      <c r="X40">
        <v>3203.82</v>
      </c>
      <c r="Y40">
        <v>2700.62</v>
      </c>
      <c r="Z40">
        <v>2070.9499999999998</v>
      </c>
      <c r="AA40">
        <v>3198.59</v>
      </c>
      <c r="AB40">
        <v>2995.62</v>
      </c>
      <c r="AC40">
        <v>2995.43</v>
      </c>
      <c r="AD40">
        <v>3198.92</v>
      </c>
      <c r="AE40">
        <v>2105.36</v>
      </c>
    </row>
    <row r="41" spans="1:31" x14ac:dyDescent="0.15">
      <c r="A41">
        <v>46163</v>
      </c>
      <c r="B41">
        <v>38502.050000000003</v>
      </c>
      <c r="C41">
        <v>38503.01</v>
      </c>
      <c r="D41">
        <v>38503.51</v>
      </c>
      <c r="E41">
        <v>38503.53</v>
      </c>
      <c r="F41">
        <v>38997.699999999997</v>
      </c>
      <c r="G41">
        <v>32802.730000000003</v>
      </c>
      <c r="H41">
        <v>37473.68</v>
      </c>
      <c r="I41">
        <v>34000.58</v>
      </c>
      <c r="J41">
        <v>34000.61</v>
      </c>
      <c r="K41">
        <v>37276.93</v>
      </c>
      <c r="L41">
        <v>34110.019999999997</v>
      </c>
      <c r="M41">
        <v>37276.92</v>
      </c>
      <c r="N41">
        <v>36998.910000000003</v>
      </c>
      <c r="O41">
        <v>36997.65</v>
      </c>
      <c r="P41">
        <v>34121.68</v>
      </c>
      <c r="Q41">
        <v>34125.99</v>
      </c>
      <c r="R41">
        <v>34125.99</v>
      </c>
      <c r="S41">
        <v>35344.910000000003</v>
      </c>
      <c r="T41">
        <v>34130</v>
      </c>
      <c r="U41">
        <v>35295</v>
      </c>
      <c r="V41">
        <v>28874.59</v>
      </c>
      <c r="W41">
        <v>28874.65</v>
      </c>
      <c r="X41">
        <v>34996.99</v>
      </c>
      <c r="Y41">
        <v>28875.31</v>
      </c>
      <c r="Z41">
        <v>28876.22</v>
      </c>
      <c r="AA41">
        <v>33996</v>
      </c>
      <c r="AB41">
        <v>28876.39</v>
      </c>
      <c r="AC41">
        <v>33994.910000000003</v>
      </c>
      <c r="AD41">
        <v>34998</v>
      </c>
      <c r="AE41">
        <v>28901.07</v>
      </c>
    </row>
    <row r="42" spans="1:31" x14ac:dyDescent="0.15">
      <c r="A42">
        <v>46161</v>
      </c>
      <c r="B42">
        <v>12869.78</v>
      </c>
      <c r="C42">
        <v>12867.27</v>
      </c>
      <c r="D42">
        <v>9600.1200000000008</v>
      </c>
      <c r="E42">
        <v>11497.91</v>
      </c>
      <c r="F42">
        <v>10998.81</v>
      </c>
      <c r="G42">
        <v>10398.81</v>
      </c>
      <c r="H42">
        <v>10398.66</v>
      </c>
      <c r="I42">
        <v>10398.83</v>
      </c>
      <c r="J42">
        <v>11496</v>
      </c>
      <c r="K42">
        <v>10495</v>
      </c>
      <c r="L42">
        <v>12493</v>
      </c>
      <c r="M42">
        <v>10500.1</v>
      </c>
      <c r="N42">
        <v>12998.94</v>
      </c>
      <c r="O42">
        <v>12998.94</v>
      </c>
      <c r="P42">
        <v>10500.33</v>
      </c>
      <c r="Q42">
        <v>12499.66</v>
      </c>
      <c r="R42">
        <v>12499.47</v>
      </c>
      <c r="S42">
        <v>13419.98</v>
      </c>
      <c r="T42">
        <v>12000</v>
      </c>
      <c r="U42">
        <v>13500</v>
      </c>
      <c r="V42">
        <v>13500</v>
      </c>
      <c r="W42">
        <v>13500</v>
      </c>
      <c r="X42">
        <v>13498.99</v>
      </c>
      <c r="Y42">
        <v>13736.69</v>
      </c>
      <c r="Z42">
        <v>13736.72</v>
      </c>
      <c r="AA42">
        <v>14496.73</v>
      </c>
      <c r="AB42">
        <v>14495.96</v>
      </c>
      <c r="AC42">
        <v>14495.87</v>
      </c>
      <c r="AD42">
        <v>14495.89</v>
      </c>
      <c r="AE42">
        <v>14100.51</v>
      </c>
    </row>
    <row r="43" spans="1:31" x14ac:dyDescent="0.15">
      <c r="A43">
        <v>46157</v>
      </c>
      <c r="B43">
        <v>12500</v>
      </c>
      <c r="C43">
        <v>12997</v>
      </c>
      <c r="D43">
        <v>12102</v>
      </c>
      <c r="E43">
        <v>11501.07</v>
      </c>
      <c r="F43">
        <v>12997.88</v>
      </c>
      <c r="G43">
        <v>13481.82</v>
      </c>
      <c r="H43">
        <v>13989.95</v>
      </c>
      <c r="I43">
        <v>13989.95</v>
      </c>
      <c r="J43">
        <v>15897.89</v>
      </c>
      <c r="K43">
        <v>15897.74</v>
      </c>
      <c r="L43">
        <v>15889.96</v>
      </c>
      <c r="M43">
        <v>15889.96</v>
      </c>
      <c r="N43">
        <v>13800</v>
      </c>
      <c r="O43">
        <v>11516.03</v>
      </c>
      <c r="P43">
        <v>11516.46</v>
      </c>
      <c r="Q43">
        <v>13799.99</v>
      </c>
      <c r="R43">
        <v>13699.98</v>
      </c>
      <c r="S43">
        <v>13698.97</v>
      </c>
      <c r="T43">
        <v>12504</v>
      </c>
      <c r="U43">
        <v>15250.69</v>
      </c>
      <c r="V43">
        <v>12505.03</v>
      </c>
      <c r="W43">
        <v>12506</v>
      </c>
      <c r="X43">
        <v>15888.86</v>
      </c>
      <c r="Y43">
        <v>15887.9</v>
      </c>
      <c r="Z43">
        <v>15700</v>
      </c>
      <c r="AA43">
        <v>12525.05</v>
      </c>
      <c r="AB43">
        <v>12504.5</v>
      </c>
      <c r="AC43">
        <v>16083.85</v>
      </c>
      <c r="AD43">
        <v>16083.86</v>
      </c>
      <c r="AE43">
        <v>12401</v>
      </c>
    </row>
    <row r="44" spans="1:31" x14ac:dyDescent="0.15">
      <c r="A44">
        <v>46159</v>
      </c>
      <c r="B44">
        <v>15802.38</v>
      </c>
      <c r="C44">
        <v>14320.25</v>
      </c>
      <c r="D44">
        <v>13100.02</v>
      </c>
      <c r="E44">
        <v>12610</v>
      </c>
      <c r="F44">
        <v>12601.09</v>
      </c>
      <c r="G44">
        <v>14498.9</v>
      </c>
      <c r="H44">
        <v>14908.26</v>
      </c>
      <c r="I44">
        <v>14494</v>
      </c>
      <c r="J44">
        <v>12389.33</v>
      </c>
      <c r="K44">
        <v>13000</v>
      </c>
      <c r="L44">
        <v>13998</v>
      </c>
      <c r="M44">
        <v>11178.97</v>
      </c>
      <c r="N44">
        <v>13769.99</v>
      </c>
      <c r="O44">
        <v>13673.74</v>
      </c>
      <c r="P44">
        <v>11178.97</v>
      </c>
      <c r="Q44">
        <v>10999.49</v>
      </c>
      <c r="R44">
        <v>13300</v>
      </c>
      <c r="S44">
        <v>12999.99</v>
      </c>
      <c r="T44">
        <v>12999.95</v>
      </c>
      <c r="U44">
        <v>10999.99</v>
      </c>
      <c r="V44">
        <v>10400</v>
      </c>
      <c r="W44">
        <v>12296</v>
      </c>
      <c r="X44">
        <v>10601.01</v>
      </c>
      <c r="Y44">
        <v>12480</v>
      </c>
      <c r="Z44">
        <v>12300</v>
      </c>
      <c r="AA44">
        <v>12300</v>
      </c>
      <c r="AB44">
        <v>11000.33</v>
      </c>
      <c r="AC44">
        <v>12477.96</v>
      </c>
      <c r="AD44">
        <v>12477.88</v>
      </c>
      <c r="AE44">
        <v>12477.84</v>
      </c>
    </row>
    <row r="45" spans="1:31" x14ac:dyDescent="0.15">
      <c r="A45">
        <v>46162</v>
      </c>
      <c r="B45">
        <v>20975.51</v>
      </c>
      <c r="C45">
        <v>20975</v>
      </c>
      <c r="D45">
        <v>18500.11</v>
      </c>
      <c r="E45">
        <v>20793.66</v>
      </c>
      <c r="F45">
        <v>20300</v>
      </c>
      <c r="G45">
        <v>20198.98</v>
      </c>
      <c r="H45">
        <v>20794.740000000002</v>
      </c>
      <c r="I45">
        <v>20498.93</v>
      </c>
      <c r="J45">
        <v>19000.099999999999</v>
      </c>
      <c r="K45">
        <v>20489.98</v>
      </c>
      <c r="L45">
        <v>18910.02</v>
      </c>
      <c r="M45">
        <v>19998.48</v>
      </c>
      <c r="N45">
        <v>19988.97</v>
      </c>
      <c r="O45">
        <v>18910.13</v>
      </c>
      <c r="P45">
        <v>18910.11</v>
      </c>
      <c r="Q45">
        <v>18998.689999999999</v>
      </c>
      <c r="R45">
        <v>19989</v>
      </c>
      <c r="S45">
        <v>16700.240000000002</v>
      </c>
      <c r="T45">
        <v>16801.830000000002</v>
      </c>
      <c r="U45">
        <v>19000</v>
      </c>
      <c r="V45">
        <v>16900</v>
      </c>
      <c r="W45">
        <v>19986.39</v>
      </c>
      <c r="X45">
        <v>19986.48</v>
      </c>
      <c r="Y45">
        <v>17002.7</v>
      </c>
      <c r="Z45">
        <v>11100</v>
      </c>
      <c r="AA45">
        <v>18998.849999999999</v>
      </c>
      <c r="AB45">
        <v>14001.56</v>
      </c>
      <c r="AC45">
        <v>18896.87</v>
      </c>
      <c r="AD45">
        <v>18894.97</v>
      </c>
      <c r="AE45">
        <v>18989.21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8F906-9370-45BF-A960-121221073BDC}">
  <dimension ref="A1:AE45"/>
  <sheetViews>
    <sheetView workbookViewId="0"/>
  </sheetViews>
  <sheetFormatPr baseColWidth="10" defaultColWidth="8.83203125" defaultRowHeight="13" x14ac:dyDescent="0.15"/>
  <cols>
    <col min="1" max="1" width="6.1640625" bestFit="1" customWidth="1"/>
    <col min="2" max="31" width="12.1640625" bestFit="1" customWidth="1"/>
  </cols>
  <sheetData>
    <row r="1" spans="1:31" x14ac:dyDescent="0.15">
      <c r="A1">
        <v>46166</v>
      </c>
      <c r="B1">
        <v>362.74</v>
      </c>
      <c r="C1">
        <v>287.19</v>
      </c>
      <c r="D1">
        <v>385.01499999999999</v>
      </c>
      <c r="E1">
        <v>609.125</v>
      </c>
      <c r="F1">
        <v>973.35</v>
      </c>
      <c r="G1">
        <v>757.90499999999997</v>
      </c>
      <c r="H1">
        <v>193.2</v>
      </c>
      <c r="I1">
        <v>477.35500000000002</v>
      </c>
      <c r="J1">
        <v>42.77</v>
      </c>
      <c r="K1">
        <v>123.8</v>
      </c>
      <c r="L1">
        <v>175.53</v>
      </c>
      <c r="M1">
        <v>21.445</v>
      </c>
      <c r="N1">
        <v>479.04</v>
      </c>
      <c r="O1">
        <v>719.09</v>
      </c>
      <c r="P1">
        <v>1732.7950000000001</v>
      </c>
      <c r="Q1">
        <v>612.02499999999998</v>
      </c>
      <c r="R1">
        <v>242.8</v>
      </c>
      <c r="S1">
        <v>175.42</v>
      </c>
      <c r="T1">
        <v>225.41499999999999</v>
      </c>
      <c r="U1">
        <v>282.52499999999998</v>
      </c>
      <c r="V1">
        <v>639.13</v>
      </c>
      <c r="W1">
        <v>539.14499999999998</v>
      </c>
      <c r="X1">
        <v>233.76</v>
      </c>
      <c r="Y1">
        <v>225.64500000000001</v>
      </c>
      <c r="Z1">
        <v>313.04500000000002</v>
      </c>
      <c r="AA1">
        <v>187.215</v>
      </c>
      <c r="AB1">
        <v>470.59500000000003</v>
      </c>
      <c r="AC1">
        <v>250.72499999999999</v>
      </c>
      <c r="AD1">
        <v>512.66</v>
      </c>
      <c r="AE1">
        <v>233</v>
      </c>
    </row>
    <row r="2" spans="1:31" x14ac:dyDescent="0.15">
      <c r="A2">
        <v>46167</v>
      </c>
      <c r="B2">
        <v>430.6</v>
      </c>
      <c r="C2">
        <v>397.24</v>
      </c>
      <c r="D2">
        <v>1171.2950000000001</v>
      </c>
      <c r="E2">
        <v>192.30500000000001</v>
      </c>
      <c r="F2">
        <v>3248.21</v>
      </c>
      <c r="G2">
        <v>904.68</v>
      </c>
      <c r="H2">
        <v>1465</v>
      </c>
      <c r="I2">
        <v>636.92999999999995</v>
      </c>
      <c r="J2">
        <v>4453.84</v>
      </c>
      <c r="K2">
        <v>1732.85</v>
      </c>
      <c r="L2">
        <v>1260.19</v>
      </c>
      <c r="M2">
        <v>112.07</v>
      </c>
      <c r="N2">
        <v>622.41</v>
      </c>
      <c r="O2">
        <v>67.655000000000001</v>
      </c>
      <c r="P2">
        <v>367.38499999999999</v>
      </c>
      <c r="Q2">
        <v>537.52</v>
      </c>
      <c r="R2">
        <v>3.5</v>
      </c>
      <c r="S2">
        <v>3886.8249999999998</v>
      </c>
      <c r="T2">
        <v>804.86</v>
      </c>
      <c r="U2">
        <v>842.86</v>
      </c>
      <c r="V2">
        <v>54.384999999999998</v>
      </c>
      <c r="W2">
        <v>1032.54</v>
      </c>
      <c r="X2">
        <v>338.745</v>
      </c>
      <c r="Y2">
        <v>3639.9450000000002</v>
      </c>
      <c r="Z2">
        <v>85.07</v>
      </c>
      <c r="AA2">
        <v>1455.7550000000001</v>
      </c>
      <c r="AB2">
        <v>797.90499999999997</v>
      </c>
      <c r="AC2">
        <v>618.76499999999999</v>
      </c>
      <c r="AD2">
        <v>263.48</v>
      </c>
      <c r="AE2">
        <v>1033.5050000000001</v>
      </c>
    </row>
    <row r="3" spans="1:31" x14ac:dyDescent="0.15">
      <c r="A3">
        <v>46168</v>
      </c>
      <c r="B3">
        <v>794.89</v>
      </c>
      <c r="C3">
        <v>202.06</v>
      </c>
      <c r="D3">
        <v>505.02499999999998</v>
      </c>
      <c r="E3">
        <v>375.2</v>
      </c>
      <c r="F3">
        <v>3603.1950000000002</v>
      </c>
      <c r="G3">
        <v>304.71499999999997</v>
      </c>
      <c r="H3">
        <v>131.4</v>
      </c>
      <c r="I3">
        <v>400.08</v>
      </c>
      <c r="J3">
        <v>1522.99</v>
      </c>
      <c r="K3">
        <v>4663.665</v>
      </c>
      <c r="L3">
        <v>1284.21</v>
      </c>
      <c r="M3">
        <v>460.24</v>
      </c>
      <c r="N3">
        <v>1153.5150000000001</v>
      </c>
      <c r="O3">
        <v>768.9</v>
      </c>
      <c r="P3">
        <v>680.41499999999996</v>
      </c>
      <c r="Q3">
        <v>477.68</v>
      </c>
      <c r="R3">
        <v>355.005</v>
      </c>
      <c r="S3">
        <v>506.41500000000002</v>
      </c>
      <c r="T3">
        <v>967.03499999999997</v>
      </c>
      <c r="U3">
        <v>592.34500000000003</v>
      </c>
      <c r="V3">
        <v>540.255</v>
      </c>
      <c r="W3">
        <v>155.6</v>
      </c>
      <c r="X3">
        <v>1312.395</v>
      </c>
      <c r="Y3">
        <v>1005.79</v>
      </c>
      <c r="Z3">
        <v>2756.48</v>
      </c>
      <c r="AA3">
        <v>1133.415</v>
      </c>
      <c r="AB3">
        <v>830.03</v>
      </c>
      <c r="AC3">
        <v>427.47500000000002</v>
      </c>
      <c r="AD3">
        <v>786.60500000000002</v>
      </c>
      <c r="AE3">
        <v>609.05999999999995</v>
      </c>
    </row>
    <row r="4" spans="1:31" x14ac:dyDescent="0.15">
      <c r="A4">
        <v>46205</v>
      </c>
      <c r="B4">
        <v>1699.8615</v>
      </c>
      <c r="C4">
        <v>2221.4861000000001</v>
      </c>
      <c r="D4">
        <v>4390.8908000000001</v>
      </c>
      <c r="E4">
        <v>10076.049000000001</v>
      </c>
      <c r="F4">
        <v>9804.4745999999996</v>
      </c>
      <c r="G4">
        <v>3361.0439000000001</v>
      </c>
      <c r="H4">
        <v>3251.8411999999998</v>
      </c>
      <c r="I4">
        <v>3941.8672999999999</v>
      </c>
      <c r="J4">
        <v>9681.2193000000007</v>
      </c>
      <c r="K4">
        <v>2437.3126000000002</v>
      </c>
      <c r="L4">
        <v>3919.8742999999999</v>
      </c>
      <c r="M4">
        <v>1932.3041000000001</v>
      </c>
      <c r="N4">
        <v>8511.4896000000008</v>
      </c>
      <c r="O4">
        <v>4909.8158000000003</v>
      </c>
      <c r="P4">
        <v>6800.3202000000001</v>
      </c>
      <c r="Q4">
        <v>3126.4524000000001</v>
      </c>
      <c r="R4">
        <v>6150.4582</v>
      </c>
      <c r="S4">
        <v>5934.2471999999998</v>
      </c>
      <c r="T4">
        <v>3114.9924000000001</v>
      </c>
      <c r="U4">
        <v>10055.358899999999</v>
      </c>
      <c r="V4">
        <v>2990.2282</v>
      </c>
      <c r="W4">
        <v>6342.4512999999997</v>
      </c>
      <c r="X4">
        <v>4227.6543000000001</v>
      </c>
      <c r="Y4">
        <v>3700.578</v>
      </c>
      <c r="Z4">
        <v>3194.6704</v>
      </c>
      <c r="AA4">
        <v>10686.2055</v>
      </c>
      <c r="AB4">
        <v>2267.8733000000002</v>
      </c>
      <c r="AC4">
        <v>5425.1293999999998</v>
      </c>
      <c r="AD4">
        <v>4198.1000999999997</v>
      </c>
      <c r="AE4">
        <v>1841.6106</v>
      </c>
    </row>
    <row r="5" spans="1:31" x14ac:dyDescent="0.15">
      <c r="A5">
        <v>46169</v>
      </c>
      <c r="B5">
        <v>586.17499999999995</v>
      </c>
      <c r="C5">
        <v>0.81499999999999995</v>
      </c>
      <c r="D5">
        <v>1101.27</v>
      </c>
      <c r="E5">
        <v>537.41999999999996</v>
      </c>
      <c r="F5">
        <v>265.82</v>
      </c>
      <c r="G5">
        <v>300.8</v>
      </c>
      <c r="H5">
        <v>112.36</v>
      </c>
      <c r="I5">
        <v>482.7</v>
      </c>
      <c r="J5">
        <v>261</v>
      </c>
      <c r="K5">
        <v>277.42500000000001</v>
      </c>
      <c r="L5">
        <v>2804.5349999999999</v>
      </c>
      <c r="M5">
        <v>240.21</v>
      </c>
      <c r="N5">
        <v>688.4</v>
      </c>
      <c r="O5">
        <v>1133.75</v>
      </c>
      <c r="P5">
        <v>362.47500000000002</v>
      </c>
      <c r="Q5">
        <v>46.835000000000001</v>
      </c>
      <c r="R5">
        <v>510.41</v>
      </c>
      <c r="S5">
        <v>270.80500000000001</v>
      </c>
      <c r="T5">
        <v>3604.17</v>
      </c>
      <c r="U5">
        <v>781.76</v>
      </c>
      <c r="V5">
        <v>448.2</v>
      </c>
      <c r="W5">
        <v>100.23</v>
      </c>
      <c r="X5">
        <v>1058.99</v>
      </c>
      <c r="Y5">
        <v>436.39499999999998</v>
      </c>
      <c r="Z5">
        <v>10.08</v>
      </c>
      <c r="AA5">
        <v>272.22500000000002</v>
      </c>
      <c r="AB5">
        <v>1248.94</v>
      </c>
      <c r="AC5">
        <v>708.21500000000003</v>
      </c>
      <c r="AD5">
        <v>215.74</v>
      </c>
      <c r="AE5">
        <v>600.5</v>
      </c>
    </row>
    <row r="6" spans="1:31" x14ac:dyDescent="0.15">
      <c r="A6">
        <v>46170</v>
      </c>
      <c r="B6">
        <v>3.9</v>
      </c>
      <c r="C6">
        <v>154.9</v>
      </c>
      <c r="D6">
        <v>22.645</v>
      </c>
      <c r="E6">
        <v>7.5</v>
      </c>
      <c r="F6">
        <v>42.83</v>
      </c>
      <c r="G6">
        <v>190.995</v>
      </c>
      <c r="H6">
        <v>9</v>
      </c>
      <c r="I6">
        <v>8.94</v>
      </c>
      <c r="J6">
        <v>40.98</v>
      </c>
      <c r="K6">
        <v>7.95</v>
      </c>
      <c r="L6">
        <v>156.5</v>
      </c>
      <c r="M6">
        <v>5.47</v>
      </c>
      <c r="N6">
        <v>198.05500000000001</v>
      </c>
      <c r="O6">
        <v>442.52</v>
      </c>
      <c r="P6">
        <v>214.08500000000001</v>
      </c>
      <c r="Q6">
        <v>15.4</v>
      </c>
      <c r="R6">
        <v>13.51</v>
      </c>
      <c r="S6">
        <v>6.02</v>
      </c>
      <c r="T6">
        <v>81.635000000000005</v>
      </c>
      <c r="U6">
        <v>52.884999999999998</v>
      </c>
      <c r="V6">
        <v>420.03500000000003</v>
      </c>
      <c r="W6">
        <v>515.07000000000005</v>
      </c>
      <c r="X6">
        <v>8.6</v>
      </c>
      <c r="Y6">
        <v>51.54</v>
      </c>
      <c r="Z6">
        <v>82.39</v>
      </c>
      <c r="AA6">
        <v>139.71</v>
      </c>
      <c r="AB6">
        <v>353.85</v>
      </c>
      <c r="AC6">
        <v>374.68</v>
      </c>
      <c r="AD6">
        <v>9.0050000000000008</v>
      </c>
      <c r="AE6">
        <v>99.55</v>
      </c>
    </row>
    <row r="7" spans="1:31" x14ac:dyDescent="0.15">
      <c r="A7">
        <v>46214</v>
      </c>
      <c r="B7">
        <v>376.3</v>
      </c>
      <c r="C7">
        <v>588.66499999999996</v>
      </c>
      <c r="D7">
        <v>385.47</v>
      </c>
      <c r="E7">
        <v>2175.23</v>
      </c>
      <c r="F7">
        <v>780.15499999999997</v>
      </c>
      <c r="G7">
        <v>1037.865</v>
      </c>
      <c r="H7">
        <v>547.875</v>
      </c>
      <c r="I7">
        <v>299.64</v>
      </c>
      <c r="J7">
        <v>627.16499999999996</v>
      </c>
      <c r="K7">
        <v>804.28499999999997</v>
      </c>
      <c r="L7">
        <v>892.54499999999996</v>
      </c>
      <c r="M7">
        <v>717.83500000000004</v>
      </c>
      <c r="N7">
        <v>563.97</v>
      </c>
      <c r="O7">
        <v>520.72500000000002</v>
      </c>
      <c r="P7">
        <v>803.27499999999998</v>
      </c>
      <c r="Q7">
        <v>298.70499999999998</v>
      </c>
      <c r="R7">
        <v>324.46499999999997</v>
      </c>
      <c r="S7">
        <v>702.3</v>
      </c>
      <c r="T7">
        <v>914.87</v>
      </c>
      <c r="U7">
        <v>640.495</v>
      </c>
      <c r="V7">
        <v>449.81</v>
      </c>
      <c r="W7">
        <v>664.76499999999999</v>
      </c>
      <c r="X7">
        <v>710.58500000000004</v>
      </c>
      <c r="Y7">
        <v>239.005</v>
      </c>
      <c r="Z7">
        <v>154.72</v>
      </c>
      <c r="AA7">
        <v>395.53500000000003</v>
      </c>
      <c r="AB7">
        <v>491.685</v>
      </c>
      <c r="AC7">
        <v>917.25</v>
      </c>
      <c r="AD7">
        <v>446.01499999999999</v>
      </c>
      <c r="AE7">
        <v>1308.68</v>
      </c>
    </row>
    <row r="8" spans="1:31" x14ac:dyDescent="0.15">
      <c r="A8">
        <v>46171</v>
      </c>
      <c r="B8">
        <v>2404.7449999999999</v>
      </c>
      <c r="C8">
        <v>127.935</v>
      </c>
      <c r="D8">
        <v>22.5</v>
      </c>
      <c r="E8">
        <v>53.125</v>
      </c>
      <c r="F8">
        <v>12.8</v>
      </c>
      <c r="G8">
        <v>20.41</v>
      </c>
      <c r="H8">
        <v>378.95499999999998</v>
      </c>
      <c r="I8">
        <v>31.5</v>
      </c>
      <c r="J8">
        <v>168.16</v>
      </c>
      <c r="K8">
        <v>12.13</v>
      </c>
      <c r="L8">
        <v>903.94</v>
      </c>
      <c r="M8">
        <v>578.28</v>
      </c>
      <c r="N8">
        <v>444.21</v>
      </c>
      <c r="O8">
        <v>351.12</v>
      </c>
      <c r="P8">
        <v>915.73</v>
      </c>
      <c r="Q8">
        <v>212.39</v>
      </c>
      <c r="R8">
        <v>297.89999999999998</v>
      </c>
      <c r="S8">
        <v>176.86</v>
      </c>
      <c r="T8">
        <v>1884.835</v>
      </c>
      <c r="U8">
        <v>194.38</v>
      </c>
      <c r="V8">
        <v>265.17500000000001</v>
      </c>
      <c r="W8">
        <v>580.80499999999995</v>
      </c>
      <c r="X8">
        <v>1955.2850000000001</v>
      </c>
      <c r="Y8">
        <v>180.39</v>
      </c>
      <c r="Z8">
        <v>269.61</v>
      </c>
      <c r="AA8">
        <v>215.20500000000001</v>
      </c>
      <c r="AB8">
        <v>1921.99</v>
      </c>
      <c r="AC8">
        <v>113.80500000000001</v>
      </c>
      <c r="AD8">
        <v>579.46</v>
      </c>
      <c r="AE8">
        <v>30.434999999999999</v>
      </c>
    </row>
    <row r="9" spans="1:31" x14ac:dyDescent="0.15">
      <c r="A9">
        <v>46206</v>
      </c>
      <c r="B9">
        <v>5403.3864999999996</v>
      </c>
      <c r="C9">
        <v>5129.4666999999999</v>
      </c>
      <c r="D9">
        <v>7699.3546999999999</v>
      </c>
      <c r="E9">
        <v>5247.4885999999997</v>
      </c>
      <c r="F9">
        <v>5061.1243000000004</v>
      </c>
      <c r="G9">
        <v>2778.2984999999999</v>
      </c>
      <c r="H9">
        <v>2815.6345999999999</v>
      </c>
      <c r="I9">
        <v>3572.2334000000001</v>
      </c>
      <c r="J9">
        <v>5850.5779000000002</v>
      </c>
      <c r="K9">
        <v>1202.1449</v>
      </c>
      <c r="L9">
        <v>7527.9697999999999</v>
      </c>
      <c r="M9">
        <v>6219.6048000000001</v>
      </c>
      <c r="N9">
        <v>3287.2975999999999</v>
      </c>
      <c r="O9">
        <v>6257.6805999999997</v>
      </c>
      <c r="P9">
        <v>3067.2026999999998</v>
      </c>
      <c r="Q9">
        <v>6284.2696999999998</v>
      </c>
      <c r="R9">
        <v>2111.1068</v>
      </c>
      <c r="S9">
        <v>3415.3081000000002</v>
      </c>
      <c r="T9">
        <v>4191.8212999999996</v>
      </c>
      <c r="U9">
        <v>7601.4564</v>
      </c>
      <c r="V9">
        <v>3682.9301</v>
      </c>
      <c r="W9">
        <v>9622.7152999999998</v>
      </c>
      <c r="X9">
        <v>3878.4389999999999</v>
      </c>
      <c r="Y9">
        <v>6330.6966000000002</v>
      </c>
      <c r="Z9">
        <v>1647.7610999999999</v>
      </c>
      <c r="AA9">
        <v>2831.8714</v>
      </c>
      <c r="AB9">
        <v>2508.4803999999999</v>
      </c>
      <c r="AC9">
        <v>3052.0666000000001</v>
      </c>
      <c r="AD9">
        <v>5501.7538000000004</v>
      </c>
      <c r="AE9">
        <v>2413.0781999999999</v>
      </c>
    </row>
    <row r="10" spans="1:31" x14ac:dyDescent="0.15">
      <c r="A10">
        <v>46172</v>
      </c>
      <c r="B10">
        <v>217.92500000000001</v>
      </c>
      <c r="C10">
        <v>182.10499999999999</v>
      </c>
      <c r="D10">
        <v>115.5</v>
      </c>
      <c r="E10">
        <v>13.2</v>
      </c>
      <c r="F10">
        <v>118.81</v>
      </c>
      <c r="G10">
        <v>10.1</v>
      </c>
      <c r="H10">
        <v>159.97499999999999</v>
      </c>
      <c r="I10">
        <v>9.48</v>
      </c>
      <c r="J10">
        <v>121.005</v>
      </c>
      <c r="K10">
        <v>284.07</v>
      </c>
      <c r="L10">
        <v>209.39</v>
      </c>
      <c r="M10">
        <v>116.27</v>
      </c>
      <c r="N10">
        <v>740.04499999999996</v>
      </c>
      <c r="O10">
        <v>1.45</v>
      </c>
      <c r="P10">
        <v>37.155000000000001</v>
      </c>
      <c r="Q10">
        <v>11.7</v>
      </c>
      <c r="R10">
        <v>10.5</v>
      </c>
      <c r="S10">
        <v>9</v>
      </c>
      <c r="T10">
        <v>149.06</v>
      </c>
      <c r="U10">
        <v>137.29</v>
      </c>
      <c r="V10">
        <v>30.055</v>
      </c>
      <c r="W10">
        <v>434.56</v>
      </c>
      <c r="X10">
        <v>25.07</v>
      </c>
      <c r="Y10">
        <v>41.58</v>
      </c>
      <c r="Z10">
        <v>20.39</v>
      </c>
      <c r="AA10">
        <v>301.38499999999999</v>
      </c>
      <c r="AB10">
        <v>406.98</v>
      </c>
      <c r="AC10">
        <v>32.424999999999997</v>
      </c>
      <c r="AD10">
        <v>139.36000000000001</v>
      </c>
      <c r="AE10">
        <v>86.5</v>
      </c>
    </row>
    <row r="11" spans="1:31" x14ac:dyDescent="0.15">
      <c r="A11">
        <v>46213</v>
      </c>
      <c r="B11">
        <v>1202.0625</v>
      </c>
      <c r="C11">
        <v>335.40750000000003</v>
      </c>
      <c r="D11">
        <v>911.92750000000001</v>
      </c>
      <c r="E11">
        <v>2127.8024999999998</v>
      </c>
      <c r="F11">
        <v>876.36749999999995</v>
      </c>
      <c r="G11">
        <v>1892.835</v>
      </c>
      <c r="H11">
        <v>689.09500000000003</v>
      </c>
      <c r="I11">
        <v>787.875</v>
      </c>
      <c r="J11">
        <v>1727.3525</v>
      </c>
      <c r="K11">
        <v>1090.9449999999999</v>
      </c>
      <c r="L11">
        <v>2881.5</v>
      </c>
      <c r="M11">
        <v>1071.4749999999999</v>
      </c>
      <c r="N11">
        <v>2513.2275</v>
      </c>
      <c r="O11">
        <v>2077.6275000000001</v>
      </c>
      <c r="P11">
        <v>1375.2750000000001</v>
      </c>
      <c r="Q11">
        <v>697.36500000000001</v>
      </c>
      <c r="R11">
        <v>1696.0625</v>
      </c>
      <c r="S11">
        <v>1242.8325</v>
      </c>
      <c r="T11">
        <v>1393.0074999999999</v>
      </c>
      <c r="U11">
        <v>2299.3825000000002</v>
      </c>
      <c r="V11">
        <v>306.15750000000003</v>
      </c>
      <c r="W11">
        <v>2073.7925</v>
      </c>
      <c r="X11">
        <v>872.60500000000002</v>
      </c>
      <c r="Y11">
        <v>733.46749999999997</v>
      </c>
      <c r="Z11">
        <v>611.20000000000005</v>
      </c>
      <c r="AA11">
        <v>817.47</v>
      </c>
      <c r="AB11">
        <v>979.67499999999995</v>
      </c>
      <c r="AC11">
        <v>956.74249999999995</v>
      </c>
      <c r="AD11">
        <v>785.87750000000005</v>
      </c>
      <c r="AE11">
        <v>949.35</v>
      </c>
    </row>
    <row r="12" spans="1:31" x14ac:dyDescent="0.15">
      <c r="A12">
        <v>46173</v>
      </c>
      <c r="B12">
        <v>4.17</v>
      </c>
      <c r="C12">
        <v>32.450000000000003</v>
      </c>
      <c r="D12">
        <v>4</v>
      </c>
      <c r="E12">
        <v>63.195</v>
      </c>
      <c r="F12">
        <v>46.984999999999999</v>
      </c>
      <c r="G12">
        <v>19.93</v>
      </c>
      <c r="H12">
        <v>69</v>
      </c>
      <c r="I12">
        <v>3.0049999999999999</v>
      </c>
      <c r="J12">
        <v>17.489999999999998</v>
      </c>
      <c r="K12">
        <v>14.265000000000001</v>
      </c>
      <c r="L12">
        <v>54.85</v>
      </c>
      <c r="M12">
        <v>2.4900000000000002</v>
      </c>
      <c r="N12">
        <v>4.3899999999999997</v>
      </c>
      <c r="O12">
        <v>403.27</v>
      </c>
      <c r="P12">
        <v>590.69000000000005</v>
      </c>
      <c r="Q12">
        <v>100.465</v>
      </c>
      <c r="R12">
        <v>99.67</v>
      </c>
      <c r="S12">
        <v>30.614999999999998</v>
      </c>
      <c r="T12">
        <v>50.965000000000003</v>
      </c>
      <c r="U12">
        <v>81.915000000000006</v>
      </c>
      <c r="V12">
        <v>0.64500000000000002</v>
      </c>
      <c r="W12">
        <v>302.52499999999998</v>
      </c>
      <c r="X12">
        <v>1.0149999999999999</v>
      </c>
      <c r="Y12">
        <v>29.05</v>
      </c>
      <c r="Z12">
        <v>10.045</v>
      </c>
      <c r="AA12">
        <v>1.0649999999999999</v>
      </c>
      <c r="AB12">
        <v>14.595000000000001</v>
      </c>
      <c r="AC12">
        <v>25.875</v>
      </c>
      <c r="AD12">
        <v>5.0650000000000004</v>
      </c>
      <c r="AE12">
        <v>361.39</v>
      </c>
    </row>
    <row r="13" spans="1:31" x14ac:dyDescent="0.15">
      <c r="A13">
        <v>46209</v>
      </c>
      <c r="B13">
        <v>2953.3786666666601</v>
      </c>
      <c r="C13">
        <v>3032.0156666666599</v>
      </c>
      <c r="D13">
        <v>2254.2280000000001</v>
      </c>
      <c r="E13">
        <v>1280.2466666666601</v>
      </c>
      <c r="F13">
        <v>7236.9263333333301</v>
      </c>
      <c r="G13">
        <v>4033.9009999999998</v>
      </c>
      <c r="H13">
        <v>3109.2926666666599</v>
      </c>
      <c r="I13">
        <v>1365.886</v>
      </c>
      <c r="J13">
        <v>2625.5056666666601</v>
      </c>
      <c r="K13">
        <v>1977.4976666666601</v>
      </c>
      <c r="L13">
        <v>4334.5893333333297</v>
      </c>
      <c r="M13">
        <v>3822.6783333333301</v>
      </c>
      <c r="N13">
        <v>2618.97233333333</v>
      </c>
      <c r="O13">
        <v>4471.0730000000003</v>
      </c>
      <c r="P13">
        <v>4097.8926666666603</v>
      </c>
      <c r="Q13">
        <v>2605.8733333333298</v>
      </c>
      <c r="R13">
        <v>3244.7883333333298</v>
      </c>
      <c r="S13">
        <v>4308.3383333333304</v>
      </c>
      <c r="T13">
        <v>1645.7233333333299</v>
      </c>
      <c r="U13">
        <v>3761.5823333333301</v>
      </c>
      <c r="V13">
        <v>4118.5986666666604</v>
      </c>
      <c r="W13">
        <v>3536.7073333333301</v>
      </c>
      <c r="X13">
        <v>1283.9006666666601</v>
      </c>
      <c r="Y13">
        <v>3549.8713333333299</v>
      </c>
      <c r="Z13">
        <v>1684.7816666666599</v>
      </c>
      <c r="AA13">
        <v>3093.2006666666598</v>
      </c>
      <c r="AB13">
        <v>2897.58766666666</v>
      </c>
      <c r="AC13">
        <v>5556.7349999999997</v>
      </c>
      <c r="AD13">
        <v>1990.7923333333299</v>
      </c>
      <c r="AE13">
        <v>2503.6613333333298</v>
      </c>
    </row>
    <row r="14" spans="1:31" x14ac:dyDescent="0.15">
      <c r="A14">
        <v>46174</v>
      </c>
      <c r="B14">
        <v>185.10499999999999</v>
      </c>
      <c r="C14">
        <v>329.255</v>
      </c>
      <c r="D14">
        <v>186.42500000000001</v>
      </c>
      <c r="E14">
        <v>542.64</v>
      </c>
      <c r="F14">
        <v>988.59</v>
      </c>
      <c r="G14">
        <v>375.71499999999997</v>
      </c>
      <c r="H14">
        <v>284.42</v>
      </c>
      <c r="I14">
        <v>447.57</v>
      </c>
      <c r="J14">
        <v>279.19</v>
      </c>
      <c r="K14">
        <v>252.73</v>
      </c>
      <c r="L14">
        <v>426.82499999999999</v>
      </c>
      <c r="M14">
        <v>954.99</v>
      </c>
      <c r="N14">
        <v>968.35500000000002</v>
      </c>
      <c r="O14">
        <v>337.435</v>
      </c>
      <c r="P14">
        <v>436.18</v>
      </c>
      <c r="Q14">
        <v>422.67500000000001</v>
      </c>
      <c r="R14">
        <v>70.504999999999995</v>
      </c>
      <c r="S14">
        <v>380.89499999999998</v>
      </c>
      <c r="T14">
        <v>128.91</v>
      </c>
      <c r="U14">
        <v>392</v>
      </c>
      <c r="V14">
        <v>30.495000000000001</v>
      </c>
      <c r="W14">
        <v>144.97999999999999</v>
      </c>
      <c r="X14">
        <v>379.30500000000001</v>
      </c>
      <c r="Y14">
        <v>1129.2950000000001</v>
      </c>
      <c r="Z14">
        <v>838.97500000000002</v>
      </c>
      <c r="AA14">
        <v>381.85500000000002</v>
      </c>
      <c r="AB14">
        <v>126.43</v>
      </c>
      <c r="AC14">
        <v>95.16</v>
      </c>
      <c r="AD14">
        <v>295</v>
      </c>
      <c r="AE14">
        <v>92.52</v>
      </c>
    </row>
    <row r="15" spans="1:31" x14ac:dyDescent="0.15">
      <c r="A15">
        <v>46175</v>
      </c>
      <c r="B15">
        <v>54.4</v>
      </c>
      <c r="C15">
        <v>35</v>
      </c>
      <c r="D15">
        <v>15.675000000000001</v>
      </c>
      <c r="E15">
        <v>0.5</v>
      </c>
      <c r="F15">
        <v>45.75</v>
      </c>
      <c r="G15">
        <v>17.295000000000002</v>
      </c>
      <c r="H15">
        <v>189.97499999999999</v>
      </c>
      <c r="I15">
        <v>15.005000000000001</v>
      </c>
      <c r="J15">
        <v>17.36</v>
      </c>
      <c r="K15">
        <v>288.21499999999997</v>
      </c>
      <c r="L15">
        <v>19.649999999999999</v>
      </c>
      <c r="M15">
        <v>23.5</v>
      </c>
      <c r="N15">
        <v>136.42500000000001</v>
      </c>
      <c r="O15">
        <v>0.49</v>
      </c>
      <c r="P15">
        <v>37.155000000000001</v>
      </c>
      <c r="Q15">
        <v>8.1999999999999993</v>
      </c>
      <c r="R15">
        <v>80</v>
      </c>
      <c r="S15">
        <v>10.83</v>
      </c>
      <c r="T15">
        <v>47.435000000000002</v>
      </c>
      <c r="U15">
        <v>28.885000000000002</v>
      </c>
      <c r="V15">
        <v>2.5350000000000001</v>
      </c>
      <c r="W15">
        <v>16.399999999999999</v>
      </c>
      <c r="X15">
        <v>1.57</v>
      </c>
      <c r="Y15">
        <v>27.02</v>
      </c>
      <c r="Z15">
        <v>6.96</v>
      </c>
      <c r="AA15">
        <v>135.065</v>
      </c>
      <c r="AB15">
        <v>0.5</v>
      </c>
      <c r="AC15">
        <v>31.1</v>
      </c>
      <c r="AD15">
        <v>17.89</v>
      </c>
      <c r="AE15">
        <v>13.5</v>
      </c>
    </row>
    <row r="16" spans="1:31" x14ac:dyDescent="0.15">
      <c r="A16">
        <v>46212</v>
      </c>
      <c r="B16">
        <v>2163.13333333333</v>
      </c>
      <c r="C16">
        <v>818.61066666666602</v>
      </c>
      <c r="D16">
        <v>1846.78666666666</v>
      </c>
      <c r="E16">
        <v>1349.8026666666599</v>
      </c>
      <c r="F16">
        <v>1302.6946666666599</v>
      </c>
      <c r="G16">
        <v>2739.2759999999998</v>
      </c>
      <c r="H16">
        <v>1580.856</v>
      </c>
      <c r="I16">
        <v>1504.9880000000001</v>
      </c>
      <c r="J16">
        <v>1010.912</v>
      </c>
      <c r="K16">
        <v>1264.6973333333301</v>
      </c>
      <c r="L16">
        <v>1175.864</v>
      </c>
      <c r="M16">
        <v>1370.2813333333299</v>
      </c>
      <c r="N16">
        <v>923.58533333333298</v>
      </c>
      <c r="O16">
        <v>836.38933333333296</v>
      </c>
      <c r="P16">
        <v>1072.0893333333299</v>
      </c>
      <c r="Q16">
        <v>1231.0026666666599</v>
      </c>
      <c r="R16">
        <v>806.70666666666602</v>
      </c>
      <c r="S16">
        <v>1463.576</v>
      </c>
      <c r="T16">
        <v>1412.9013333333301</v>
      </c>
      <c r="U16">
        <v>928.99466666666603</v>
      </c>
      <c r="V16">
        <v>642.22400000000005</v>
      </c>
      <c r="W16">
        <v>1092.528</v>
      </c>
      <c r="X16">
        <v>1172.44</v>
      </c>
      <c r="Y16">
        <v>1296.1693333333301</v>
      </c>
      <c r="Z16">
        <v>937.60799999999995</v>
      </c>
      <c r="AA16">
        <v>873.42666666666605</v>
      </c>
      <c r="AB16">
        <v>801.54533333333302</v>
      </c>
      <c r="AC16">
        <v>1464.6586666666601</v>
      </c>
      <c r="AD16">
        <v>1066.6079999999999</v>
      </c>
      <c r="AE16">
        <v>3289.9573333333301</v>
      </c>
    </row>
    <row r="17" spans="1:31" x14ac:dyDescent="0.15">
      <c r="A17">
        <v>46211</v>
      </c>
      <c r="B17">
        <v>1818.3246666666601</v>
      </c>
      <c r="C17">
        <v>1826.7560000000001</v>
      </c>
      <c r="D17">
        <v>1319.9873333333301</v>
      </c>
      <c r="E17">
        <v>1723.25133333333</v>
      </c>
      <c r="F17">
        <v>14483.359333333299</v>
      </c>
      <c r="G17">
        <v>2806.9893333333298</v>
      </c>
      <c r="H17">
        <v>1114.8986666666599</v>
      </c>
      <c r="I17">
        <v>1835.982</v>
      </c>
      <c r="J17">
        <v>1620.7186666666601</v>
      </c>
      <c r="K17">
        <v>683.65133333333301</v>
      </c>
      <c r="L17">
        <v>2066.7339999999999</v>
      </c>
      <c r="M17">
        <v>1405.70133333333</v>
      </c>
      <c r="N17">
        <v>1413.26133333333</v>
      </c>
      <c r="O17">
        <v>1858.92</v>
      </c>
      <c r="P17">
        <v>1080.518</v>
      </c>
      <c r="Q17">
        <v>1084.7913333333299</v>
      </c>
      <c r="R17">
        <v>1679.3773333333299</v>
      </c>
      <c r="S17">
        <v>2090.6179999999999</v>
      </c>
      <c r="T17">
        <v>1028.5053333333301</v>
      </c>
      <c r="U17">
        <v>3239.24</v>
      </c>
      <c r="V17">
        <v>800.58666666666602</v>
      </c>
      <c r="W17">
        <v>1415.3320000000001</v>
      </c>
      <c r="X17">
        <v>1342.338</v>
      </c>
      <c r="Y17">
        <v>2081.7579999999998</v>
      </c>
      <c r="Z17">
        <v>1804.8213333333299</v>
      </c>
      <c r="AA17">
        <v>2237.3139999999999</v>
      </c>
      <c r="AB17">
        <v>1284.6386666666599</v>
      </c>
      <c r="AC17">
        <v>1325.2366666666601</v>
      </c>
      <c r="AD17">
        <v>2988.9446666666599</v>
      </c>
      <c r="AE17">
        <v>1789.778</v>
      </c>
    </row>
    <row r="18" spans="1:31" x14ac:dyDescent="0.15">
      <c r="A18">
        <v>46176</v>
      </c>
      <c r="B18">
        <v>42.81</v>
      </c>
      <c r="C18">
        <v>4.7</v>
      </c>
      <c r="D18">
        <v>5.0049999999999999</v>
      </c>
      <c r="E18">
        <v>21.3</v>
      </c>
      <c r="F18">
        <v>12.04</v>
      </c>
      <c r="G18">
        <v>429.12</v>
      </c>
      <c r="H18">
        <v>80</v>
      </c>
      <c r="I18">
        <v>21.46</v>
      </c>
      <c r="J18">
        <v>56.15</v>
      </c>
      <c r="K18">
        <v>23.8</v>
      </c>
      <c r="L18">
        <v>25.5</v>
      </c>
      <c r="M18">
        <v>12.62</v>
      </c>
      <c r="N18">
        <v>218.41499999999999</v>
      </c>
      <c r="O18">
        <v>5.5650000000000004</v>
      </c>
      <c r="P18">
        <v>197.89</v>
      </c>
      <c r="Q18">
        <v>64.900000000000006</v>
      </c>
      <c r="R18">
        <v>93.51</v>
      </c>
      <c r="S18">
        <v>225.6</v>
      </c>
      <c r="T18">
        <v>923.03</v>
      </c>
      <c r="U18">
        <v>75.144999999999996</v>
      </c>
      <c r="V18">
        <v>272.815</v>
      </c>
      <c r="W18">
        <v>168.83</v>
      </c>
      <c r="X18">
        <v>274.88</v>
      </c>
      <c r="Y18">
        <v>166.07</v>
      </c>
      <c r="Z18">
        <v>306.37</v>
      </c>
      <c r="AA18">
        <v>25.09</v>
      </c>
      <c r="AB18">
        <v>137.06</v>
      </c>
      <c r="AC18">
        <v>63.8</v>
      </c>
      <c r="AD18">
        <v>2.92</v>
      </c>
      <c r="AE18">
        <v>49</v>
      </c>
    </row>
    <row r="19" spans="1:31" x14ac:dyDescent="0.15">
      <c r="A19">
        <v>46218</v>
      </c>
      <c r="B19">
        <v>1474.2366666666601</v>
      </c>
      <c r="C19">
        <v>1167.6033333333301</v>
      </c>
      <c r="D19">
        <v>1558.9866666666601</v>
      </c>
      <c r="E19">
        <v>5061.82</v>
      </c>
      <c r="F19">
        <v>1905.9466666666599</v>
      </c>
      <c r="G19">
        <v>3746.15333333333</v>
      </c>
      <c r="H19">
        <v>1494.5066666666601</v>
      </c>
      <c r="I19">
        <v>1579.91</v>
      </c>
      <c r="J19">
        <v>1726.60666666666</v>
      </c>
      <c r="K19">
        <v>783.08333333333303</v>
      </c>
      <c r="L19">
        <v>1815.95</v>
      </c>
      <c r="M19">
        <v>1833.2933333333301</v>
      </c>
      <c r="N19">
        <v>883.87</v>
      </c>
      <c r="O19">
        <v>4276.1233333333303</v>
      </c>
      <c r="P19">
        <v>1638.44333333333</v>
      </c>
      <c r="Q19">
        <v>2721.27</v>
      </c>
      <c r="R19">
        <v>2112.42</v>
      </c>
      <c r="S19">
        <v>1417.86</v>
      </c>
      <c r="T19">
        <v>1545.32666666666</v>
      </c>
      <c r="U19">
        <v>2573.90333333333</v>
      </c>
      <c r="V19">
        <v>1365.34666666666</v>
      </c>
      <c r="W19">
        <v>1879.49</v>
      </c>
      <c r="X19">
        <v>1947.62</v>
      </c>
      <c r="Y19">
        <v>2032.30666666666</v>
      </c>
      <c r="Z19">
        <v>4336.6033333333298</v>
      </c>
      <c r="AA19">
        <v>1492.22</v>
      </c>
      <c r="AB19">
        <v>1052.9466666666599</v>
      </c>
      <c r="AC19">
        <v>5791.9733333333297</v>
      </c>
      <c r="AD19">
        <v>1924.4566666666601</v>
      </c>
      <c r="AE19">
        <v>4428.6000000000004</v>
      </c>
    </row>
    <row r="20" spans="1:31" x14ac:dyDescent="0.15">
      <c r="A20">
        <v>46210</v>
      </c>
      <c r="B20">
        <v>1473.51</v>
      </c>
      <c r="C20">
        <v>5572.2313636363597</v>
      </c>
      <c r="D20">
        <v>2182.2359090908999</v>
      </c>
      <c r="E20">
        <v>1531.45363636363</v>
      </c>
      <c r="F20">
        <v>3864.835</v>
      </c>
      <c r="G20">
        <v>3019.8086363636298</v>
      </c>
      <c r="H20">
        <v>1280.3163636363599</v>
      </c>
      <c r="I20">
        <v>1987.33954545454</v>
      </c>
      <c r="J20">
        <v>1645.6563636363601</v>
      </c>
      <c r="K20">
        <v>1850.75727272727</v>
      </c>
      <c r="L20">
        <v>1712.7677272727201</v>
      </c>
      <c r="M20">
        <v>4080.0527272727199</v>
      </c>
      <c r="N20">
        <v>2308.0909090908999</v>
      </c>
      <c r="O20">
        <v>2049.2395454545399</v>
      </c>
      <c r="P20">
        <v>3334.9540909090902</v>
      </c>
      <c r="Q20">
        <v>1201.8845454545401</v>
      </c>
      <c r="R20">
        <v>5590.6354545454496</v>
      </c>
      <c r="S20">
        <v>2011.8981818181801</v>
      </c>
      <c r="T20">
        <v>3299.5377272727201</v>
      </c>
      <c r="U20">
        <v>4710.1222727272698</v>
      </c>
      <c r="V20">
        <v>2311.665</v>
      </c>
      <c r="W20">
        <v>2791.8868181818102</v>
      </c>
      <c r="X20">
        <v>2350.1981818181798</v>
      </c>
      <c r="Y20">
        <v>2756.6968181818102</v>
      </c>
      <c r="Z20">
        <v>3117.07</v>
      </c>
      <c r="AA20">
        <v>2709.1622727272702</v>
      </c>
      <c r="AB20">
        <v>2621.9713636363599</v>
      </c>
      <c r="AC20">
        <v>3585.1536363636301</v>
      </c>
      <c r="AD20">
        <v>4855.7550000000001</v>
      </c>
      <c r="AE20">
        <v>1922.8050000000001</v>
      </c>
    </row>
    <row r="21" spans="1:31" x14ac:dyDescent="0.15">
      <c r="A21">
        <v>46217</v>
      </c>
      <c r="B21">
        <v>1413.4466666666599</v>
      </c>
      <c r="C21">
        <v>1726.16</v>
      </c>
      <c r="D21">
        <v>1792.38</v>
      </c>
      <c r="E21">
        <v>1504.1766666666599</v>
      </c>
      <c r="F21">
        <v>4019.38</v>
      </c>
      <c r="G21">
        <v>3368.1066666666602</v>
      </c>
      <c r="H21">
        <v>5005.6866666666601</v>
      </c>
      <c r="I21">
        <v>2978.3</v>
      </c>
      <c r="J21">
        <v>3299.4966666666601</v>
      </c>
      <c r="K21">
        <v>2488.5266666666598</v>
      </c>
      <c r="L21">
        <v>1847.86333333333</v>
      </c>
      <c r="M21">
        <v>2310.7233333333302</v>
      </c>
      <c r="N21">
        <v>1298.8</v>
      </c>
      <c r="O21">
        <v>3377.84</v>
      </c>
      <c r="P21">
        <v>3716.03666666666</v>
      </c>
      <c r="Q21">
        <v>2732.69</v>
      </c>
      <c r="R21">
        <v>5445.5233333333299</v>
      </c>
      <c r="S21">
        <v>4898.61333333333</v>
      </c>
      <c r="T21">
        <v>1900.23</v>
      </c>
      <c r="U21">
        <v>1634.84666666666</v>
      </c>
      <c r="V21">
        <v>1512.5433333333301</v>
      </c>
      <c r="W21">
        <v>4790.36333333333</v>
      </c>
      <c r="X21">
        <v>582.31333333333305</v>
      </c>
      <c r="Y21">
        <v>1900.29666666666</v>
      </c>
      <c r="Z21">
        <v>3505.67333333333</v>
      </c>
      <c r="AA21">
        <v>5364.29</v>
      </c>
      <c r="AB21">
        <v>1437.95</v>
      </c>
      <c r="AC21">
        <v>4784.3900000000003</v>
      </c>
      <c r="AD21">
        <v>2541.1633333333298</v>
      </c>
      <c r="AE21">
        <v>1132.8800000000001</v>
      </c>
    </row>
    <row r="22" spans="1:31" x14ac:dyDescent="0.15">
      <c r="A22">
        <v>46215</v>
      </c>
      <c r="B22">
        <v>2218.6</v>
      </c>
      <c r="C22">
        <v>992.05666666666605</v>
      </c>
      <c r="D22">
        <v>2488.15</v>
      </c>
      <c r="E22">
        <v>920.54</v>
      </c>
      <c r="F22">
        <v>3121.47</v>
      </c>
      <c r="G22">
        <v>3715.7566666666598</v>
      </c>
      <c r="H22">
        <v>799.15666666666596</v>
      </c>
      <c r="I22">
        <v>1623.59</v>
      </c>
      <c r="J22">
        <v>2862.05</v>
      </c>
      <c r="K22">
        <v>1228.84666666666</v>
      </c>
      <c r="L22">
        <v>3515.38333333333</v>
      </c>
      <c r="M22">
        <v>3119.8033333333301</v>
      </c>
      <c r="N22">
        <v>855.91</v>
      </c>
      <c r="O22">
        <v>916.62666666666598</v>
      </c>
      <c r="P22">
        <v>2918.66</v>
      </c>
      <c r="Q22">
        <v>734.21</v>
      </c>
      <c r="R22">
        <v>2618.48</v>
      </c>
      <c r="S22">
        <v>590.48333333333301</v>
      </c>
      <c r="T22">
        <v>2910.2533333333299</v>
      </c>
      <c r="U22">
        <v>3855.94</v>
      </c>
      <c r="V22">
        <v>2689.7433333333302</v>
      </c>
      <c r="W22">
        <v>4453.8100000000004</v>
      </c>
      <c r="X22">
        <v>4566.2633333333297</v>
      </c>
      <c r="Y22">
        <v>3404.4166666666601</v>
      </c>
      <c r="Z22">
        <v>2223.1</v>
      </c>
      <c r="AA22">
        <v>1498.05666666666</v>
      </c>
      <c r="AB22">
        <v>1293.7733333333299</v>
      </c>
      <c r="AC22">
        <v>3518.5633333333299</v>
      </c>
      <c r="AD22">
        <v>3414.57666666666</v>
      </c>
      <c r="AE22">
        <v>1241.5999999999999</v>
      </c>
    </row>
    <row r="23" spans="1:31" x14ac:dyDescent="0.15">
      <c r="A23">
        <v>46177</v>
      </c>
      <c r="B23">
        <v>1655.6949999999999</v>
      </c>
      <c r="C23">
        <v>1937.105</v>
      </c>
      <c r="D23">
        <v>714.70500000000004</v>
      </c>
      <c r="E23">
        <v>147.19499999999999</v>
      </c>
      <c r="F23">
        <v>1760.71</v>
      </c>
      <c r="G23">
        <v>546.04999999999995</v>
      </c>
      <c r="H23">
        <v>301.26</v>
      </c>
      <c r="I23">
        <v>446.31</v>
      </c>
      <c r="J23">
        <v>240.91</v>
      </c>
      <c r="K23">
        <v>1024.73</v>
      </c>
      <c r="L23">
        <v>154.45500000000001</v>
      </c>
      <c r="M23">
        <v>1202.03</v>
      </c>
      <c r="N23">
        <v>299.20999999999998</v>
      </c>
      <c r="O23">
        <v>7.2649999999999997</v>
      </c>
      <c r="P23">
        <v>70.150000000000006</v>
      </c>
      <c r="Q23">
        <v>129.05500000000001</v>
      </c>
      <c r="R23">
        <v>161.5</v>
      </c>
      <c r="S23">
        <v>129.75</v>
      </c>
      <c r="T23">
        <v>705.55</v>
      </c>
      <c r="U23">
        <v>217.88499999999999</v>
      </c>
      <c r="V23">
        <v>88.525000000000006</v>
      </c>
      <c r="W23">
        <v>1155.75</v>
      </c>
      <c r="X23">
        <v>100.035</v>
      </c>
      <c r="Y23">
        <v>419.12</v>
      </c>
      <c r="Z23">
        <v>135.88999999999999</v>
      </c>
      <c r="AA23">
        <v>416.58</v>
      </c>
      <c r="AB23">
        <v>325.83499999999998</v>
      </c>
      <c r="AC23">
        <v>320.64</v>
      </c>
      <c r="AD23">
        <v>5.46</v>
      </c>
      <c r="AE23">
        <v>351.64499999999998</v>
      </c>
    </row>
    <row r="24" spans="1:31" x14ac:dyDescent="0.15">
      <c r="A24">
        <v>46186</v>
      </c>
      <c r="B24">
        <v>216.79</v>
      </c>
      <c r="C24">
        <v>81.42</v>
      </c>
      <c r="D24">
        <v>0.95</v>
      </c>
      <c r="E24">
        <v>53.05</v>
      </c>
      <c r="F24">
        <v>155.52500000000001</v>
      </c>
      <c r="G24">
        <v>22</v>
      </c>
      <c r="H24">
        <v>9.9</v>
      </c>
      <c r="I24">
        <v>57.24</v>
      </c>
      <c r="J24">
        <v>51.18</v>
      </c>
      <c r="K24">
        <v>23.024999999999999</v>
      </c>
      <c r="L24">
        <v>166.5</v>
      </c>
      <c r="M24">
        <v>10</v>
      </c>
      <c r="N24">
        <v>0.5</v>
      </c>
      <c r="O24">
        <v>18.085000000000001</v>
      </c>
      <c r="P24">
        <v>13.5</v>
      </c>
      <c r="Q24">
        <v>59.774999999999999</v>
      </c>
      <c r="R24">
        <v>25.8</v>
      </c>
      <c r="S24">
        <v>7.5</v>
      </c>
      <c r="T24">
        <v>11.6</v>
      </c>
      <c r="U24">
        <v>1.02</v>
      </c>
      <c r="V24">
        <v>62.53</v>
      </c>
      <c r="W24">
        <v>30.454999999999998</v>
      </c>
      <c r="X24">
        <v>94.08</v>
      </c>
      <c r="Y24">
        <v>18.445</v>
      </c>
      <c r="Z24">
        <v>6.96</v>
      </c>
      <c r="AA24">
        <v>74.48</v>
      </c>
      <c r="AB24">
        <v>5.3</v>
      </c>
      <c r="AC24">
        <v>52</v>
      </c>
      <c r="AD24">
        <v>0.48</v>
      </c>
      <c r="AE24">
        <v>6</v>
      </c>
    </row>
    <row r="25" spans="1:31" x14ac:dyDescent="0.15">
      <c r="A25">
        <v>46184</v>
      </c>
      <c r="B25">
        <v>34.35</v>
      </c>
      <c r="C25">
        <v>1.5</v>
      </c>
      <c r="D25">
        <v>9.7200000000000006</v>
      </c>
      <c r="E25">
        <v>25.62</v>
      </c>
      <c r="F25">
        <v>51.555</v>
      </c>
      <c r="G25">
        <v>196.97</v>
      </c>
      <c r="H25">
        <v>241.47499999999999</v>
      </c>
      <c r="I25">
        <v>43.56</v>
      </c>
      <c r="J25">
        <v>30.2</v>
      </c>
      <c r="K25">
        <v>15.92</v>
      </c>
      <c r="L25">
        <v>24</v>
      </c>
      <c r="M25">
        <v>5.99</v>
      </c>
      <c r="N25">
        <v>495.97500000000002</v>
      </c>
      <c r="O25">
        <v>719.32</v>
      </c>
      <c r="P25">
        <v>787.84</v>
      </c>
      <c r="Q25">
        <v>10.9</v>
      </c>
      <c r="R25">
        <v>161.17500000000001</v>
      </c>
      <c r="S25">
        <v>41.945</v>
      </c>
      <c r="T25">
        <v>122.34</v>
      </c>
      <c r="U25">
        <v>71.540000000000006</v>
      </c>
      <c r="V25">
        <v>18.11</v>
      </c>
      <c r="W25">
        <v>817.05499999999995</v>
      </c>
      <c r="X25">
        <v>47.18</v>
      </c>
      <c r="Y25">
        <v>45.81</v>
      </c>
      <c r="Z25">
        <v>2.4</v>
      </c>
      <c r="AA25">
        <v>72.34</v>
      </c>
      <c r="AB25">
        <v>2</v>
      </c>
      <c r="AC25">
        <v>37.405000000000001</v>
      </c>
      <c r="AD25">
        <v>111</v>
      </c>
      <c r="AE25">
        <v>70.86</v>
      </c>
    </row>
    <row r="26" spans="1:31" x14ac:dyDescent="0.15">
      <c r="A26">
        <v>46178</v>
      </c>
      <c r="B26">
        <v>254.43</v>
      </c>
      <c r="C26">
        <v>54.98</v>
      </c>
      <c r="D26">
        <v>281.85000000000002</v>
      </c>
      <c r="E26">
        <v>0.3</v>
      </c>
      <c r="F26">
        <v>8</v>
      </c>
      <c r="G26">
        <v>113.73</v>
      </c>
      <c r="H26">
        <v>593.85500000000002</v>
      </c>
      <c r="I26">
        <v>118.69499999999999</v>
      </c>
      <c r="J26">
        <v>44.704999999999998</v>
      </c>
      <c r="K26">
        <v>200.21</v>
      </c>
      <c r="L26">
        <v>51.895000000000003</v>
      </c>
      <c r="M26">
        <v>23.9</v>
      </c>
      <c r="N26">
        <v>302.185</v>
      </c>
      <c r="O26">
        <v>217.86500000000001</v>
      </c>
      <c r="P26">
        <v>34.795000000000002</v>
      </c>
      <c r="Q26">
        <v>758.88499999999999</v>
      </c>
      <c r="R26">
        <v>5.4</v>
      </c>
      <c r="S26">
        <v>56.5</v>
      </c>
      <c r="T26">
        <v>11.115</v>
      </c>
      <c r="U26">
        <v>107.995</v>
      </c>
      <c r="V26">
        <v>64.995000000000005</v>
      </c>
      <c r="W26">
        <v>97.055000000000007</v>
      </c>
      <c r="X26">
        <v>686</v>
      </c>
      <c r="Y26">
        <v>275.39999999999998</v>
      </c>
      <c r="Z26">
        <v>99.45</v>
      </c>
      <c r="AA26">
        <v>9.8000000000000007</v>
      </c>
      <c r="AB26">
        <v>378.42500000000001</v>
      </c>
      <c r="AC26">
        <v>1818.73</v>
      </c>
      <c r="AD26">
        <v>421.76499999999999</v>
      </c>
      <c r="AE26">
        <v>156.02000000000001</v>
      </c>
    </row>
    <row r="27" spans="1:31" x14ac:dyDescent="0.15">
      <c r="A27">
        <v>46179</v>
      </c>
      <c r="B27">
        <v>1232.52</v>
      </c>
      <c r="C27">
        <v>116.43</v>
      </c>
      <c r="D27">
        <v>474.73</v>
      </c>
      <c r="E27">
        <v>2321.355</v>
      </c>
      <c r="F27">
        <v>817.37</v>
      </c>
      <c r="G27">
        <v>1057.48</v>
      </c>
      <c r="H27">
        <v>252.52</v>
      </c>
      <c r="I27">
        <v>55.17</v>
      </c>
      <c r="J27">
        <v>43.88</v>
      </c>
      <c r="K27">
        <v>133.51</v>
      </c>
      <c r="L27">
        <v>403.36</v>
      </c>
      <c r="M27">
        <v>15.1</v>
      </c>
      <c r="N27">
        <v>1248.605</v>
      </c>
      <c r="O27">
        <v>146.77000000000001</v>
      </c>
      <c r="P27">
        <v>1807.115</v>
      </c>
      <c r="Q27">
        <v>778.14</v>
      </c>
      <c r="R27">
        <v>270.8</v>
      </c>
      <c r="S27">
        <v>301.78500000000003</v>
      </c>
      <c r="T27">
        <v>199.01</v>
      </c>
      <c r="U27">
        <v>1261.48</v>
      </c>
      <c r="V27">
        <v>300.26499999999999</v>
      </c>
      <c r="W27">
        <v>998.53499999999997</v>
      </c>
      <c r="X27">
        <v>904.26499999999999</v>
      </c>
      <c r="Y27">
        <v>602.71500000000003</v>
      </c>
      <c r="Z27">
        <v>1906.66</v>
      </c>
      <c r="AA27">
        <v>105.41</v>
      </c>
      <c r="AB27">
        <v>1818.365</v>
      </c>
      <c r="AC27">
        <v>80.135000000000005</v>
      </c>
      <c r="AD27">
        <v>1049.915</v>
      </c>
      <c r="AE27">
        <v>271.245</v>
      </c>
    </row>
    <row r="28" spans="1:31" x14ac:dyDescent="0.15">
      <c r="A28">
        <v>46180</v>
      </c>
      <c r="B28">
        <v>1080.855</v>
      </c>
      <c r="C28">
        <v>7.17</v>
      </c>
      <c r="D28">
        <v>337.45</v>
      </c>
      <c r="E28">
        <v>36.5</v>
      </c>
      <c r="F28">
        <v>338.41500000000002</v>
      </c>
      <c r="G28">
        <v>58.645000000000003</v>
      </c>
      <c r="H28">
        <v>20</v>
      </c>
      <c r="I28">
        <v>8.43</v>
      </c>
      <c r="J28">
        <v>53.265000000000001</v>
      </c>
      <c r="K28">
        <v>25.17</v>
      </c>
      <c r="L28">
        <v>162.935</v>
      </c>
      <c r="M28">
        <v>3.2949999999999999</v>
      </c>
      <c r="N28">
        <v>14.73</v>
      </c>
      <c r="O28">
        <v>11.145</v>
      </c>
      <c r="P28">
        <v>6.5049999999999999</v>
      </c>
      <c r="Q28">
        <v>22.6</v>
      </c>
      <c r="R28">
        <v>5.0000000000000001E-3</v>
      </c>
      <c r="S28">
        <v>11.345000000000001</v>
      </c>
      <c r="T28">
        <v>42.66</v>
      </c>
      <c r="U28">
        <v>262.35500000000002</v>
      </c>
      <c r="V28">
        <v>287.27999999999997</v>
      </c>
      <c r="W28">
        <v>559.67999999999995</v>
      </c>
      <c r="X28">
        <v>22.1</v>
      </c>
      <c r="Y28">
        <v>589.46</v>
      </c>
      <c r="Z28">
        <v>81.98</v>
      </c>
      <c r="AA28">
        <v>125.39</v>
      </c>
      <c r="AB28">
        <v>317.85000000000002</v>
      </c>
      <c r="AC28">
        <v>490.97</v>
      </c>
      <c r="AD28">
        <v>51.5</v>
      </c>
      <c r="AE28">
        <v>146.57</v>
      </c>
    </row>
    <row r="29" spans="1:31" x14ac:dyDescent="0.15">
      <c r="A29">
        <v>46181</v>
      </c>
      <c r="B29">
        <v>445.15</v>
      </c>
      <c r="C29">
        <v>9.3000000000000007</v>
      </c>
      <c r="D29">
        <v>576.17999999999995</v>
      </c>
      <c r="E29">
        <v>656.19500000000005</v>
      </c>
      <c r="F29">
        <v>747.995</v>
      </c>
      <c r="G29">
        <v>396.21</v>
      </c>
      <c r="H29">
        <v>1100.1099999999999</v>
      </c>
      <c r="I29">
        <v>30.135000000000002</v>
      </c>
      <c r="J29">
        <v>468.83499999999998</v>
      </c>
      <c r="K29">
        <v>57.63</v>
      </c>
      <c r="L29">
        <v>36.024999999999999</v>
      </c>
      <c r="M29">
        <v>1993.7</v>
      </c>
      <c r="N29">
        <v>1374.825</v>
      </c>
      <c r="O29">
        <v>2437.38</v>
      </c>
      <c r="P29">
        <v>893.05</v>
      </c>
      <c r="Q29">
        <v>674.9</v>
      </c>
      <c r="R29">
        <v>5682.085</v>
      </c>
      <c r="S29">
        <v>1038.4349999999999</v>
      </c>
      <c r="T29">
        <v>1100.0899999999999</v>
      </c>
      <c r="U29">
        <v>967.33</v>
      </c>
      <c r="V29">
        <v>2908.1149999999998</v>
      </c>
      <c r="W29">
        <v>1526.675</v>
      </c>
      <c r="X29">
        <v>13.46</v>
      </c>
      <c r="Y29">
        <v>1207.18</v>
      </c>
      <c r="Z29">
        <v>1363.125</v>
      </c>
      <c r="AA29">
        <v>1800.9849999999999</v>
      </c>
      <c r="AB29">
        <v>1579.18</v>
      </c>
      <c r="AC29">
        <v>789.87</v>
      </c>
      <c r="AD29">
        <v>672.65</v>
      </c>
      <c r="AE29">
        <v>974.97500000000002</v>
      </c>
    </row>
    <row r="30" spans="1:31" x14ac:dyDescent="0.15">
      <c r="A30">
        <v>46208</v>
      </c>
      <c r="B30">
        <v>4822.8766666666597</v>
      </c>
      <c r="C30">
        <v>3129.0933333333301</v>
      </c>
      <c r="D30">
        <v>7824.6741666666603</v>
      </c>
      <c r="E30">
        <v>3181.2109999999998</v>
      </c>
      <c r="F30">
        <v>6587.3649999999998</v>
      </c>
      <c r="G30">
        <v>3834.7091666666602</v>
      </c>
      <c r="H30">
        <v>9084.2605000000003</v>
      </c>
      <c r="I30">
        <v>3628.75516666666</v>
      </c>
      <c r="J30">
        <v>4464.0113333333302</v>
      </c>
      <c r="K30">
        <v>3931.1631666666599</v>
      </c>
      <c r="L30">
        <v>4712.6485000000002</v>
      </c>
      <c r="M30">
        <v>8288.8080000000009</v>
      </c>
      <c r="N30">
        <v>7987.4673333333303</v>
      </c>
      <c r="O30">
        <v>3769.0066666666598</v>
      </c>
      <c r="P30">
        <v>6791.2816666666604</v>
      </c>
      <c r="Q30">
        <v>2324.0509999999999</v>
      </c>
      <c r="R30">
        <v>3613.0120000000002</v>
      </c>
      <c r="S30">
        <v>4990.1251666666603</v>
      </c>
      <c r="T30">
        <v>5017.8379999999997</v>
      </c>
      <c r="U30">
        <v>4064.09216666666</v>
      </c>
      <c r="V30">
        <v>3582.2401666666601</v>
      </c>
      <c r="W30">
        <v>6569.9925000000003</v>
      </c>
      <c r="X30">
        <v>4404.7955000000002</v>
      </c>
      <c r="Y30">
        <v>4025.8886666666599</v>
      </c>
      <c r="Z30">
        <v>1457.45266666666</v>
      </c>
      <c r="AA30">
        <v>7192.2253333333301</v>
      </c>
      <c r="AB30">
        <v>3751.8649999999998</v>
      </c>
      <c r="AC30">
        <v>8222.1746666666604</v>
      </c>
      <c r="AD30">
        <v>4692.9898333333304</v>
      </c>
      <c r="AE30">
        <v>7781.6075000000001</v>
      </c>
    </row>
    <row r="31" spans="1:31" x14ac:dyDescent="0.15">
      <c r="A31">
        <v>46216</v>
      </c>
      <c r="B31">
        <v>2544.8533333333298</v>
      </c>
      <c r="C31">
        <v>1514.67</v>
      </c>
      <c r="D31">
        <v>1224.90333333333</v>
      </c>
      <c r="E31">
        <v>5898.8966666666602</v>
      </c>
      <c r="F31">
        <v>1616.02666666666</v>
      </c>
      <c r="G31">
        <v>3064.66</v>
      </c>
      <c r="H31">
        <v>2382.2966666666598</v>
      </c>
      <c r="I31">
        <v>1809.4733333333299</v>
      </c>
      <c r="J31">
        <v>1712.96333333333</v>
      </c>
      <c r="K31">
        <v>2408.19333333333</v>
      </c>
      <c r="L31">
        <v>2745.4866666666599</v>
      </c>
      <c r="M31">
        <v>2890.1466666666602</v>
      </c>
      <c r="N31">
        <v>688.78333333333296</v>
      </c>
      <c r="O31">
        <v>2712.9</v>
      </c>
      <c r="P31">
        <v>3689.8133333333299</v>
      </c>
      <c r="Q31">
        <v>978.856666666666</v>
      </c>
      <c r="R31">
        <v>1964.7733333333299</v>
      </c>
      <c r="S31">
        <v>1063.9766666666601</v>
      </c>
      <c r="T31">
        <v>2462.5933333333301</v>
      </c>
      <c r="U31">
        <v>3317.4533333333302</v>
      </c>
      <c r="V31">
        <v>2144.2633333333301</v>
      </c>
      <c r="W31">
        <v>999.6</v>
      </c>
      <c r="X31">
        <v>2671.5866666666602</v>
      </c>
      <c r="Y31">
        <v>1809.4266666666599</v>
      </c>
      <c r="Z31">
        <v>886.66333333333296</v>
      </c>
      <c r="AA31">
        <v>922.64</v>
      </c>
      <c r="AB31">
        <v>1262.2433333333299</v>
      </c>
      <c r="AC31">
        <v>2456.7366666666599</v>
      </c>
      <c r="AD31">
        <v>1769.2233333333299</v>
      </c>
      <c r="AE31">
        <v>2039.8866666666599</v>
      </c>
    </row>
    <row r="32" spans="1:31" x14ac:dyDescent="0.15">
      <c r="A32">
        <v>46185</v>
      </c>
      <c r="B32">
        <v>152.61500000000001</v>
      </c>
      <c r="C32">
        <v>0.5</v>
      </c>
      <c r="D32">
        <v>150.22499999999999</v>
      </c>
      <c r="E32">
        <v>98.8</v>
      </c>
      <c r="F32">
        <v>8.4849999999999994</v>
      </c>
      <c r="G32">
        <v>59.12</v>
      </c>
      <c r="H32">
        <v>86.5</v>
      </c>
      <c r="I32">
        <v>99.03</v>
      </c>
      <c r="J32">
        <v>28.8</v>
      </c>
      <c r="K32">
        <v>87.21</v>
      </c>
      <c r="L32">
        <v>87.194999999999993</v>
      </c>
      <c r="M32">
        <v>33</v>
      </c>
      <c r="N32">
        <v>166.185</v>
      </c>
      <c r="O32">
        <v>2.5449999999999999</v>
      </c>
      <c r="P32">
        <v>1.165</v>
      </c>
      <c r="Q32">
        <v>101.8</v>
      </c>
      <c r="R32">
        <v>393.09500000000003</v>
      </c>
      <c r="S32">
        <v>103.46</v>
      </c>
      <c r="T32">
        <v>30.535</v>
      </c>
      <c r="U32">
        <v>97.24</v>
      </c>
      <c r="V32">
        <v>101.5</v>
      </c>
      <c r="W32">
        <v>611.55499999999995</v>
      </c>
      <c r="X32">
        <v>334.32499999999999</v>
      </c>
      <c r="Y32">
        <v>142.75</v>
      </c>
      <c r="Z32">
        <v>24.47</v>
      </c>
      <c r="AA32">
        <v>320.39</v>
      </c>
      <c r="AB32">
        <v>450.1</v>
      </c>
      <c r="AC32">
        <v>106.815</v>
      </c>
      <c r="AD32">
        <v>0.26</v>
      </c>
      <c r="AE32">
        <v>152.77000000000001</v>
      </c>
    </row>
    <row r="33" spans="1:31" x14ac:dyDescent="0.15">
      <c r="A33">
        <v>46204</v>
      </c>
      <c r="B33">
        <v>12567.5967</v>
      </c>
      <c r="C33">
        <v>3927.9155000000001</v>
      </c>
      <c r="D33">
        <v>5056.5501999999997</v>
      </c>
      <c r="E33">
        <v>5382.6243999999997</v>
      </c>
      <c r="F33">
        <v>7322.0824000000002</v>
      </c>
      <c r="G33">
        <v>2128.2494000000002</v>
      </c>
      <c r="H33">
        <v>1606.1006</v>
      </c>
      <c r="I33">
        <v>1009.5628</v>
      </c>
      <c r="J33">
        <v>1526.0590999999999</v>
      </c>
      <c r="K33">
        <v>1353.5338999999999</v>
      </c>
      <c r="L33">
        <v>3615.0169999999998</v>
      </c>
      <c r="M33">
        <v>6410.7267000000002</v>
      </c>
      <c r="N33">
        <v>9330.0018999999993</v>
      </c>
      <c r="O33">
        <v>3014.1178</v>
      </c>
      <c r="P33">
        <v>4478.6545999999998</v>
      </c>
      <c r="Q33">
        <v>11186.412700000001</v>
      </c>
      <c r="R33">
        <v>1743.6804999999999</v>
      </c>
      <c r="S33">
        <v>1949.7985000000001</v>
      </c>
      <c r="T33">
        <v>1728.3703</v>
      </c>
      <c r="U33">
        <v>4194.8321999999998</v>
      </c>
      <c r="V33">
        <v>3684.2887000000001</v>
      </c>
      <c r="W33">
        <v>8253.5084000000006</v>
      </c>
      <c r="X33">
        <v>5349.0504000000001</v>
      </c>
      <c r="Y33">
        <v>6445.9592000000002</v>
      </c>
      <c r="Z33">
        <v>914.32270000000005</v>
      </c>
      <c r="AA33">
        <v>2599.6921000000002</v>
      </c>
      <c r="AB33">
        <v>4398.0375000000004</v>
      </c>
      <c r="AC33">
        <v>6750.0376999999999</v>
      </c>
      <c r="AD33">
        <v>1752.3939</v>
      </c>
      <c r="AE33">
        <v>1858.7615000000001</v>
      </c>
    </row>
    <row r="34" spans="1:31" x14ac:dyDescent="0.15">
      <c r="A34">
        <v>46182</v>
      </c>
      <c r="B34">
        <v>265.17</v>
      </c>
      <c r="C34">
        <v>25</v>
      </c>
      <c r="D34">
        <v>391.70499999999998</v>
      </c>
      <c r="E34">
        <v>24.274999999999999</v>
      </c>
      <c r="F34">
        <v>313.86500000000001</v>
      </c>
      <c r="G34">
        <v>667.5</v>
      </c>
      <c r="H34">
        <v>405.82</v>
      </c>
      <c r="I34">
        <v>22.42</v>
      </c>
      <c r="J34">
        <v>130.26</v>
      </c>
      <c r="K34">
        <v>1893.82</v>
      </c>
      <c r="L34">
        <v>12.01</v>
      </c>
      <c r="M34">
        <v>70.06</v>
      </c>
      <c r="N34">
        <v>795.21500000000003</v>
      </c>
      <c r="O34">
        <v>79.724999999999994</v>
      </c>
      <c r="P34">
        <v>187.57</v>
      </c>
      <c r="Q34">
        <v>90.22</v>
      </c>
      <c r="R34">
        <v>36.935000000000002</v>
      </c>
      <c r="S34">
        <v>5.6749999999999998</v>
      </c>
      <c r="T34">
        <v>24.2</v>
      </c>
      <c r="U34">
        <v>437.82499999999999</v>
      </c>
      <c r="V34">
        <v>257.69</v>
      </c>
      <c r="W34">
        <v>750.14499999999998</v>
      </c>
      <c r="X34">
        <v>14.5</v>
      </c>
      <c r="Y34">
        <v>185.44499999999999</v>
      </c>
      <c r="Z34">
        <v>337.875</v>
      </c>
      <c r="AA34">
        <v>548.79999999999995</v>
      </c>
      <c r="AB34">
        <v>2651.08</v>
      </c>
      <c r="AC34">
        <v>121.7</v>
      </c>
      <c r="AD34">
        <v>363.14499999999998</v>
      </c>
      <c r="AE34">
        <v>582.21</v>
      </c>
    </row>
    <row r="35" spans="1:31" x14ac:dyDescent="0.15">
      <c r="A35">
        <v>46207</v>
      </c>
      <c r="B35">
        <v>7280.8037000000004</v>
      </c>
      <c r="C35">
        <v>7055.2178999999996</v>
      </c>
      <c r="D35">
        <v>3410.1914000000002</v>
      </c>
      <c r="E35">
        <v>2805.0162999999998</v>
      </c>
      <c r="F35">
        <v>5512.5864000000001</v>
      </c>
      <c r="G35">
        <v>2481.3517000000002</v>
      </c>
      <c r="H35">
        <v>3828.7035000000001</v>
      </c>
      <c r="I35">
        <v>2434.2289000000001</v>
      </c>
      <c r="J35">
        <v>2988.3395999999998</v>
      </c>
      <c r="K35">
        <v>3373.6041</v>
      </c>
      <c r="L35">
        <v>3954.3325</v>
      </c>
      <c r="M35">
        <v>6362.2084000000004</v>
      </c>
      <c r="N35">
        <v>2578.0295000000001</v>
      </c>
      <c r="O35">
        <v>6623.0317999999997</v>
      </c>
      <c r="P35">
        <v>3991.8519999999999</v>
      </c>
      <c r="Q35">
        <v>1345.7719</v>
      </c>
      <c r="R35">
        <v>4390.5168999999996</v>
      </c>
      <c r="S35">
        <v>7691.4322000000002</v>
      </c>
      <c r="T35">
        <v>5063.884</v>
      </c>
      <c r="U35">
        <v>2666.3456999999999</v>
      </c>
      <c r="V35">
        <v>6118.3651</v>
      </c>
      <c r="W35">
        <v>4160.4953999999998</v>
      </c>
      <c r="X35">
        <v>3402.2291</v>
      </c>
      <c r="Y35">
        <v>3235.1316000000002</v>
      </c>
      <c r="Z35">
        <v>2067.6913</v>
      </c>
      <c r="AA35">
        <v>6562.4561000000003</v>
      </c>
      <c r="AB35">
        <v>6060.8537999999999</v>
      </c>
      <c r="AC35">
        <v>5481.3140999999996</v>
      </c>
      <c r="AD35">
        <v>5612.0976000000001</v>
      </c>
      <c r="AE35">
        <v>3876.672</v>
      </c>
    </row>
    <row r="36" spans="1:31" x14ac:dyDescent="0.15">
      <c r="A36">
        <v>46183</v>
      </c>
      <c r="B36">
        <v>140.5</v>
      </c>
      <c r="C36">
        <v>116.43</v>
      </c>
      <c r="D36">
        <v>227.53</v>
      </c>
      <c r="E36">
        <v>64.67</v>
      </c>
      <c r="F36">
        <v>757.52499999999998</v>
      </c>
      <c r="G36">
        <v>810.08</v>
      </c>
      <c r="H36">
        <v>218.155</v>
      </c>
      <c r="I36">
        <v>69.010000000000005</v>
      </c>
      <c r="J36">
        <v>68.42</v>
      </c>
      <c r="K36">
        <v>133.26499999999999</v>
      </c>
      <c r="L36">
        <v>433.37</v>
      </c>
      <c r="M36">
        <v>15.37</v>
      </c>
      <c r="N36">
        <v>466.495</v>
      </c>
      <c r="O36">
        <v>597.48500000000001</v>
      </c>
      <c r="P36">
        <v>1172.78</v>
      </c>
      <c r="Q36">
        <v>614.22500000000002</v>
      </c>
      <c r="R36">
        <v>242.8</v>
      </c>
      <c r="S36">
        <v>337.53500000000003</v>
      </c>
      <c r="T36">
        <v>219.98</v>
      </c>
      <c r="U36">
        <v>259.08</v>
      </c>
      <c r="V36">
        <v>312.49</v>
      </c>
      <c r="W36">
        <v>1083.3050000000001</v>
      </c>
      <c r="X36">
        <v>490.86</v>
      </c>
      <c r="Y36">
        <v>149.85</v>
      </c>
      <c r="Z36">
        <v>222.285</v>
      </c>
      <c r="AA36">
        <v>203.80500000000001</v>
      </c>
      <c r="AB36">
        <v>846.34</v>
      </c>
      <c r="AC36">
        <v>347.38</v>
      </c>
      <c r="AD36">
        <v>562.66</v>
      </c>
      <c r="AE36">
        <v>123.705</v>
      </c>
    </row>
    <row r="37" spans="1:31" x14ac:dyDescent="0.15">
      <c r="A37">
        <v>46164</v>
      </c>
      <c r="B37">
        <v>856.35625000000005</v>
      </c>
      <c r="C37">
        <v>1669.0374999999999</v>
      </c>
      <c r="D37">
        <v>532.65625</v>
      </c>
      <c r="E37">
        <v>1179.5125</v>
      </c>
      <c r="F37">
        <v>822.58749999999998</v>
      </c>
      <c r="G37">
        <v>1556.35</v>
      </c>
      <c r="H37">
        <v>522.23749999999995</v>
      </c>
      <c r="I37">
        <v>1367.4312500000001</v>
      </c>
      <c r="J37">
        <v>201.91249999999999</v>
      </c>
      <c r="K37">
        <v>337.96249999999998</v>
      </c>
      <c r="L37">
        <v>592.74374999999998</v>
      </c>
      <c r="M37">
        <v>1003.51875</v>
      </c>
      <c r="N37">
        <v>944.88125000000002</v>
      </c>
      <c r="O37">
        <v>1062.4000000000001</v>
      </c>
      <c r="P37">
        <v>378.26875000000001</v>
      </c>
      <c r="Q37">
        <v>763.18124999999998</v>
      </c>
      <c r="R37">
        <v>1034.59375</v>
      </c>
      <c r="S37">
        <v>167.31874999999999</v>
      </c>
      <c r="T37">
        <v>497.01875000000001</v>
      </c>
      <c r="U37">
        <v>1376.98125</v>
      </c>
      <c r="V37">
        <v>398.0625</v>
      </c>
      <c r="W37">
        <v>575.23749999999995</v>
      </c>
      <c r="X37">
        <v>698.36249999999995</v>
      </c>
      <c r="Y37">
        <v>767.27499999999998</v>
      </c>
      <c r="Z37">
        <v>627.80624999999998</v>
      </c>
      <c r="AA37">
        <v>861.56875000000002</v>
      </c>
      <c r="AB37">
        <v>680.78750000000002</v>
      </c>
      <c r="AC37">
        <v>1142.54375</v>
      </c>
      <c r="AD37">
        <v>1344.6187500000001</v>
      </c>
      <c r="AE37">
        <v>1339.66875</v>
      </c>
    </row>
    <row r="38" spans="1:31" x14ac:dyDescent="0.15">
      <c r="A38">
        <v>46165</v>
      </c>
      <c r="B38">
        <v>1090.33</v>
      </c>
      <c r="C38">
        <v>564.59</v>
      </c>
      <c r="D38">
        <v>285.58999999999997</v>
      </c>
      <c r="E38">
        <v>1135.5</v>
      </c>
      <c r="F38">
        <v>346.37</v>
      </c>
      <c r="G38">
        <v>1526.46</v>
      </c>
      <c r="H38">
        <v>375.07</v>
      </c>
      <c r="I38">
        <v>300.14</v>
      </c>
      <c r="J38">
        <v>442.4</v>
      </c>
      <c r="K38">
        <v>667.06</v>
      </c>
      <c r="L38">
        <v>252.76</v>
      </c>
      <c r="M38">
        <v>931.09</v>
      </c>
      <c r="N38">
        <v>863.5</v>
      </c>
      <c r="O38">
        <v>802.92</v>
      </c>
      <c r="P38">
        <v>119.62</v>
      </c>
      <c r="Q38">
        <v>439.24</v>
      </c>
      <c r="R38">
        <v>1111.6099999999999</v>
      </c>
      <c r="S38">
        <v>132.02000000000001</v>
      </c>
      <c r="T38">
        <v>779.64</v>
      </c>
      <c r="U38">
        <v>790.68</v>
      </c>
      <c r="V38">
        <v>512.1</v>
      </c>
      <c r="W38">
        <v>757.6</v>
      </c>
      <c r="X38">
        <v>227.47</v>
      </c>
      <c r="Y38">
        <v>1013.65</v>
      </c>
      <c r="Z38">
        <v>466.07</v>
      </c>
      <c r="AA38">
        <v>1187.04</v>
      </c>
      <c r="AB38">
        <v>195.96</v>
      </c>
      <c r="AC38">
        <v>433.65</v>
      </c>
      <c r="AD38">
        <v>945.08</v>
      </c>
      <c r="AE38">
        <v>502.68</v>
      </c>
    </row>
    <row r="39" spans="1:31" x14ac:dyDescent="0.15">
      <c r="A39">
        <v>46160</v>
      </c>
      <c r="B39">
        <v>197.683333333333</v>
      </c>
      <c r="C39">
        <v>371.57499999999999</v>
      </c>
      <c r="D39">
        <v>125.11666666666601</v>
      </c>
      <c r="E39">
        <v>465.7</v>
      </c>
      <c r="F39">
        <v>384.416666666666</v>
      </c>
      <c r="G39">
        <v>703.33333333333303</v>
      </c>
      <c r="H39">
        <v>65.0833333333333</v>
      </c>
      <c r="I39">
        <v>499.89166666666603</v>
      </c>
      <c r="J39">
        <v>54.941666666666599</v>
      </c>
      <c r="K39">
        <v>246.208333333333</v>
      </c>
      <c r="L39">
        <v>154.49166666666599</v>
      </c>
      <c r="M39">
        <v>1967.6083333333299</v>
      </c>
      <c r="N39">
        <v>158.78333333333299</v>
      </c>
      <c r="O39">
        <v>320.06666666666598</v>
      </c>
      <c r="P39">
        <v>428.8</v>
      </c>
      <c r="Q39">
        <v>216.183333333333</v>
      </c>
      <c r="R39">
        <v>1025.0833333333301</v>
      </c>
      <c r="S39">
        <v>101.541666666666</v>
      </c>
      <c r="T39">
        <v>367.44166666666598</v>
      </c>
      <c r="U39">
        <v>1969.3333333333301</v>
      </c>
      <c r="V39">
        <v>1921.38333333333</v>
      </c>
      <c r="W39">
        <v>217.041666666666</v>
      </c>
      <c r="X39">
        <v>228.933333333333</v>
      </c>
      <c r="Y39">
        <v>510.4</v>
      </c>
      <c r="Z39">
        <v>333.40833333333302</v>
      </c>
      <c r="AA39">
        <v>506.97500000000002</v>
      </c>
      <c r="AB39">
        <v>213.708333333333</v>
      </c>
      <c r="AC39">
        <v>341.28333333333302</v>
      </c>
      <c r="AD39">
        <v>446.71666666666601</v>
      </c>
      <c r="AE39">
        <v>571.92499999999995</v>
      </c>
    </row>
    <row r="40" spans="1:31" x14ac:dyDescent="0.15">
      <c r="A40">
        <v>46158</v>
      </c>
      <c r="B40">
        <v>170.041</v>
      </c>
      <c r="C40">
        <v>505.85399999999998</v>
      </c>
      <c r="D40">
        <v>468.036</v>
      </c>
      <c r="E40">
        <v>540.66399999999999</v>
      </c>
      <c r="F40">
        <v>404.98399999999998</v>
      </c>
      <c r="G40">
        <v>1002.646</v>
      </c>
      <c r="H40">
        <v>415.87900000000002</v>
      </c>
      <c r="I40">
        <v>592.80700000000002</v>
      </c>
      <c r="J40">
        <v>365.95499999999998</v>
      </c>
      <c r="K40">
        <v>289.3</v>
      </c>
      <c r="L40">
        <v>615.54399999999998</v>
      </c>
      <c r="M40">
        <v>284.32900000000001</v>
      </c>
      <c r="N40">
        <v>223.815</v>
      </c>
      <c r="O40">
        <v>621.49099999999999</v>
      </c>
      <c r="P40">
        <v>159.92500000000001</v>
      </c>
      <c r="Q40">
        <v>149.297</v>
      </c>
      <c r="R40">
        <v>390.21699999999998</v>
      </c>
      <c r="S40">
        <v>470.363</v>
      </c>
      <c r="T40">
        <v>313.791</v>
      </c>
      <c r="U40">
        <v>923.80499999999995</v>
      </c>
      <c r="V40">
        <v>146.303</v>
      </c>
      <c r="W40">
        <v>210.27</v>
      </c>
      <c r="X40">
        <v>292.94799999999998</v>
      </c>
      <c r="Y40">
        <v>1149.192</v>
      </c>
      <c r="Z40">
        <v>1343.41</v>
      </c>
      <c r="AA40">
        <v>762.81700000000001</v>
      </c>
      <c r="AB40">
        <v>571.74599999999998</v>
      </c>
      <c r="AC40">
        <v>690.80399999999997</v>
      </c>
      <c r="AD40">
        <v>521.17700000000002</v>
      </c>
      <c r="AE40">
        <v>692.60500000000002</v>
      </c>
    </row>
    <row r="41" spans="1:31" x14ac:dyDescent="0.15">
      <c r="A41">
        <v>46163</v>
      </c>
      <c r="B41">
        <v>410.33333333333297</v>
      </c>
      <c r="C41">
        <v>886.67499999999995</v>
      </c>
      <c r="D41">
        <v>526.29166666666595</v>
      </c>
      <c r="E41">
        <v>405.27499999999998</v>
      </c>
      <c r="F41">
        <v>532.125</v>
      </c>
      <c r="G41">
        <v>1036.0999999999999</v>
      </c>
      <c r="H41">
        <v>332.22500000000002</v>
      </c>
      <c r="I41">
        <v>396.19166666666598</v>
      </c>
      <c r="J41">
        <v>385.625</v>
      </c>
      <c r="K41">
        <v>125.416666666666</v>
      </c>
      <c r="L41">
        <v>426.02499999999998</v>
      </c>
      <c r="M41">
        <v>428.78333333333302</v>
      </c>
      <c r="N41">
        <v>526.25833333333298</v>
      </c>
      <c r="O41">
        <v>399.74166666666599</v>
      </c>
      <c r="P41">
        <v>225.07499999999999</v>
      </c>
      <c r="Q41">
        <v>336.125</v>
      </c>
      <c r="R41">
        <v>766.5</v>
      </c>
      <c r="S41">
        <v>358.33333333333297</v>
      </c>
      <c r="T41">
        <v>358.7</v>
      </c>
      <c r="U41">
        <v>690.07500000000005</v>
      </c>
      <c r="V41">
        <v>385.666666666666</v>
      </c>
      <c r="W41">
        <v>335.32499999999999</v>
      </c>
      <c r="X41">
        <v>351.46666666666601</v>
      </c>
      <c r="Y41">
        <v>493.683333333333</v>
      </c>
      <c r="Z41">
        <v>705.28333333333296</v>
      </c>
      <c r="AA41">
        <v>923.35833333333301</v>
      </c>
      <c r="AB41">
        <v>406.59166666666601</v>
      </c>
      <c r="AC41">
        <v>890.63333333333298</v>
      </c>
      <c r="AD41">
        <v>483.19166666666598</v>
      </c>
      <c r="AE41">
        <v>340.166666666666</v>
      </c>
    </row>
    <row r="42" spans="1:31" x14ac:dyDescent="0.15">
      <c r="A42">
        <v>46161</v>
      </c>
      <c r="B42">
        <v>104.375</v>
      </c>
      <c r="C42">
        <v>680.71666666666601</v>
      </c>
      <c r="D42">
        <v>608.20833333333303</v>
      </c>
      <c r="E42">
        <v>198.058333333333</v>
      </c>
      <c r="F42">
        <v>384.058333333333</v>
      </c>
      <c r="G42">
        <v>900.95833333333303</v>
      </c>
      <c r="H42">
        <v>491.81666666666598</v>
      </c>
      <c r="I42">
        <v>554.95000000000005</v>
      </c>
      <c r="J42">
        <v>1722.2166666666601</v>
      </c>
      <c r="K42">
        <v>401.97500000000002</v>
      </c>
      <c r="L42">
        <v>545.64166666666597</v>
      </c>
      <c r="M42">
        <v>1086.68333333333</v>
      </c>
      <c r="N42">
        <v>531.75</v>
      </c>
      <c r="O42">
        <v>535.875</v>
      </c>
      <c r="P42">
        <v>154.07499999999999</v>
      </c>
      <c r="Q42">
        <v>159.10833333333301</v>
      </c>
      <c r="R42">
        <v>439.52499999999998</v>
      </c>
      <c r="S42">
        <v>586.67499999999995</v>
      </c>
      <c r="T42">
        <v>198.666666666666</v>
      </c>
      <c r="U42">
        <v>978.7</v>
      </c>
      <c r="V42">
        <v>297.02499999999998</v>
      </c>
      <c r="W42">
        <v>199.23333333333301</v>
      </c>
      <c r="X42">
        <v>438.10833333333301</v>
      </c>
      <c r="Y42">
        <v>486.95833333333297</v>
      </c>
      <c r="Z42">
        <v>824.04166666666595</v>
      </c>
      <c r="AA42">
        <v>1357.5</v>
      </c>
      <c r="AB42">
        <v>703.50833333333298</v>
      </c>
      <c r="AC42">
        <v>600.20833333333303</v>
      </c>
      <c r="AD42">
        <v>707.48333333333301</v>
      </c>
      <c r="AE42">
        <v>159.88333333333301</v>
      </c>
    </row>
    <row r="43" spans="1:31" x14ac:dyDescent="0.15">
      <c r="A43">
        <v>46157</v>
      </c>
      <c r="B43">
        <v>271.86874999999998</v>
      </c>
      <c r="C43">
        <v>436.92500000000001</v>
      </c>
      <c r="D43">
        <v>985.04375000000005</v>
      </c>
      <c r="E43">
        <v>409.51875000000001</v>
      </c>
      <c r="F43">
        <v>539.49374999999998</v>
      </c>
      <c r="G43">
        <v>678.22500000000002</v>
      </c>
      <c r="H43">
        <v>70.293750000000003</v>
      </c>
      <c r="I43">
        <v>396.5625</v>
      </c>
      <c r="J43">
        <v>221.05625000000001</v>
      </c>
      <c r="K43">
        <v>122.3875</v>
      </c>
      <c r="L43">
        <v>186.5625</v>
      </c>
      <c r="M43">
        <v>363.54374999999999</v>
      </c>
      <c r="N43">
        <v>355.40625</v>
      </c>
      <c r="O43">
        <v>809.72500000000002</v>
      </c>
      <c r="P43">
        <v>153.64375000000001</v>
      </c>
      <c r="Q43">
        <v>98.35</v>
      </c>
      <c r="R43">
        <v>385.65625</v>
      </c>
      <c r="S43">
        <v>334.23750000000001</v>
      </c>
      <c r="T43">
        <v>309.91874999999999</v>
      </c>
      <c r="U43">
        <v>749.7</v>
      </c>
      <c r="V43">
        <v>821.375</v>
      </c>
      <c r="W43">
        <v>434.90625</v>
      </c>
      <c r="X43">
        <v>658.01250000000005</v>
      </c>
      <c r="Y43">
        <v>264.34375</v>
      </c>
      <c r="Z43">
        <v>299.6875</v>
      </c>
      <c r="AA43">
        <v>1748.89375</v>
      </c>
      <c r="AB43">
        <v>247.32499999999999</v>
      </c>
      <c r="AC43">
        <v>329.38125000000002</v>
      </c>
      <c r="AD43">
        <v>558.03750000000002</v>
      </c>
      <c r="AE43">
        <v>893.86249999999995</v>
      </c>
    </row>
    <row r="44" spans="1:31" x14ac:dyDescent="0.15">
      <c r="A44">
        <v>46159</v>
      </c>
      <c r="B44">
        <v>151.54</v>
      </c>
      <c r="C44">
        <v>454.87599999999998</v>
      </c>
      <c r="D44">
        <v>393.18</v>
      </c>
      <c r="E44">
        <v>582.04399999999998</v>
      </c>
      <c r="F44">
        <v>386.07600000000002</v>
      </c>
      <c r="G44">
        <v>554.05600000000004</v>
      </c>
      <c r="H44">
        <v>40.988</v>
      </c>
      <c r="I44">
        <v>180.22800000000001</v>
      </c>
      <c r="J44">
        <v>1310.104</v>
      </c>
      <c r="K44">
        <v>252.26400000000001</v>
      </c>
      <c r="L44">
        <v>242.548</v>
      </c>
      <c r="M44">
        <v>737.548</v>
      </c>
      <c r="N44">
        <v>211.33600000000001</v>
      </c>
      <c r="O44">
        <v>327.78800000000001</v>
      </c>
      <c r="P44">
        <v>373.20800000000003</v>
      </c>
      <c r="Q44">
        <v>69.599999999999994</v>
      </c>
      <c r="R44">
        <v>300.01600000000002</v>
      </c>
      <c r="S44">
        <v>40.22</v>
      </c>
      <c r="T44">
        <v>91.424000000000007</v>
      </c>
      <c r="U44">
        <v>589.69600000000003</v>
      </c>
      <c r="V44">
        <v>564.23599999999999</v>
      </c>
      <c r="W44">
        <v>286.30399999999997</v>
      </c>
      <c r="X44">
        <v>262.13600000000002</v>
      </c>
      <c r="Y44">
        <v>393.92399999999998</v>
      </c>
      <c r="Z44">
        <v>205.55600000000001</v>
      </c>
      <c r="AA44">
        <v>503.45600000000002</v>
      </c>
      <c r="AB44">
        <v>328.60399999999998</v>
      </c>
      <c r="AC44">
        <v>273.26</v>
      </c>
      <c r="AD44">
        <v>560.00400000000002</v>
      </c>
      <c r="AE44">
        <v>179.06800000000001</v>
      </c>
    </row>
    <row r="45" spans="1:31" x14ac:dyDescent="0.15">
      <c r="A45">
        <v>46162</v>
      </c>
      <c r="B45">
        <v>677.00625000000002</v>
      </c>
      <c r="C45">
        <v>1143.65625</v>
      </c>
      <c r="D45">
        <v>1567.9437499999999</v>
      </c>
      <c r="E45">
        <v>641.9375</v>
      </c>
      <c r="F45">
        <v>1022.83125</v>
      </c>
      <c r="G45">
        <v>1285.7125000000001</v>
      </c>
      <c r="H45">
        <v>206.6875</v>
      </c>
      <c r="I45">
        <v>831.69375000000002</v>
      </c>
      <c r="J45">
        <v>1562.2125000000001</v>
      </c>
      <c r="K45">
        <v>220.13124999999999</v>
      </c>
      <c r="L45">
        <v>554.04999999999995</v>
      </c>
      <c r="M45">
        <v>627.6</v>
      </c>
      <c r="N45">
        <v>914.13750000000005</v>
      </c>
      <c r="O45">
        <v>1040.51875</v>
      </c>
      <c r="P45">
        <v>402.55</v>
      </c>
      <c r="Q45">
        <v>196.8</v>
      </c>
      <c r="R45">
        <v>745.75625000000002</v>
      </c>
      <c r="S45">
        <v>837.65</v>
      </c>
      <c r="T45">
        <v>376.5625</v>
      </c>
      <c r="U45">
        <v>1097.76875</v>
      </c>
      <c r="V45">
        <v>794.92499999999995</v>
      </c>
      <c r="W45">
        <v>948.56875000000002</v>
      </c>
      <c r="X45">
        <v>410.16250000000002</v>
      </c>
      <c r="Y45">
        <v>1209.2</v>
      </c>
      <c r="Z45">
        <v>480.3125</v>
      </c>
      <c r="AA45">
        <v>1365.53125</v>
      </c>
      <c r="AB45">
        <v>659.16250000000002</v>
      </c>
      <c r="AC45">
        <v>937.73749999999995</v>
      </c>
      <c r="AD45">
        <v>1212.79375</v>
      </c>
      <c r="AE45">
        <v>1062.9000000000001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8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6.1640625" bestFit="1" customWidth="1"/>
    <col min="2" max="2" width="11.1640625" bestFit="1" customWidth="1"/>
    <col min="3" max="3" width="12.1640625" bestFit="1" customWidth="1"/>
    <col min="4" max="5" width="9.1640625" customWidth="1"/>
    <col min="8" max="8" width="14.5" style="21" customWidth="1"/>
  </cols>
  <sheetData>
    <row r="1" spans="1:8" ht="13" x14ac:dyDescent="0.15">
      <c r="A1">
        <v>46166</v>
      </c>
      <c r="B1">
        <v>675574.15</v>
      </c>
      <c r="C1">
        <v>3132729.2631720598</v>
      </c>
      <c r="D1">
        <v>16248.91</v>
      </c>
      <c r="E1">
        <v>14189.9</v>
      </c>
      <c r="F1" s="4"/>
      <c r="G1" s="4"/>
      <c r="H1" s="8"/>
    </row>
    <row r="2" spans="1:8" ht="13" x14ac:dyDescent="0.15">
      <c r="A2">
        <v>46167</v>
      </c>
      <c r="B2">
        <v>92332.95</v>
      </c>
      <c r="C2">
        <v>293229.847003787</v>
      </c>
      <c r="D2">
        <v>2000</v>
      </c>
      <c r="E2">
        <v>1643.27</v>
      </c>
      <c r="F2" s="4"/>
      <c r="G2" s="4"/>
      <c r="H2" s="8"/>
    </row>
    <row r="3" spans="1:8" ht="13" x14ac:dyDescent="0.15">
      <c r="A3">
        <v>46168</v>
      </c>
      <c r="B3">
        <v>134269.04999999999</v>
      </c>
      <c r="C3">
        <v>457847.690362491</v>
      </c>
      <c r="D3">
        <v>3348</v>
      </c>
      <c r="E3">
        <v>3152.34</v>
      </c>
      <c r="F3" s="4"/>
      <c r="G3" s="4"/>
      <c r="H3" s="8"/>
    </row>
    <row r="4" spans="1:8" ht="13" x14ac:dyDescent="0.15">
      <c r="A4">
        <v>46205</v>
      </c>
      <c r="B4">
        <v>569989.94999999995</v>
      </c>
      <c r="C4">
        <v>1361189.24703459</v>
      </c>
      <c r="D4">
        <v>161</v>
      </c>
      <c r="E4">
        <v>152.22999999999999</v>
      </c>
      <c r="F4" s="4"/>
      <c r="G4" s="4"/>
      <c r="H4" s="8"/>
    </row>
    <row r="5" spans="1:8" ht="13" x14ac:dyDescent="0.15">
      <c r="A5">
        <v>46169</v>
      </c>
      <c r="B5">
        <v>613702.94999999995</v>
      </c>
      <c r="C5">
        <v>1722360.2480629999</v>
      </c>
      <c r="D5">
        <v>10297.959999999999</v>
      </c>
      <c r="E5">
        <v>9000.5</v>
      </c>
      <c r="F5" s="4"/>
      <c r="G5" s="4"/>
      <c r="H5" s="8"/>
    </row>
    <row r="6" spans="1:8" ht="13" x14ac:dyDescent="0.15">
      <c r="A6">
        <v>46170</v>
      </c>
      <c r="B6">
        <v>1446614.95</v>
      </c>
      <c r="C6">
        <v>10526453.8543054</v>
      </c>
      <c r="D6">
        <v>58946.63</v>
      </c>
      <c r="E6">
        <v>48023.74</v>
      </c>
      <c r="F6" s="4"/>
      <c r="G6" s="4"/>
      <c r="H6" s="8"/>
    </row>
    <row r="7" spans="1:8" ht="13" x14ac:dyDescent="0.15">
      <c r="A7">
        <v>46214</v>
      </c>
      <c r="B7">
        <v>3359653.95</v>
      </c>
      <c r="C7">
        <v>21753219.769630499</v>
      </c>
      <c r="D7">
        <v>88988.73</v>
      </c>
      <c r="E7">
        <v>85010.04</v>
      </c>
      <c r="F7" s="4"/>
      <c r="G7" s="4"/>
      <c r="H7" s="8"/>
    </row>
    <row r="8" spans="1:8" ht="13" x14ac:dyDescent="0.15">
      <c r="A8">
        <v>46171</v>
      </c>
      <c r="B8">
        <v>561594.05000000005</v>
      </c>
      <c r="C8">
        <v>1735989.51568265</v>
      </c>
      <c r="D8">
        <v>10499.94</v>
      </c>
      <c r="E8">
        <v>7005.04</v>
      </c>
      <c r="F8" s="4"/>
      <c r="G8" s="4"/>
      <c r="H8" s="8"/>
    </row>
    <row r="9" spans="1:8" ht="13" x14ac:dyDescent="0.15">
      <c r="A9">
        <v>46206</v>
      </c>
      <c r="B9">
        <v>467037.05</v>
      </c>
      <c r="C9">
        <v>1489772.18208479</v>
      </c>
      <c r="D9">
        <v>159.84</v>
      </c>
      <c r="E9">
        <v>144.07</v>
      </c>
      <c r="F9" s="4"/>
      <c r="G9" s="4"/>
      <c r="H9" s="8"/>
    </row>
    <row r="10" spans="1:8" ht="13" x14ac:dyDescent="0.15">
      <c r="A10">
        <v>46172</v>
      </c>
      <c r="B10">
        <v>1144646.05</v>
      </c>
      <c r="C10">
        <v>11413618.600091901</v>
      </c>
      <c r="D10">
        <v>54099.93</v>
      </c>
      <c r="E10">
        <v>48112.56</v>
      </c>
      <c r="F10" s="4"/>
      <c r="G10" s="4"/>
      <c r="H10" s="8"/>
    </row>
    <row r="11" spans="1:8" ht="13" x14ac:dyDescent="0.15">
      <c r="A11">
        <v>46213</v>
      </c>
      <c r="B11">
        <v>1987027.05</v>
      </c>
      <c r="C11">
        <v>18745945.8662217</v>
      </c>
      <c r="D11">
        <v>48544.44</v>
      </c>
      <c r="E11">
        <v>47515.42</v>
      </c>
      <c r="F11" s="4"/>
      <c r="G11" s="4"/>
      <c r="H11" s="8"/>
    </row>
    <row r="12" spans="1:8" ht="13" x14ac:dyDescent="0.15">
      <c r="A12">
        <v>46173</v>
      </c>
      <c r="B12">
        <v>3156543.15</v>
      </c>
      <c r="C12">
        <v>14037297.9750163</v>
      </c>
      <c r="D12">
        <v>83299.92</v>
      </c>
      <c r="E12">
        <v>56002.12</v>
      </c>
      <c r="F12" s="4"/>
      <c r="G12" s="4"/>
      <c r="H12" s="8"/>
    </row>
    <row r="13" spans="1:8" ht="13" x14ac:dyDescent="0.15">
      <c r="A13">
        <v>46209</v>
      </c>
      <c r="B13">
        <v>2813461.05</v>
      </c>
      <c r="C13">
        <v>2475104.83048699</v>
      </c>
      <c r="D13">
        <v>1065.1199999999999</v>
      </c>
      <c r="E13">
        <v>1000.37</v>
      </c>
      <c r="F13" s="4"/>
      <c r="G13" s="4"/>
      <c r="H13" s="8"/>
    </row>
    <row r="14" spans="1:8" ht="13" x14ac:dyDescent="0.15">
      <c r="A14">
        <v>46174</v>
      </c>
      <c r="B14">
        <v>920305.05</v>
      </c>
      <c r="C14">
        <v>3737043.8491073898</v>
      </c>
      <c r="D14">
        <v>20499.93</v>
      </c>
      <c r="E14">
        <v>18000.91</v>
      </c>
      <c r="F14" s="4"/>
      <c r="G14" s="4"/>
      <c r="H14" s="8"/>
    </row>
    <row r="15" spans="1:8" ht="13" x14ac:dyDescent="0.15">
      <c r="A15">
        <v>46175</v>
      </c>
      <c r="B15">
        <v>837567.05</v>
      </c>
      <c r="C15">
        <v>10150247.9415913</v>
      </c>
      <c r="D15">
        <v>53798.99</v>
      </c>
      <c r="E15">
        <v>46000.82</v>
      </c>
      <c r="F15" s="4"/>
      <c r="G15" s="4"/>
      <c r="H15" s="8"/>
    </row>
    <row r="16" spans="1:8" ht="13" x14ac:dyDescent="0.15">
      <c r="A16">
        <v>46212</v>
      </c>
      <c r="B16">
        <v>1548993.15</v>
      </c>
      <c r="C16">
        <v>11830687.122516699</v>
      </c>
      <c r="D16">
        <v>13850.01</v>
      </c>
      <c r="E16">
        <v>13843.02</v>
      </c>
      <c r="F16" s="4"/>
      <c r="G16" s="4"/>
      <c r="H16" s="8"/>
    </row>
    <row r="17" spans="1:8" ht="13" x14ac:dyDescent="0.15">
      <c r="A17">
        <v>46211</v>
      </c>
      <c r="B17">
        <v>3522191.05</v>
      </c>
      <c r="C17">
        <v>8138884.2377253398</v>
      </c>
      <c r="D17">
        <v>6044.44</v>
      </c>
      <c r="E17">
        <v>5950</v>
      </c>
      <c r="F17" s="4"/>
      <c r="G17" s="4"/>
      <c r="H17" s="8"/>
    </row>
    <row r="18" spans="1:8" ht="13" x14ac:dyDescent="0.15">
      <c r="A18">
        <v>46176</v>
      </c>
      <c r="B18">
        <v>3465566.95</v>
      </c>
      <c r="C18">
        <v>11057681.1348968</v>
      </c>
      <c r="D18">
        <v>56993.84</v>
      </c>
      <c r="E18">
        <v>46050.01</v>
      </c>
      <c r="F18" s="4"/>
      <c r="G18" s="4"/>
      <c r="H18" s="8"/>
    </row>
    <row r="19" spans="1:8" ht="13" x14ac:dyDescent="0.15">
      <c r="A19">
        <v>46218</v>
      </c>
      <c r="B19">
        <v>877391.05</v>
      </c>
      <c r="C19">
        <v>6863473.5736252302</v>
      </c>
      <c r="D19">
        <v>27344.43</v>
      </c>
      <c r="E19">
        <v>25000</v>
      </c>
      <c r="F19" s="4"/>
      <c r="G19" s="4"/>
      <c r="H19" s="8"/>
    </row>
    <row r="20" spans="1:8" ht="13" x14ac:dyDescent="0.15">
      <c r="A20">
        <v>46210</v>
      </c>
      <c r="B20">
        <v>921039.15</v>
      </c>
      <c r="C20">
        <v>6329814.1448112596</v>
      </c>
      <c r="D20">
        <v>2379.9899999999998</v>
      </c>
      <c r="E20">
        <v>2300</v>
      </c>
      <c r="F20" s="4"/>
      <c r="G20" s="4"/>
      <c r="H20" s="8"/>
    </row>
    <row r="21" spans="1:8" ht="13" x14ac:dyDescent="0.15">
      <c r="A21">
        <v>46217</v>
      </c>
      <c r="B21">
        <v>1328835.1499999999</v>
      </c>
      <c r="C21">
        <v>5307784.7150469003</v>
      </c>
      <c r="D21">
        <v>19999.990000000002</v>
      </c>
      <c r="E21">
        <v>18603.04</v>
      </c>
      <c r="F21" s="4"/>
      <c r="G21" s="4"/>
      <c r="H21" s="8"/>
    </row>
    <row r="22" spans="1:8" ht="13" x14ac:dyDescent="0.15">
      <c r="A22">
        <v>46215</v>
      </c>
      <c r="B22">
        <v>952777.05</v>
      </c>
      <c r="C22">
        <v>6854342.3137341002</v>
      </c>
      <c r="D22">
        <v>24944.44</v>
      </c>
      <c r="E22">
        <v>23606.09</v>
      </c>
      <c r="F22" s="4"/>
      <c r="G22" s="4"/>
      <c r="H22" s="8"/>
    </row>
    <row r="23" spans="1:8" ht="13" x14ac:dyDescent="0.15">
      <c r="A23">
        <v>46177</v>
      </c>
      <c r="B23">
        <v>2873630.05</v>
      </c>
      <c r="C23">
        <v>4073143.27747866</v>
      </c>
      <c r="D23">
        <v>21452.25</v>
      </c>
      <c r="E23">
        <v>18033.830000000002</v>
      </c>
      <c r="F23" s="4"/>
      <c r="G23" s="4"/>
      <c r="H23" s="8"/>
    </row>
    <row r="24" spans="1:8" ht="13" x14ac:dyDescent="0.15">
      <c r="A24">
        <v>46186</v>
      </c>
      <c r="B24">
        <v>1019471.95</v>
      </c>
      <c r="C24">
        <v>10475978.5182683</v>
      </c>
      <c r="D24">
        <v>54770.05</v>
      </c>
      <c r="E24">
        <v>47000</v>
      </c>
      <c r="F24" s="4"/>
      <c r="G24" s="4"/>
      <c r="H24" s="8"/>
    </row>
    <row r="25" spans="1:8" ht="13" x14ac:dyDescent="0.15">
      <c r="A25">
        <v>46184</v>
      </c>
      <c r="B25">
        <v>847342.15</v>
      </c>
      <c r="C25">
        <v>10263202.692810001</v>
      </c>
      <c r="D25">
        <v>57986.77</v>
      </c>
      <c r="E25">
        <v>44076</v>
      </c>
      <c r="F25" s="4"/>
      <c r="G25" s="4"/>
      <c r="H25" s="8"/>
    </row>
    <row r="26" spans="1:8" ht="13" x14ac:dyDescent="0.15">
      <c r="A26">
        <v>46178</v>
      </c>
      <c r="B26">
        <v>606772.05000000005</v>
      </c>
      <c r="C26">
        <v>2933592.1590582202</v>
      </c>
      <c r="D26">
        <v>16049.98</v>
      </c>
      <c r="E26">
        <v>12237.51</v>
      </c>
      <c r="F26" s="4"/>
      <c r="G26" s="4"/>
      <c r="H26" s="8"/>
    </row>
    <row r="27" spans="1:8" ht="13" x14ac:dyDescent="0.15">
      <c r="A27">
        <v>46179</v>
      </c>
      <c r="B27">
        <v>142528.15</v>
      </c>
      <c r="C27">
        <v>459109.967225881</v>
      </c>
      <c r="D27">
        <v>3988.9</v>
      </c>
      <c r="E27">
        <v>3106.49</v>
      </c>
      <c r="F27" s="4"/>
      <c r="G27" s="4"/>
      <c r="H27" s="8"/>
    </row>
    <row r="28" spans="1:8" ht="13" x14ac:dyDescent="0.15">
      <c r="A28">
        <v>46180</v>
      </c>
      <c r="B28">
        <v>743983.15</v>
      </c>
      <c r="C28">
        <v>3516380.6917191199</v>
      </c>
      <c r="D28">
        <v>16299.91</v>
      </c>
      <c r="E28">
        <v>15300.01</v>
      </c>
      <c r="F28" s="6"/>
      <c r="G28" s="6"/>
      <c r="H28" s="9"/>
    </row>
    <row r="29" spans="1:8" ht="13" x14ac:dyDescent="0.15">
      <c r="A29">
        <v>46181</v>
      </c>
      <c r="B29">
        <v>86482.05</v>
      </c>
      <c r="C29">
        <v>297108.14223776601</v>
      </c>
      <c r="D29">
        <v>1907.92</v>
      </c>
      <c r="E29">
        <v>1865</v>
      </c>
      <c r="F29" s="6"/>
      <c r="G29" s="6"/>
      <c r="H29" s="9"/>
    </row>
    <row r="30" spans="1:8" ht="13" x14ac:dyDescent="0.15">
      <c r="A30">
        <v>46208</v>
      </c>
      <c r="B30">
        <v>570066.94999999995</v>
      </c>
      <c r="C30">
        <v>2489802.6320847902</v>
      </c>
      <c r="D30">
        <v>534.59</v>
      </c>
      <c r="E30">
        <v>513</v>
      </c>
      <c r="F30" s="6"/>
      <c r="G30" s="6"/>
      <c r="H30" s="9"/>
    </row>
    <row r="31" spans="1:8" ht="13" x14ac:dyDescent="0.15">
      <c r="A31">
        <v>46216</v>
      </c>
      <c r="B31">
        <v>1583326.95</v>
      </c>
      <c r="C31">
        <v>7186998.4094641404</v>
      </c>
      <c r="D31">
        <v>27241.74</v>
      </c>
      <c r="E31">
        <v>25000.04</v>
      </c>
      <c r="F31" s="6"/>
      <c r="G31" s="6"/>
      <c r="H31" s="9"/>
    </row>
    <row r="32" spans="1:8" ht="13" x14ac:dyDescent="0.15">
      <c r="A32">
        <v>46185</v>
      </c>
      <c r="B32">
        <v>412110.05</v>
      </c>
      <c r="C32">
        <v>7235951.0636860495</v>
      </c>
      <c r="D32">
        <v>41717.61</v>
      </c>
      <c r="E32">
        <v>30330.83</v>
      </c>
      <c r="F32" s="6"/>
      <c r="G32" s="6"/>
      <c r="H32" s="9"/>
    </row>
    <row r="33" spans="1:8" ht="13" x14ac:dyDescent="0.15">
      <c r="A33">
        <v>46204</v>
      </c>
      <c r="B33">
        <v>582751.15</v>
      </c>
      <c r="C33">
        <v>1855115.8268633899</v>
      </c>
      <c r="D33">
        <v>180</v>
      </c>
      <c r="E33">
        <v>180</v>
      </c>
      <c r="F33" s="6"/>
      <c r="G33" s="6"/>
      <c r="H33" s="9"/>
    </row>
    <row r="34" spans="1:8" ht="13" x14ac:dyDescent="0.15">
      <c r="A34">
        <v>46182</v>
      </c>
      <c r="B34">
        <v>763972.15</v>
      </c>
      <c r="C34">
        <v>2679527.5325909099</v>
      </c>
      <c r="D34">
        <v>13500</v>
      </c>
      <c r="E34">
        <v>13007.01</v>
      </c>
      <c r="F34" s="6"/>
      <c r="G34" s="6"/>
      <c r="H34" s="9"/>
    </row>
    <row r="35" spans="1:8" ht="13" x14ac:dyDescent="0.15">
      <c r="A35">
        <v>46207</v>
      </c>
      <c r="B35">
        <v>575756.05000000005</v>
      </c>
      <c r="C35">
        <v>1899270.98308937</v>
      </c>
      <c r="D35">
        <v>227.81</v>
      </c>
      <c r="E35">
        <v>203.12</v>
      </c>
      <c r="F35" s="6"/>
      <c r="G35" s="6"/>
      <c r="H35" s="9"/>
    </row>
    <row r="36" spans="1:8" ht="13" x14ac:dyDescent="0.15">
      <c r="A36">
        <v>46183</v>
      </c>
      <c r="B36">
        <v>564460.05000000005</v>
      </c>
      <c r="C36">
        <v>3933348.90012762</v>
      </c>
      <c r="D36">
        <v>41998.07</v>
      </c>
      <c r="E36">
        <v>17052.07</v>
      </c>
      <c r="F36" s="6"/>
      <c r="G36" s="6"/>
      <c r="H36" s="9"/>
    </row>
    <row r="37" spans="1:8" ht="13" x14ac:dyDescent="0.15">
      <c r="A37">
        <v>46164</v>
      </c>
      <c r="B37">
        <v>8337341.4500000002</v>
      </c>
      <c r="C37">
        <v>9321920.0008200705</v>
      </c>
      <c r="D37">
        <v>75999.350000000006</v>
      </c>
      <c r="E37">
        <v>70001</v>
      </c>
      <c r="F37" s="6"/>
      <c r="G37" s="6"/>
      <c r="H37" s="9"/>
    </row>
    <row r="38" spans="1:8" ht="13" x14ac:dyDescent="0.15">
      <c r="A38">
        <v>46165</v>
      </c>
      <c r="B38">
        <v>5836668.3499999996</v>
      </c>
      <c r="C38">
        <v>6899352.18948559</v>
      </c>
      <c r="D38">
        <v>73998.960000000006</v>
      </c>
      <c r="E38">
        <v>69000.009999999995</v>
      </c>
      <c r="F38" s="6"/>
      <c r="G38" s="6"/>
      <c r="H38" s="9"/>
    </row>
    <row r="39" spans="1:8" ht="13" x14ac:dyDescent="0.15">
      <c r="A39">
        <v>46160</v>
      </c>
      <c r="B39">
        <v>163251.04999999999</v>
      </c>
      <c r="C39">
        <v>713843.36567029695</v>
      </c>
      <c r="D39">
        <v>11391.38</v>
      </c>
      <c r="E39">
        <v>9212.59</v>
      </c>
      <c r="F39" s="6"/>
      <c r="G39" s="6"/>
      <c r="H39" s="9"/>
    </row>
    <row r="40" spans="1:8" ht="13" x14ac:dyDescent="0.15">
      <c r="A40">
        <v>46158</v>
      </c>
      <c r="B40">
        <v>1078272.1499999999</v>
      </c>
      <c r="C40">
        <v>1677876.74847857</v>
      </c>
      <c r="D40">
        <v>2498.88</v>
      </c>
      <c r="E40">
        <v>2350</v>
      </c>
      <c r="F40" s="6"/>
      <c r="G40" s="6"/>
      <c r="H40" s="9"/>
    </row>
    <row r="41" spans="1:8" ht="13" x14ac:dyDescent="0.15">
      <c r="A41">
        <v>46163</v>
      </c>
      <c r="B41">
        <v>2218480.0499999998</v>
      </c>
      <c r="C41">
        <v>3235197.3212169199</v>
      </c>
      <c r="D41">
        <v>33160</v>
      </c>
      <c r="E41">
        <v>29300</v>
      </c>
      <c r="F41" s="6"/>
      <c r="G41" s="6"/>
      <c r="H41" s="9"/>
    </row>
    <row r="42" spans="1:8" ht="13" x14ac:dyDescent="0.15">
      <c r="A42">
        <v>46161</v>
      </c>
      <c r="B42">
        <v>234671.15</v>
      </c>
      <c r="C42">
        <v>850374.64232876105</v>
      </c>
      <c r="D42">
        <v>13419.88</v>
      </c>
      <c r="E42">
        <v>10750.01</v>
      </c>
      <c r="F42" s="6"/>
      <c r="G42" s="6"/>
      <c r="H42" s="9"/>
    </row>
    <row r="43" spans="1:8" ht="13" x14ac:dyDescent="0.15">
      <c r="A43">
        <v>46157</v>
      </c>
      <c r="B43">
        <v>450730.05</v>
      </c>
      <c r="C43">
        <v>1624859.75282079</v>
      </c>
      <c r="D43">
        <v>16477.89</v>
      </c>
      <c r="E43">
        <v>12800</v>
      </c>
      <c r="F43" s="6"/>
      <c r="G43" s="6"/>
      <c r="H43" s="9"/>
    </row>
    <row r="44" spans="1:8" ht="13" x14ac:dyDescent="0.15">
      <c r="A44">
        <v>46159</v>
      </c>
      <c r="B44">
        <v>1544912.05</v>
      </c>
      <c r="C44">
        <v>2312981.7790588499</v>
      </c>
      <c r="D44">
        <v>12475.62</v>
      </c>
      <c r="E44">
        <v>11100</v>
      </c>
      <c r="F44" s="6"/>
      <c r="G44" s="6"/>
      <c r="H44" s="9"/>
    </row>
    <row r="45" spans="1:8" ht="13" x14ac:dyDescent="0.15">
      <c r="A45">
        <v>46162</v>
      </c>
      <c r="B45">
        <v>924526.95</v>
      </c>
      <c r="C45">
        <v>2247283.40284605</v>
      </c>
      <c r="D45">
        <v>18894.98</v>
      </c>
      <c r="E45">
        <v>18001</v>
      </c>
      <c r="F45" s="6"/>
      <c r="G45" s="6"/>
      <c r="H45" s="9"/>
    </row>
    <row r="46" spans="1:8" ht="13" x14ac:dyDescent="0.15">
      <c r="F46" s="6"/>
      <c r="G46" s="6"/>
      <c r="H46" s="9"/>
    </row>
    <row r="47" spans="1:8" ht="13" x14ac:dyDescent="0.15">
      <c r="F47" s="6"/>
      <c r="G47" s="6"/>
      <c r="H47" s="9"/>
    </row>
    <row r="48" spans="1:8" ht="13" x14ac:dyDescent="0.15">
      <c r="F48" s="6"/>
      <c r="G48" s="6"/>
      <c r="H48" s="9"/>
    </row>
    <row r="49" spans="6:8" ht="13" x14ac:dyDescent="0.15">
      <c r="F49" s="6"/>
      <c r="G49" s="6"/>
      <c r="H49" s="9"/>
    </row>
    <row r="50" spans="6:8" ht="13" x14ac:dyDescent="0.15">
      <c r="F50" s="6"/>
      <c r="G50" s="6"/>
      <c r="H50" s="9"/>
    </row>
    <row r="51" spans="6:8" ht="13" x14ac:dyDescent="0.15">
      <c r="F51" s="6"/>
      <c r="G51" s="6"/>
      <c r="H51" s="9"/>
    </row>
    <row r="52" spans="6:8" ht="13" x14ac:dyDescent="0.15">
      <c r="F52" s="6"/>
      <c r="G52" s="6"/>
      <c r="H52" s="9"/>
    </row>
    <row r="53" spans="6:8" ht="13" x14ac:dyDescent="0.15">
      <c r="F53" s="6"/>
      <c r="G53" s="6"/>
      <c r="H53" s="9"/>
    </row>
    <row r="54" spans="6:8" ht="13" x14ac:dyDescent="0.15">
      <c r="F54" s="6"/>
      <c r="G54" s="6"/>
      <c r="H54" s="9"/>
    </row>
    <row r="55" spans="6:8" ht="13" x14ac:dyDescent="0.15">
      <c r="F55" s="6"/>
      <c r="G55" s="6"/>
      <c r="H55" s="9"/>
    </row>
    <row r="56" spans="6:8" ht="13" x14ac:dyDescent="0.15">
      <c r="F56" s="6"/>
      <c r="G56" s="6"/>
      <c r="H56" s="9"/>
    </row>
    <row r="57" spans="6:8" ht="13" x14ac:dyDescent="0.15">
      <c r="F57" s="6"/>
      <c r="G57" s="6"/>
      <c r="H57" s="9"/>
    </row>
    <row r="58" spans="6:8" ht="13" x14ac:dyDescent="0.15">
      <c r="F58" s="6"/>
      <c r="G58" s="6"/>
      <c r="H58" s="9"/>
    </row>
    <row r="59" spans="6:8" ht="13" x14ac:dyDescent="0.15">
      <c r="F59" s="6"/>
      <c r="G59" s="6"/>
      <c r="H59" s="9"/>
    </row>
    <row r="60" spans="6:8" ht="13" x14ac:dyDescent="0.15">
      <c r="F60" s="6"/>
      <c r="G60" s="6"/>
      <c r="H60" s="9"/>
    </row>
    <row r="61" spans="6:8" ht="13" x14ac:dyDescent="0.15">
      <c r="F61" s="6"/>
      <c r="G61" s="6"/>
      <c r="H61" s="9"/>
    </row>
    <row r="62" spans="6:8" ht="13" x14ac:dyDescent="0.15">
      <c r="F62" s="6"/>
      <c r="G62" s="6"/>
      <c r="H62" s="9"/>
    </row>
    <row r="63" spans="6:8" ht="13" x14ac:dyDescent="0.15">
      <c r="F63" s="6"/>
      <c r="G63" s="6"/>
      <c r="H63" s="9"/>
    </row>
    <row r="64" spans="6:8" ht="13" x14ac:dyDescent="0.15">
      <c r="F64" s="6"/>
      <c r="G64" s="6"/>
      <c r="H64" s="9"/>
    </row>
    <row r="65" spans="6:8" ht="13" x14ac:dyDescent="0.15">
      <c r="F65" s="6"/>
      <c r="G65" s="6"/>
      <c r="H65" s="9"/>
    </row>
    <row r="66" spans="6:8" ht="13" x14ac:dyDescent="0.15">
      <c r="H66" s="20"/>
    </row>
    <row r="67" spans="6:8" ht="13" x14ac:dyDescent="0.15">
      <c r="H67" s="20"/>
    </row>
    <row r="68" spans="6:8" ht="13" x14ac:dyDescent="0.15">
      <c r="H68" s="20"/>
    </row>
    <row r="69" spans="6:8" ht="13" x14ac:dyDescent="0.15">
      <c r="H69" s="20"/>
    </row>
    <row r="70" spans="6:8" ht="13" x14ac:dyDescent="0.15">
      <c r="H70" s="20"/>
    </row>
    <row r="71" spans="6:8" ht="13" x14ac:dyDescent="0.15">
      <c r="H71" s="20"/>
    </row>
    <row r="72" spans="6:8" ht="13" x14ac:dyDescent="0.15">
      <c r="H72" s="20"/>
    </row>
    <row r="73" spans="6:8" ht="13" x14ac:dyDescent="0.15">
      <c r="H73" s="20"/>
    </row>
    <row r="74" spans="6:8" ht="13" x14ac:dyDescent="0.15">
      <c r="H74" s="20"/>
    </row>
    <row r="75" spans="6:8" ht="13" x14ac:dyDescent="0.15">
      <c r="H75" s="20"/>
    </row>
    <row r="76" spans="6:8" ht="13" x14ac:dyDescent="0.15">
      <c r="H76" s="20"/>
    </row>
    <row r="77" spans="6:8" ht="13" x14ac:dyDescent="0.15">
      <c r="H77" s="20"/>
    </row>
    <row r="78" spans="6:8" ht="13" x14ac:dyDescent="0.15">
      <c r="H78" s="20"/>
    </row>
    <row r="79" spans="6:8" ht="13" x14ac:dyDescent="0.15">
      <c r="H79" s="20"/>
    </row>
    <row r="80" spans="6:8" ht="13" x14ac:dyDescent="0.15">
      <c r="H80" s="20"/>
    </row>
    <row r="81" spans="8:8" ht="13" x14ac:dyDescent="0.15">
      <c r="H81" s="20"/>
    </row>
    <row r="82" spans="8:8" ht="13" x14ac:dyDescent="0.15">
      <c r="H82" s="20"/>
    </row>
    <row r="83" spans="8:8" ht="13" x14ac:dyDescent="0.15">
      <c r="H83" s="20"/>
    </row>
    <row r="84" spans="8:8" ht="13" x14ac:dyDescent="0.15">
      <c r="H84" s="20"/>
    </row>
    <row r="85" spans="8:8" ht="13" x14ac:dyDescent="0.15">
      <c r="H85" s="20"/>
    </row>
    <row r="86" spans="8:8" ht="13" x14ac:dyDescent="0.15">
      <c r="H86" s="20"/>
    </row>
    <row r="87" spans="8:8" ht="13" x14ac:dyDescent="0.15">
      <c r="H87" s="20"/>
    </row>
    <row r="88" spans="8:8" ht="13" x14ac:dyDescent="0.15">
      <c r="H88" s="20"/>
    </row>
    <row r="89" spans="8:8" ht="13" x14ac:dyDescent="0.15">
      <c r="H89" s="20"/>
    </row>
    <row r="90" spans="8:8" ht="13" x14ac:dyDescent="0.15">
      <c r="H90" s="20"/>
    </row>
    <row r="91" spans="8:8" ht="13" x14ac:dyDescent="0.15">
      <c r="H91" s="20"/>
    </row>
    <row r="92" spans="8:8" ht="13" x14ac:dyDescent="0.15">
      <c r="H92" s="20"/>
    </row>
    <row r="93" spans="8:8" ht="13" x14ac:dyDescent="0.15">
      <c r="H93" s="20"/>
    </row>
    <row r="94" spans="8:8" ht="13" x14ac:dyDescent="0.15">
      <c r="H94" s="20"/>
    </row>
    <row r="95" spans="8:8" ht="13" x14ac:dyDescent="0.15">
      <c r="H95" s="20"/>
    </row>
    <row r="96" spans="8:8" ht="13" x14ac:dyDescent="0.15">
      <c r="H96" s="20"/>
    </row>
    <row r="97" spans="8:8" ht="13" x14ac:dyDescent="0.15">
      <c r="H97" s="20"/>
    </row>
    <row r="98" spans="8:8" ht="13" x14ac:dyDescent="0.15">
      <c r="H98" s="20"/>
    </row>
    <row r="99" spans="8:8" ht="13" x14ac:dyDescent="0.15">
      <c r="H99" s="20"/>
    </row>
    <row r="100" spans="8:8" ht="13" x14ac:dyDescent="0.15">
      <c r="H100" s="20"/>
    </row>
    <row r="101" spans="8:8" ht="13" x14ac:dyDescent="0.15">
      <c r="H101" s="20"/>
    </row>
    <row r="102" spans="8:8" ht="13" x14ac:dyDescent="0.15">
      <c r="H102" s="20"/>
    </row>
    <row r="103" spans="8:8" ht="13" x14ac:dyDescent="0.15">
      <c r="H103" s="20"/>
    </row>
    <row r="104" spans="8:8" ht="13" x14ac:dyDescent="0.15">
      <c r="H104" s="20"/>
    </row>
    <row r="105" spans="8:8" ht="13" x14ac:dyDescent="0.15">
      <c r="H105" s="20"/>
    </row>
    <row r="106" spans="8:8" ht="13" x14ac:dyDescent="0.15">
      <c r="H106" s="20"/>
    </row>
    <row r="107" spans="8:8" ht="13" x14ac:dyDescent="0.15">
      <c r="H107" s="20"/>
    </row>
    <row r="108" spans="8:8" ht="13" x14ac:dyDescent="0.15">
      <c r="H108" s="20"/>
    </row>
    <row r="109" spans="8:8" ht="13" x14ac:dyDescent="0.15">
      <c r="H109" s="20"/>
    </row>
    <row r="110" spans="8:8" ht="13" x14ac:dyDescent="0.15">
      <c r="H110" s="20"/>
    </row>
    <row r="111" spans="8:8" ht="13" x14ac:dyDescent="0.15">
      <c r="H111" s="20"/>
    </row>
    <row r="112" spans="8:8" ht="13" x14ac:dyDescent="0.15">
      <c r="H112" s="20"/>
    </row>
    <row r="113" spans="8:8" ht="13" x14ac:dyDescent="0.15">
      <c r="H113" s="20"/>
    </row>
    <row r="114" spans="8:8" ht="13" x14ac:dyDescent="0.15">
      <c r="H114" s="20"/>
    </row>
    <row r="115" spans="8:8" ht="13" x14ac:dyDescent="0.15">
      <c r="H115" s="20"/>
    </row>
    <row r="116" spans="8:8" ht="13" x14ac:dyDescent="0.15">
      <c r="H116" s="20"/>
    </row>
    <row r="117" spans="8:8" ht="13" x14ac:dyDescent="0.15">
      <c r="H117" s="20"/>
    </row>
    <row r="118" spans="8:8" ht="13" x14ac:dyDescent="0.15">
      <c r="H118" s="20"/>
    </row>
    <row r="119" spans="8:8" ht="13" x14ac:dyDescent="0.15">
      <c r="H119" s="20"/>
    </row>
    <row r="120" spans="8:8" ht="13" x14ac:dyDescent="0.15">
      <c r="H120" s="20"/>
    </row>
    <row r="121" spans="8:8" ht="13" x14ac:dyDescent="0.15">
      <c r="H121" s="20"/>
    </row>
    <row r="122" spans="8:8" ht="13" x14ac:dyDescent="0.15">
      <c r="H122" s="20"/>
    </row>
    <row r="123" spans="8:8" ht="13" x14ac:dyDescent="0.15">
      <c r="H123" s="20"/>
    </row>
    <row r="124" spans="8:8" ht="13" x14ac:dyDescent="0.15">
      <c r="H124" s="20"/>
    </row>
    <row r="125" spans="8:8" ht="13" x14ac:dyDescent="0.15">
      <c r="H125" s="20"/>
    </row>
    <row r="126" spans="8:8" ht="13" x14ac:dyDescent="0.15">
      <c r="H126" s="20"/>
    </row>
    <row r="127" spans="8:8" ht="13" x14ac:dyDescent="0.15">
      <c r="H127" s="20"/>
    </row>
    <row r="128" spans="8:8" ht="13" x14ac:dyDescent="0.15">
      <c r="H128" s="20"/>
    </row>
    <row r="129" spans="8:8" ht="13" x14ac:dyDescent="0.15">
      <c r="H129" s="20"/>
    </row>
    <row r="130" spans="8:8" ht="13" x14ac:dyDescent="0.15">
      <c r="H130" s="20"/>
    </row>
    <row r="131" spans="8:8" ht="13" x14ac:dyDescent="0.15">
      <c r="H131" s="20"/>
    </row>
    <row r="132" spans="8:8" ht="13" x14ac:dyDescent="0.15">
      <c r="H132" s="20"/>
    </row>
    <row r="133" spans="8:8" ht="13" x14ac:dyDescent="0.15">
      <c r="H133" s="20"/>
    </row>
    <row r="134" spans="8:8" ht="13" x14ac:dyDescent="0.15">
      <c r="H134" s="20"/>
    </row>
    <row r="135" spans="8:8" ht="13" x14ac:dyDescent="0.15">
      <c r="H135" s="20"/>
    </row>
    <row r="136" spans="8:8" ht="13" x14ac:dyDescent="0.15">
      <c r="H136" s="20"/>
    </row>
    <row r="137" spans="8:8" ht="13" x14ac:dyDescent="0.15">
      <c r="H137" s="20"/>
    </row>
    <row r="138" spans="8:8" ht="13" x14ac:dyDescent="0.15">
      <c r="H138" s="20"/>
    </row>
    <row r="139" spans="8:8" ht="13" x14ac:dyDescent="0.15">
      <c r="H139" s="20"/>
    </row>
    <row r="140" spans="8:8" ht="13" x14ac:dyDescent="0.15">
      <c r="H140" s="20"/>
    </row>
    <row r="141" spans="8:8" ht="13" x14ac:dyDescent="0.15">
      <c r="H141" s="20"/>
    </row>
    <row r="142" spans="8:8" ht="13" x14ac:dyDescent="0.15">
      <c r="H142" s="20"/>
    </row>
    <row r="143" spans="8:8" ht="13" x14ac:dyDescent="0.15">
      <c r="H143" s="20"/>
    </row>
    <row r="144" spans="8:8" ht="13" x14ac:dyDescent="0.15">
      <c r="H144" s="20"/>
    </row>
    <row r="145" spans="8:8" ht="13" x14ac:dyDescent="0.15">
      <c r="H145" s="20"/>
    </row>
    <row r="146" spans="8:8" ht="13" x14ac:dyDescent="0.15">
      <c r="H146" s="20"/>
    </row>
    <row r="147" spans="8:8" ht="13" x14ac:dyDescent="0.15">
      <c r="H147" s="20"/>
    </row>
    <row r="148" spans="8:8" ht="13" x14ac:dyDescent="0.15">
      <c r="H148" s="20"/>
    </row>
    <row r="149" spans="8:8" ht="13" x14ac:dyDescent="0.15">
      <c r="H149" s="20"/>
    </row>
    <row r="150" spans="8:8" ht="13" x14ac:dyDescent="0.15">
      <c r="H150" s="20"/>
    </row>
    <row r="151" spans="8:8" ht="13" x14ac:dyDescent="0.15">
      <c r="H151" s="20"/>
    </row>
    <row r="152" spans="8:8" ht="13" x14ac:dyDescent="0.15">
      <c r="H152" s="20"/>
    </row>
    <row r="153" spans="8:8" ht="13" x14ac:dyDescent="0.15">
      <c r="H153" s="20"/>
    </row>
    <row r="154" spans="8:8" ht="13" x14ac:dyDescent="0.15">
      <c r="H154" s="20"/>
    </row>
    <row r="155" spans="8:8" ht="13" x14ac:dyDescent="0.15">
      <c r="H155" s="20"/>
    </row>
    <row r="156" spans="8:8" ht="13" x14ac:dyDescent="0.15">
      <c r="H156" s="20"/>
    </row>
    <row r="157" spans="8:8" ht="13" x14ac:dyDescent="0.15">
      <c r="H157" s="20"/>
    </row>
    <row r="158" spans="8:8" ht="13" x14ac:dyDescent="0.15">
      <c r="H158" s="20"/>
    </row>
    <row r="159" spans="8:8" ht="13" x14ac:dyDescent="0.15">
      <c r="H159" s="20"/>
    </row>
    <row r="160" spans="8:8" ht="13" x14ac:dyDescent="0.15">
      <c r="H160" s="20"/>
    </row>
    <row r="161" spans="8:8" ht="13" x14ac:dyDescent="0.15">
      <c r="H161" s="20"/>
    </row>
    <row r="162" spans="8:8" ht="13" x14ac:dyDescent="0.15">
      <c r="H162" s="20"/>
    </row>
    <row r="163" spans="8:8" ht="13" x14ac:dyDescent="0.15">
      <c r="H163" s="20"/>
    </row>
    <row r="164" spans="8:8" ht="13" x14ac:dyDescent="0.15">
      <c r="H164" s="20"/>
    </row>
    <row r="165" spans="8:8" ht="13" x14ac:dyDescent="0.15">
      <c r="H165" s="20"/>
    </row>
    <row r="166" spans="8:8" ht="13" x14ac:dyDescent="0.15">
      <c r="H166" s="20"/>
    </row>
    <row r="167" spans="8:8" ht="13" x14ac:dyDescent="0.15">
      <c r="H167" s="20"/>
    </row>
    <row r="168" spans="8:8" ht="13" x14ac:dyDescent="0.15">
      <c r="H168" s="20"/>
    </row>
    <row r="169" spans="8:8" ht="13" x14ac:dyDescent="0.15">
      <c r="H169" s="20"/>
    </row>
    <row r="170" spans="8:8" ht="13" x14ac:dyDescent="0.15">
      <c r="H170" s="20"/>
    </row>
    <row r="171" spans="8:8" ht="13" x14ac:dyDescent="0.15">
      <c r="H171" s="20"/>
    </row>
    <row r="172" spans="8:8" ht="13" x14ac:dyDescent="0.15">
      <c r="H172" s="20"/>
    </row>
    <row r="173" spans="8:8" ht="13" x14ac:dyDescent="0.15">
      <c r="H173" s="20"/>
    </row>
    <row r="174" spans="8:8" ht="13" x14ac:dyDescent="0.15">
      <c r="H174" s="20"/>
    </row>
    <row r="175" spans="8:8" ht="13" x14ac:dyDescent="0.15">
      <c r="H175" s="20"/>
    </row>
    <row r="176" spans="8:8" ht="13" x14ac:dyDescent="0.15">
      <c r="H176" s="20"/>
    </row>
    <row r="177" spans="8:8" ht="13" x14ac:dyDescent="0.15">
      <c r="H177" s="20"/>
    </row>
    <row r="178" spans="8:8" ht="13" x14ac:dyDescent="0.15">
      <c r="H178" s="20"/>
    </row>
    <row r="179" spans="8:8" ht="13" x14ac:dyDescent="0.15">
      <c r="H179" s="20"/>
    </row>
    <row r="180" spans="8:8" ht="13" x14ac:dyDescent="0.15">
      <c r="H180" s="20"/>
    </row>
    <row r="181" spans="8:8" ht="13" x14ac:dyDescent="0.15">
      <c r="H181" s="20"/>
    </row>
    <row r="182" spans="8:8" ht="13" x14ac:dyDescent="0.15">
      <c r="H182" s="20"/>
    </row>
    <row r="183" spans="8:8" ht="13" x14ac:dyDescent="0.15">
      <c r="H183" s="20"/>
    </row>
    <row r="184" spans="8:8" ht="13" x14ac:dyDescent="0.15">
      <c r="H184" s="20"/>
    </row>
    <row r="185" spans="8:8" ht="13" x14ac:dyDescent="0.15">
      <c r="H185" s="20"/>
    </row>
    <row r="186" spans="8:8" ht="13" x14ac:dyDescent="0.15">
      <c r="H186" s="20"/>
    </row>
    <row r="187" spans="8:8" ht="13" x14ac:dyDescent="0.15">
      <c r="H187" s="20"/>
    </row>
    <row r="188" spans="8:8" ht="13" x14ac:dyDescent="0.15">
      <c r="H188" s="20"/>
    </row>
    <row r="189" spans="8:8" ht="13" x14ac:dyDescent="0.15">
      <c r="H189" s="20"/>
    </row>
    <row r="190" spans="8:8" ht="13" x14ac:dyDescent="0.15">
      <c r="H190" s="20"/>
    </row>
    <row r="191" spans="8:8" ht="13" x14ac:dyDescent="0.15">
      <c r="H191" s="20"/>
    </row>
    <row r="192" spans="8:8" ht="13" x14ac:dyDescent="0.15">
      <c r="H192" s="20"/>
    </row>
    <row r="193" spans="8:8" ht="13" x14ac:dyDescent="0.15">
      <c r="H193" s="20"/>
    </row>
    <row r="194" spans="8:8" ht="13" x14ac:dyDescent="0.15">
      <c r="H194" s="20"/>
    </row>
    <row r="195" spans="8:8" ht="13" x14ac:dyDescent="0.15">
      <c r="H195" s="20"/>
    </row>
    <row r="196" spans="8:8" ht="13" x14ac:dyDescent="0.15">
      <c r="H196" s="20"/>
    </row>
    <row r="197" spans="8:8" ht="13" x14ac:dyDescent="0.15">
      <c r="H197" s="20"/>
    </row>
    <row r="198" spans="8:8" ht="13" x14ac:dyDescent="0.15">
      <c r="H198" s="20"/>
    </row>
    <row r="199" spans="8:8" ht="13" x14ac:dyDescent="0.15">
      <c r="H199" s="20"/>
    </row>
    <row r="200" spans="8:8" ht="13" x14ac:dyDescent="0.15">
      <c r="H200" s="20"/>
    </row>
    <row r="201" spans="8:8" ht="13" x14ac:dyDescent="0.15">
      <c r="H201" s="20"/>
    </row>
    <row r="202" spans="8:8" ht="13" x14ac:dyDescent="0.15">
      <c r="H202" s="20"/>
    </row>
    <row r="203" spans="8:8" ht="13" x14ac:dyDescent="0.15">
      <c r="H203" s="20"/>
    </row>
    <row r="204" spans="8:8" ht="13" x14ac:dyDescent="0.15">
      <c r="H204" s="20"/>
    </row>
    <row r="205" spans="8:8" ht="13" x14ac:dyDescent="0.15">
      <c r="H205" s="20"/>
    </row>
    <row r="206" spans="8:8" ht="13" x14ac:dyDescent="0.15">
      <c r="H206" s="20"/>
    </row>
    <row r="207" spans="8:8" ht="13" x14ac:dyDescent="0.15">
      <c r="H207" s="20"/>
    </row>
    <row r="208" spans="8:8" ht="13" x14ac:dyDescent="0.15">
      <c r="H208" s="20"/>
    </row>
    <row r="209" spans="8:8" ht="13" x14ac:dyDescent="0.15">
      <c r="H209" s="20"/>
    </row>
    <row r="210" spans="8:8" ht="13" x14ac:dyDescent="0.15">
      <c r="H210" s="20"/>
    </row>
    <row r="211" spans="8:8" ht="13" x14ac:dyDescent="0.15">
      <c r="H211" s="20"/>
    </row>
    <row r="212" spans="8:8" ht="13" x14ac:dyDescent="0.15">
      <c r="H212" s="20"/>
    </row>
    <row r="213" spans="8:8" ht="13" x14ac:dyDescent="0.15">
      <c r="H213" s="20"/>
    </row>
    <row r="214" spans="8:8" ht="13" x14ac:dyDescent="0.15">
      <c r="H214" s="20"/>
    </row>
    <row r="215" spans="8:8" ht="13" x14ac:dyDescent="0.15">
      <c r="H215" s="20"/>
    </row>
    <row r="216" spans="8:8" ht="13" x14ac:dyDescent="0.15">
      <c r="H216" s="20"/>
    </row>
    <row r="217" spans="8:8" ht="13" x14ac:dyDescent="0.15">
      <c r="H217" s="20"/>
    </row>
    <row r="218" spans="8:8" ht="13" x14ac:dyDescent="0.15">
      <c r="H218" s="20"/>
    </row>
    <row r="219" spans="8:8" ht="13" x14ac:dyDescent="0.15">
      <c r="H219" s="20"/>
    </row>
    <row r="220" spans="8:8" ht="13" x14ac:dyDescent="0.15">
      <c r="H220" s="20"/>
    </row>
    <row r="221" spans="8:8" ht="13" x14ac:dyDescent="0.15">
      <c r="H221" s="20"/>
    </row>
    <row r="222" spans="8:8" ht="13" x14ac:dyDescent="0.15">
      <c r="H222" s="20"/>
    </row>
    <row r="223" spans="8:8" ht="13" x14ac:dyDescent="0.15">
      <c r="H223" s="20"/>
    </row>
    <row r="224" spans="8:8" ht="13" x14ac:dyDescent="0.15">
      <c r="H224" s="20"/>
    </row>
    <row r="225" spans="8:8" ht="13" x14ac:dyDescent="0.15">
      <c r="H225" s="20"/>
    </row>
    <row r="226" spans="8:8" ht="13" x14ac:dyDescent="0.15">
      <c r="H226" s="20"/>
    </row>
    <row r="227" spans="8:8" ht="13" x14ac:dyDescent="0.15">
      <c r="H227" s="20"/>
    </row>
    <row r="228" spans="8:8" ht="13" x14ac:dyDescent="0.15">
      <c r="H228" s="20"/>
    </row>
    <row r="229" spans="8:8" ht="13" x14ac:dyDescent="0.15">
      <c r="H229" s="20"/>
    </row>
    <row r="230" spans="8:8" ht="13" x14ac:dyDescent="0.15">
      <c r="H230" s="20"/>
    </row>
    <row r="231" spans="8:8" ht="13" x14ac:dyDescent="0.15">
      <c r="H231" s="20"/>
    </row>
    <row r="232" spans="8:8" ht="13" x14ac:dyDescent="0.15">
      <c r="H232" s="20"/>
    </row>
    <row r="233" spans="8:8" ht="13" x14ac:dyDescent="0.15">
      <c r="H233" s="20"/>
    </row>
    <row r="234" spans="8:8" ht="13" x14ac:dyDescent="0.15">
      <c r="H234" s="20"/>
    </row>
    <row r="235" spans="8:8" ht="13" x14ac:dyDescent="0.15">
      <c r="H235" s="20"/>
    </row>
    <row r="236" spans="8:8" ht="13" x14ac:dyDescent="0.15">
      <c r="H236" s="20"/>
    </row>
    <row r="237" spans="8:8" ht="13" x14ac:dyDescent="0.15">
      <c r="H237" s="20"/>
    </row>
    <row r="238" spans="8:8" ht="13" x14ac:dyDescent="0.15">
      <c r="H238" s="20"/>
    </row>
    <row r="239" spans="8:8" ht="13" x14ac:dyDescent="0.15">
      <c r="H239" s="20"/>
    </row>
    <row r="240" spans="8:8" ht="13" x14ac:dyDescent="0.15">
      <c r="H240" s="20"/>
    </row>
    <row r="241" spans="8:8" ht="13" x14ac:dyDescent="0.15">
      <c r="H241" s="20"/>
    </row>
    <row r="242" spans="8:8" ht="13" x14ac:dyDescent="0.15">
      <c r="H242" s="20"/>
    </row>
    <row r="243" spans="8:8" ht="13" x14ac:dyDescent="0.15">
      <c r="H243" s="20"/>
    </row>
    <row r="244" spans="8:8" ht="13" x14ac:dyDescent="0.15">
      <c r="H244" s="20"/>
    </row>
    <row r="245" spans="8:8" ht="13" x14ac:dyDescent="0.15">
      <c r="H245" s="20"/>
    </row>
    <row r="246" spans="8:8" ht="13" x14ac:dyDescent="0.15">
      <c r="H246" s="20"/>
    </row>
    <row r="247" spans="8:8" ht="13" x14ac:dyDescent="0.15">
      <c r="H247" s="20"/>
    </row>
    <row r="248" spans="8:8" ht="13" x14ac:dyDescent="0.15">
      <c r="H248" s="20"/>
    </row>
    <row r="249" spans="8:8" ht="13" x14ac:dyDescent="0.15">
      <c r="H249" s="20"/>
    </row>
    <row r="250" spans="8:8" ht="13" x14ac:dyDescent="0.15">
      <c r="H250" s="20"/>
    </row>
    <row r="251" spans="8:8" ht="13" x14ac:dyDescent="0.15">
      <c r="H251" s="20"/>
    </row>
    <row r="252" spans="8:8" ht="13" x14ac:dyDescent="0.15">
      <c r="H252" s="20"/>
    </row>
    <row r="253" spans="8:8" ht="13" x14ac:dyDescent="0.15">
      <c r="H253" s="20"/>
    </row>
    <row r="254" spans="8:8" ht="13" x14ac:dyDescent="0.15">
      <c r="H254" s="20"/>
    </row>
    <row r="255" spans="8:8" ht="13" x14ac:dyDescent="0.15">
      <c r="H255" s="20"/>
    </row>
    <row r="256" spans="8:8" ht="13" x14ac:dyDescent="0.15">
      <c r="H256" s="20"/>
    </row>
    <row r="257" spans="8:8" ht="13" x14ac:dyDescent="0.15">
      <c r="H257" s="20"/>
    </row>
    <row r="258" spans="8:8" ht="13" x14ac:dyDescent="0.15">
      <c r="H258" s="20"/>
    </row>
    <row r="259" spans="8:8" ht="13" x14ac:dyDescent="0.15">
      <c r="H259" s="20"/>
    </row>
    <row r="260" spans="8:8" ht="13" x14ac:dyDescent="0.15">
      <c r="H260" s="20"/>
    </row>
    <row r="261" spans="8:8" ht="13" x14ac:dyDescent="0.15">
      <c r="H261" s="20"/>
    </row>
    <row r="262" spans="8:8" ht="13" x14ac:dyDescent="0.15">
      <c r="H262" s="20"/>
    </row>
    <row r="263" spans="8:8" ht="13" x14ac:dyDescent="0.15">
      <c r="H263" s="20"/>
    </row>
    <row r="264" spans="8:8" ht="13" x14ac:dyDescent="0.15">
      <c r="H264" s="20"/>
    </row>
    <row r="265" spans="8:8" ht="13" x14ac:dyDescent="0.15">
      <c r="H265" s="20"/>
    </row>
    <row r="266" spans="8:8" ht="13" x14ac:dyDescent="0.15">
      <c r="H266" s="20"/>
    </row>
    <row r="267" spans="8:8" ht="13" x14ac:dyDescent="0.15">
      <c r="H267" s="20"/>
    </row>
    <row r="268" spans="8:8" ht="13" x14ac:dyDescent="0.15">
      <c r="H268" s="20"/>
    </row>
    <row r="269" spans="8:8" ht="13" x14ac:dyDescent="0.15">
      <c r="H269" s="20"/>
    </row>
    <row r="270" spans="8:8" ht="13" x14ac:dyDescent="0.15">
      <c r="H270" s="20"/>
    </row>
    <row r="271" spans="8:8" ht="13" x14ac:dyDescent="0.15">
      <c r="H271" s="20"/>
    </row>
    <row r="272" spans="8:8" ht="13" x14ac:dyDescent="0.15">
      <c r="H272" s="20"/>
    </row>
    <row r="273" spans="8:8" ht="13" x14ac:dyDescent="0.15">
      <c r="H273" s="20"/>
    </row>
    <row r="274" spans="8:8" ht="13" x14ac:dyDescent="0.15">
      <c r="H274" s="20"/>
    </row>
    <row r="275" spans="8:8" ht="13" x14ac:dyDescent="0.15">
      <c r="H275" s="20"/>
    </row>
    <row r="276" spans="8:8" ht="13" x14ac:dyDescent="0.15">
      <c r="H276" s="20"/>
    </row>
    <row r="277" spans="8:8" ht="13" x14ac:dyDescent="0.15">
      <c r="H277" s="20"/>
    </row>
    <row r="278" spans="8:8" ht="13" x14ac:dyDescent="0.15">
      <c r="H278" s="20"/>
    </row>
    <row r="279" spans="8:8" ht="13" x14ac:dyDescent="0.15">
      <c r="H279" s="20"/>
    </row>
    <row r="280" spans="8:8" ht="13" x14ac:dyDescent="0.15">
      <c r="H280" s="20"/>
    </row>
    <row r="281" spans="8:8" ht="13" x14ac:dyDescent="0.15">
      <c r="H281" s="20"/>
    </row>
    <row r="282" spans="8:8" ht="13" x14ac:dyDescent="0.15">
      <c r="H282" s="20"/>
    </row>
    <row r="283" spans="8:8" ht="13" x14ac:dyDescent="0.15">
      <c r="H283" s="20"/>
    </row>
    <row r="284" spans="8:8" ht="13" x14ac:dyDescent="0.15">
      <c r="H284" s="20"/>
    </row>
    <row r="285" spans="8:8" ht="13" x14ac:dyDescent="0.15">
      <c r="H285" s="20"/>
    </row>
    <row r="286" spans="8:8" ht="13" x14ac:dyDescent="0.15">
      <c r="H286" s="20"/>
    </row>
    <row r="287" spans="8:8" ht="13" x14ac:dyDescent="0.15">
      <c r="H287" s="20"/>
    </row>
    <row r="288" spans="8:8" ht="13" x14ac:dyDescent="0.15">
      <c r="H288" s="20"/>
    </row>
    <row r="289" spans="8:8" ht="13" x14ac:dyDescent="0.15">
      <c r="H289" s="20"/>
    </row>
    <row r="290" spans="8:8" ht="13" x14ac:dyDescent="0.15">
      <c r="H290" s="20"/>
    </row>
    <row r="291" spans="8:8" ht="13" x14ac:dyDescent="0.15">
      <c r="H291" s="20"/>
    </row>
    <row r="292" spans="8:8" ht="13" x14ac:dyDescent="0.15">
      <c r="H292" s="20"/>
    </row>
    <row r="293" spans="8:8" ht="13" x14ac:dyDescent="0.15">
      <c r="H293" s="20"/>
    </row>
    <row r="294" spans="8:8" ht="13" x14ac:dyDescent="0.15">
      <c r="H294" s="20"/>
    </row>
    <row r="295" spans="8:8" ht="13" x14ac:dyDescent="0.15">
      <c r="H295" s="20"/>
    </row>
    <row r="296" spans="8:8" ht="13" x14ac:dyDescent="0.15">
      <c r="H296" s="20"/>
    </row>
    <row r="297" spans="8:8" ht="13" x14ac:dyDescent="0.15">
      <c r="H297" s="20"/>
    </row>
    <row r="298" spans="8:8" ht="13" x14ac:dyDescent="0.15">
      <c r="H298" s="20"/>
    </row>
    <row r="299" spans="8:8" ht="13" x14ac:dyDescent="0.15">
      <c r="H299" s="20"/>
    </row>
    <row r="300" spans="8:8" ht="13" x14ac:dyDescent="0.15">
      <c r="H300" s="20"/>
    </row>
    <row r="301" spans="8:8" ht="13" x14ac:dyDescent="0.15">
      <c r="H301" s="20"/>
    </row>
    <row r="302" spans="8:8" ht="13" x14ac:dyDescent="0.15">
      <c r="H302" s="20"/>
    </row>
    <row r="303" spans="8:8" ht="13" x14ac:dyDescent="0.15">
      <c r="H303" s="20"/>
    </row>
    <row r="304" spans="8:8" ht="13" x14ac:dyDescent="0.15">
      <c r="H304" s="20"/>
    </row>
    <row r="305" spans="8:8" ht="13" x14ac:dyDescent="0.15">
      <c r="H305" s="20"/>
    </row>
    <row r="306" spans="8:8" ht="13" x14ac:dyDescent="0.15">
      <c r="H306" s="20"/>
    </row>
    <row r="307" spans="8:8" ht="13" x14ac:dyDescent="0.15">
      <c r="H307" s="20"/>
    </row>
    <row r="308" spans="8:8" ht="13" x14ac:dyDescent="0.15">
      <c r="H308" s="20"/>
    </row>
    <row r="309" spans="8:8" ht="13" x14ac:dyDescent="0.15">
      <c r="H309" s="20"/>
    </row>
    <row r="310" spans="8:8" ht="13" x14ac:dyDescent="0.15">
      <c r="H310" s="20"/>
    </row>
    <row r="311" spans="8:8" ht="13" x14ac:dyDescent="0.15">
      <c r="H311" s="20"/>
    </row>
    <row r="312" spans="8:8" ht="13" x14ac:dyDescent="0.15">
      <c r="H312" s="20"/>
    </row>
    <row r="313" spans="8:8" ht="13" x14ac:dyDescent="0.15">
      <c r="H313" s="20"/>
    </row>
    <row r="314" spans="8:8" ht="13" x14ac:dyDescent="0.15">
      <c r="H314" s="20"/>
    </row>
    <row r="315" spans="8:8" ht="13" x14ac:dyDescent="0.15">
      <c r="H315" s="20"/>
    </row>
    <row r="316" spans="8:8" ht="13" x14ac:dyDescent="0.15">
      <c r="H316" s="20"/>
    </row>
    <row r="317" spans="8:8" ht="13" x14ac:dyDescent="0.15">
      <c r="H317" s="20"/>
    </row>
    <row r="318" spans="8:8" ht="13" x14ac:dyDescent="0.15">
      <c r="H318" s="20"/>
    </row>
    <row r="319" spans="8:8" ht="13" x14ac:dyDescent="0.15">
      <c r="H319" s="20"/>
    </row>
    <row r="320" spans="8:8" ht="13" x14ac:dyDescent="0.15">
      <c r="H320" s="20"/>
    </row>
    <row r="321" spans="8:8" ht="13" x14ac:dyDescent="0.15">
      <c r="H321" s="20"/>
    </row>
    <row r="322" spans="8:8" ht="13" x14ac:dyDescent="0.15">
      <c r="H322" s="20"/>
    </row>
    <row r="323" spans="8:8" ht="13" x14ac:dyDescent="0.15">
      <c r="H323" s="20"/>
    </row>
    <row r="324" spans="8:8" ht="13" x14ac:dyDescent="0.15">
      <c r="H324" s="20"/>
    </row>
    <row r="325" spans="8:8" ht="13" x14ac:dyDescent="0.15">
      <c r="H325" s="20"/>
    </row>
    <row r="326" spans="8:8" ht="13" x14ac:dyDescent="0.15">
      <c r="H326" s="20"/>
    </row>
    <row r="327" spans="8:8" ht="13" x14ac:dyDescent="0.15">
      <c r="H327" s="20"/>
    </row>
    <row r="328" spans="8:8" ht="13" x14ac:dyDescent="0.15">
      <c r="H328" s="20"/>
    </row>
    <row r="329" spans="8:8" ht="13" x14ac:dyDescent="0.15">
      <c r="H329" s="20"/>
    </row>
    <row r="330" spans="8:8" ht="13" x14ac:dyDescent="0.15">
      <c r="H330" s="20"/>
    </row>
    <row r="331" spans="8:8" ht="13" x14ac:dyDescent="0.15">
      <c r="H331" s="20"/>
    </row>
    <row r="332" spans="8:8" ht="13" x14ac:dyDescent="0.15">
      <c r="H332" s="20"/>
    </row>
    <row r="333" spans="8:8" ht="13" x14ac:dyDescent="0.15">
      <c r="H333" s="20"/>
    </row>
    <row r="334" spans="8:8" ht="13" x14ac:dyDescent="0.15">
      <c r="H334" s="20"/>
    </row>
    <row r="335" spans="8:8" ht="13" x14ac:dyDescent="0.15">
      <c r="H335" s="20"/>
    </row>
    <row r="336" spans="8:8" ht="13" x14ac:dyDescent="0.15">
      <c r="H336" s="20"/>
    </row>
    <row r="337" spans="8:8" ht="13" x14ac:dyDescent="0.15">
      <c r="H337" s="20"/>
    </row>
    <row r="338" spans="8:8" ht="13" x14ac:dyDescent="0.15">
      <c r="H338" s="20"/>
    </row>
    <row r="339" spans="8:8" ht="13" x14ac:dyDescent="0.15">
      <c r="H339" s="20"/>
    </row>
    <row r="340" spans="8:8" ht="13" x14ac:dyDescent="0.15">
      <c r="H340" s="20"/>
    </row>
    <row r="341" spans="8:8" ht="13" x14ac:dyDescent="0.15">
      <c r="H341" s="20"/>
    </row>
    <row r="342" spans="8:8" ht="13" x14ac:dyDescent="0.15">
      <c r="H342" s="20"/>
    </row>
    <row r="343" spans="8:8" ht="13" x14ac:dyDescent="0.15">
      <c r="H343" s="20"/>
    </row>
    <row r="344" spans="8:8" ht="13" x14ac:dyDescent="0.15">
      <c r="H344" s="20"/>
    </row>
    <row r="345" spans="8:8" ht="13" x14ac:dyDescent="0.15">
      <c r="H345" s="20"/>
    </row>
    <row r="346" spans="8:8" ht="13" x14ac:dyDescent="0.15">
      <c r="H346" s="20"/>
    </row>
    <row r="347" spans="8:8" ht="13" x14ac:dyDescent="0.15">
      <c r="H347" s="20"/>
    </row>
    <row r="348" spans="8:8" ht="13" x14ac:dyDescent="0.15">
      <c r="H348" s="20"/>
    </row>
    <row r="349" spans="8:8" ht="13" x14ac:dyDescent="0.15">
      <c r="H349" s="20"/>
    </row>
    <row r="350" spans="8:8" ht="13" x14ac:dyDescent="0.15">
      <c r="H350" s="20"/>
    </row>
    <row r="351" spans="8:8" ht="13" x14ac:dyDescent="0.15">
      <c r="H351" s="20"/>
    </row>
    <row r="352" spans="8:8" ht="13" x14ac:dyDescent="0.15">
      <c r="H352" s="20"/>
    </row>
    <row r="353" spans="8:8" ht="13" x14ac:dyDescent="0.15">
      <c r="H353" s="20"/>
    </row>
    <row r="354" spans="8:8" ht="13" x14ac:dyDescent="0.15">
      <c r="H354" s="20"/>
    </row>
    <row r="355" spans="8:8" ht="13" x14ac:dyDescent="0.15">
      <c r="H355" s="20"/>
    </row>
    <row r="356" spans="8:8" ht="13" x14ac:dyDescent="0.15">
      <c r="H356" s="20"/>
    </row>
    <row r="357" spans="8:8" ht="13" x14ac:dyDescent="0.15">
      <c r="H357" s="20"/>
    </row>
    <row r="358" spans="8:8" ht="13" x14ac:dyDescent="0.15">
      <c r="H358" s="20"/>
    </row>
    <row r="359" spans="8:8" ht="13" x14ac:dyDescent="0.15">
      <c r="H359" s="20"/>
    </row>
    <row r="360" spans="8:8" ht="13" x14ac:dyDescent="0.15">
      <c r="H360" s="20"/>
    </row>
    <row r="361" spans="8:8" ht="13" x14ac:dyDescent="0.15">
      <c r="H361" s="20"/>
    </row>
    <row r="362" spans="8:8" ht="13" x14ac:dyDescent="0.15">
      <c r="H362" s="20"/>
    </row>
    <row r="363" spans="8:8" ht="13" x14ac:dyDescent="0.15">
      <c r="H363" s="20"/>
    </row>
    <row r="364" spans="8:8" ht="13" x14ac:dyDescent="0.15">
      <c r="H364" s="20"/>
    </row>
    <row r="365" spans="8:8" ht="13" x14ac:dyDescent="0.15">
      <c r="H365" s="20"/>
    </row>
    <row r="366" spans="8:8" ht="13" x14ac:dyDescent="0.15">
      <c r="H366" s="20"/>
    </row>
    <row r="367" spans="8:8" ht="13" x14ac:dyDescent="0.15">
      <c r="H367" s="20"/>
    </row>
    <row r="368" spans="8:8" ht="13" x14ac:dyDescent="0.15">
      <c r="H368" s="20"/>
    </row>
    <row r="369" spans="8:8" ht="13" x14ac:dyDescent="0.15">
      <c r="H369" s="20"/>
    </row>
    <row r="370" spans="8:8" ht="13" x14ac:dyDescent="0.15">
      <c r="H370" s="20"/>
    </row>
    <row r="371" spans="8:8" ht="13" x14ac:dyDescent="0.15">
      <c r="H371" s="20"/>
    </row>
    <row r="372" spans="8:8" ht="13" x14ac:dyDescent="0.15">
      <c r="H372" s="20"/>
    </row>
    <row r="373" spans="8:8" ht="13" x14ac:dyDescent="0.15">
      <c r="H373" s="20"/>
    </row>
    <row r="374" spans="8:8" ht="13" x14ac:dyDescent="0.15">
      <c r="H374" s="20"/>
    </row>
    <row r="375" spans="8:8" ht="13" x14ac:dyDescent="0.15">
      <c r="H375" s="20"/>
    </row>
    <row r="376" spans="8:8" ht="13" x14ac:dyDescent="0.15">
      <c r="H376" s="20"/>
    </row>
    <row r="377" spans="8:8" ht="13" x14ac:dyDescent="0.15">
      <c r="H377" s="20"/>
    </row>
    <row r="378" spans="8:8" ht="13" x14ac:dyDescent="0.15">
      <c r="H378" s="20"/>
    </row>
    <row r="379" spans="8:8" ht="13" x14ac:dyDescent="0.15">
      <c r="H379" s="20"/>
    </row>
    <row r="380" spans="8:8" ht="13" x14ac:dyDescent="0.15">
      <c r="H380" s="20"/>
    </row>
    <row r="381" spans="8:8" ht="13" x14ac:dyDescent="0.15">
      <c r="H381" s="20"/>
    </row>
    <row r="382" spans="8:8" ht="13" x14ac:dyDescent="0.15">
      <c r="H382" s="20"/>
    </row>
    <row r="383" spans="8:8" ht="13" x14ac:dyDescent="0.15">
      <c r="H383" s="20"/>
    </row>
    <row r="384" spans="8:8" ht="13" x14ac:dyDescent="0.15">
      <c r="H384" s="20"/>
    </row>
    <row r="385" spans="8:8" ht="13" x14ac:dyDescent="0.15">
      <c r="H385" s="20"/>
    </row>
    <row r="386" spans="8:8" ht="13" x14ac:dyDescent="0.15">
      <c r="H386" s="20"/>
    </row>
    <row r="387" spans="8:8" ht="13" x14ac:dyDescent="0.15">
      <c r="H387" s="20"/>
    </row>
    <row r="388" spans="8:8" ht="13" x14ac:dyDescent="0.15">
      <c r="H388" s="20"/>
    </row>
    <row r="389" spans="8:8" ht="13" x14ac:dyDescent="0.15">
      <c r="H389" s="20"/>
    </row>
    <row r="390" spans="8:8" ht="13" x14ac:dyDescent="0.15">
      <c r="H390" s="20"/>
    </row>
    <row r="391" spans="8:8" ht="13" x14ac:dyDescent="0.15">
      <c r="H391" s="20"/>
    </row>
    <row r="392" spans="8:8" ht="13" x14ac:dyDescent="0.15">
      <c r="H392" s="20"/>
    </row>
    <row r="393" spans="8:8" ht="13" x14ac:dyDescent="0.15">
      <c r="H393" s="20"/>
    </row>
    <row r="394" spans="8:8" ht="13" x14ac:dyDescent="0.15">
      <c r="H394" s="20"/>
    </row>
    <row r="395" spans="8:8" ht="13" x14ac:dyDescent="0.15">
      <c r="H395" s="20"/>
    </row>
    <row r="396" spans="8:8" ht="13" x14ac:dyDescent="0.15">
      <c r="H396" s="20"/>
    </row>
    <row r="397" spans="8:8" ht="13" x14ac:dyDescent="0.15">
      <c r="H397" s="20"/>
    </row>
    <row r="398" spans="8:8" ht="13" x14ac:dyDescent="0.15">
      <c r="H398" s="20"/>
    </row>
    <row r="399" spans="8:8" ht="13" x14ac:dyDescent="0.15">
      <c r="H399" s="20"/>
    </row>
    <row r="400" spans="8:8" ht="13" x14ac:dyDescent="0.15">
      <c r="H400" s="20"/>
    </row>
    <row r="401" spans="8:8" ht="13" x14ac:dyDescent="0.15">
      <c r="H401" s="20"/>
    </row>
    <row r="402" spans="8:8" ht="13" x14ac:dyDescent="0.15">
      <c r="H402" s="20"/>
    </row>
    <row r="403" spans="8:8" ht="13" x14ac:dyDescent="0.15">
      <c r="H403" s="20"/>
    </row>
    <row r="404" spans="8:8" ht="13" x14ac:dyDescent="0.15">
      <c r="H404" s="20"/>
    </row>
    <row r="405" spans="8:8" ht="13" x14ac:dyDescent="0.15">
      <c r="H405" s="20"/>
    </row>
    <row r="406" spans="8:8" ht="13" x14ac:dyDescent="0.15">
      <c r="H406" s="20"/>
    </row>
    <row r="407" spans="8:8" ht="13" x14ac:dyDescent="0.15">
      <c r="H407" s="20"/>
    </row>
    <row r="408" spans="8:8" ht="13" x14ac:dyDescent="0.15">
      <c r="H408" s="20"/>
    </row>
    <row r="409" spans="8:8" ht="13" x14ac:dyDescent="0.15">
      <c r="H409" s="20"/>
    </row>
    <row r="410" spans="8:8" ht="13" x14ac:dyDescent="0.15">
      <c r="H410" s="20"/>
    </row>
    <row r="411" spans="8:8" ht="13" x14ac:dyDescent="0.15">
      <c r="H411" s="20"/>
    </row>
    <row r="412" spans="8:8" ht="13" x14ac:dyDescent="0.15">
      <c r="H412" s="20"/>
    </row>
    <row r="413" spans="8:8" ht="13" x14ac:dyDescent="0.15">
      <c r="H413" s="20"/>
    </row>
    <row r="414" spans="8:8" ht="13" x14ac:dyDescent="0.15">
      <c r="H414" s="20"/>
    </row>
    <row r="415" spans="8:8" ht="13" x14ac:dyDescent="0.15">
      <c r="H415" s="20"/>
    </row>
    <row r="416" spans="8:8" ht="13" x14ac:dyDescent="0.15">
      <c r="H416" s="20"/>
    </row>
    <row r="417" spans="8:8" ht="13" x14ac:dyDescent="0.15">
      <c r="H417" s="20"/>
    </row>
    <row r="418" spans="8:8" ht="13" x14ac:dyDescent="0.15">
      <c r="H418" s="20"/>
    </row>
    <row r="419" spans="8:8" ht="13" x14ac:dyDescent="0.15">
      <c r="H419" s="20"/>
    </row>
    <row r="420" spans="8:8" ht="13" x14ac:dyDescent="0.15">
      <c r="H420" s="20"/>
    </row>
    <row r="421" spans="8:8" ht="13" x14ac:dyDescent="0.15">
      <c r="H421" s="20"/>
    </row>
    <row r="422" spans="8:8" ht="13" x14ac:dyDescent="0.15">
      <c r="H422" s="20"/>
    </row>
    <row r="423" spans="8:8" ht="13" x14ac:dyDescent="0.15">
      <c r="H423" s="20"/>
    </row>
    <row r="424" spans="8:8" ht="13" x14ac:dyDescent="0.15">
      <c r="H424" s="20"/>
    </row>
    <row r="425" spans="8:8" ht="13" x14ac:dyDescent="0.15">
      <c r="H425" s="20"/>
    </row>
    <row r="426" spans="8:8" ht="13" x14ac:dyDescent="0.15">
      <c r="H426" s="20"/>
    </row>
    <row r="427" spans="8:8" ht="13" x14ac:dyDescent="0.15">
      <c r="H427" s="20"/>
    </row>
    <row r="428" spans="8:8" ht="13" x14ac:dyDescent="0.15">
      <c r="H428" s="20"/>
    </row>
    <row r="429" spans="8:8" ht="13" x14ac:dyDescent="0.15">
      <c r="H429" s="20"/>
    </row>
    <row r="430" spans="8:8" ht="13" x14ac:dyDescent="0.15">
      <c r="H430" s="20"/>
    </row>
    <row r="431" spans="8:8" ht="13" x14ac:dyDescent="0.15">
      <c r="H431" s="20"/>
    </row>
    <row r="432" spans="8:8" ht="13" x14ac:dyDescent="0.15">
      <c r="H432" s="20"/>
    </row>
    <row r="433" spans="8:8" ht="13" x14ac:dyDescent="0.15">
      <c r="H433" s="20"/>
    </row>
    <row r="434" spans="8:8" ht="13" x14ac:dyDescent="0.15">
      <c r="H434" s="20"/>
    </row>
    <row r="435" spans="8:8" ht="13" x14ac:dyDescent="0.15">
      <c r="H435" s="20"/>
    </row>
    <row r="436" spans="8:8" ht="13" x14ac:dyDescent="0.15">
      <c r="H436" s="20"/>
    </row>
    <row r="437" spans="8:8" ht="13" x14ac:dyDescent="0.15">
      <c r="H437" s="20"/>
    </row>
    <row r="438" spans="8:8" ht="13" x14ac:dyDescent="0.15">
      <c r="H438" s="20"/>
    </row>
    <row r="439" spans="8:8" ht="13" x14ac:dyDescent="0.15">
      <c r="H439" s="20"/>
    </row>
    <row r="440" spans="8:8" ht="13" x14ac:dyDescent="0.15">
      <c r="H440" s="20"/>
    </row>
    <row r="441" spans="8:8" ht="13" x14ac:dyDescent="0.15">
      <c r="H441" s="20"/>
    </row>
    <row r="442" spans="8:8" ht="13" x14ac:dyDescent="0.15">
      <c r="H442" s="20"/>
    </row>
    <row r="443" spans="8:8" ht="13" x14ac:dyDescent="0.15">
      <c r="H443" s="20"/>
    </row>
    <row r="444" spans="8:8" ht="13" x14ac:dyDescent="0.15">
      <c r="H444" s="20"/>
    </row>
    <row r="445" spans="8:8" ht="13" x14ac:dyDescent="0.15">
      <c r="H445" s="20"/>
    </row>
    <row r="446" spans="8:8" ht="13" x14ac:dyDescent="0.15">
      <c r="H446" s="20"/>
    </row>
    <row r="447" spans="8:8" ht="13" x14ac:dyDescent="0.15">
      <c r="H447" s="20"/>
    </row>
    <row r="448" spans="8:8" ht="13" x14ac:dyDescent="0.15">
      <c r="H448" s="20"/>
    </row>
    <row r="449" spans="8:8" ht="13" x14ac:dyDescent="0.15">
      <c r="H449" s="20"/>
    </row>
    <row r="450" spans="8:8" ht="13" x14ac:dyDescent="0.15">
      <c r="H450" s="20"/>
    </row>
    <row r="451" spans="8:8" ht="13" x14ac:dyDescent="0.15">
      <c r="H451" s="20"/>
    </row>
    <row r="452" spans="8:8" ht="13" x14ac:dyDescent="0.15">
      <c r="H452" s="20"/>
    </row>
    <row r="453" spans="8:8" ht="13" x14ac:dyDescent="0.15">
      <c r="H453" s="20"/>
    </row>
    <row r="454" spans="8:8" ht="13" x14ac:dyDescent="0.15">
      <c r="H454" s="20"/>
    </row>
    <row r="455" spans="8:8" ht="13" x14ac:dyDescent="0.15">
      <c r="H455" s="20"/>
    </row>
    <row r="456" spans="8:8" ht="13" x14ac:dyDescent="0.15">
      <c r="H456" s="20"/>
    </row>
    <row r="457" spans="8:8" ht="13" x14ac:dyDescent="0.15">
      <c r="H457" s="20"/>
    </row>
    <row r="458" spans="8:8" ht="13" x14ac:dyDescent="0.15">
      <c r="H458" s="20"/>
    </row>
    <row r="459" spans="8:8" ht="13" x14ac:dyDescent="0.15">
      <c r="H459" s="20"/>
    </row>
    <row r="460" spans="8:8" ht="13" x14ac:dyDescent="0.15">
      <c r="H460" s="20"/>
    </row>
    <row r="461" spans="8:8" ht="13" x14ac:dyDescent="0.15">
      <c r="H461" s="20"/>
    </row>
    <row r="462" spans="8:8" ht="13" x14ac:dyDescent="0.15">
      <c r="H462" s="20"/>
    </row>
    <row r="463" spans="8:8" ht="13" x14ac:dyDescent="0.15">
      <c r="H463" s="20"/>
    </row>
    <row r="464" spans="8:8" ht="13" x14ac:dyDescent="0.15">
      <c r="H464" s="20"/>
    </row>
    <row r="465" spans="8:8" ht="13" x14ac:dyDescent="0.15">
      <c r="H465" s="20"/>
    </row>
    <row r="466" spans="8:8" ht="13" x14ac:dyDescent="0.15">
      <c r="H466" s="20"/>
    </row>
    <row r="467" spans="8:8" ht="13" x14ac:dyDescent="0.15">
      <c r="H467" s="20"/>
    </row>
    <row r="468" spans="8:8" ht="13" x14ac:dyDescent="0.15">
      <c r="H468" s="20"/>
    </row>
    <row r="469" spans="8:8" ht="13" x14ac:dyDescent="0.15">
      <c r="H469" s="20"/>
    </row>
    <row r="470" spans="8:8" ht="13" x14ac:dyDescent="0.15">
      <c r="H470" s="20"/>
    </row>
    <row r="471" spans="8:8" ht="13" x14ac:dyDescent="0.15">
      <c r="H471" s="20"/>
    </row>
    <row r="472" spans="8:8" ht="13" x14ac:dyDescent="0.15">
      <c r="H472" s="20"/>
    </row>
    <row r="473" spans="8:8" ht="13" x14ac:dyDescent="0.15">
      <c r="H473" s="20"/>
    </row>
    <row r="474" spans="8:8" ht="13" x14ac:dyDescent="0.15">
      <c r="H474" s="20"/>
    </row>
    <row r="475" spans="8:8" ht="13" x14ac:dyDescent="0.15">
      <c r="H475" s="20"/>
    </row>
    <row r="476" spans="8:8" ht="13" x14ac:dyDescent="0.15">
      <c r="H476" s="20"/>
    </row>
    <row r="477" spans="8:8" ht="13" x14ac:dyDescent="0.15">
      <c r="H477" s="20"/>
    </row>
    <row r="478" spans="8:8" ht="13" x14ac:dyDescent="0.15">
      <c r="H478" s="20"/>
    </row>
    <row r="479" spans="8:8" ht="13" x14ac:dyDescent="0.15">
      <c r="H479" s="20"/>
    </row>
    <row r="480" spans="8:8" ht="13" x14ac:dyDescent="0.15">
      <c r="H480" s="20"/>
    </row>
    <row r="481" spans="8:8" ht="13" x14ac:dyDescent="0.15">
      <c r="H481" s="20"/>
    </row>
    <row r="482" spans="8:8" ht="13" x14ac:dyDescent="0.15">
      <c r="H482" s="20"/>
    </row>
    <row r="483" spans="8:8" ht="13" x14ac:dyDescent="0.15">
      <c r="H483" s="20"/>
    </row>
    <row r="484" spans="8:8" ht="13" x14ac:dyDescent="0.15">
      <c r="H484" s="20"/>
    </row>
    <row r="485" spans="8:8" ht="13" x14ac:dyDescent="0.15">
      <c r="H485" s="20"/>
    </row>
    <row r="486" spans="8:8" ht="13" x14ac:dyDescent="0.15">
      <c r="H486" s="20"/>
    </row>
    <row r="487" spans="8:8" ht="13" x14ac:dyDescent="0.15">
      <c r="H487" s="20"/>
    </row>
    <row r="488" spans="8:8" ht="13" x14ac:dyDescent="0.15">
      <c r="H488" s="20"/>
    </row>
    <row r="489" spans="8:8" ht="13" x14ac:dyDescent="0.15">
      <c r="H489" s="20"/>
    </row>
    <row r="490" spans="8:8" ht="13" x14ac:dyDescent="0.15">
      <c r="H490" s="20"/>
    </row>
    <row r="491" spans="8:8" ht="13" x14ac:dyDescent="0.15">
      <c r="H491" s="20"/>
    </row>
    <row r="492" spans="8:8" ht="13" x14ac:dyDescent="0.15">
      <c r="H492" s="20"/>
    </row>
    <row r="493" spans="8:8" ht="13" x14ac:dyDescent="0.15">
      <c r="H493" s="20"/>
    </row>
    <row r="494" spans="8:8" ht="13" x14ac:dyDescent="0.15">
      <c r="H494" s="20"/>
    </row>
    <row r="495" spans="8:8" ht="13" x14ac:dyDescent="0.15">
      <c r="H495" s="20"/>
    </row>
    <row r="496" spans="8:8" ht="13" x14ac:dyDescent="0.15">
      <c r="H496" s="20"/>
    </row>
    <row r="497" spans="8:8" ht="13" x14ac:dyDescent="0.15">
      <c r="H497" s="20"/>
    </row>
    <row r="498" spans="8:8" ht="13" x14ac:dyDescent="0.15">
      <c r="H498" s="20"/>
    </row>
    <row r="499" spans="8:8" ht="13" x14ac:dyDescent="0.15">
      <c r="H499" s="20"/>
    </row>
    <row r="500" spans="8:8" ht="13" x14ac:dyDescent="0.15">
      <c r="H500" s="20"/>
    </row>
    <row r="501" spans="8:8" ht="13" x14ac:dyDescent="0.15">
      <c r="H501" s="20"/>
    </row>
    <row r="502" spans="8:8" ht="13" x14ac:dyDescent="0.15">
      <c r="H502" s="20"/>
    </row>
    <row r="503" spans="8:8" ht="13" x14ac:dyDescent="0.15">
      <c r="H503" s="20"/>
    </row>
    <row r="504" spans="8:8" ht="13" x14ac:dyDescent="0.15">
      <c r="H504" s="20"/>
    </row>
    <row r="505" spans="8:8" ht="13" x14ac:dyDescent="0.15">
      <c r="H505" s="20"/>
    </row>
    <row r="506" spans="8:8" ht="13" x14ac:dyDescent="0.15">
      <c r="H506" s="20"/>
    </row>
    <row r="507" spans="8:8" ht="13" x14ac:dyDescent="0.15">
      <c r="H507" s="20"/>
    </row>
    <row r="508" spans="8:8" ht="13" x14ac:dyDescent="0.15">
      <c r="H508" s="20"/>
    </row>
    <row r="509" spans="8:8" ht="13" x14ac:dyDescent="0.15">
      <c r="H509" s="20"/>
    </row>
    <row r="510" spans="8:8" ht="13" x14ac:dyDescent="0.15">
      <c r="H510" s="20"/>
    </row>
    <row r="511" spans="8:8" ht="13" x14ac:dyDescent="0.15">
      <c r="H511" s="20"/>
    </row>
    <row r="512" spans="8:8" ht="13" x14ac:dyDescent="0.15">
      <c r="H512" s="20"/>
    </row>
    <row r="513" spans="8:8" ht="13" x14ac:dyDescent="0.15">
      <c r="H513" s="20"/>
    </row>
    <row r="514" spans="8:8" ht="13" x14ac:dyDescent="0.15">
      <c r="H514" s="20"/>
    </row>
    <row r="515" spans="8:8" ht="13" x14ac:dyDescent="0.15">
      <c r="H515" s="20"/>
    </row>
    <row r="516" spans="8:8" ht="13" x14ac:dyDescent="0.15">
      <c r="H516" s="20"/>
    </row>
    <row r="517" spans="8:8" ht="13" x14ac:dyDescent="0.15">
      <c r="H517" s="20"/>
    </row>
    <row r="518" spans="8:8" ht="13" x14ac:dyDescent="0.15">
      <c r="H518" s="20"/>
    </row>
    <row r="519" spans="8:8" ht="13" x14ac:dyDescent="0.15">
      <c r="H519" s="20"/>
    </row>
    <row r="520" spans="8:8" ht="13" x14ac:dyDescent="0.15">
      <c r="H520" s="20"/>
    </row>
    <row r="521" spans="8:8" ht="13" x14ac:dyDescent="0.15">
      <c r="H521" s="20"/>
    </row>
    <row r="522" spans="8:8" ht="13" x14ac:dyDescent="0.15">
      <c r="H522" s="20"/>
    </row>
    <row r="523" spans="8:8" ht="13" x14ac:dyDescent="0.15">
      <c r="H523" s="20"/>
    </row>
    <row r="524" spans="8:8" ht="13" x14ac:dyDescent="0.15">
      <c r="H524" s="20"/>
    </row>
    <row r="525" spans="8:8" ht="13" x14ac:dyDescent="0.15">
      <c r="H525" s="20"/>
    </row>
    <row r="526" spans="8:8" ht="13" x14ac:dyDescent="0.15">
      <c r="H526" s="20"/>
    </row>
    <row r="527" spans="8:8" ht="13" x14ac:dyDescent="0.15">
      <c r="H527" s="20"/>
    </row>
    <row r="528" spans="8:8" ht="13" x14ac:dyDescent="0.15">
      <c r="H528" s="20"/>
    </row>
    <row r="529" spans="8:8" ht="13" x14ac:dyDescent="0.15">
      <c r="H529" s="20"/>
    </row>
    <row r="530" spans="8:8" ht="13" x14ac:dyDescent="0.15">
      <c r="H530" s="20"/>
    </row>
    <row r="531" spans="8:8" ht="13" x14ac:dyDescent="0.15">
      <c r="H531" s="20"/>
    </row>
    <row r="532" spans="8:8" ht="13" x14ac:dyDescent="0.15">
      <c r="H532" s="20"/>
    </row>
    <row r="533" spans="8:8" ht="13" x14ac:dyDescent="0.15">
      <c r="H533" s="20"/>
    </row>
    <row r="534" spans="8:8" ht="13" x14ac:dyDescent="0.15">
      <c r="H534" s="20"/>
    </row>
    <row r="535" spans="8:8" ht="13" x14ac:dyDescent="0.15">
      <c r="H535" s="20"/>
    </row>
    <row r="536" spans="8:8" ht="13" x14ac:dyDescent="0.15">
      <c r="H536" s="20"/>
    </row>
    <row r="537" spans="8:8" ht="13" x14ac:dyDescent="0.15">
      <c r="H537" s="20"/>
    </row>
    <row r="538" spans="8:8" ht="13" x14ac:dyDescent="0.15">
      <c r="H538" s="20"/>
    </row>
    <row r="539" spans="8:8" ht="13" x14ac:dyDescent="0.15">
      <c r="H539" s="20"/>
    </row>
    <row r="540" spans="8:8" ht="13" x14ac:dyDescent="0.15">
      <c r="H540" s="20"/>
    </row>
    <row r="541" spans="8:8" ht="13" x14ac:dyDescent="0.15">
      <c r="H541" s="20"/>
    </row>
    <row r="542" spans="8:8" ht="13" x14ac:dyDescent="0.15">
      <c r="H542" s="20"/>
    </row>
    <row r="543" spans="8:8" ht="13" x14ac:dyDescent="0.15">
      <c r="H543" s="20"/>
    </row>
    <row r="544" spans="8:8" ht="13" x14ac:dyDescent="0.15">
      <c r="H544" s="20"/>
    </row>
    <row r="545" spans="8:8" ht="13" x14ac:dyDescent="0.15">
      <c r="H545" s="20"/>
    </row>
    <row r="546" spans="8:8" ht="13" x14ac:dyDescent="0.15">
      <c r="H546" s="20"/>
    </row>
    <row r="547" spans="8:8" ht="13" x14ac:dyDescent="0.15">
      <c r="H547" s="20"/>
    </row>
    <row r="548" spans="8:8" ht="13" x14ac:dyDescent="0.15">
      <c r="H548" s="20"/>
    </row>
    <row r="549" spans="8:8" ht="13" x14ac:dyDescent="0.15">
      <c r="H549" s="20"/>
    </row>
    <row r="550" spans="8:8" ht="13" x14ac:dyDescent="0.15">
      <c r="H550" s="20"/>
    </row>
    <row r="551" spans="8:8" ht="13" x14ac:dyDescent="0.15">
      <c r="H551" s="20"/>
    </row>
    <row r="552" spans="8:8" ht="13" x14ac:dyDescent="0.15">
      <c r="H552" s="20"/>
    </row>
    <row r="553" spans="8:8" ht="13" x14ac:dyDescent="0.15">
      <c r="H553" s="20"/>
    </row>
    <row r="554" spans="8:8" ht="13" x14ac:dyDescent="0.15">
      <c r="H554" s="20"/>
    </row>
    <row r="555" spans="8:8" ht="13" x14ac:dyDescent="0.15">
      <c r="H555" s="20"/>
    </row>
    <row r="556" spans="8:8" ht="13" x14ac:dyDescent="0.15">
      <c r="H556" s="20"/>
    </row>
    <row r="557" spans="8:8" ht="13" x14ac:dyDescent="0.15">
      <c r="H557" s="20"/>
    </row>
    <row r="558" spans="8:8" ht="13" x14ac:dyDescent="0.15">
      <c r="H558" s="20"/>
    </row>
    <row r="559" spans="8:8" ht="13" x14ac:dyDescent="0.15">
      <c r="H559" s="20"/>
    </row>
    <row r="560" spans="8:8" ht="13" x14ac:dyDescent="0.15">
      <c r="H560" s="20"/>
    </row>
    <row r="561" spans="8:8" ht="13" x14ac:dyDescent="0.15">
      <c r="H561" s="20"/>
    </row>
    <row r="562" spans="8:8" ht="13" x14ac:dyDescent="0.15">
      <c r="H562" s="20"/>
    </row>
    <row r="563" spans="8:8" ht="13" x14ac:dyDescent="0.15">
      <c r="H563" s="20"/>
    </row>
    <row r="564" spans="8:8" ht="13" x14ac:dyDescent="0.15">
      <c r="H564" s="20"/>
    </row>
    <row r="565" spans="8:8" ht="13" x14ac:dyDescent="0.15">
      <c r="H565" s="20"/>
    </row>
    <row r="566" spans="8:8" ht="13" x14ac:dyDescent="0.15">
      <c r="H566" s="20"/>
    </row>
    <row r="567" spans="8:8" ht="13" x14ac:dyDescent="0.15">
      <c r="H567" s="20"/>
    </row>
    <row r="568" spans="8:8" ht="13" x14ac:dyDescent="0.15">
      <c r="H568" s="20"/>
    </row>
    <row r="569" spans="8:8" ht="13" x14ac:dyDescent="0.15">
      <c r="H569" s="20"/>
    </row>
    <row r="570" spans="8:8" ht="13" x14ac:dyDescent="0.15">
      <c r="H570" s="20"/>
    </row>
    <row r="571" spans="8:8" ht="13" x14ac:dyDescent="0.15">
      <c r="H571" s="20"/>
    </row>
    <row r="572" spans="8:8" ht="13" x14ac:dyDescent="0.15">
      <c r="H572" s="20"/>
    </row>
    <row r="573" spans="8:8" ht="13" x14ac:dyDescent="0.15">
      <c r="H573" s="20"/>
    </row>
    <row r="574" spans="8:8" ht="13" x14ac:dyDescent="0.15">
      <c r="H574" s="20"/>
    </row>
    <row r="575" spans="8:8" ht="13" x14ac:dyDescent="0.15">
      <c r="H575" s="20"/>
    </row>
    <row r="576" spans="8:8" ht="13" x14ac:dyDescent="0.15">
      <c r="H576" s="20"/>
    </row>
    <row r="577" spans="8:8" ht="13" x14ac:dyDescent="0.15">
      <c r="H577" s="20"/>
    </row>
    <row r="578" spans="8:8" ht="13" x14ac:dyDescent="0.15">
      <c r="H578" s="20"/>
    </row>
    <row r="579" spans="8:8" ht="13" x14ac:dyDescent="0.15">
      <c r="H579" s="20"/>
    </row>
    <row r="580" spans="8:8" ht="13" x14ac:dyDescent="0.15">
      <c r="H580" s="20"/>
    </row>
    <row r="581" spans="8:8" ht="13" x14ac:dyDescent="0.15">
      <c r="H581" s="20"/>
    </row>
    <row r="582" spans="8:8" ht="13" x14ac:dyDescent="0.15">
      <c r="H582" s="20"/>
    </row>
    <row r="583" spans="8:8" ht="13" x14ac:dyDescent="0.15">
      <c r="H583" s="20"/>
    </row>
    <row r="584" spans="8:8" ht="13" x14ac:dyDescent="0.15">
      <c r="H584" s="20"/>
    </row>
    <row r="585" spans="8:8" ht="13" x14ac:dyDescent="0.15">
      <c r="H585" s="20"/>
    </row>
    <row r="586" spans="8:8" ht="13" x14ac:dyDescent="0.15">
      <c r="H586" s="20"/>
    </row>
    <row r="587" spans="8:8" ht="13" x14ac:dyDescent="0.15">
      <c r="H587" s="20"/>
    </row>
    <row r="588" spans="8:8" ht="13" x14ac:dyDescent="0.15">
      <c r="H588" s="20"/>
    </row>
    <row r="589" spans="8:8" ht="13" x14ac:dyDescent="0.15">
      <c r="H589" s="20"/>
    </row>
    <row r="590" spans="8:8" ht="13" x14ac:dyDescent="0.15">
      <c r="H590" s="20"/>
    </row>
    <row r="591" spans="8:8" ht="13" x14ac:dyDescent="0.15">
      <c r="H591" s="20"/>
    </row>
    <row r="592" spans="8:8" ht="13" x14ac:dyDescent="0.15">
      <c r="H592" s="20"/>
    </row>
    <row r="593" spans="8:8" ht="13" x14ac:dyDescent="0.15">
      <c r="H593" s="20"/>
    </row>
    <row r="594" spans="8:8" ht="13" x14ac:dyDescent="0.15">
      <c r="H594" s="20"/>
    </row>
    <row r="595" spans="8:8" ht="13" x14ac:dyDescent="0.15">
      <c r="H595" s="20"/>
    </row>
    <row r="596" spans="8:8" ht="13" x14ac:dyDescent="0.15">
      <c r="H596" s="20"/>
    </row>
    <row r="597" spans="8:8" ht="13" x14ac:dyDescent="0.15">
      <c r="H597" s="20"/>
    </row>
    <row r="598" spans="8:8" ht="13" x14ac:dyDescent="0.15">
      <c r="H598" s="20"/>
    </row>
    <row r="599" spans="8:8" ht="13" x14ac:dyDescent="0.15">
      <c r="H599" s="20"/>
    </row>
    <row r="600" spans="8:8" ht="13" x14ac:dyDescent="0.15">
      <c r="H600" s="20"/>
    </row>
    <row r="601" spans="8:8" ht="13" x14ac:dyDescent="0.15">
      <c r="H601" s="20"/>
    </row>
    <row r="602" spans="8:8" ht="13" x14ac:dyDescent="0.15">
      <c r="H602" s="20"/>
    </row>
    <row r="603" spans="8:8" ht="13" x14ac:dyDescent="0.15">
      <c r="H603" s="20"/>
    </row>
    <row r="604" spans="8:8" ht="13" x14ac:dyDescent="0.15">
      <c r="H604" s="20"/>
    </row>
    <row r="605" spans="8:8" ht="13" x14ac:dyDescent="0.15">
      <c r="H605" s="20"/>
    </row>
    <row r="606" spans="8:8" ht="13" x14ac:dyDescent="0.15">
      <c r="H606" s="20"/>
    </row>
    <row r="607" spans="8:8" ht="13" x14ac:dyDescent="0.15">
      <c r="H607" s="20"/>
    </row>
    <row r="608" spans="8:8" ht="13" x14ac:dyDescent="0.15">
      <c r="H608" s="20"/>
    </row>
    <row r="609" spans="8:8" ht="13" x14ac:dyDescent="0.15">
      <c r="H609" s="20"/>
    </row>
    <row r="610" spans="8:8" ht="13" x14ac:dyDescent="0.15">
      <c r="H610" s="20"/>
    </row>
    <row r="611" spans="8:8" ht="13" x14ac:dyDescent="0.15">
      <c r="H611" s="20"/>
    </row>
    <row r="612" spans="8:8" ht="13" x14ac:dyDescent="0.15">
      <c r="H612" s="20"/>
    </row>
    <row r="613" spans="8:8" ht="13" x14ac:dyDescent="0.15">
      <c r="H613" s="20"/>
    </row>
    <row r="614" spans="8:8" ht="13" x14ac:dyDescent="0.15">
      <c r="H614" s="20"/>
    </row>
    <row r="615" spans="8:8" ht="13" x14ac:dyDescent="0.15">
      <c r="H615" s="20"/>
    </row>
    <row r="616" spans="8:8" ht="13" x14ac:dyDescent="0.15">
      <c r="H616" s="20"/>
    </row>
    <row r="617" spans="8:8" ht="13" x14ac:dyDescent="0.15">
      <c r="H617" s="20"/>
    </row>
    <row r="618" spans="8:8" ht="13" x14ac:dyDescent="0.15">
      <c r="H618" s="20"/>
    </row>
    <row r="619" spans="8:8" ht="13" x14ac:dyDescent="0.15">
      <c r="H619" s="20"/>
    </row>
    <row r="620" spans="8:8" ht="13" x14ac:dyDescent="0.15">
      <c r="H620" s="20"/>
    </row>
    <row r="621" spans="8:8" ht="13" x14ac:dyDescent="0.15">
      <c r="H621" s="20"/>
    </row>
    <row r="622" spans="8:8" ht="13" x14ac:dyDescent="0.15">
      <c r="H622" s="20"/>
    </row>
    <row r="623" spans="8:8" ht="13" x14ac:dyDescent="0.15">
      <c r="H623" s="20"/>
    </row>
    <row r="624" spans="8:8" ht="13" x14ac:dyDescent="0.15">
      <c r="H624" s="20"/>
    </row>
    <row r="625" spans="8:8" ht="13" x14ac:dyDescent="0.15">
      <c r="H625" s="20"/>
    </row>
    <row r="626" spans="8:8" ht="13" x14ac:dyDescent="0.15">
      <c r="H626" s="20"/>
    </row>
    <row r="627" spans="8:8" ht="13" x14ac:dyDescent="0.15">
      <c r="H627" s="20"/>
    </row>
    <row r="628" spans="8:8" ht="13" x14ac:dyDescent="0.15">
      <c r="H628" s="20"/>
    </row>
    <row r="629" spans="8:8" ht="13" x14ac:dyDescent="0.15">
      <c r="H629" s="20"/>
    </row>
    <row r="630" spans="8:8" ht="13" x14ac:dyDescent="0.15">
      <c r="H630" s="20"/>
    </row>
    <row r="631" spans="8:8" ht="13" x14ac:dyDescent="0.15">
      <c r="H631" s="20"/>
    </row>
    <row r="632" spans="8:8" ht="13" x14ac:dyDescent="0.15">
      <c r="H632" s="20"/>
    </row>
    <row r="633" spans="8:8" ht="13" x14ac:dyDescent="0.15">
      <c r="H633" s="20"/>
    </row>
    <row r="634" spans="8:8" ht="13" x14ac:dyDescent="0.15">
      <c r="H634" s="20"/>
    </row>
    <row r="635" spans="8:8" ht="13" x14ac:dyDescent="0.15">
      <c r="H635" s="20"/>
    </row>
    <row r="636" spans="8:8" ht="13" x14ac:dyDescent="0.15">
      <c r="H636" s="20"/>
    </row>
    <row r="637" spans="8:8" ht="13" x14ac:dyDescent="0.15">
      <c r="H637" s="20"/>
    </row>
    <row r="638" spans="8:8" ht="13" x14ac:dyDescent="0.15">
      <c r="H638" s="20"/>
    </row>
    <row r="639" spans="8:8" ht="13" x14ac:dyDescent="0.15">
      <c r="H639" s="20"/>
    </row>
    <row r="640" spans="8:8" ht="13" x14ac:dyDescent="0.15">
      <c r="H640" s="20"/>
    </row>
    <row r="641" spans="8:8" ht="13" x14ac:dyDescent="0.15">
      <c r="H641" s="20"/>
    </row>
    <row r="642" spans="8:8" ht="13" x14ac:dyDescent="0.15">
      <c r="H642" s="20"/>
    </row>
    <row r="643" spans="8:8" ht="13" x14ac:dyDescent="0.15">
      <c r="H643" s="20"/>
    </row>
    <row r="644" spans="8:8" ht="13" x14ac:dyDescent="0.15">
      <c r="H644" s="20"/>
    </row>
    <row r="645" spans="8:8" ht="13" x14ac:dyDescent="0.15">
      <c r="H645" s="20"/>
    </row>
    <row r="646" spans="8:8" ht="13" x14ac:dyDescent="0.15">
      <c r="H646" s="20"/>
    </row>
    <row r="647" spans="8:8" ht="13" x14ac:dyDescent="0.15">
      <c r="H647" s="20"/>
    </row>
    <row r="648" spans="8:8" ht="13" x14ac:dyDescent="0.15">
      <c r="H648" s="20"/>
    </row>
    <row r="649" spans="8:8" ht="13" x14ac:dyDescent="0.15">
      <c r="H649" s="20"/>
    </row>
    <row r="650" spans="8:8" ht="13" x14ac:dyDescent="0.15">
      <c r="H650" s="20"/>
    </row>
    <row r="651" spans="8:8" ht="13" x14ac:dyDescent="0.15">
      <c r="H651" s="20"/>
    </row>
    <row r="652" spans="8:8" ht="13" x14ac:dyDescent="0.15">
      <c r="H652" s="20"/>
    </row>
    <row r="653" spans="8:8" ht="13" x14ac:dyDescent="0.15">
      <c r="H653" s="20"/>
    </row>
    <row r="654" spans="8:8" ht="13" x14ac:dyDescent="0.15">
      <c r="H654" s="20"/>
    </row>
    <row r="655" spans="8:8" ht="13" x14ac:dyDescent="0.15">
      <c r="H655" s="20"/>
    </row>
    <row r="656" spans="8:8" ht="13" x14ac:dyDescent="0.15">
      <c r="H656" s="20"/>
    </row>
    <row r="657" spans="8:8" ht="13" x14ac:dyDescent="0.15">
      <c r="H657" s="20"/>
    </row>
    <row r="658" spans="8:8" ht="13" x14ac:dyDescent="0.15">
      <c r="H658" s="20"/>
    </row>
    <row r="659" spans="8:8" ht="13" x14ac:dyDescent="0.15">
      <c r="H659" s="20"/>
    </row>
    <row r="660" spans="8:8" ht="13" x14ac:dyDescent="0.15">
      <c r="H660" s="20"/>
    </row>
    <row r="661" spans="8:8" ht="13" x14ac:dyDescent="0.15">
      <c r="H661" s="20"/>
    </row>
    <row r="662" spans="8:8" ht="13" x14ac:dyDescent="0.15">
      <c r="H662" s="20"/>
    </row>
    <row r="663" spans="8:8" ht="13" x14ac:dyDescent="0.15">
      <c r="H663" s="20"/>
    </row>
    <row r="664" spans="8:8" ht="13" x14ac:dyDescent="0.15">
      <c r="H664" s="20"/>
    </row>
    <row r="665" spans="8:8" ht="13" x14ac:dyDescent="0.15">
      <c r="H665" s="20"/>
    </row>
    <row r="666" spans="8:8" ht="13" x14ac:dyDescent="0.15">
      <c r="H666" s="20"/>
    </row>
    <row r="667" spans="8:8" ht="13" x14ac:dyDescent="0.15">
      <c r="H667" s="20"/>
    </row>
    <row r="668" spans="8:8" ht="13" x14ac:dyDescent="0.15">
      <c r="H668" s="20"/>
    </row>
    <row r="669" spans="8:8" ht="13" x14ac:dyDescent="0.15">
      <c r="H669" s="20"/>
    </row>
    <row r="670" spans="8:8" ht="13" x14ac:dyDescent="0.15">
      <c r="H670" s="20"/>
    </row>
    <row r="671" spans="8:8" ht="13" x14ac:dyDescent="0.15">
      <c r="H671" s="20"/>
    </row>
    <row r="672" spans="8:8" ht="13" x14ac:dyDescent="0.15">
      <c r="H672" s="20"/>
    </row>
    <row r="673" spans="8:8" ht="13" x14ac:dyDescent="0.15">
      <c r="H673" s="20"/>
    </row>
    <row r="674" spans="8:8" ht="13" x14ac:dyDescent="0.15">
      <c r="H674" s="20"/>
    </row>
    <row r="675" spans="8:8" ht="13" x14ac:dyDescent="0.15">
      <c r="H675" s="20"/>
    </row>
    <row r="676" spans="8:8" ht="13" x14ac:dyDescent="0.15">
      <c r="H676" s="20"/>
    </row>
    <row r="677" spans="8:8" ht="13" x14ac:dyDescent="0.15">
      <c r="H677" s="20"/>
    </row>
    <row r="678" spans="8:8" ht="13" x14ac:dyDescent="0.15">
      <c r="H678" s="20"/>
    </row>
    <row r="679" spans="8:8" ht="13" x14ac:dyDescent="0.15">
      <c r="H679" s="20"/>
    </row>
    <row r="680" spans="8:8" ht="13" x14ac:dyDescent="0.15">
      <c r="H680" s="20"/>
    </row>
    <row r="681" spans="8:8" ht="13" x14ac:dyDescent="0.15">
      <c r="H681" s="20"/>
    </row>
    <row r="682" spans="8:8" ht="13" x14ac:dyDescent="0.15">
      <c r="H682" s="20"/>
    </row>
    <row r="683" spans="8:8" ht="13" x14ac:dyDescent="0.15">
      <c r="H683" s="20"/>
    </row>
    <row r="684" spans="8:8" ht="13" x14ac:dyDescent="0.15">
      <c r="H684" s="20"/>
    </row>
    <row r="685" spans="8:8" ht="13" x14ac:dyDescent="0.15">
      <c r="H685" s="20"/>
    </row>
    <row r="686" spans="8:8" ht="13" x14ac:dyDescent="0.15">
      <c r="H686" s="20"/>
    </row>
    <row r="687" spans="8:8" ht="13" x14ac:dyDescent="0.15">
      <c r="H687" s="20"/>
    </row>
    <row r="688" spans="8:8" ht="13" x14ac:dyDescent="0.15">
      <c r="H688" s="20"/>
    </row>
    <row r="689" spans="8:8" ht="13" x14ac:dyDescent="0.15">
      <c r="H689" s="20"/>
    </row>
    <row r="690" spans="8:8" ht="13" x14ac:dyDescent="0.15">
      <c r="H690" s="20"/>
    </row>
    <row r="691" spans="8:8" ht="13" x14ac:dyDescent="0.15">
      <c r="H691" s="20"/>
    </row>
    <row r="692" spans="8:8" ht="13" x14ac:dyDescent="0.15">
      <c r="H692" s="20"/>
    </row>
    <row r="693" spans="8:8" ht="13" x14ac:dyDescent="0.15">
      <c r="H693" s="20"/>
    </row>
    <row r="694" spans="8:8" ht="13" x14ac:dyDescent="0.15">
      <c r="H694" s="20"/>
    </row>
    <row r="695" spans="8:8" ht="13" x14ac:dyDescent="0.15">
      <c r="H695" s="20"/>
    </row>
    <row r="696" spans="8:8" ht="13" x14ac:dyDescent="0.15">
      <c r="H696" s="20"/>
    </row>
    <row r="697" spans="8:8" ht="13" x14ac:dyDescent="0.15">
      <c r="H697" s="20"/>
    </row>
    <row r="698" spans="8:8" ht="13" x14ac:dyDescent="0.15">
      <c r="H698" s="20"/>
    </row>
    <row r="699" spans="8:8" ht="13" x14ac:dyDescent="0.15">
      <c r="H699" s="20"/>
    </row>
    <row r="700" spans="8:8" ht="13" x14ac:dyDescent="0.15">
      <c r="H700" s="20"/>
    </row>
    <row r="701" spans="8:8" ht="13" x14ac:dyDescent="0.15">
      <c r="H701" s="20"/>
    </row>
    <row r="702" spans="8:8" ht="13" x14ac:dyDescent="0.15">
      <c r="H702" s="20"/>
    </row>
    <row r="703" spans="8:8" ht="13" x14ac:dyDescent="0.15">
      <c r="H703" s="20"/>
    </row>
    <row r="704" spans="8:8" ht="13" x14ac:dyDescent="0.15">
      <c r="H704" s="20"/>
    </row>
    <row r="705" spans="8:8" ht="13" x14ac:dyDescent="0.15">
      <c r="H705" s="20"/>
    </row>
    <row r="706" spans="8:8" ht="13" x14ac:dyDescent="0.15">
      <c r="H706" s="20"/>
    </row>
    <row r="707" spans="8:8" ht="13" x14ac:dyDescent="0.15">
      <c r="H707" s="20"/>
    </row>
    <row r="708" spans="8:8" ht="13" x14ac:dyDescent="0.15">
      <c r="H708" s="20"/>
    </row>
    <row r="709" spans="8:8" ht="13" x14ac:dyDescent="0.15">
      <c r="H709" s="20"/>
    </row>
    <row r="710" spans="8:8" ht="13" x14ac:dyDescent="0.15">
      <c r="H710" s="20"/>
    </row>
    <row r="711" spans="8:8" ht="13" x14ac:dyDescent="0.15">
      <c r="H711" s="20"/>
    </row>
    <row r="712" spans="8:8" ht="13" x14ac:dyDescent="0.15">
      <c r="H712" s="20"/>
    </row>
    <row r="713" spans="8:8" ht="13" x14ac:dyDescent="0.15">
      <c r="H713" s="20"/>
    </row>
    <row r="714" spans="8:8" ht="13" x14ac:dyDescent="0.15">
      <c r="H714" s="20"/>
    </row>
    <row r="715" spans="8:8" ht="13" x14ac:dyDescent="0.15">
      <c r="H715" s="20"/>
    </row>
    <row r="716" spans="8:8" ht="13" x14ac:dyDescent="0.15">
      <c r="H716" s="20"/>
    </row>
    <row r="717" spans="8:8" ht="13" x14ac:dyDescent="0.15">
      <c r="H717" s="20"/>
    </row>
    <row r="718" spans="8:8" ht="13" x14ac:dyDescent="0.15">
      <c r="H718" s="20"/>
    </row>
    <row r="719" spans="8:8" ht="13" x14ac:dyDescent="0.15">
      <c r="H719" s="20"/>
    </row>
    <row r="720" spans="8:8" ht="13" x14ac:dyDescent="0.15">
      <c r="H720" s="20"/>
    </row>
    <row r="721" spans="8:8" ht="13" x14ac:dyDescent="0.15">
      <c r="H721" s="20"/>
    </row>
    <row r="722" spans="8:8" ht="13" x14ac:dyDescent="0.15">
      <c r="H722" s="20"/>
    </row>
    <row r="723" spans="8:8" ht="13" x14ac:dyDescent="0.15">
      <c r="H723" s="20"/>
    </row>
    <row r="724" spans="8:8" ht="13" x14ac:dyDescent="0.15">
      <c r="H724" s="20"/>
    </row>
    <row r="725" spans="8:8" ht="13" x14ac:dyDescent="0.15">
      <c r="H725" s="20"/>
    </row>
    <row r="726" spans="8:8" ht="13" x14ac:dyDescent="0.15">
      <c r="H726" s="20"/>
    </row>
    <row r="727" spans="8:8" ht="13" x14ac:dyDescent="0.15">
      <c r="H727" s="20"/>
    </row>
    <row r="728" spans="8:8" ht="13" x14ac:dyDescent="0.15">
      <c r="H728" s="20"/>
    </row>
    <row r="729" spans="8:8" ht="13" x14ac:dyDescent="0.15">
      <c r="H729" s="20"/>
    </row>
    <row r="730" spans="8:8" ht="13" x14ac:dyDescent="0.15">
      <c r="H730" s="20"/>
    </row>
    <row r="731" spans="8:8" ht="13" x14ac:dyDescent="0.15">
      <c r="H731" s="20"/>
    </row>
    <row r="732" spans="8:8" ht="13" x14ac:dyDescent="0.15">
      <c r="H732" s="20"/>
    </row>
    <row r="733" spans="8:8" ht="13" x14ac:dyDescent="0.15">
      <c r="H733" s="20"/>
    </row>
    <row r="734" spans="8:8" ht="13" x14ac:dyDescent="0.15">
      <c r="H734" s="20"/>
    </row>
    <row r="735" spans="8:8" ht="13" x14ac:dyDescent="0.15">
      <c r="H735" s="20"/>
    </row>
    <row r="736" spans="8:8" ht="13" x14ac:dyDescent="0.15">
      <c r="H736" s="20"/>
    </row>
    <row r="737" spans="8:8" ht="13" x14ac:dyDescent="0.15">
      <c r="H737" s="20"/>
    </row>
    <row r="738" spans="8:8" ht="13" x14ac:dyDescent="0.15">
      <c r="H738" s="20"/>
    </row>
    <row r="739" spans="8:8" ht="13" x14ac:dyDescent="0.15">
      <c r="H739" s="20"/>
    </row>
    <row r="740" spans="8:8" ht="13" x14ac:dyDescent="0.15">
      <c r="H740" s="20"/>
    </row>
    <row r="741" spans="8:8" ht="13" x14ac:dyDescent="0.15">
      <c r="H741" s="20"/>
    </row>
    <row r="742" spans="8:8" ht="13" x14ac:dyDescent="0.15">
      <c r="H742" s="20"/>
    </row>
    <row r="743" spans="8:8" ht="13" x14ac:dyDescent="0.15">
      <c r="H743" s="20"/>
    </row>
    <row r="744" spans="8:8" ht="13" x14ac:dyDescent="0.15">
      <c r="H744" s="20"/>
    </row>
    <row r="745" spans="8:8" ht="13" x14ac:dyDescent="0.15">
      <c r="H745" s="20"/>
    </row>
    <row r="746" spans="8:8" ht="13" x14ac:dyDescent="0.15">
      <c r="H746" s="20"/>
    </row>
    <row r="747" spans="8:8" ht="13" x14ac:dyDescent="0.15">
      <c r="H747" s="20"/>
    </row>
    <row r="748" spans="8:8" ht="13" x14ac:dyDescent="0.15">
      <c r="H748" s="20"/>
    </row>
    <row r="749" spans="8:8" ht="13" x14ac:dyDescent="0.15">
      <c r="H749" s="20"/>
    </row>
    <row r="750" spans="8:8" ht="13" x14ac:dyDescent="0.15">
      <c r="H750" s="20"/>
    </row>
    <row r="751" spans="8:8" ht="13" x14ac:dyDescent="0.15">
      <c r="H751" s="20"/>
    </row>
    <row r="752" spans="8:8" ht="13" x14ac:dyDescent="0.15">
      <c r="H752" s="20"/>
    </row>
    <row r="753" spans="8:8" ht="13" x14ac:dyDescent="0.15">
      <c r="H753" s="20"/>
    </row>
    <row r="754" spans="8:8" ht="13" x14ac:dyDescent="0.15">
      <c r="H754" s="20"/>
    </row>
    <row r="755" spans="8:8" ht="13" x14ac:dyDescent="0.15">
      <c r="H755" s="20"/>
    </row>
    <row r="756" spans="8:8" ht="13" x14ac:dyDescent="0.15">
      <c r="H756" s="20"/>
    </row>
    <row r="757" spans="8:8" ht="13" x14ac:dyDescent="0.15">
      <c r="H757" s="20"/>
    </row>
    <row r="758" spans="8:8" ht="13" x14ac:dyDescent="0.15">
      <c r="H758" s="20"/>
    </row>
    <row r="759" spans="8:8" ht="13" x14ac:dyDescent="0.15">
      <c r="H759" s="20"/>
    </row>
    <row r="760" spans="8:8" ht="13" x14ac:dyDescent="0.15">
      <c r="H760" s="20"/>
    </row>
    <row r="761" spans="8:8" ht="13" x14ac:dyDescent="0.15">
      <c r="H761" s="20"/>
    </row>
    <row r="762" spans="8:8" ht="13" x14ac:dyDescent="0.15">
      <c r="H762" s="20"/>
    </row>
    <row r="763" spans="8:8" ht="13" x14ac:dyDescent="0.15">
      <c r="H763" s="20"/>
    </row>
    <row r="764" spans="8:8" ht="13" x14ac:dyDescent="0.15">
      <c r="H764" s="20"/>
    </row>
    <row r="765" spans="8:8" ht="13" x14ac:dyDescent="0.15">
      <c r="H765" s="20"/>
    </row>
    <row r="766" spans="8:8" ht="13" x14ac:dyDescent="0.15">
      <c r="H766" s="20"/>
    </row>
    <row r="767" spans="8:8" ht="13" x14ac:dyDescent="0.15">
      <c r="H767" s="20"/>
    </row>
    <row r="768" spans="8:8" ht="13" x14ac:dyDescent="0.15">
      <c r="H768" s="20"/>
    </row>
    <row r="769" spans="8:8" ht="13" x14ac:dyDescent="0.15">
      <c r="H769" s="20"/>
    </row>
    <row r="770" spans="8:8" ht="13" x14ac:dyDescent="0.15">
      <c r="H770" s="20"/>
    </row>
    <row r="771" spans="8:8" ht="13" x14ac:dyDescent="0.15">
      <c r="H771" s="20"/>
    </row>
    <row r="772" spans="8:8" ht="13" x14ac:dyDescent="0.15">
      <c r="H772" s="20"/>
    </row>
    <row r="773" spans="8:8" ht="13" x14ac:dyDescent="0.15">
      <c r="H773" s="20"/>
    </row>
    <row r="774" spans="8:8" ht="13" x14ac:dyDescent="0.15">
      <c r="H774" s="20"/>
    </row>
    <row r="775" spans="8:8" ht="13" x14ac:dyDescent="0.15">
      <c r="H775" s="20"/>
    </row>
    <row r="776" spans="8:8" ht="13" x14ac:dyDescent="0.15">
      <c r="H776" s="20"/>
    </row>
    <row r="777" spans="8:8" ht="13" x14ac:dyDescent="0.15">
      <c r="H777" s="20"/>
    </row>
    <row r="778" spans="8:8" ht="13" x14ac:dyDescent="0.15">
      <c r="H778" s="20"/>
    </row>
    <row r="779" spans="8:8" ht="13" x14ac:dyDescent="0.15">
      <c r="H779" s="20"/>
    </row>
    <row r="780" spans="8:8" ht="13" x14ac:dyDescent="0.15">
      <c r="H780" s="20"/>
    </row>
    <row r="781" spans="8:8" ht="13" x14ac:dyDescent="0.15">
      <c r="H781" s="20"/>
    </row>
    <row r="782" spans="8:8" ht="13" x14ac:dyDescent="0.15">
      <c r="H782" s="20"/>
    </row>
    <row r="783" spans="8:8" ht="13" x14ac:dyDescent="0.15">
      <c r="H783" s="20"/>
    </row>
    <row r="784" spans="8:8" ht="13" x14ac:dyDescent="0.15">
      <c r="H784" s="20"/>
    </row>
    <row r="785" spans="8:8" ht="13" x14ac:dyDescent="0.15">
      <c r="H785" s="20"/>
    </row>
    <row r="786" spans="8:8" ht="13" x14ac:dyDescent="0.15">
      <c r="H786" s="20"/>
    </row>
    <row r="787" spans="8:8" ht="13" x14ac:dyDescent="0.15">
      <c r="H787" s="20"/>
    </row>
    <row r="788" spans="8:8" ht="13" x14ac:dyDescent="0.15">
      <c r="H788" s="20"/>
    </row>
    <row r="789" spans="8:8" ht="13" x14ac:dyDescent="0.15">
      <c r="H789" s="20"/>
    </row>
    <row r="790" spans="8:8" ht="13" x14ac:dyDescent="0.15">
      <c r="H790" s="20"/>
    </row>
    <row r="791" spans="8:8" ht="13" x14ac:dyDescent="0.15">
      <c r="H791" s="20"/>
    </row>
    <row r="792" spans="8:8" ht="13" x14ac:dyDescent="0.15">
      <c r="H792" s="20"/>
    </row>
    <row r="793" spans="8:8" ht="13" x14ac:dyDescent="0.15">
      <c r="H793" s="20"/>
    </row>
    <row r="794" spans="8:8" ht="13" x14ac:dyDescent="0.15">
      <c r="H794" s="20"/>
    </row>
    <row r="795" spans="8:8" ht="13" x14ac:dyDescent="0.15">
      <c r="H795" s="20"/>
    </row>
    <row r="796" spans="8:8" ht="13" x14ac:dyDescent="0.15">
      <c r="H796" s="20"/>
    </row>
    <row r="797" spans="8:8" ht="13" x14ac:dyDescent="0.15">
      <c r="H797" s="20"/>
    </row>
    <row r="798" spans="8:8" ht="13" x14ac:dyDescent="0.15">
      <c r="H798" s="20"/>
    </row>
    <row r="799" spans="8:8" ht="13" x14ac:dyDescent="0.15">
      <c r="H799" s="20"/>
    </row>
    <row r="800" spans="8:8" ht="13" x14ac:dyDescent="0.15">
      <c r="H800" s="20"/>
    </row>
    <row r="801" spans="8:8" ht="13" x14ac:dyDescent="0.15">
      <c r="H801" s="20"/>
    </row>
    <row r="802" spans="8:8" ht="13" x14ac:dyDescent="0.15">
      <c r="H802" s="20"/>
    </row>
    <row r="803" spans="8:8" ht="13" x14ac:dyDescent="0.15">
      <c r="H803" s="20"/>
    </row>
    <row r="804" spans="8:8" ht="13" x14ac:dyDescent="0.15">
      <c r="H804" s="20"/>
    </row>
    <row r="805" spans="8:8" ht="13" x14ac:dyDescent="0.15">
      <c r="H805" s="20"/>
    </row>
    <row r="806" spans="8:8" ht="13" x14ac:dyDescent="0.15">
      <c r="H806" s="20"/>
    </row>
    <row r="807" spans="8:8" ht="13" x14ac:dyDescent="0.15">
      <c r="H807" s="20"/>
    </row>
    <row r="808" spans="8:8" ht="13" x14ac:dyDescent="0.15">
      <c r="H808" s="20"/>
    </row>
    <row r="809" spans="8:8" ht="13" x14ac:dyDescent="0.15">
      <c r="H809" s="20"/>
    </row>
    <row r="810" spans="8:8" ht="13" x14ac:dyDescent="0.15">
      <c r="H810" s="20"/>
    </row>
    <row r="811" spans="8:8" ht="13" x14ac:dyDescent="0.15">
      <c r="H811" s="20"/>
    </row>
    <row r="812" spans="8:8" ht="13" x14ac:dyDescent="0.15">
      <c r="H812" s="20"/>
    </row>
    <row r="813" spans="8:8" ht="13" x14ac:dyDescent="0.15">
      <c r="H813" s="20"/>
    </row>
    <row r="814" spans="8:8" ht="13" x14ac:dyDescent="0.15">
      <c r="H814" s="20"/>
    </row>
    <row r="815" spans="8:8" ht="13" x14ac:dyDescent="0.15">
      <c r="H815" s="20"/>
    </row>
    <row r="816" spans="8:8" ht="13" x14ac:dyDescent="0.15">
      <c r="H816" s="20"/>
    </row>
    <row r="817" spans="8:8" ht="13" x14ac:dyDescent="0.15">
      <c r="H817" s="20"/>
    </row>
    <row r="818" spans="8:8" ht="13" x14ac:dyDescent="0.15">
      <c r="H818" s="20"/>
    </row>
    <row r="819" spans="8:8" ht="13" x14ac:dyDescent="0.15">
      <c r="H819" s="20"/>
    </row>
    <row r="820" spans="8:8" ht="13" x14ac:dyDescent="0.15">
      <c r="H820" s="20"/>
    </row>
    <row r="821" spans="8:8" ht="13" x14ac:dyDescent="0.15">
      <c r="H821" s="20"/>
    </row>
    <row r="822" spans="8:8" ht="13" x14ac:dyDescent="0.15">
      <c r="H822" s="20"/>
    </row>
    <row r="823" spans="8:8" ht="13" x14ac:dyDescent="0.15">
      <c r="H823" s="20"/>
    </row>
    <row r="824" spans="8:8" ht="13" x14ac:dyDescent="0.15">
      <c r="H824" s="20"/>
    </row>
    <row r="825" spans="8:8" ht="13" x14ac:dyDescent="0.15">
      <c r="H825" s="20"/>
    </row>
    <row r="826" spans="8:8" ht="13" x14ac:dyDescent="0.15">
      <c r="H826" s="20"/>
    </row>
    <row r="827" spans="8:8" ht="13" x14ac:dyDescent="0.15">
      <c r="H827" s="20"/>
    </row>
    <row r="828" spans="8:8" ht="13" x14ac:dyDescent="0.15">
      <c r="H828" s="20"/>
    </row>
    <row r="829" spans="8:8" ht="13" x14ac:dyDescent="0.15">
      <c r="H829" s="20"/>
    </row>
    <row r="830" spans="8:8" ht="13" x14ac:dyDescent="0.15">
      <c r="H830" s="20"/>
    </row>
    <row r="831" spans="8:8" ht="13" x14ac:dyDescent="0.15">
      <c r="H831" s="20"/>
    </row>
    <row r="832" spans="8:8" ht="13" x14ac:dyDescent="0.15">
      <c r="H832" s="20"/>
    </row>
    <row r="833" spans="8:8" ht="13" x14ac:dyDescent="0.15">
      <c r="H833" s="20"/>
    </row>
    <row r="834" spans="8:8" ht="13" x14ac:dyDescent="0.15">
      <c r="H834" s="20"/>
    </row>
    <row r="835" spans="8:8" ht="13" x14ac:dyDescent="0.15">
      <c r="H835" s="20"/>
    </row>
    <row r="836" spans="8:8" ht="13" x14ac:dyDescent="0.15">
      <c r="H836" s="20"/>
    </row>
    <row r="837" spans="8:8" ht="13" x14ac:dyDescent="0.15">
      <c r="H837" s="20"/>
    </row>
    <row r="838" spans="8:8" ht="13" x14ac:dyDescent="0.15">
      <c r="H838" s="20"/>
    </row>
    <row r="839" spans="8:8" ht="13" x14ac:dyDescent="0.15">
      <c r="H839" s="20"/>
    </row>
    <row r="840" spans="8:8" ht="13" x14ac:dyDescent="0.15">
      <c r="H840" s="20"/>
    </row>
    <row r="841" spans="8:8" ht="13" x14ac:dyDescent="0.15">
      <c r="H841" s="20"/>
    </row>
    <row r="842" spans="8:8" ht="13" x14ac:dyDescent="0.15">
      <c r="H842" s="20"/>
    </row>
    <row r="843" spans="8:8" ht="13" x14ac:dyDescent="0.15">
      <c r="H843" s="20"/>
    </row>
    <row r="844" spans="8:8" ht="13" x14ac:dyDescent="0.15">
      <c r="H844" s="20"/>
    </row>
    <row r="845" spans="8:8" ht="13" x14ac:dyDescent="0.15">
      <c r="H845" s="20"/>
    </row>
    <row r="846" spans="8:8" ht="13" x14ac:dyDescent="0.15">
      <c r="H846" s="20"/>
    </row>
    <row r="847" spans="8:8" ht="13" x14ac:dyDescent="0.15">
      <c r="H847" s="20"/>
    </row>
    <row r="848" spans="8:8" ht="13" x14ac:dyDescent="0.15">
      <c r="H848" s="20"/>
    </row>
    <row r="849" spans="8:8" ht="13" x14ac:dyDescent="0.15">
      <c r="H849" s="20"/>
    </row>
    <row r="850" spans="8:8" ht="13" x14ac:dyDescent="0.15">
      <c r="H850" s="20"/>
    </row>
    <row r="851" spans="8:8" ht="13" x14ac:dyDescent="0.15">
      <c r="H851" s="20"/>
    </row>
    <row r="852" spans="8:8" ht="13" x14ac:dyDescent="0.15">
      <c r="H852" s="20"/>
    </row>
    <row r="853" spans="8:8" ht="13" x14ac:dyDescent="0.15">
      <c r="H853" s="20"/>
    </row>
    <row r="854" spans="8:8" ht="13" x14ac:dyDescent="0.15">
      <c r="H854" s="20"/>
    </row>
    <row r="855" spans="8:8" ht="13" x14ac:dyDescent="0.15">
      <c r="H855" s="20"/>
    </row>
    <row r="856" spans="8:8" ht="13" x14ac:dyDescent="0.15">
      <c r="H856" s="20"/>
    </row>
    <row r="857" spans="8:8" ht="13" x14ac:dyDescent="0.15">
      <c r="H857" s="20"/>
    </row>
    <row r="858" spans="8:8" ht="13" x14ac:dyDescent="0.15">
      <c r="H858" s="20"/>
    </row>
    <row r="859" spans="8:8" ht="13" x14ac:dyDescent="0.15">
      <c r="H859" s="20"/>
    </row>
    <row r="860" spans="8:8" ht="13" x14ac:dyDescent="0.15">
      <c r="H860" s="20"/>
    </row>
    <row r="861" spans="8:8" ht="13" x14ac:dyDescent="0.15">
      <c r="H861" s="20"/>
    </row>
    <row r="862" spans="8:8" ht="13" x14ac:dyDescent="0.15">
      <c r="H862" s="20"/>
    </row>
    <row r="863" spans="8:8" ht="13" x14ac:dyDescent="0.15">
      <c r="H863" s="20"/>
    </row>
    <row r="864" spans="8:8" ht="13" x14ac:dyDescent="0.15">
      <c r="H864" s="20"/>
    </row>
    <row r="865" spans="8:8" ht="13" x14ac:dyDescent="0.15">
      <c r="H865" s="20"/>
    </row>
    <row r="866" spans="8:8" ht="13" x14ac:dyDescent="0.15">
      <c r="H866" s="20"/>
    </row>
    <row r="867" spans="8:8" ht="13" x14ac:dyDescent="0.15">
      <c r="H867" s="20"/>
    </row>
    <row r="868" spans="8:8" ht="13" x14ac:dyDescent="0.15">
      <c r="H868" s="20"/>
    </row>
    <row r="869" spans="8:8" ht="13" x14ac:dyDescent="0.15">
      <c r="H869" s="20"/>
    </row>
    <row r="870" spans="8:8" ht="13" x14ac:dyDescent="0.15">
      <c r="H870" s="20"/>
    </row>
    <row r="871" spans="8:8" ht="13" x14ac:dyDescent="0.15">
      <c r="H871" s="20"/>
    </row>
    <row r="872" spans="8:8" ht="13" x14ac:dyDescent="0.15">
      <c r="H872" s="20"/>
    </row>
    <row r="873" spans="8:8" ht="13" x14ac:dyDescent="0.15">
      <c r="H873" s="20"/>
    </row>
    <row r="874" spans="8:8" ht="13" x14ac:dyDescent="0.15">
      <c r="H874" s="20"/>
    </row>
    <row r="875" spans="8:8" ht="13" x14ac:dyDescent="0.15">
      <c r="H875" s="20"/>
    </row>
    <row r="876" spans="8:8" ht="13" x14ac:dyDescent="0.15">
      <c r="H876" s="20"/>
    </row>
    <row r="877" spans="8:8" ht="13" x14ac:dyDescent="0.15">
      <c r="H877" s="20"/>
    </row>
    <row r="878" spans="8:8" ht="13" x14ac:dyDescent="0.15">
      <c r="H878" s="20"/>
    </row>
    <row r="879" spans="8:8" ht="13" x14ac:dyDescent="0.15">
      <c r="H879" s="20"/>
    </row>
    <row r="880" spans="8:8" ht="13" x14ac:dyDescent="0.15">
      <c r="H880" s="20"/>
    </row>
    <row r="881" spans="8:8" ht="13" x14ac:dyDescent="0.15">
      <c r="H881" s="20"/>
    </row>
    <row r="882" spans="8:8" ht="13" x14ac:dyDescent="0.15">
      <c r="H882" s="20"/>
    </row>
    <row r="883" spans="8:8" ht="13" x14ac:dyDescent="0.15">
      <c r="H883" s="20"/>
    </row>
    <row r="884" spans="8:8" ht="13" x14ac:dyDescent="0.15">
      <c r="H884" s="20"/>
    </row>
    <row r="885" spans="8:8" ht="13" x14ac:dyDescent="0.15">
      <c r="H885" s="20"/>
    </row>
    <row r="886" spans="8:8" ht="13" x14ac:dyDescent="0.15">
      <c r="H886" s="20"/>
    </row>
    <row r="887" spans="8:8" ht="13" x14ac:dyDescent="0.15">
      <c r="H887" s="20"/>
    </row>
    <row r="888" spans="8:8" ht="13" x14ac:dyDescent="0.15">
      <c r="H888" s="20"/>
    </row>
    <row r="889" spans="8:8" ht="13" x14ac:dyDescent="0.15">
      <c r="H889" s="20"/>
    </row>
    <row r="890" spans="8:8" ht="13" x14ac:dyDescent="0.15">
      <c r="H890" s="20"/>
    </row>
    <row r="891" spans="8:8" ht="13" x14ac:dyDescent="0.15">
      <c r="H891" s="20"/>
    </row>
    <row r="892" spans="8:8" ht="13" x14ac:dyDescent="0.15">
      <c r="H892" s="20"/>
    </row>
    <row r="893" spans="8:8" ht="13" x14ac:dyDescent="0.15">
      <c r="H893" s="20"/>
    </row>
    <row r="894" spans="8:8" ht="13" x14ac:dyDescent="0.15">
      <c r="H894" s="20"/>
    </row>
    <row r="895" spans="8:8" ht="13" x14ac:dyDescent="0.15">
      <c r="H895" s="20"/>
    </row>
    <row r="896" spans="8:8" ht="13" x14ac:dyDescent="0.15">
      <c r="H896" s="20"/>
    </row>
    <row r="897" spans="8:8" ht="13" x14ac:dyDescent="0.15">
      <c r="H897" s="20"/>
    </row>
    <row r="898" spans="8:8" ht="13" x14ac:dyDescent="0.15">
      <c r="H898" s="20"/>
    </row>
    <row r="899" spans="8:8" ht="13" x14ac:dyDescent="0.15">
      <c r="H899" s="20"/>
    </row>
    <row r="900" spans="8:8" ht="13" x14ac:dyDescent="0.15">
      <c r="H900" s="20"/>
    </row>
    <row r="901" spans="8:8" ht="13" x14ac:dyDescent="0.15">
      <c r="H901" s="20"/>
    </row>
    <row r="902" spans="8:8" ht="13" x14ac:dyDescent="0.15">
      <c r="H902" s="20"/>
    </row>
    <row r="903" spans="8:8" ht="13" x14ac:dyDescent="0.15">
      <c r="H903" s="20"/>
    </row>
    <row r="904" spans="8:8" ht="13" x14ac:dyDescent="0.15">
      <c r="H904" s="20"/>
    </row>
    <row r="905" spans="8:8" ht="13" x14ac:dyDescent="0.15">
      <c r="H905" s="20"/>
    </row>
    <row r="906" spans="8:8" ht="13" x14ac:dyDescent="0.15">
      <c r="H906" s="20"/>
    </row>
    <row r="907" spans="8:8" ht="13" x14ac:dyDescent="0.15">
      <c r="H907" s="20"/>
    </row>
    <row r="908" spans="8:8" ht="13" x14ac:dyDescent="0.15">
      <c r="H908" s="20"/>
    </row>
    <row r="909" spans="8:8" ht="13" x14ac:dyDescent="0.15">
      <c r="H909" s="20"/>
    </row>
    <row r="910" spans="8:8" ht="13" x14ac:dyDescent="0.15">
      <c r="H910" s="20"/>
    </row>
    <row r="911" spans="8:8" ht="13" x14ac:dyDescent="0.15">
      <c r="H911" s="20"/>
    </row>
    <row r="912" spans="8:8" ht="13" x14ac:dyDescent="0.15">
      <c r="H912" s="20"/>
    </row>
    <row r="913" spans="8:8" ht="13" x14ac:dyDescent="0.15">
      <c r="H913" s="20"/>
    </row>
    <row r="914" spans="8:8" ht="13" x14ac:dyDescent="0.15">
      <c r="H914" s="20"/>
    </row>
    <row r="915" spans="8:8" ht="13" x14ac:dyDescent="0.15">
      <c r="H915" s="20"/>
    </row>
    <row r="916" spans="8:8" ht="13" x14ac:dyDescent="0.15">
      <c r="H916" s="20"/>
    </row>
    <row r="917" spans="8:8" ht="13" x14ac:dyDescent="0.15">
      <c r="H917" s="20"/>
    </row>
    <row r="918" spans="8:8" ht="13" x14ac:dyDescent="0.15">
      <c r="H918" s="20"/>
    </row>
    <row r="919" spans="8:8" ht="13" x14ac:dyDescent="0.15">
      <c r="H919" s="20"/>
    </row>
    <row r="920" spans="8:8" ht="13" x14ac:dyDescent="0.15">
      <c r="H920" s="20"/>
    </row>
    <row r="921" spans="8:8" ht="13" x14ac:dyDescent="0.15">
      <c r="H921" s="20"/>
    </row>
    <row r="922" spans="8:8" ht="13" x14ac:dyDescent="0.15">
      <c r="H922" s="20"/>
    </row>
    <row r="923" spans="8:8" ht="13" x14ac:dyDescent="0.15">
      <c r="H923" s="20"/>
    </row>
    <row r="924" spans="8:8" ht="13" x14ac:dyDescent="0.15">
      <c r="H924" s="20"/>
    </row>
    <row r="925" spans="8:8" ht="13" x14ac:dyDescent="0.15">
      <c r="H925" s="20"/>
    </row>
    <row r="926" spans="8:8" ht="13" x14ac:dyDescent="0.15">
      <c r="H926" s="20"/>
    </row>
    <row r="927" spans="8:8" ht="13" x14ac:dyDescent="0.15">
      <c r="H927" s="20"/>
    </row>
    <row r="928" spans="8:8" ht="13" x14ac:dyDescent="0.15">
      <c r="H928" s="20"/>
    </row>
    <row r="929" spans="8:8" ht="13" x14ac:dyDescent="0.15">
      <c r="H929" s="20"/>
    </row>
    <row r="930" spans="8:8" ht="13" x14ac:dyDescent="0.15">
      <c r="H930" s="20"/>
    </row>
    <row r="931" spans="8:8" ht="13" x14ac:dyDescent="0.15">
      <c r="H931" s="20"/>
    </row>
    <row r="932" spans="8:8" ht="13" x14ac:dyDescent="0.15">
      <c r="H932" s="20"/>
    </row>
    <row r="933" spans="8:8" ht="13" x14ac:dyDescent="0.15">
      <c r="H933" s="20"/>
    </row>
    <row r="934" spans="8:8" ht="13" x14ac:dyDescent="0.15">
      <c r="H934" s="20"/>
    </row>
    <row r="935" spans="8:8" ht="13" x14ac:dyDescent="0.15">
      <c r="H935" s="20"/>
    </row>
    <row r="936" spans="8:8" ht="13" x14ac:dyDescent="0.15">
      <c r="H936" s="20"/>
    </row>
    <row r="937" spans="8:8" ht="13" x14ac:dyDescent="0.15">
      <c r="H937" s="20"/>
    </row>
    <row r="938" spans="8:8" ht="13" x14ac:dyDescent="0.15">
      <c r="H938" s="20"/>
    </row>
    <row r="939" spans="8:8" ht="13" x14ac:dyDescent="0.15">
      <c r="H939" s="20"/>
    </row>
    <row r="940" spans="8:8" ht="13" x14ac:dyDescent="0.15">
      <c r="H940" s="20"/>
    </row>
    <row r="941" spans="8:8" ht="13" x14ac:dyDescent="0.15">
      <c r="H941" s="20"/>
    </row>
    <row r="942" spans="8:8" ht="13" x14ac:dyDescent="0.15">
      <c r="H942" s="20"/>
    </row>
    <row r="943" spans="8:8" ht="13" x14ac:dyDescent="0.15">
      <c r="H943" s="20"/>
    </row>
    <row r="944" spans="8:8" ht="13" x14ac:dyDescent="0.15">
      <c r="H944" s="20"/>
    </row>
    <row r="945" spans="8:8" ht="13" x14ac:dyDescent="0.15">
      <c r="H945" s="20"/>
    </row>
    <row r="946" spans="8:8" ht="13" x14ac:dyDescent="0.15">
      <c r="H946" s="20"/>
    </row>
    <row r="947" spans="8:8" ht="13" x14ac:dyDescent="0.15">
      <c r="H947" s="20"/>
    </row>
    <row r="948" spans="8:8" ht="13" x14ac:dyDescent="0.15">
      <c r="H948" s="20"/>
    </row>
    <row r="949" spans="8:8" ht="13" x14ac:dyDescent="0.15">
      <c r="H949" s="20"/>
    </row>
    <row r="950" spans="8:8" ht="13" x14ac:dyDescent="0.15">
      <c r="H950" s="20"/>
    </row>
    <row r="951" spans="8:8" ht="13" x14ac:dyDescent="0.15">
      <c r="H951" s="20"/>
    </row>
    <row r="952" spans="8:8" ht="13" x14ac:dyDescent="0.15">
      <c r="H952" s="20"/>
    </row>
    <row r="953" spans="8:8" ht="13" x14ac:dyDescent="0.15">
      <c r="H953" s="20"/>
    </row>
    <row r="954" spans="8:8" ht="13" x14ac:dyDescent="0.15">
      <c r="H954" s="20"/>
    </row>
    <row r="955" spans="8:8" ht="13" x14ac:dyDescent="0.15">
      <c r="H955" s="20"/>
    </row>
    <row r="956" spans="8:8" ht="13" x14ac:dyDescent="0.15">
      <c r="H956" s="20"/>
    </row>
    <row r="957" spans="8:8" ht="13" x14ac:dyDescent="0.15">
      <c r="H957" s="20"/>
    </row>
    <row r="958" spans="8:8" ht="13" x14ac:dyDescent="0.15">
      <c r="H958" s="20"/>
    </row>
    <row r="959" spans="8:8" ht="13" x14ac:dyDescent="0.15">
      <c r="H959" s="20"/>
    </row>
    <row r="960" spans="8:8" ht="13" x14ac:dyDescent="0.15">
      <c r="H960" s="20"/>
    </row>
    <row r="961" spans="8:8" ht="13" x14ac:dyDescent="0.15">
      <c r="H961" s="20"/>
    </row>
    <row r="962" spans="8:8" ht="13" x14ac:dyDescent="0.15">
      <c r="H962" s="20"/>
    </row>
    <row r="963" spans="8:8" ht="13" x14ac:dyDescent="0.15">
      <c r="H963" s="20"/>
    </row>
    <row r="964" spans="8:8" ht="13" x14ac:dyDescent="0.15">
      <c r="H964" s="20"/>
    </row>
    <row r="965" spans="8:8" ht="13" x14ac:dyDescent="0.15">
      <c r="H965" s="20"/>
    </row>
    <row r="966" spans="8:8" ht="13" x14ac:dyDescent="0.15">
      <c r="H966" s="20"/>
    </row>
    <row r="967" spans="8:8" ht="13" x14ac:dyDescent="0.15">
      <c r="H967" s="20"/>
    </row>
    <row r="968" spans="8:8" ht="13" x14ac:dyDescent="0.15">
      <c r="H968" s="20"/>
    </row>
    <row r="969" spans="8:8" ht="13" x14ac:dyDescent="0.15">
      <c r="H969" s="20"/>
    </row>
    <row r="970" spans="8:8" ht="13" x14ac:dyDescent="0.15">
      <c r="H970" s="20"/>
    </row>
    <row r="971" spans="8:8" ht="13" x14ac:dyDescent="0.15">
      <c r="H971" s="20"/>
    </row>
    <row r="972" spans="8:8" ht="13" x14ac:dyDescent="0.15">
      <c r="H972" s="20"/>
    </row>
    <row r="973" spans="8:8" ht="13" x14ac:dyDescent="0.15">
      <c r="H973" s="20"/>
    </row>
    <row r="974" spans="8:8" ht="13" x14ac:dyDescent="0.15">
      <c r="H974" s="20"/>
    </row>
    <row r="975" spans="8:8" ht="13" x14ac:dyDescent="0.15">
      <c r="H975" s="20"/>
    </row>
    <row r="976" spans="8:8" ht="13" x14ac:dyDescent="0.15">
      <c r="H976" s="20"/>
    </row>
    <row r="977" spans="8:8" ht="13" x14ac:dyDescent="0.15">
      <c r="H977" s="20"/>
    </row>
    <row r="978" spans="8:8" ht="13" x14ac:dyDescent="0.15">
      <c r="H978" s="20"/>
    </row>
    <row r="979" spans="8:8" ht="13" x14ac:dyDescent="0.15">
      <c r="H979" s="20"/>
    </row>
    <row r="980" spans="8:8" ht="13" x14ac:dyDescent="0.15">
      <c r="H980" s="20"/>
    </row>
    <row r="981" spans="8:8" ht="13" x14ac:dyDescent="0.15">
      <c r="H981" s="20"/>
    </row>
    <row r="982" spans="8:8" ht="13" x14ac:dyDescent="0.15">
      <c r="H982" s="20"/>
    </row>
    <row r="983" spans="8:8" ht="13" x14ac:dyDescent="0.15">
      <c r="H983" s="20"/>
    </row>
    <row r="984" spans="8:8" ht="13" x14ac:dyDescent="0.15">
      <c r="H984" s="20"/>
    </row>
    <row r="985" spans="8:8" ht="13" x14ac:dyDescent="0.15">
      <c r="H985" s="20"/>
    </row>
    <row r="986" spans="8:8" ht="13" x14ac:dyDescent="0.15">
      <c r="H986" s="20"/>
    </row>
    <row r="987" spans="8:8" ht="13" x14ac:dyDescent="0.15">
      <c r="H987" s="20"/>
    </row>
    <row r="988" spans="8:8" ht="13" x14ac:dyDescent="0.15">
      <c r="H988" s="20"/>
    </row>
    <row r="989" spans="8:8" ht="13" x14ac:dyDescent="0.15">
      <c r="H989" s="20"/>
    </row>
    <row r="990" spans="8:8" ht="13" x14ac:dyDescent="0.15">
      <c r="H990" s="20"/>
    </row>
    <row r="991" spans="8:8" ht="13" x14ac:dyDescent="0.15">
      <c r="H991" s="20"/>
    </row>
    <row r="992" spans="8:8" ht="13" x14ac:dyDescent="0.15">
      <c r="H992" s="20"/>
    </row>
    <row r="993" spans="8:8" ht="13" x14ac:dyDescent="0.15">
      <c r="H993" s="20"/>
    </row>
    <row r="994" spans="8:8" ht="13" x14ac:dyDescent="0.15">
      <c r="H994" s="20"/>
    </row>
    <row r="995" spans="8:8" ht="13" x14ac:dyDescent="0.15">
      <c r="H995" s="20"/>
    </row>
    <row r="996" spans="8:8" ht="13" x14ac:dyDescent="0.15">
      <c r="H996" s="20"/>
    </row>
    <row r="997" spans="8:8" ht="13" x14ac:dyDescent="0.15">
      <c r="H997" s="20"/>
    </row>
    <row r="998" spans="8:8" ht="13" x14ac:dyDescent="0.15">
      <c r="H998" s="20"/>
    </row>
    <row r="999" spans="8:8" ht="13" x14ac:dyDescent="0.15">
      <c r="H999" s="20"/>
    </row>
    <row r="1000" spans="8:8" ht="13" x14ac:dyDescent="0.15">
      <c r="H1000" s="20"/>
    </row>
    <row r="1001" spans="8:8" ht="13" x14ac:dyDescent="0.15">
      <c r="H1001" s="20"/>
    </row>
    <row r="1002" spans="8:8" ht="13" x14ac:dyDescent="0.15">
      <c r="H1002" s="20"/>
    </row>
    <row r="1003" spans="8:8" ht="13" x14ac:dyDescent="0.15">
      <c r="H1003" s="20"/>
    </row>
    <row r="1004" spans="8:8" ht="13" x14ac:dyDescent="0.15">
      <c r="H1004" s="20"/>
    </row>
    <row r="1005" spans="8:8" ht="13" x14ac:dyDescent="0.15">
      <c r="H1005" s="20"/>
    </row>
    <row r="1006" spans="8:8" ht="13" x14ac:dyDescent="0.15">
      <c r="H1006" s="20"/>
    </row>
    <row r="1007" spans="8:8" ht="13" x14ac:dyDescent="0.15">
      <c r="H1007" s="20"/>
    </row>
    <row r="1008" spans="8:8" ht="13" x14ac:dyDescent="0.15">
      <c r="H1008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MasterPrice_Reactions</vt:lpstr>
      <vt:lpstr>Blueprints</vt:lpstr>
      <vt:lpstr>Reactions_30dAvgPrice</vt:lpstr>
      <vt:lpstr>Reactions_30dAvgVol</vt:lpstr>
      <vt:lpstr>Reactions_MarketPrices</vt:lpstr>
      <vt:lpstr>Reactions_MarketPrices!jitaPrices_1</vt:lpstr>
      <vt:lpstr>LINES</vt:lpstr>
      <vt:lpstr>Reactions_30dAvgPrice!prices</vt:lpstr>
      <vt:lpstr>Reactions_30dAvgVol!SampleWebQuery02</vt:lpstr>
      <vt:lpstr>Reactions_30dAvgVol!volumes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2019-08-21T11:21:40Z</dcterms:created>
  <dcterms:modified xsi:type="dcterms:W3CDTF">2019-08-23T05:49:11Z</dcterms:modified>
</cp:coreProperties>
</file>