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VE-GoogleSheets\"/>
    </mc:Choice>
  </mc:AlternateContent>
  <xr:revisionPtr revIDLastSave="0" documentId="8_{0315D4E7-B54A-4EB4-B99A-1933239A8676}" xr6:coauthVersionLast="41" xr6:coauthVersionMax="41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Characters" sheetId="1" r:id="rId1"/>
    <sheet name="Station" sheetId="2" r:id="rId2"/>
    <sheet name="Blueprints" sheetId="3" r:id="rId3"/>
    <sheet name="Blueprint_Market" sheetId="4" r:id="rId4"/>
    <sheet name="MasterPrice_Reactions" sheetId="13" r:id="rId5"/>
    <sheet name="Reactions_30dAvgPrice" sheetId="14" r:id="rId6"/>
    <sheet name="Reactions_30dAvgVol" sheetId="15" r:id="rId7"/>
    <sheet name="Reaction Plan" sheetId="9" r:id="rId8"/>
    <sheet name="Industry Plan" sheetId="10" r:id="rId9"/>
    <sheet name="Parameters" sheetId="11" r:id="rId10"/>
    <sheet name="Sheet8" sheetId="12" r:id="rId11"/>
  </sheets>
  <definedNames>
    <definedName name="_xlnm._FilterDatabase" localSheetId="0" hidden="1">Characters!$A$1:$E$10</definedName>
    <definedName name="_xlnm._FilterDatabase" localSheetId="8" hidden="1">'Industry Plan'!$A$1:$G$12</definedName>
    <definedName name="_xlnm._FilterDatabase" localSheetId="7" hidden="1">'Reaction Plan'!$A$1:$G$12</definedName>
    <definedName name="_xlnm._FilterDatabase" localSheetId="1" hidden="1">Station!$A$1:$I$8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46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40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39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28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27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26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25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24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23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22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21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B3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B46" i="14"/>
  <c r="C46" i="14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V2" i="14"/>
  <c r="W2" i="14"/>
  <c r="X2" i="14"/>
  <c r="Y2" i="14"/>
  <c r="Z2" i="14"/>
  <c r="AA2" i="14"/>
  <c r="AB2" i="14"/>
  <c r="AC2" i="14"/>
  <c r="AD2" i="14"/>
  <c r="AE2" i="14"/>
  <c r="J66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G66" i="13"/>
  <c r="B62" i="4"/>
  <c r="B63" i="4"/>
  <c r="B64" i="4"/>
  <c r="B65" i="4"/>
  <c r="B66" i="4"/>
  <c r="F62" i="4"/>
  <c r="F63" i="4"/>
  <c r="F64" i="4"/>
  <c r="F65" i="4"/>
  <c r="F66" i="4"/>
  <c r="B3" i="4"/>
  <c r="F3" i="4" s="1"/>
  <c r="B4" i="4"/>
  <c r="F4" i="4" s="1"/>
  <c r="B5" i="4"/>
  <c r="F5" i="4" s="1"/>
  <c r="B6" i="4"/>
  <c r="F6" i="4" s="1"/>
  <c r="B7" i="4"/>
  <c r="F7" i="4" s="1"/>
  <c r="B8" i="4"/>
  <c r="F8" i="4" s="1"/>
  <c r="B9" i="4"/>
  <c r="F9" i="4" s="1"/>
  <c r="B10" i="4"/>
  <c r="F10" i="4" s="1"/>
  <c r="B11" i="4"/>
  <c r="F11" i="4" s="1"/>
  <c r="B12" i="4"/>
  <c r="F12" i="4" s="1"/>
  <c r="B13" i="4"/>
  <c r="F13" i="4" s="1"/>
  <c r="B14" i="4"/>
  <c r="F14" i="4" s="1"/>
  <c r="B15" i="4"/>
  <c r="F15" i="4" s="1"/>
  <c r="B16" i="4"/>
  <c r="F16" i="4" s="1"/>
  <c r="B17" i="4"/>
  <c r="F17" i="4" s="1"/>
  <c r="B18" i="4"/>
  <c r="F18" i="4" s="1"/>
  <c r="B19" i="4"/>
  <c r="F19" i="4" s="1"/>
  <c r="B20" i="4"/>
  <c r="F20" i="4" s="1"/>
  <c r="B21" i="4"/>
  <c r="F21" i="4" s="1"/>
  <c r="B22" i="4"/>
  <c r="F22" i="4" s="1"/>
  <c r="B23" i="4"/>
  <c r="F23" i="4" s="1"/>
  <c r="B24" i="4"/>
  <c r="F24" i="4" s="1"/>
  <c r="B25" i="4"/>
  <c r="F25" i="4" s="1"/>
  <c r="B26" i="4"/>
  <c r="F26" i="4" s="1"/>
  <c r="B27" i="4"/>
  <c r="F27" i="4" s="1"/>
  <c r="B28" i="4"/>
  <c r="F28" i="4" s="1"/>
  <c r="B29" i="4"/>
  <c r="F29" i="4" s="1"/>
  <c r="B30" i="4"/>
  <c r="F30" i="4" s="1"/>
  <c r="B31" i="4"/>
  <c r="F31" i="4" s="1"/>
  <c r="B32" i="4"/>
  <c r="F32" i="4" s="1"/>
  <c r="B33" i="4"/>
  <c r="F33" i="4" s="1"/>
  <c r="B34" i="4"/>
  <c r="F34" i="4" s="1"/>
  <c r="B35" i="4"/>
  <c r="F35" i="4" s="1"/>
  <c r="B36" i="4"/>
  <c r="F36" i="4" s="1"/>
  <c r="B37" i="4"/>
  <c r="F37" i="4" s="1"/>
  <c r="B38" i="4"/>
  <c r="F38" i="4" s="1"/>
  <c r="B39" i="4"/>
  <c r="F39" i="4" s="1"/>
  <c r="B40" i="4"/>
  <c r="F40" i="4" s="1"/>
  <c r="B41" i="4"/>
  <c r="F41" i="4" s="1"/>
  <c r="B42" i="4"/>
  <c r="F42" i="4" s="1"/>
  <c r="B43" i="4"/>
  <c r="F43" i="4" s="1"/>
  <c r="B44" i="4"/>
  <c r="F44" i="4" s="1"/>
  <c r="B45" i="4"/>
  <c r="F45" i="4" s="1"/>
  <c r="B46" i="4"/>
  <c r="F46" i="4" s="1"/>
  <c r="B47" i="4"/>
  <c r="F47" i="4" s="1"/>
  <c r="B48" i="4"/>
  <c r="F48" i="4" s="1"/>
  <c r="B49" i="4"/>
  <c r="F49" i="4" s="1"/>
  <c r="B50" i="4"/>
  <c r="F50" i="4" s="1"/>
  <c r="B51" i="4"/>
  <c r="F51" i="4" s="1"/>
  <c r="B52" i="4"/>
  <c r="F52" i="4" s="1"/>
  <c r="B53" i="4"/>
  <c r="F53" i="4" s="1"/>
  <c r="B54" i="4"/>
  <c r="F54" i="4" s="1"/>
  <c r="B55" i="4"/>
  <c r="F55" i="4" s="1"/>
  <c r="B56" i="4"/>
  <c r="F56" i="4" s="1"/>
  <c r="B57" i="4"/>
  <c r="F57" i="4" s="1"/>
  <c r="B58" i="4"/>
  <c r="F58" i="4" s="1"/>
  <c r="B59" i="4"/>
  <c r="F59" i="4" s="1"/>
  <c r="B60" i="4"/>
  <c r="F60" i="4" s="1"/>
  <c r="B61" i="4"/>
  <c r="F61" i="4" s="1"/>
  <c r="B2" i="4"/>
  <c r="F2" i="4" s="1"/>
  <c r="I2" i="4" s="1"/>
  <c r="I53" i="3"/>
  <c r="J53" i="3"/>
  <c r="I54" i="3"/>
  <c r="I55" i="3"/>
  <c r="I56" i="3"/>
  <c r="I57" i="3"/>
  <c r="I58" i="3"/>
  <c r="I59" i="3"/>
  <c r="I60" i="3"/>
  <c r="I61" i="3"/>
  <c r="G63" i="4"/>
  <c r="H65" i="4"/>
  <c r="H66" i="4"/>
  <c r="A2" i="4" a="1"/>
  <c r="A2" i="4" s="1"/>
  <c r="G2" i="4" s="1"/>
  <c r="A3" i="4" a="1"/>
  <c r="A3" i="4" s="1"/>
  <c r="A4" i="4" a="1"/>
  <c r="A4" i="4" s="1"/>
  <c r="H4" i="4" s="1"/>
  <c r="A5" i="4" a="1"/>
  <c r="A5" i="4" s="1"/>
  <c r="A6" i="4" a="1"/>
  <c r="A6" i="4" s="1"/>
  <c r="G6" i="4" s="1"/>
  <c r="A7" i="4" a="1"/>
  <c r="A7" i="4" s="1"/>
  <c r="A8" i="4" a="1"/>
  <c r="A8" i="4" s="1"/>
  <c r="A9" i="4" a="1"/>
  <c r="A9" i="4" s="1"/>
  <c r="A10" i="4" a="1"/>
  <c r="A10" i="4" s="1"/>
  <c r="G10" i="4" s="1"/>
  <c r="A11" i="4" a="1"/>
  <c r="A11" i="4" s="1"/>
  <c r="A12" i="4" a="1"/>
  <c r="A12" i="4" s="1"/>
  <c r="A13" i="4" a="1"/>
  <c r="A13" i="4" s="1"/>
  <c r="A14" i="4" a="1"/>
  <c r="A14" i="4" s="1"/>
  <c r="G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G19" i="4" s="1"/>
  <c r="A20" i="4" a="1"/>
  <c r="A20" i="4" s="1"/>
  <c r="A21" i="4" a="1"/>
  <c r="A21" i="4" s="1"/>
  <c r="H21" i="4" s="1"/>
  <c r="A22" i="4" a="1"/>
  <c r="A22" i="4" s="1"/>
  <c r="A23" i="4" a="1"/>
  <c r="A23" i="4" s="1"/>
  <c r="A24" i="4" a="1"/>
  <c r="A24" i="4" s="1"/>
  <c r="G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H29" i="4" s="1"/>
  <c r="A30" i="4" a="1"/>
  <c r="A30" i="4" s="1"/>
  <c r="A31" i="4" a="1"/>
  <c r="A31" i="4" s="1"/>
  <c r="A32" i="4" a="1"/>
  <c r="A32" i="4" s="1"/>
  <c r="G32" i="4" s="1"/>
  <c r="A33" i="4" a="1"/>
  <c r="A33" i="4" s="1"/>
  <c r="H33" i="4" s="1"/>
  <c r="A34" i="4" a="1"/>
  <c r="A34" i="4" s="1"/>
  <c r="A35" i="4" a="1"/>
  <c r="A35" i="4" s="1"/>
  <c r="A36" i="4" a="1"/>
  <c r="A36" i="4" s="1"/>
  <c r="G36" i="4" s="1"/>
  <c r="A37" i="4" a="1"/>
  <c r="A37" i="4" s="1"/>
  <c r="H37" i="4" s="1"/>
  <c r="A38" i="4" a="1"/>
  <c r="A38" i="4" s="1"/>
  <c r="A39" i="4" a="1"/>
  <c r="A39" i="4" s="1"/>
  <c r="A40" i="4" a="1"/>
  <c r="A40" i="4" s="1"/>
  <c r="G40" i="4" s="1"/>
  <c r="A41" i="4" a="1"/>
  <c r="A41" i="4" s="1"/>
  <c r="H41" i="4" s="1"/>
  <c r="A42" i="4" a="1"/>
  <c r="A42" i="4" s="1"/>
  <c r="A43" i="4" a="1"/>
  <c r="A43" i="4" s="1"/>
  <c r="G43" i="4" s="1"/>
  <c r="A44" i="4" a="1"/>
  <c r="A44" i="4" s="1"/>
  <c r="G44" i="4" s="1"/>
  <c r="A45" i="4" a="1"/>
  <c r="A45" i="4" s="1"/>
  <c r="H45" i="4" s="1"/>
  <c r="A46" i="4" a="1"/>
  <c r="A46" i="4" s="1"/>
  <c r="A47" i="4" a="1"/>
  <c r="A47" i="4" s="1"/>
  <c r="A48" i="4" a="1"/>
  <c r="A48" i="4" s="1"/>
  <c r="A49" i="4" a="1"/>
  <c r="A49" i="4" s="1"/>
  <c r="H49" i="4" s="1"/>
  <c r="A50" i="4" a="1"/>
  <c r="A50" i="4" s="1"/>
  <c r="H50" i="4" s="1"/>
  <c r="A51" i="4" a="1"/>
  <c r="A51" i="4"/>
  <c r="H51" i="4" s="1"/>
  <c r="A52" i="4" a="1"/>
  <c r="A52" i="4" s="1"/>
  <c r="A53" i="4" a="1"/>
  <c r="A53" i="4" s="1"/>
  <c r="A54" i="4" a="1"/>
  <c r="A54" i="4" s="1"/>
  <c r="A55" i="4" a="1"/>
  <c r="A55" i="4" s="1"/>
  <c r="G55" i="4" s="1"/>
  <c r="A56" i="4" a="1"/>
  <c r="A56" i="4" s="1"/>
  <c r="A57" i="4" a="1"/>
  <c r="A57" i="4" s="1"/>
  <c r="H57" i="4" s="1"/>
  <c r="A58" i="4" a="1"/>
  <c r="A58" i="4" s="1"/>
  <c r="H58" i="4" s="1"/>
  <c r="A59" i="4" a="1"/>
  <c r="A59" i="4" s="1"/>
  <c r="H59" i="4" s="1"/>
  <c r="A60" i="4" a="1"/>
  <c r="A60" i="4" s="1"/>
  <c r="A61" i="4" a="1"/>
  <c r="A61" i="4" s="1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G12" i="10"/>
  <c r="E12" i="10"/>
  <c r="F12" i="10" s="1"/>
  <c r="D12" i="10"/>
  <c r="C12" i="10"/>
  <c r="G11" i="10"/>
  <c r="E11" i="10"/>
  <c r="F11" i="10" s="1"/>
  <c r="D11" i="10"/>
  <c r="C11" i="10"/>
  <c r="G10" i="10"/>
  <c r="E10" i="10"/>
  <c r="F10" i="10" s="1"/>
  <c r="D10" i="10"/>
  <c r="C10" i="10"/>
  <c r="G9" i="10"/>
  <c r="E9" i="10"/>
  <c r="F9" i="10" s="1"/>
  <c r="D9" i="10"/>
  <c r="C9" i="10"/>
  <c r="G8" i="10"/>
  <c r="E8" i="10"/>
  <c r="F8" i="10" s="1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D6" i="9"/>
  <c r="C6" i="9"/>
  <c r="D5" i="9"/>
  <c r="C5" i="9"/>
  <c r="D4" i="9"/>
  <c r="C4" i="9"/>
  <c r="D3" i="9"/>
  <c r="C3" i="9"/>
  <c r="D2" i="9"/>
  <c r="C2" i="9"/>
  <c r="D4" i="2"/>
  <c r="H25" i="4" l="1"/>
  <c r="H60" i="4"/>
  <c r="G60" i="4"/>
  <c r="G52" i="4"/>
  <c r="G28" i="4"/>
  <c r="H20" i="4"/>
  <c r="G20" i="4"/>
  <c r="H12" i="4"/>
  <c r="H16" i="4"/>
  <c r="G38" i="4"/>
  <c r="G53" i="4"/>
  <c r="G46" i="4"/>
  <c r="G54" i="4"/>
  <c r="G62" i="4"/>
  <c r="H27" i="4"/>
  <c r="G27" i="4"/>
  <c r="H35" i="4"/>
  <c r="G35" i="4"/>
  <c r="H8" i="4"/>
  <c r="G61" i="4"/>
  <c r="G22" i="4"/>
  <c r="H24" i="4"/>
  <c r="H28" i="4"/>
  <c r="I28" i="4" s="1"/>
  <c r="H22" i="4"/>
  <c r="H36" i="4"/>
  <c r="H44" i="4"/>
  <c r="H52" i="4"/>
  <c r="I60" i="4"/>
  <c r="H30" i="4"/>
  <c r="G30" i="4"/>
  <c r="H32" i="4"/>
  <c r="H40" i="4"/>
  <c r="H23" i="4"/>
  <c r="G23" i="4"/>
  <c r="G7" i="4"/>
  <c r="G15" i="4"/>
  <c r="G3" i="4"/>
  <c r="G11" i="4"/>
  <c r="G5" i="9"/>
  <c r="H2" i="4"/>
  <c r="H3" i="4"/>
  <c r="H6" i="4"/>
  <c r="H7" i="4"/>
  <c r="H10" i="4"/>
  <c r="H11" i="4"/>
  <c r="H14" i="4"/>
  <c r="H15" i="4"/>
  <c r="H31" i="4"/>
  <c r="G31" i="4"/>
  <c r="H39" i="4"/>
  <c r="G39" i="4"/>
  <c r="H47" i="4"/>
  <c r="G47" i="4"/>
  <c r="H18" i="4"/>
  <c r="G29" i="4"/>
  <c r="G37" i="4"/>
  <c r="G48" i="4"/>
  <c r="G49" i="4"/>
  <c r="G56" i="4"/>
  <c r="G57" i="4"/>
  <c r="G64" i="4"/>
  <c r="G13" i="4"/>
  <c r="G17" i="4"/>
  <c r="H19" i="4"/>
  <c r="G58" i="4"/>
  <c r="H5" i="4"/>
  <c r="G8" i="4"/>
  <c r="H9" i="4"/>
  <c r="G12" i="4"/>
  <c r="H17" i="4"/>
  <c r="I24" i="4"/>
  <c r="G33" i="4"/>
  <c r="H38" i="4"/>
  <c r="G41" i="4"/>
  <c r="H46" i="4"/>
  <c r="H48" i="4"/>
  <c r="H53" i="4"/>
  <c r="H56" i="4"/>
  <c r="H61" i="4"/>
  <c r="H64" i="4"/>
  <c r="G21" i="4"/>
  <c r="H26" i="4"/>
  <c r="H34" i="4"/>
  <c r="H42" i="4"/>
  <c r="G45" i="4"/>
  <c r="H55" i="4"/>
  <c r="H63" i="4"/>
  <c r="G65" i="4"/>
  <c r="G5" i="4"/>
  <c r="G9" i="4"/>
  <c r="H43" i="4"/>
  <c r="G50" i="4"/>
  <c r="G66" i="4"/>
  <c r="G4" i="4"/>
  <c r="I4" i="4" s="1"/>
  <c r="H13" i="4"/>
  <c r="G16" i="4"/>
  <c r="G25" i="4"/>
  <c r="I29" i="4"/>
  <c r="I37" i="4"/>
  <c r="G18" i="4"/>
  <c r="G26" i="4"/>
  <c r="I27" i="4"/>
  <c r="G34" i="4"/>
  <c r="I40" i="4"/>
  <c r="G42" i="4"/>
  <c r="G51" i="4"/>
  <c r="H54" i="4"/>
  <c r="G59" i="4"/>
  <c r="H62" i="4"/>
  <c r="G4" i="10"/>
  <c r="G4" i="9"/>
  <c r="G6" i="9"/>
  <c r="G3" i="10"/>
  <c r="G3" i="9"/>
  <c r="G6" i="10"/>
  <c r="G7" i="10"/>
  <c r="E4" i="9" l="1"/>
  <c r="F4" i="9" s="1"/>
  <c r="I41" i="4"/>
  <c r="I64" i="4"/>
  <c r="I25" i="4"/>
  <c r="I16" i="4"/>
  <c r="I57" i="4"/>
  <c r="I50" i="4"/>
  <c r="I33" i="4"/>
  <c r="I39" i="4"/>
  <c r="I20" i="4"/>
  <c r="I65" i="4"/>
  <c r="I35" i="4"/>
  <c r="I12" i="4"/>
  <c r="I43" i="4"/>
  <c r="I21" i="4"/>
  <c r="I32" i="4"/>
  <c r="I5" i="4"/>
  <c r="I49" i="4"/>
  <c r="I8" i="4"/>
  <c r="I58" i="4"/>
  <c r="I22" i="4"/>
  <c r="G5" i="10"/>
  <c r="I17" i="4"/>
  <c r="I30" i="4"/>
  <c r="I52" i="4"/>
  <c r="I56" i="4"/>
  <c r="I13" i="4"/>
  <c r="I14" i="4"/>
  <c r="I55" i="4"/>
  <c r="I36" i="4"/>
  <c r="I47" i="4"/>
  <c r="I10" i="4"/>
  <c r="I46" i="4"/>
  <c r="I34" i="4"/>
  <c r="I7" i="4"/>
  <c r="I62" i="4"/>
  <c r="I45" i="4"/>
  <c r="I19" i="4"/>
  <c r="I66" i="4"/>
  <c r="I63" i="4"/>
  <c r="I6" i="4"/>
  <c r="I3" i="4"/>
  <c r="I15" i="4"/>
  <c r="G2" i="10"/>
  <c r="G14" i="10" s="1"/>
  <c r="I59" i="4"/>
  <c r="G2" i="9"/>
  <c r="I54" i="4"/>
  <c r="I48" i="4"/>
  <c r="I38" i="4"/>
  <c r="I9" i="4"/>
  <c r="I31" i="4"/>
  <c r="I23" i="4"/>
  <c r="I44" i="4"/>
  <c r="E2" i="9"/>
  <c r="F2" i="9" s="1"/>
  <c r="E5" i="10"/>
  <c r="F5" i="10" s="1"/>
  <c r="I42" i="4"/>
  <c r="I18" i="4"/>
  <c r="E6" i="10"/>
  <c r="F6" i="10" s="1"/>
  <c r="I26" i="4"/>
  <c r="I51" i="4"/>
  <c r="I61" i="4"/>
  <c r="I53" i="4"/>
  <c r="I11" i="4"/>
  <c r="E2" i="10" l="1"/>
  <c r="E14" i="10" s="1"/>
  <c r="E3" i="10"/>
  <c r="F3" i="10" s="1"/>
  <c r="E3" i="9"/>
  <c r="F3" i="9" s="1"/>
  <c r="E4" i="10"/>
  <c r="F4" i="10" s="1"/>
  <c r="E7" i="10"/>
  <c r="F7" i="10" s="1"/>
  <c r="E6" i="9"/>
  <c r="F6" i="9" s="1"/>
  <c r="E5" i="9"/>
  <c r="F5" i="9" s="1"/>
  <c r="F2" i="10" l="1"/>
  <c r="F14" i="10" s="1"/>
</calcChain>
</file>

<file path=xl/sharedStrings.xml><?xml version="1.0" encoding="utf-8"?>
<sst xmlns="http://schemas.openxmlformats.org/spreadsheetml/2006/main" count="286" uniqueCount="126">
  <si>
    <t>Station</t>
  </si>
  <si>
    <t>Character</t>
  </si>
  <si>
    <t>Blueprint</t>
  </si>
  <si>
    <t>Industry</t>
  </si>
  <si>
    <t>Reactions</t>
  </si>
  <si>
    <t>Industry SCI</t>
  </si>
  <si>
    <t>Reaction SCI</t>
  </si>
  <si>
    <t>Industry TE</t>
  </si>
  <si>
    <t>Reaction TE</t>
  </si>
  <si>
    <t>Industry ME</t>
  </si>
  <si>
    <t>Reaction ME</t>
  </si>
  <si>
    <t>Jita I</t>
  </si>
  <si>
    <t>Blueprint ID</t>
  </si>
  <si>
    <t>Type</t>
  </si>
  <si>
    <t>Subtype</t>
  </si>
  <si>
    <t>Qty</t>
  </si>
  <si>
    <t>Manufacture Time</t>
  </si>
  <si>
    <t>ME</t>
  </si>
  <si>
    <t>Industry Lines</t>
  </si>
  <si>
    <t>TE</t>
  </si>
  <si>
    <t>Component m3</t>
  </si>
  <si>
    <t>Product vol</t>
  </si>
  <si>
    <t>Reaction</t>
  </si>
  <si>
    <t>Reaction Lines</t>
  </si>
  <si>
    <t>Incursus</t>
  </si>
  <si>
    <t>Xenesh Simmons</t>
  </si>
  <si>
    <t>Ship</t>
  </si>
  <si>
    <t>Plutus Aylet</t>
  </si>
  <si>
    <t>Atron</t>
  </si>
  <si>
    <t>Kayden Koylan</t>
  </si>
  <si>
    <t>Hammerhead I</t>
  </si>
  <si>
    <t>Drone</t>
  </si>
  <si>
    <t>Artemis Stormborn</t>
  </si>
  <si>
    <t>Mining Drone I</t>
  </si>
  <si>
    <t>Artorias Newton</t>
  </si>
  <si>
    <t>Thermonuclear Trigger Unit Blueprint</t>
  </si>
  <si>
    <t>Component</t>
  </si>
  <si>
    <t>Plasma Thruster</t>
  </si>
  <si>
    <t>Ion Thruster</t>
  </si>
  <si>
    <t>Tesseract Capacitor Unit Blueprint</t>
  </si>
  <si>
    <t>Radar Sensor Cluster</t>
  </si>
  <si>
    <t>Particle Accelerator Unit Blueprint</t>
  </si>
  <si>
    <t>Sustained Shield Emitter Blueprint</t>
  </si>
  <si>
    <t>Cynosural Field Generator</t>
  </si>
  <si>
    <t>Small Capacitor Control Circuit I Blueprint</t>
  </si>
  <si>
    <t>Algos</t>
  </si>
  <si>
    <t>Hasama - Composite Reactions</t>
  </si>
  <si>
    <t>Standup ASML-SD Missile Blueprint</t>
  </si>
  <si>
    <t>Auviken VII - Moon 18 Propel Dynamics</t>
  </si>
  <si>
    <t>Ammo</t>
  </si>
  <si>
    <t>Caesarium Cadmide Reaction Formula</t>
  </si>
  <si>
    <t>Composites</t>
  </si>
  <si>
    <t>Carbon Polymers Reaction Formula</t>
  </si>
  <si>
    <t>Ceramic Powder Reaction Formula</t>
  </si>
  <si>
    <t>Crystalline Carbonide Reaction Formula</t>
  </si>
  <si>
    <t>Crystallite Alloy Reaction Formula</t>
  </si>
  <si>
    <t>Dysporite Reaction Formula</t>
  </si>
  <si>
    <t>Fermionic Condensates Reaction Formula</t>
  </si>
  <si>
    <t>Fernite Alloy Reaction Formula</t>
  </si>
  <si>
    <t>Fernite Carbide Reaction Formula</t>
  </si>
  <si>
    <t>Ferrofluid Reaction Formula</t>
  </si>
  <si>
    <t>Ferrogel Reaction Formula</t>
  </si>
  <si>
    <t>Fluxed Condensates Reaction Formula</t>
  </si>
  <si>
    <t>Fulleride Reaction Formula</t>
  </si>
  <si>
    <t>Hexite Reaction Formula</t>
  </si>
  <si>
    <t>Hyperflurite Reaction Formula</t>
  </si>
  <si>
    <t>Hypersynaptic Fibers Reaction Formula</t>
  </si>
  <si>
    <t>Nanotransistors Reaction Formula</t>
  </si>
  <si>
    <t>Neo Mercurite Reaction Formula</t>
  </si>
  <si>
    <t>Nonlinear Metamaterials Reaction Formula</t>
  </si>
  <si>
    <t>Phenolic Composites Reaction Formula</t>
  </si>
  <si>
    <t>Photonic Metamaterials Reaction Formula</t>
  </si>
  <si>
    <t>Plasmonic Metamaterials Reaction Formula</t>
  </si>
  <si>
    <t>Platinum Technite Reaction Formula</t>
  </si>
  <si>
    <t>Promethium Mercurite Reaction Formula</t>
  </si>
  <si>
    <t>Prometium Reaction Formula</t>
  </si>
  <si>
    <t>Rolled Tungsten Alloy Reaction Formula</t>
  </si>
  <si>
    <t>Silicon Diborite Reaction Formula</t>
  </si>
  <si>
    <t>Solerium Reaction Formula</t>
  </si>
  <si>
    <t>Sulfuric Acid Reaction Formula</t>
  </si>
  <si>
    <t>Sylramic Fibers Reaction Formula</t>
  </si>
  <si>
    <t>Terahertz Metamaterials Reaction Formula</t>
  </si>
  <si>
    <t>Thulium Hafnite Reaction Formula</t>
  </si>
  <si>
    <t>Titanium Carbide Reaction Formula</t>
  </si>
  <si>
    <t>Titanium Chromide Reaction Formula</t>
  </si>
  <si>
    <t>Tungsten Carbide Reaction Formula</t>
  </si>
  <si>
    <t>Vanadium Hafnite Reaction Formula</t>
  </si>
  <si>
    <t>Carbon-86 Epoxy Resin Reaction Formula</t>
  </si>
  <si>
    <t>Hybrid</t>
  </si>
  <si>
    <t>C3-FTM Acid Reaction Formula</t>
  </si>
  <si>
    <t>Fullerene Intercalated Graphite Reaction</t>
  </si>
  <si>
    <t>Fulleroferrocene Reaction</t>
  </si>
  <si>
    <t>Comp. Cost</t>
  </si>
  <si>
    <t>Graphene Nanoribbons Reaction</t>
  </si>
  <si>
    <t>Price</t>
  </si>
  <si>
    <t>Base Cost</t>
  </si>
  <si>
    <t>Lanthanum Metallofullerene Reaction</t>
  </si>
  <si>
    <t>System Cost</t>
  </si>
  <si>
    <t>Market Costs</t>
  </si>
  <si>
    <t>Material Cost</t>
  </si>
  <si>
    <t>Profit</t>
  </si>
  <si>
    <t>Methanofullerene Reaction</t>
  </si>
  <si>
    <t>PPD Fullerene Fibers Reaction</t>
  </si>
  <si>
    <t>Scandium Metallofullerene Reaction</t>
  </si>
  <si>
    <t>IPH</t>
  </si>
  <si>
    <t>SVR</t>
  </si>
  <si>
    <t>Runs Per Day</t>
  </si>
  <si>
    <t>Isk Per Day</t>
  </si>
  <si>
    <t>Isk Per Month</t>
  </si>
  <si>
    <t>Capital</t>
  </si>
  <si>
    <t>Need</t>
  </si>
  <si>
    <t>Sales Tax</t>
  </si>
  <si>
    <t>Broker's Fee</t>
  </si>
  <si>
    <t>Run time (Days)</t>
  </si>
  <si>
    <t>Xeneshy Simmons</t>
  </si>
  <si>
    <t>Sylramic Fibers Reaction Blueprint</t>
  </si>
  <si>
    <t>ID</t>
  </si>
  <si>
    <t>Jita Sell</t>
  </si>
  <si>
    <t>Jita Buy</t>
  </si>
  <si>
    <t>7dAvgPrice</t>
  </si>
  <si>
    <t>30dAvgPrice</t>
  </si>
  <si>
    <t>7dAvgVol</t>
  </si>
  <si>
    <t>30dAvgVol</t>
  </si>
  <si>
    <t>Comp Buy</t>
  </si>
  <si>
    <t>AvgPrice</t>
  </si>
  <si>
    <t>AvgVol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</si>
</sst>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]#,##0.00"/>
  </numFmts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0" fontId="1" fillId="0" borderId="0" xfId="0" applyNumberFormat="1" applyFont="1" applyAlignment="1"/>
    <xf numFmtId="0" fontId="3" fillId="0" borderId="0" xfId="0" applyFont="1" applyAlignment="1"/>
    <xf numFmtId="10" fontId="1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/>
    <xf numFmtId="4" fontId="1" fillId="0" borderId="0" xfId="0" applyNumberFormat="1" applyFont="1" applyAlignment="1"/>
    <xf numFmtId="0" fontId="1" fillId="0" borderId="1" xfId="0" applyFont="1" applyBorder="1"/>
    <xf numFmtId="0" fontId="0" fillId="4" borderId="0" xfId="0" applyFont="1" applyFill="1" applyAlignment="1"/>
    <xf numFmtId="0" fontId="1" fillId="0" borderId="0" xfId="0" applyNumberFormat="1" applyFont="1"/>
    <xf numFmtId="0" fontId="5" fillId="2" borderId="0" xfId="0" applyFont="1" applyFill="1" applyAlignment="1"/>
    <xf numFmtId="0" fontId="5" fillId="3" borderId="0" xfId="0" applyFont="1" applyFill="1" applyAlignment="1"/>
    <xf numFmtId="4" fontId="5" fillId="2" borderId="0" xfId="0" applyNumberFormat="1" applyFont="1" applyFill="1"/>
    <xf numFmtId="0" fontId="2" fillId="5" borderId="0" xfId="0" applyFont="1" applyFill="1" applyAlignment="1">
      <alignment horizontal="center"/>
    </xf>
    <xf numFmtId="4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6" fillId="0" borderId="0" xfId="0" applyFont="1" applyAlignment="1"/>
    <xf numFmtId="0" fontId="4" fillId="0" borderId="0" xfId="0" applyNumberFormat="1" applyFont="1" applyAlignment="1">
      <alignment horizontal="right"/>
    </xf>
    <xf numFmtId="0" fontId="0" fillId="4" borderId="0" xfId="0" applyNumberFormat="1" applyFont="1" applyFill="1" applyAlignment="1"/>
    <xf numFmtId="0" fontId="7" fillId="5" borderId="0" xfId="0" applyNumberFormat="1" applyFont="1" applyFill="1" applyAlignment="1">
      <alignment horizontal="center"/>
    </xf>
    <xf numFmtId="0" fontId="0" fillId="0" borderId="0" xfId="0" applyNumberFormat="1" applyFont="1" applyAlignment="1"/>
  </cellXfs>
  <cellStyles count="1">
    <cellStyle name="Normal" xfId="0" builtinId="0"/>
  </cellStyles>
  <dxfs count="34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numFmt numFmtId="0" formatCode="General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Manufacturing-style" pivot="0" count="3" xr9:uid="{00000000-0011-0000-FFFF-FFFF00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ADA0C-2D15-4A1D-905E-8AED69D156D7}" name="Table_13" displayName="Table_13" ref="A5:I66" headerRowDxfId="25">
  <tableColumns count="9">
    <tableColumn id="1" xr3:uid="{165A31BD-A6A2-4543-8E77-C007CB807626}" name="ID" dataDxfId="30"/>
    <tableColumn id="2" xr3:uid="{42461048-B9D8-49C9-9265-D6B0579AEE2B}" name="Blueprint" dataDxfId="28">
      <calculatedColumnFormula>IF(Table_13[[#This Row],[ID]]="","",VLOOKUP(Table_13[[#This Row],[ID]],Blueprints!A$2:J$101,2,FALSE))</calculatedColumnFormula>
    </tableColumn>
    <tableColumn id="12" xr3:uid="{703A27A6-8C3E-46B7-8912-77C481B054B4}" name="Base Cost" dataDxfId="23"/>
    <tableColumn id="10" xr3:uid="{A86BFEA2-8F6D-42E5-BAC2-3CF4518A228D}" name="Comp Buy" dataDxfId="24"/>
    <tableColumn id="14" xr3:uid="{D0267D63-C404-4D4F-8BC7-C9EF84D7EF33}" name="Jita Sell" dataDxfId="21"/>
    <tableColumn id="9" xr3:uid="{F787DB55-E30E-4E03-90C8-92BD550498E8}" name="Jita Buy" dataDxfId="26"/>
    <tableColumn id="6" xr3:uid="{06B6F926-1E3E-45E3-B417-2B5A56688CE0}" name="7dAvgPrice" dataDxfId="29">
      <calculatedColumnFormula>IF(Table_13[[#This Row],[ID]]="","",VLOOKUP(Table_13[[#This Row],[Blueprint]],Blueprint_Market!A$1:I$101,9,FALSE))</calculatedColumnFormula>
    </tableColumn>
    <tableColumn id="7" xr3:uid="{AB881C41-E976-43F3-B56E-755431171D23}" name="30dAvgPrice" dataDxfId="27"/>
    <tableColumn id="13" xr3:uid="{352C0C9F-86B2-4D96-AE15-59E081C3D161}" name="AvgPrice" dataDxfId="22"/>
  </tableColumns>
  <tableStyleInfo name="Manufacturing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16.7109375" customWidth="1"/>
  </cols>
  <sheetData>
    <row r="1" spans="1:5" ht="15.75" customHeight="1" x14ac:dyDescent="0.2">
      <c r="A1" s="1" t="s">
        <v>1</v>
      </c>
      <c r="B1" s="1" t="s">
        <v>3</v>
      </c>
      <c r="C1" s="1" t="s">
        <v>18</v>
      </c>
      <c r="D1" s="1" t="s">
        <v>22</v>
      </c>
      <c r="E1" s="1" t="s">
        <v>23</v>
      </c>
    </row>
    <row r="2" spans="1:5" ht="15.75" customHeight="1" x14ac:dyDescent="0.2">
      <c r="A2" s="1" t="s">
        <v>25</v>
      </c>
      <c r="B2" s="1">
        <v>5</v>
      </c>
      <c r="C2" s="1">
        <v>9</v>
      </c>
      <c r="D2" s="1">
        <v>4</v>
      </c>
      <c r="E2" s="1">
        <v>5</v>
      </c>
    </row>
    <row r="3" spans="1:5" ht="15.75" customHeight="1" x14ac:dyDescent="0.2">
      <c r="A3" s="1" t="s">
        <v>27</v>
      </c>
      <c r="B3" s="1">
        <v>5</v>
      </c>
      <c r="C3" s="1">
        <v>9</v>
      </c>
      <c r="D3" s="1">
        <v>4</v>
      </c>
      <c r="E3" s="1">
        <v>9</v>
      </c>
    </row>
    <row r="4" spans="1:5" ht="15.75" customHeight="1" x14ac:dyDescent="0.2">
      <c r="A4" s="1" t="s">
        <v>29</v>
      </c>
      <c r="B4" s="1">
        <v>5</v>
      </c>
      <c r="C4" s="1">
        <v>9</v>
      </c>
      <c r="D4" s="1">
        <v>4</v>
      </c>
      <c r="E4" s="1">
        <v>5</v>
      </c>
    </row>
    <row r="5" spans="1:5" ht="15.75" customHeight="1" x14ac:dyDescent="0.2">
      <c r="A5" s="1" t="s">
        <v>32</v>
      </c>
      <c r="B5" s="1">
        <v>0</v>
      </c>
      <c r="C5" s="1">
        <v>9</v>
      </c>
      <c r="D5" s="1">
        <v>4</v>
      </c>
      <c r="E5" s="1">
        <v>5</v>
      </c>
    </row>
    <row r="6" spans="1:5" ht="15.75" customHeight="1" x14ac:dyDescent="0.2">
      <c r="A6" s="1" t="s">
        <v>34</v>
      </c>
      <c r="B6" s="1">
        <v>0</v>
      </c>
      <c r="C6" s="1">
        <v>9</v>
      </c>
      <c r="D6" s="1">
        <v>4</v>
      </c>
      <c r="E6" s="1">
        <v>9</v>
      </c>
    </row>
  </sheetData>
  <autoFilter ref="A1:E1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"/>
  <sheetViews>
    <sheetView workbookViewId="0"/>
  </sheetViews>
  <sheetFormatPr defaultColWidth="14.42578125" defaultRowHeight="15.75" customHeight="1" x14ac:dyDescent="0.2"/>
  <cols>
    <col min="1" max="1" width="27.42578125" customWidth="1"/>
  </cols>
  <sheetData>
    <row r="1" spans="1:9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75" customHeight="1" x14ac:dyDescent="0.2">
      <c r="A2" s="1" t="s">
        <v>11</v>
      </c>
      <c r="B2" s="1" t="b">
        <v>1</v>
      </c>
      <c r="C2" s="1" t="b">
        <v>1</v>
      </c>
      <c r="D2" s="3">
        <v>0.106</v>
      </c>
      <c r="E2" s="3">
        <v>3.5999999999999997E-2</v>
      </c>
      <c r="F2" s="3">
        <v>0</v>
      </c>
      <c r="G2" s="3">
        <v>0</v>
      </c>
      <c r="H2" s="3">
        <v>0</v>
      </c>
      <c r="I2" s="3">
        <v>0</v>
      </c>
    </row>
    <row r="3" spans="1:9" ht="15.75" customHeight="1" x14ac:dyDescent="0.2">
      <c r="A3" s="1" t="s">
        <v>46</v>
      </c>
      <c r="B3" s="1" t="b">
        <v>0</v>
      </c>
      <c r="C3" s="1" t="b">
        <v>1</v>
      </c>
      <c r="D3" s="3">
        <v>0</v>
      </c>
      <c r="E3" s="3">
        <v>3.3099999999999997E-2</v>
      </c>
      <c r="F3" s="3">
        <v>0</v>
      </c>
      <c r="G3" s="3">
        <v>0</v>
      </c>
      <c r="H3" s="3">
        <v>0</v>
      </c>
      <c r="I3" s="3">
        <v>0</v>
      </c>
    </row>
    <row r="4" spans="1:9" ht="15.75" customHeight="1" x14ac:dyDescent="0.2">
      <c r="A4" s="1" t="s">
        <v>48</v>
      </c>
      <c r="B4" s="1" t="b">
        <v>1</v>
      </c>
      <c r="C4" s="1" t="b">
        <v>0</v>
      </c>
      <c r="D4" s="3">
        <f>1.72*1.1%</f>
        <v>1.8920000000000003E-2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15.75" customHeight="1" x14ac:dyDescent="0.2">
      <c r="D5" s="5"/>
      <c r="E5" s="5"/>
      <c r="F5" s="5"/>
      <c r="G5" s="5"/>
      <c r="H5" s="5"/>
      <c r="I5" s="5"/>
    </row>
    <row r="6" spans="1:9" ht="15.75" customHeight="1" x14ac:dyDescent="0.2">
      <c r="D6" s="5"/>
      <c r="E6" s="5"/>
      <c r="F6" s="5"/>
      <c r="G6" s="5"/>
      <c r="H6" s="5"/>
      <c r="I6" s="5"/>
    </row>
    <row r="7" spans="1:9" ht="15.75" customHeight="1" x14ac:dyDescent="0.2">
      <c r="D7" s="5"/>
      <c r="E7" s="5"/>
      <c r="F7" s="5"/>
      <c r="G7" s="5"/>
      <c r="H7" s="5"/>
      <c r="I7" s="5"/>
    </row>
    <row r="8" spans="1:9" ht="15.75" customHeight="1" x14ac:dyDescent="0.2">
      <c r="D8" s="5"/>
      <c r="E8" s="5"/>
      <c r="F8" s="5"/>
      <c r="G8" s="5"/>
      <c r="H8" s="5"/>
      <c r="I8" s="5"/>
    </row>
  </sheetData>
  <autoFilter ref="A1:I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1"/>
  <sheetViews>
    <sheetView workbookViewId="0">
      <selection activeCell="D35" sqref="D17:D35"/>
    </sheetView>
  </sheetViews>
  <sheetFormatPr defaultColWidth="14.42578125" defaultRowHeight="15.75" customHeight="1" x14ac:dyDescent="0.2"/>
  <cols>
    <col min="2" max="2" width="37.28515625" customWidth="1"/>
    <col min="5" max="5" width="10.5703125" customWidth="1"/>
    <col min="6" max="6" width="19.85546875" customWidth="1"/>
    <col min="7" max="7" width="7.85546875" customWidth="1"/>
    <col min="8" max="8" width="9" customWidth="1"/>
    <col min="9" max="9" width="14.85546875" customWidth="1"/>
    <col min="10" max="10" width="17.5703125" customWidth="1"/>
  </cols>
  <sheetData>
    <row r="1" spans="1:10" ht="15.75" customHeight="1" x14ac:dyDescent="0.2">
      <c r="A1" s="2" t="s">
        <v>12</v>
      </c>
      <c r="B1" s="2" t="s">
        <v>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19</v>
      </c>
      <c r="I1" s="11" t="s">
        <v>20</v>
      </c>
      <c r="J1" s="11" t="s">
        <v>21</v>
      </c>
    </row>
    <row r="2" spans="1:10" ht="15.75" customHeight="1" x14ac:dyDescent="0.2">
      <c r="A2" s="1">
        <v>941</v>
      </c>
      <c r="B2" s="1" t="s">
        <v>24</v>
      </c>
      <c r="C2" s="15" t="s">
        <v>3</v>
      </c>
      <c r="D2" s="15" t="s">
        <v>26</v>
      </c>
      <c r="E2" s="15">
        <v>4</v>
      </c>
      <c r="F2" s="15">
        <v>100</v>
      </c>
      <c r="G2" s="15">
        <v>0</v>
      </c>
      <c r="H2" s="15">
        <v>5</v>
      </c>
      <c r="J2" s="15">
        <v>0</v>
      </c>
    </row>
    <row r="3" spans="1:10" ht="15.75" customHeight="1" x14ac:dyDescent="0.2">
      <c r="A3" s="1">
        <v>955</v>
      </c>
      <c r="B3" s="1" t="s">
        <v>28</v>
      </c>
      <c r="C3" s="15" t="s">
        <v>3</v>
      </c>
      <c r="D3" s="15" t="s">
        <v>26</v>
      </c>
      <c r="E3" s="15">
        <v>10</v>
      </c>
      <c r="F3" s="15">
        <v>100</v>
      </c>
      <c r="G3" s="15">
        <v>5</v>
      </c>
      <c r="H3" s="15">
        <v>5</v>
      </c>
      <c r="J3" s="15">
        <v>0</v>
      </c>
    </row>
    <row r="4" spans="1:10" ht="15.75" customHeight="1" x14ac:dyDescent="0.2">
      <c r="A4" s="1">
        <v>2184</v>
      </c>
      <c r="B4" s="1" t="s">
        <v>30</v>
      </c>
      <c r="C4" s="15" t="s">
        <v>3</v>
      </c>
      <c r="D4" s="15" t="s">
        <v>31</v>
      </c>
      <c r="E4" s="15">
        <v>2</v>
      </c>
      <c r="F4" s="15">
        <v>10</v>
      </c>
      <c r="G4" s="15">
        <v>4</v>
      </c>
      <c r="H4" s="15">
        <v>4</v>
      </c>
      <c r="J4" s="15">
        <v>0</v>
      </c>
    </row>
    <row r="5" spans="1:10" ht="15.75" customHeight="1" x14ac:dyDescent="0.2">
      <c r="A5" s="1">
        <v>10247</v>
      </c>
      <c r="B5" s="1" t="s">
        <v>33</v>
      </c>
      <c r="C5" s="15" t="s">
        <v>3</v>
      </c>
      <c r="D5" s="15" t="s">
        <v>31</v>
      </c>
      <c r="E5" s="15">
        <v>4</v>
      </c>
      <c r="F5" s="15">
        <v>5</v>
      </c>
      <c r="G5" s="15">
        <v>0</v>
      </c>
      <c r="H5" s="15">
        <v>0</v>
      </c>
      <c r="J5" s="15">
        <v>0</v>
      </c>
    </row>
    <row r="6" spans="1:10" ht="15.75" customHeight="1" x14ac:dyDescent="0.2">
      <c r="A6" s="1">
        <v>17322</v>
      </c>
      <c r="B6" s="1" t="s">
        <v>35</v>
      </c>
      <c r="C6" s="15" t="s">
        <v>3</v>
      </c>
      <c r="D6" s="15" t="s">
        <v>36</v>
      </c>
      <c r="E6" s="15">
        <v>8</v>
      </c>
      <c r="F6" s="15">
        <v>2.5</v>
      </c>
      <c r="G6" s="15">
        <v>0</v>
      </c>
      <c r="H6" s="15">
        <v>10</v>
      </c>
      <c r="J6" s="15">
        <v>0</v>
      </c>
    </row>
    <row r="7" spans="1:10" ht="15.75" customHeight="1" x14ac:dyDescent="0.2">
      <c r="A7" s="1">
        <v>17324</v>
      </c>
      <c r="B7" s="1" t="s">
        <v>37</v>
      </c>
      <c r="C7" s="15" t="s">
        <v>3</v>
      </c>
      <c r="D7" s="15" t="s">
        <v>36</v>
      </c>
      <c r="E7" s="15">
        <v>8</v>
      </c>
      <c r="F7" s="15">
        <v>2.5</v>
      </c>
      <c r="G7" s="15">
        <v>0</v>
      </c>
      <c r="H7" s="15">
        <v>10</v>
      </c>
      <c r="J7" s="15">
        <v>1</v>
      </c>
    </row>
    <row r="8" spans="1:10" ht="15.75" customHeight="1" x14ac:dyDescent="0.2">
      <c r="A8" s="1">
        <v>17329</v>
      </c>
      <c r="B8" s="1" t="s">
        <v>38</v>
      </c>
      <c r="C8" s="15" t="s">
        <v>3</v>
      </c>
      <c r="D8" s="15" t="s">
        <v>36</v>
      </c>
      <c r="E8" s="15">
        <v>9</v>
      </c>
      <c r="F8" s="15">
        <v>2.5</v>
      </c>
      <c r="G8" s="15">
        <v>0</v>
      </c>
      <c r="H8" s="15">
        <v>10</v>
      </c>
      <c r="J8" s="15">
        <v>0</v>
      </c>
    </row>
    <row r="9" spans="1:10" ht="15.75" customHeight="1" x14ac:dyDescent="0.2">
      <c r="A9" s="1">
        <v>17334</v>
      </c>
      <c r="B9" s="1" t="s">
        <v>39</v>
      </c>
      <c r="C9" s="15" t="s">
        <v>3</v>
      </c>
      <c r="D9" s="15" t="s">
        <v>36</v>
      </c>
      <c r="E9" s="15">
        <v>4</v>
      </c>
      <c r="F9" s="15">
        <v>2.5</v>
      </c>
      <c r="G9" s="15">
        <v>0</v>
      </c>
      <c r="H9" s="15">
        <v>10</v>
      </c>
      <c r="J9" s="15">
        <v>0</v>
      </c>
    </row>
    <row r="10" spans="1:10" ht="15.75" customHeight="1" x14ac:dyDescent="0.2">
      <c r="A10" s="1">
        <v>17336</v>
      </c>
      <c r="B10" s="1" t="s">
        <v>40</v>
      </c>
      <c r="C10" s="15" t="s">
        <v>3</v>
      </c>
      <c r="D10" s="15" t="s">
        <v>36</v>
      </c>
      <c r="E10" s="15">
        <v>8</v>
      </c>
      <c r="F10" s="15">
        <v>2.5</v>
      </c>
      <c r="G10" s="15">
        <v>0</v>
      </c>
      <c r="H10" s="15">
        <v>10</v>
      </c>
      <c r="J10" s="15">
        <v>0</v>
      </c>
    </row>
    <row r="11" spans="1:10" ht="15.75" customHeight="1" x14ac:dyDescent="0.2">
      <c r="A11" s="1">
        <v>17344</v>
      </c>
      <c r="B11" s="1" t="s">
        <v>41</v>
      </c>
      <c r="C11" s="15" t="s">
        <v>3</v>
      </c>
      <c r="D11" s="15" t="s">
        <v>36</v>
      </c>
      <c r="E11" s="15">
        <v>10</v>
      </c>
      <c r="F11" s="15">
        <v>2.5</v>
      </c>
      <c r="G11" s="15">
        <v>0</v>
      </c>
      <c r="H11" s="15">
        <v>10</v>
      </c>
      <c r="J11" s="15">
        <v>0</v>
      </c>
    </row>
    <row r="12" spans="1:10" ht="15.75" customHeight="1" x14ac:dyDescent="0.2">
      <c r="A12" s="1">
        <v>17352</v>
      </c>
      <c r="B12" s="1" t="s">
        <v>42</v>
      </c>
      <c r="C12" s="15" t="s">
        <v>3</v>
      </c>
      <c r="D12" s="15" t="s">
        <v>36</v>
      </c>
      <c r="E12" s="15">
        <v>5</v>
      </c>
      <c r="F12" s="15">
        <v>2.5</v>
      </c>
      <c r="G12" s="15">
        <v>0</v>
      </c>
      <c r="H12" s="15">
        <v>10</v>
      </c>
      <c r="J12" s="15">
        <v>0</v>
      </c>
    </row>
    <row r="13" spans="1:10" ht="15.75" customHeight="1" x14ac:dyDescent="0.2">
      <c r="A13" s="1">
        <v>21604</v>
      </c>
      <c r="B13" s="1" t="s">
        <v>43</v>
      </c>
      <c r="C13" s="15" t="s">
        <v>3</v>
      </c>
      <c r="D13" s="15" t="s">
        <v>36</v>
      </c>
      <c r="E13" s="15">
        <v>4</v>
      </c>
      <c r="F13" s="15">
        <v>60</v>
      </c>
      <c r="G13" s="15">
        <v>5</v>
      </c>
      <c r="H13" s="15">
        <v>7</v>
      </c>
      <c r="J13" s="15">
        <v>0</v>
      </c>
    </row>
    <row r="14" spans="1:10" ht="15.75" customHeight="1" x14ac:dyDescent="0.2">
      <c r="A14" s="1">
        <v>31371</v>
      </c>
      <c r="B14" s="1" t="s">
        <v>44</v>
      </c>
      <c r="C14" s="15" t="s">
        <v>3</v>
      </c>
      <c r="D14" s="15" t="s">
        <v>36</v>
      </c>
      <c r="E14" s="15">
        <v>8</v>
      </c>
      <c r="F14" s="15">
        <v>25</v>
      </c>
      <c r="G14" s="15">
        <v>0</v>
      </c>
      <c r="H14" s="15">
        <v>0</v>
      </c>
      <c r="J14" s="15">
        <v>0</v>
      </c>
    </row>
    <row r="15" spans="1:10" ht="15.75" customHeight="1" x14ac:dyDescent="0.2">
      <c r="A15" s="1">
        <v>32873</v>
      </c>
      <c r="B15" s="1" t="s">
        <v>45</v>
      </c>
      <c r="C15" s="15" t="s">
        <v>3</v>
      </c>
      <c r="D15" s="15" t="s">
        <v>26</v>
      </c>
      <c r="E15" s="15"/>
      <c r="F15" s="15">
        <v>180</v>
      </c>
      <c r="G15" s="15">
        <v>0</v>
      </c>
      <c r="H15" s="15">
        <v>0</v>
      </c>
      <c r="I15" s="15">
        <v>10</v>
      </c>
      <c r="J15" s="15">
        <v>10</v>
      </c>
    </row>
    <row r="16" spans="1:10" ht="15.75" customHeight="1" x14ac:dyDescent="0.2">
      <c r="A16" s="1">
        <v>37857</v>
      </c>
      <c r="B16" s="4" t="s">
        <v>47</v>
      </c>
      <c r="C16" s="15" t="s">
        <v>3</v>
      </c>
      <c r="D16" s="15" t="s">
        <v>49</v>
      </c>
      <c r="E16" s="15">
        <v>8</v>
      </c>
      <c r="F16" s="15">
        <v>25</v>
      </c>
      <c r="G16" s="15">
        <v>9</v>
      </c>
      <c r="H16" s="15">
        <v>0</v>
      </c>
      <c r="J16" s="15">
        <v>0</v>
      </c>
    </row>
    <row r="17" spans="1:10" ht="15.75" customHeight="1" x14ac:dyDescent="0.2">
      <c r="A17" s="1">
        <v>46166</v>
      </c>
      <c r="B17" s="4" t="s">
        <v>50</v>
      </c>
      <c r="C17" s="15" t="s">
        <v>22</v>
      </c>
      <c r="D17" s="15" t="s">
        <v>51</v>
      </c>
      <c r="E17" s="15"/>
      <c r="F17" s="15">
        <v>180</v>
      </c>
      <c r="G17" s="15">
        <v>0</v>
      </c>
      <c r="H17" s="15">
        <v>0</v>
      </c>
      <c r="I17" s="15"/>
      <c r="J17" s="15">
        <v>0</v>
      </c>
    </row>
    <row r="18" spans="1:10" ht="15.75" customHeight="1" x14ac:dyDescent="0.2">
      <c r="A18" s="1">
        <v>46167</v>
      </c>
      <c r="B18" s="4" t="s">
        <v>52</v>
      </c>
      <c r="C18" s="15" t="s">
        <v>22</v>
      </c>
      <c r="D18" s="15" t="s">
        <v>51</v>
      </c>
      <c r="E18" s="15"/>
      <c r="F18" s="15">
        <v>180</v>
      </c>
      <c r="G18" s="15">
        <v>0</v>
      </c>
      <c r="H18" s="15">
        <v>0</v>
      </c>
      <c r="I18" s="15"/>
      <c r="J18" s="15">
        <v>0</v>
      </c>
    </row>
    <row r="19" spans="1:10" ht="15.75" customHeight="1" x14ac:dyDescent="0.2">
      <c r="A19" s="1">
        <v>46168</v>
      </c>
      <c r="B19" s="4" t="s">
        <v>53</v>
      </c>
      <c r="C19" s="15" t="s">
        <v>22</v>
      </c>
      <c r="D19" s="15" t="s">
        <v>51</v>
      </c>
      <c r="E19" s="15"/>
      <c r="F19" s="15">
        <v>180</v>
      </c>
      <c r="G19" s="15">
        <v>0</v>
      </c>
      <c r="H19" s="15">
        <v>0</v>
      </c>
      <c r="I19" s="15"/>
      <c r="J19" s="15">
        <v>0</v>
      </c>
    </row>
    <row r="20" spans="1:10" ht="15.75" customHeight="1" x14ac:dyDescent="0.2">
      <c r="A20" s="1">
        <v>46205</v>
      </c>
      <c r="B20" s="4" t="s">
        <v>54</v>
      </c>
      <c r="C20" s="15" t="s">
        <v>22</v>
      </c>
      <c r="D20" s="15" t="s">
        <v>51</v>
      </c>
      <c r="E20" s="15"/>
      <c r="F20" s="15">
        <v>180</v>
      </c>
      <c r="G20" s="15">
        <v>0</v>
      </c>
      <c r="H20" s="15">
        <v>0</v>
      </c>
      <c r="I20" s="15"/>
      <c r="J20" s="15">
        <v>0</v>
      </c>
    </row>
    <row r="21" spans="1:10" ht="15.75" customHeight="1" x14ac:dyDescent="0.2">
      <c r="A21" s="1">
        <v>46169</v>
      </c>
      <c r="B21" s="4" t="s">
        <v>55</v>
      </c>
      <c r="C21" s="15" t="s">
        <v>22</v>
      </c>
      <c r="D21" s="15" t="s">
        <v>51</v>
      </c>
      <c r="E21" s="15"/>
      <c r="F21" s="15">
        <v>180</v>
      </c>
      <c r="G21" s="15">
        <v>0</v>
      </c>
      <c r="H21" s="15">
        <v>0</v>
      </c>
      <c r="I21" s="15"/>
      <c r="J21" s="15">
        <v>0</v>
      </c>
    </row>
    <row r="22" spans="1:10" ht="15.75" customHeight="1" x14ac:dyDescent="0.2">
      <c r="A22" s="1">
        <v>46170</v>
      </c>
      <c r="B22" s="4" t="s">
        <v>56</v>
      </c>
      <c r="C22" s="15" t="s">
        <v>22</v>
      </c>
      <c r="D22" s="15" t="s">
        <v>51</v>
      </c>
      <c r="E22" s="15"/>
      <c r="F22" s="15">
        <v>180</v>
      </c>
      <c r="G22" s="15">
        <v>0</v>
      </c>
      <c r="H22" s="15">
        <v>0</v>
      </c>
      <c r="I22" s="15"/>
      <c r="J22" s="15">
        <v>0</v>
      </c>
    </row>
    <row r="23" spans="1:10" ht="15.75" customHeight="1" x14ac:dyDescent="0.2">
      <c r="A23" s="1">
        <v>46214</v>
      </c>
      <c r="B23" s="4" t="s">
        <v>57</v>
      </c>
      <c r="C23" s="15" t="s">
        <v>22</v>
      </c>
      <c r="D23" s="15" t="s">
        <v>51</v>
      </c>
      <c r="E23" s="15"/>
      <c r="F23" s="15">
        <v>180</v>
      </c>
      <c r="G23" s="15">
        <v>0</v>
      </c>
      <c r="H23" s="15">
        <v>0</v>
      </c>
      <c r="I23" s="15"/>
      <c r="J23" s="15">
        <v>0</v>
      </c>
    </row>
    <row r="24" spans="1:10" ht="15.75" customHeight="1" x14ac:dyDescent="0.2">
      <c r="A24" s="1">
        <v>46171</v>
      </c>
      <c r="B24" s="4" t="s">
        <v>58</v>
      </c>
      <c r="C24" s="15" t="s">
        <v>22</v>
      </c>
      <c r="D24" s="15" t="s">
        <v>51</v>
      </c>
      <c r="E24" s="15"/>
      <c r="F24" s="15">
        <v>180</v>
      </c>
      <c r="G24" s="15">
        <v>0</v>
      </c>
      <c r="H24" s="15">
        <v>0</v>
      </c>
      <c r="I24" s="15"/>
      <c r="J24" s="15">
        <v>0</v>
      </c>
    </row>
    <row r="25" spans="1:10" ht="15.75" customHeight="1" x14ac:dyDescent="0.2">
      <c r="A25" s="1">
        <v>46206</v>
      </c>
      <c r="B25" s="4" t="s">
        <v>59</v>
      </c>
      <c r="C25" s="15" t="s">
        <v>22</v>
      </c>
      <c r="D25" s="15" t="s">
        <v>51</v>
      </c>
      <c r="E25" s="15"/>
      <c r="F25" s="15">
        <v>180</v>
      </c>
      <c r="G25" s="15">
        <v>0</v>
      </c>
      <c r="H25" s="15">
        <v>0</v>
      </c>
      <c r="I25" s="15"/>
      <c r="J25" s="15">
        <v>0</v>
      </c>
    </row>
    <row r="26" spans="1:10" ht="15.75" customHeight="1" x14ac:dyDescent="0.2">
      <c r="A26" s="1">
        <v>46172</v>
      </c>
      <c r="B26" s="4" t="s">
        <v>60</v>
      </c>
      <c r="C26" s="15" t="s">
        <v>22</v>
      </c>
      <c r="D26" s="15" t="s">
        <v>51</v>
      </c>
      <c r="E26" s="15"/>
      <c r="F26" s="15">
        <v>180</v>
      </c>
      <c r="G26" s="15">
        <v>0</v>
      </c>
      <c r="H26" s="15">
        <v>0</v>
      </c>
      <c r="I26" s="15"/>
      <c r="J26" s="15">
        <v>0</v>
      </c>
    </row>
    <row r="27" spans="1:10" ht="15.75" customHeight="1" x14ac:dyDescent="0.2">
      <c r="A27" s="1">
        <v>46213</v>
      </c>
      <c r="B27" s="4" t="s">
        <v>61</v>
      </c>
      <c r="C27" s="15" t="s">
        <v>22</v>
      </c>
      <c r="D27" s="15" t="s">
        <v>51</v>
      </c>
      <c r="E27" s="15"/>
      <c r="F27" s="15">
        <v>180</v>
      </c>
      <c r="G27" s="15">
        <v>0</v>
      </c>
      <c r="H27" s="15">
        <v>0</v>
      </c>
      <c r="I27" s="15"/>
      <c r="J27" s="15">
        <v>0</v>
      </c>
    </row>
    <row r="28" spans="1:10" ht="15.75" customHeight="1" x14ac:dyDescent="0.2">
      <c r="A28" s="1">
        <v>46173</v>
      </c>
      <c r="B28" s="4" t="s">
        <v>62</v>
      </c>
      <c r="C28" s="15" t="s">
        <v>22</v>
      </c>
      <c r="D28" s="15" t="s">
        <v>51</v>
      </c>
      <c r="E28" s="15"/>
      <c r="F28" s="15">
        <v>180</v>
      </c>
      <c r="G28" s="15">
        <v>0</v>
      </c>
      <c r="H28" s="15">
        <v>0</v>
      </c>
      <c r="I28" s="15"/>
      <c r="J28" s="15">
        <v>0</v>
      </c>
    </row>
    <row r="29" spans="1:10" ht="15.75" customHeight="1" x14ac:dyDescent="0.2">
      <c r="A29" s="1">
        <v>46209</v>
      </c>
      <c r="B29" s="4" t="s">
        <v>63</v>
      </c>
      <c r="C29" s="15" t="s">
        <v>22</v>
      </c>
      <c r="D29" s="15" t="s">
        <v>51</v>
      </c>
      <c r="E29" s="15"/>
      <c r="F29" s="15">
        <v>180</v>
      </c>
      <c r="G29" s="15">
        <v>0</v>
      </c>
      <c r="H29" s="15">
        <v>0</v>
      </c>
      <c r="I29" s="15"/>
      <c r="J29" s="15">
        <v>0</v>
      </c>
    </row>
    <row r="30" spans="1:10" ht="15.75" customHeight="1" x14ac:dyDescent="0.2">
      <c r="A30" s="1">
        <v>46174</v>
      </c>
      <c r="B30" s="4" t="s">
        <v>64</v>
      </c>
      <c r="C30" s="15" t="s">
        <v>22</v>
      </c>
      <c r="D30" s="15" t="s">
        <v>51</v>
      </c>
      <c r="E30" s="15"/>
      <c r="F30" s="15">
        <v>180</v>
      </c>
      <c r="G30" s="15">
        <v>0</v>
      </c>
      <c r="H30" s="15">
        <v>0</v>
      </c>
      <c r="I30" s="15"/>
      <c r="J30" s="15">
        <v>0</v>
      </c>
    </row>
    <row r="31" spans="1:10" ht="15.75" customHeight="1" x14ac:dyDescent="0.2">
      <c r="A31" s="1">
        <v>46175</v>
      </c>
      <c r="B31" s="4" t="s">
        <v>65</v>
      </c>
      <c r="C31" s="15" t="s">
        <v>22</v>
      </c>
      <c r="D31" s="15" t="s">
        <v>51</v>
      </c>
      <c r="E31" s="15"/>
      <c r="F31" s="15">
        <v>180</v>
      </c>
      <c r="G31" s="15">
        <v>0</v>
      </c>
      <c r="H31" s="15">
        <v>0</v>
      </c>
      <c r="I31" s="15"/>
      <c r="J31" s="15">
        <v>0</v>
      </c>
    </row>
    <row r="32" spans="1:10" ht="15.75" customHeight="1" x14ac:dyDescent="0.2">
      <c r="A32" s="1">
        <v>46212</v>
      </c>
      <c r="B32" s="4" t="s">
        <v>66</v>
      </c>
      <c r="C32" s="15" t="s">
        <v>22</v>
      </c>
      <c r="D32" s="15" t="s">
        <v>51</v>
      </c>
      <c r="E32" s="15"/>
      <c r="F32" s="15">
        <v>180</v>
      </c>
      <c r="G32" s="15">
        <v>0</v>
      </c>
      <c r="H32" s="15">
        <v>0</v>
      </c>
      <c r="I32" s="15"/>
      <c r="J32" s="15">
        <v>0</v>
      </c>
    </row>
    <row r="33" spans="1:10" ht="15.75" customHeight="1" x14ac:dyDescent="0.2">
      <c r="A33" s="1">
        <v>46211</v>
      </c>
      <c r="B33" s="4" t="s">
        <v>67</v>
      </c>
      <c r="C33" s="15" t="s">
        <v>22</v>
      </c>
      <c r="D33" s="15" t="s">
        <v>51</v>
      </c>
      <c r="E33" s="15"/>
      <c r="F33" s="15">
        <v>180</v>
      </c>
      <c r="G33" s="15">
        <v>0</v>
      </c>
      <c r="H33" s="15">
        <v>0</v>
      </c>
      <c r="I33" s="15"/>
      <c r="J33" s="15">
        <v>0</v>
      </c>
    </row>
    <row r="34" spans="1:10" ht="15.75" customHeight="1" x14ac:dyDescent="0.2">
      <c r="A34" s="1">
        <v>46176</v>
      </c>
      <c r="B34" s="4" t="s">
        <v>68</v>
      </c>
      <c r="C34" s="15" t="s">
        <v>22</v>
      </c>
      <c r="D34" s="15" t="s">
        <v>51</v>
      </c>
      <c r="E34" s="15"/>
      <c r="F34" s="15">
        <v>180</v>
      </c>
      <c r="G34" s="15">
        <v>0</v>
      </c>
      <c r="H34" s="15">
        <v>0</v>
      </c>
      <c r="I34" s="15"/>
      <c r="J34" s="15">
        <v>0</v>
      </c>
    </row>
    <row r="35" spans="1:10" ht="15.75" customHeight="1" x14ac:dyDescent="0.2">
      <c r="A35" s="1">
        <v>46218</v>
      </c>
      <c r="B35" s="4" t="s">
        <v>69</v>
      </c>
      <c r="C35" s="15" t="s">
        <v>22</v>
      </c>
      <c r="D35" s="15" t="s">
        <v>51</v>
      </c>
      <c r="E35" s="15"/>
      <c r="F35" s="15">
        <v>180</v>
      </c>
      <c r="G35" s="15">
        <v>0</v>
      </c>
      <c r="H35" s="15">
        <v>0</v>
      </c>
      <c r="I35" s="15"/>
      <c r="J35" s="15">
        <v>0</v>
      </c>
    </row>
    <row r="36" spans="1:10" ht="12.75" x14ac:dyDescent="0.2">
      <c r="A36" s="1">
        <v>46210</v>
      </c>
      <c r="B36" s="4" t="s">
        <v>70</v>
      </c>
      <c r="C36" s="15" t="s">
        <v>22</v>
      </c>
      <c r="D36" s="15" t="s">
        <v>51</v>
      </c>
      <c r="E36" s="15"/>
      <c r="F36" s="15">
        <v>180</v>
      </c>
      <c r="G36" s="15">
        <v>0</v>
      </c>
      <c r="H36" s="15">
        <v>0</v>
      </c>
      <c r="I36" s="15"/>
      <c r="J36" s="15">
        <v>0</v>
      </c>
    </row>
    <row r="37" spans="1:10" ht="12.75" x14ac:dyDescent="0.2">
      <c r="A37" s="1">
        <v>46217</v>
      </c>
      <c r="B37" s="4" t="s">
        <v>71</v>
      </c>
      <c r="C37" s="15" t="s">
        <v>22</v>
      </c>
      <c r="D37" s="15" t="s">
        <v>51</v>
      </c>
      <c r="E37" s="15"/>
      <c r="F37" s="15">
        <v>180</v>
      </c>
      <c r="G37" s="15">
        <v>0</v>
      </c>
      <c r="H37" s="15">
        <v>0</v>
      </c>
      <c r="I37" s="15"/>
      <c r="J37" s="15">
        <v>0</v>
      </c>
    </row>
    <row r="38" spans="1:10" ht="12.75" x14ac:dyDescent="0.2">
      <c r="A38" s="1">
        <v>46215</v>
      </c>
      <c r="B38" s="4" t="s">
        <v>72</v>
      </c>
      <c r="C38" s="15" t="s">
        <v>22</v>
      </c>
      <c r="D38" s="15" t="s">
        <v>51</v>
      </c>
      <c r="E38" s="15"/>
      <c r="F38" s="15">
        <v>180</v>
      </c>
      <c r="G38" s="15">
        <v>0</v>
      </c>
      <c r="H38" s="15">
        <v>0</v>
      </c>
      <c r="I38" s="15"/>
      <c r="J38" s="15">
        <v>0</v>
      </c>
    </row>
    <row r="39" spans="1:10" ht="12.75" x14ac:dyDescent="0.2">
      <c r="A39" s="1">
        <v>46177</v>
      </c>
      <c r="B39" s="4" t="s">
        <v>73</v>
      </c>
      <c r="C39" s="15" t="s">
        <v>22</v>
      </c>
      <c r="D39" s="15" t="s">
        <v>51</v>
      </c>
      <c r="E39" s="15"/>
      <c r="F39" s="15">
        <v>180</v>
      </c>
      <c r="G39" s="15">
        <v>0</v>
      </c>
      <c r="H39" s="15">
        <v>0</v>
      </c>
      <c r="I39" s="15"/>
      <c r="J39" s="15">
        <v>0</v>
      </c>
    </row>
    <row r="40" spans="1:10" ht="12.75" x14ac:dyDescent="0.2">
      <c r="A40" s="1">
        <v>46186</v>
      </c>
      <c r="B40" s="4" t="s">
        <v>74</v>
      </c>
      <c r="C40" s="15" t="s">
        <v>22</v>
      </c>
      <c r="D40" s="15" t="s">
        <v>51</v>
      </c>
      <c r="E40" s="15"/>
      <c r="F40" s="15">
        <v>180</v>
      </c>
      <c r="G40" s="15">
        <v>0</v>
      </c>
      <c r="H40" s="15">
        <v>0</v>
      </c>
      <c r="I40" s="15"/>
      <c r="J40" s="15">
        <v>0</v>
      </c>
    </row>
    <row r="41" spans="1:10" ht="12.75" x14ac:dyDescent="0.2">
      <c r="A41" s="1">
        <v>46184</v>
      </c>
      <c r="B41" s="4" t="s">
        <v>75</v>
      </c>
      <c r="C41" s="15" t="s">
        <v>22</v>
      </c>
      <c r="D41" s="15" t="s">
        <v>51</v>
      </c>
      <c r="E41" s="15"/>
      <c r="F41" s="15">
        <v>180</v>
      </c>
      <c r="G41" s="15">
        <v>0</v>
      </c>
      <c r="H41" s="15">
        <v>0</v>
      </c>
      <c r="I41" s="15"/>
      <c r="J41" s="15">
        <v>0</v>
      </c>
    </row>
    <row r="42" spans="1:10" ht="12.75" x14ac:dyDescent="0.2">
      <c r="A42" s="1">
        <v>46178</v>
      </c>
      <c r="B42" s="4" t="s">
        <v>76</v>
      </c>
      <c r="C42" s="15" t="s">
        <v>22</v>
      </c>
      <c r="D42" s="15" t="s">
        <v>51</v>
      </c>
      <c r="E42" s="15"/>
      <c r="F42" s="15">
        <v>180</v>
      </c>
      <c r="G42" s="15">
        <v>0</v>
      </c>
      <c r="H42" s="15">
        <v>0</v>
      </c>
      <c r="I42" s="15"/>
      <c r="J42" s="15">
        <v>0</v>
      </c>
    </row>
    <row r="43" spans="1:10" ht="12.75" x14ac:dyDescent="0.2">
      <c r="A43" s="1">
        <v>46179</v>
      </c>
      <c r="B43" s="4" t="s">
        <v>77</v>
      </c>
      <c r="C43" s="15" t="s">
        <v>22</v>
      </c>
      <c r="D43" s="15" t="s">
        <v>51</v>
      </c>
      <c r="E43" s="15"/>
      <c r="F43" s="15">
        <v>180</v>
      </c>
      <c r="G43" s="15">
        <v>0</v>
      </c>
      <c r="H43" s="15">
        <v>0</v>
      </c>
      <c r="I43" s="15"/>
      <c r="J43" s="15">
        <v>0</v>
      </c>
    </row>
    <row r="44" spans="1:10" ht="12.75" x14ac:dyDescent="0.2">
      <c r="A44" s="1">
        <v>46180</v>
      </c>
      <c r="B44" s="4" t="s">
        <v>78</v>
      </c>
      <c r="C44" s="15" t="s">
        <v>22</v>
      </c>
      <c r="D44" s="15" t="s">
        <v>51</v>
      </c>
      <c r="E44" s="15"/>
      <c r="F44" s="15">
        <v>180</v>
      </c>
      <c r="G44" s="15">
        <v>0</v>
      </c>
      <c r="H44" s="15">
        <v>0</v>
      </c>
      <c r="I44" s="15"/>
      <c r="J44" s="15">
        <v>0</v>
      </c>
    </row>
    <row r="45" spans="1:10" ht="12.75" x14ac:dyDescent="0.2">
      <c r="A45" s="1">
        <v>46181</v>
      </c>
      <c r="B45" s="4" t="s">
        <v>79</v>
      </c>
      <c r="C45" s="15" t="s">
        <v>22</v>
      </c>
      <c r="D45" s="15" t="s">
        <v>51</v>
      </c>
      <c r="E45" s="15"/>
      <c r="F45" s="15">
        <v>180</v>
      </c>
      <c r="G45" s="15">
        <v>0</v>
      </c>
      <c r="H45" s="15">
        <v>0</v>
      </c>
      <c r="I45" s="15"/>
      <c r="J45" s="15">
        <v>0</v>
      </c>
    </row>
    <row r="46" spans="1:10" ht="12.75" x14ac:dyDescent="0.2">
      <c r="A46" s="1">
        <v>46208</v>
      </c>
      <c r="B46" s="4" t="s">
        <v>80</v>
      </c>
      <c r="C46" s="15" t="s">
        <v>22</v>
      </c>
      <c r="D46" s="15" t="s">
        <v>51</v>
      </c>
      <c r="E46" s="15"/>
      <c r="F46" s="15">
        <v>180</v>
      </c>
      <c r="G46" s="15">
        <v>0</v>
      </c>
      <c r="H46" s="15">
        <v>0</v>
      </c>
      <c r="I46" s="15"/>
      <c r="J46" s="15">
        <v>0</v>
      </c>
    </row>
    <row r="47" spans="1:10" ht="12.75" x14ac:dyDescent="0.2">
      <c r="A47" s="1">
        <v>46216</v>
      </c>
      <c r="B47" s="4" t="s">
        <v>81</v>
      </c>
      <c r="C47" s="15" t="s">
        <v>22</v>
      </c>
      <c r="D47" s="15" t="s">
        <v>51</v>
      </c>
      <c r="E47" s="15"/>
      <c r="F47" s="15">
        <v>180</v>
      </c>
      <c r="G47" s="15">
        <v>0</v>
      </c>
      <c r="H47" s="15">
        <v>0</v>
      </c>
      <c r="I47" s="15"/>
      <c r="J47" s="15">
        <v>0</v>
      </c>
    </row>
    <row r="48" spans="1:10" ht="12.75" x14ac:dyDescent="0.2">
      <c r="A48" s="1">
        <v>46185</v>
      </c>
      <c r="B48" s="4" t="s">
        <v>82</v>
      </c>
      <c r="C48" s="15" t="s">
        <v>22</v>
      </c>
      <c r="D48" s="15" t="s">
        <v>51</v>
      </c>
      <c r="E48" s="15"/>
      <c r="F48" s="15">
        <v>180</v>
      </c>
      <c r="G48" s="15">
        <v>0</v>
      </c>
      <c r="H48" s="15">
        <v>0</v>
      </c>
      <c r="I48" s="15"/>
      <c r="J48" s="15">
        <v>0</v>
      </c>
    </row>
    <row r="49" spans="1:10" ht="12.75" x14ac:dyDescent="0.2">
      <c r="A49" s="1">
        <v>46204</v>
      </c>
      <c r="B49" s="4" t="s">
        <v>83</v>
      </c>
      <c r="C49" s="15" t="s">
        <v>22</v>
      </c>
      <c r="D49" s="15" t="s">
        <v>51</v>
      </c>
      <c r="E49" s="15"/>
      <c r="F49" s="15">
        <v>180</v>
      </c>
      <c r="G49" s="15">
        <v>0</v>
      </c>
      <c r="H49" s="15">
        <v>0</v>
      </c>
      <c r="I49" s="15"/>
      <c r="J49" s="15">
        <v>0</v>
      </c>
    </row>
    <row r="50" spans="1:10" ht="12.75" x14ac:dyDescent="0.2">
      <c r="A50" s="1">
        <v>46182</v>
      </c>
      <c r="B50" s="4" t="s">
        <v>84</v>
      </c>
      <c r="C50" s="15" t="s">
        <v>22</v>
      </c>
      <c r="D50" s="15" t="s">
        <v>51</v>
      </c>
      <c r="E50" s="15"/>
      <c r="F50" s="15">
        <v>180</v>
      </c>
      <c r="G50" s="15">
        <v>0</v>
      </c>
      <c r="H50" s="15">
        <v>0</v>
      </c>
      <c r="I50" s="15"/>
      <c r="J50" s="15">
        <v>0</v>
      </c>
    </row>
    <row r="51" spans="1:10" ht="12.75" x14ac:dyDescent="0.2">
      <c r="A51" s="1">
        <v>46207</v>
      </c>
      <c r="B51" s="4" t="s">
        <v>85</v>
      </c>
      <c r="C51" s="15" t="s">
        <v>22</v>
      </c>
      <c r="D51" s="15" t="s">
        <v>51</v>
      </c>
      <c r="E51" s="15"/>
      <c r="F51" s="15">
        <v>180</v>
      </c>
      <c r="G51" s="15">
        <v>0</v>
      </c>
      <c r="H51" s="15">
        <v>0</v>
      </c>
      <c r="I51" s="15"/>
      <c r="J51" s="15">
        <v>0</v>
      </c>
    </row>
    <row r="52" spans="1:10" ht="12.75" x14ac:dyDescent="0.2">
      <c r="A52" s="1">
        <v>46183</v>
      </c>
      <c r="B52" s="4" t="s">
        <v>86</v>
      </c>
      <c r="C52" s="15" t="s">
        <v>22</v>
      </c>
      <c r="D52" s="15" t="s">
        <v>51</v>
      </c>
      <c r="E52" s="15"/>
      <c r="F52" s="15">
        <v>180</v>
      </c>
      <c r="G52" s="15">
        <v>0</v>
      </c>
      <c r="H52" s="15">
        <v>0</v>
      </c>
      <c r="I52" s="15"/>
      <c r="J52" s="15">
        <v>0</v>
      </c>
    </row>
    <row r="53" spans="1:10" ht="12.75" x14ac:dyDescent="0.2">
      <c r="A53" s="1">
        <v>46164</v>
      </c>
      <c r="B53" s="1" t="s">
        <v>87</v>
      </c>
      <c r="C53" s="15" t="s">
        <v>22</v>
      </c>
      <c r="D53" s="15" t="s">
        <v>88</v>
      </c>
      <c r="E53" s="15">
        <v>5</v>
      </c>
      <c r="F53" s="15">
        <v>180</v>
      </c>
      <c r="G53" s="15">
        <v>0</v>
      </c>
      <c r="H53" s="15">
        <v>0</v>
      </c>
      <c r="I53" s="15">
        <f>0.01*30+5*100+5*100+5*5</f>
        <v>1025.3</v>
      </c>
      <c r="J53" s="15">
        <f>0.4*160</f>
        <v>64</v>
      </c>
    </row>
    <row r="54" spans="1:10" ht="12.75" x14ac:dyDescent="0.2">
      <c r="A54" s="1">
        <v>46165</v>
      </c>
      <c r="B54" s="1" t="s">
        <v>89</v>
      </c>
      <c r="C54" s="15" t="s">
        <v>22</v>
      </c>
      <c r="D54" s="15" t="s">
        <v>88</v>
      </c>
      <c r="E54" s="15">
        <v>0</v>
      </c>
      <c r="F54" s="15">
        <v>180</v>
      </c>
      <c r="G54" s="15">
        <v>0</v>
      </c>
      <c r="H54" s="15">
        <v>0</v>
      </c>
      <c r="I54" s="15">
        <f>80*0.01+200*2+25</f>
        <v>425.8</v>
      </c>
      <c r="J54" s="15">
        <v>20</v>
      </c>
    </row>
    <row r="55" spans="1:10" ht="12.75" x14ac:dyDescent="0.2">
      <c r="A55" s="1">
        <v>46160</v>
      </c>
      <c r="B55" s="1" t="s">
        <v>90</v>
      </c>
      <c r="C55" s="15" t="s">
        <v>22</v>
      </c>
      <c r="D55" s="15" t="s">
        <v>88</v>
      </c>
      <c r="E55" s="15">
        <v>0</v>
      </c>
      <c r="F55" s="15">
        <v>180</v>
      </c>
      <c r="G55" s="15">
        <v>0</v>
      </c>
      <c r="H55" s="15">
        <v>0</v>
      </c>
      <c r="I55" s="15">
        <f>1000*0.01+200+25</f>
        <v>235</v>
      </c>
      <c r="J55" s="15">
        <v>96</v>
      </c>
    </row>
    <row r="56" spans="1:10" ht="12.75" x14ac:dyDescent="0.2">
      <c r="A56" s="1">
        <v>46158</v>
      </c>
      <c r="B56" s="1" t="s">
        <v>91</v>
      </c>
      <c r="C56" s="15" t="s">
        <v>22</v>
      </c>
      <c r="D56" s="15" t="s">
        <v>88</v>
      </c>
      <c r="E56" s="15">
        <v>0</v>
      </c>
      <c r="F56" s="15">
        <v>180</v>
      </c>
      <c r="G56" s="15">
        <v>0</v>
      </c>
      <c r="H56" s="15">
        <v>0</v>
      </c>
      <c r="I56" s="15">
        <f>1000*0.01+300+25</f>
        <v>335</v>
      </c>
      <c r="J56" s="15">
        <v>100</v>
      </c>
    </row>
    <row r="57" spans="1:10" ht="12.75" x14ac:dyDescent="0.2">
      <c r="A57" s="1">
        <v>46163</v>
      </c>
      <c r="B57" s="1" t="s">
        <v>93</v>
      </c>
      <c r="C57" s="15" t="s">
        <v>22</v>
      </c>
      <c r="D57" s="15" t="s">
        <v>88</v>
      </c>
      <c r="E57" s="15">
        <v>0</v>
      </c>
      <c r="F57" s="15">
        <v>180</v>
      </c>
      <c r="G57" s="15">
        <v>0</v>
      </c>
      <c r="H57" s="15">
        <v>0</v>
      </c>
      <c r="I57" s="15">
        <f>2*100+400*0.01+25+100*5</f>
        <v>729</v>
      </c>
      <c r="J57" s="15">
        <v>180</v>
      </c>
    </row>
    <row r="58" spans="1:10" ht="12.75" x14ac:dyDescent="0.2">
      <c r="A58" s="1">
        <v>46161</v>
      </c>
      <c r="B58" s="1" t="s">
        <v>96</v>
      </c>
      <c r="C58" s="15" t="s">
        <v>22</v>
      </c>
      <c r="D58" s="15" t="s">
        <v>88</v>
      </c>
      <c r="E58" s="15">
        <v>0</v>
      </c>
      <c r="F58" s="15">
        <v>180</v>
      </c>
      <c r="G58" s="15">
        <v>0</v>
      </c>
      <c r="H58" s="15">
        <v>0</v>
      </c>
      <c r="I58" s="15">
        <f>100*2+200*0.01+100+25</f>
        <v>327</v>
      </c>
      <c r="J58" s="15">
        <v>120</v>
      </c>
    </row>
    <row r="59" spans="1:10" ht="12.75" x14ac:dyDescent="0.2">
      <c r="A59" s="1">
        <v>46157</v>
      </c>
      <c r="B59" s="1" t="s">
        <v>101</v>
      </c>
      <c r="C59" s="15" t="s">
        <v>22</v>
      </c>
      <c r="D59" s="15" t="s">
        <v>88</v>
      </c>
      <c r="E59" s="15">
        <v>0</v>
      </c>
      <c r="F59" s="15">
        <v>180</v>
      </c>
      <c r="G59" s="15">
        <v>0</v>
      </c>
      <c r="H59" s="15">
        <v>0</v>
      </c>
      <c r="I59" s="15">
        <f>300*0.01+25+300</f>
        <v>328</v>
      </c>
      <c r="J59" s="15">
        <v>120</v>
      </c>
    </row>
    <row r="60" spans="1:10" ht="12.75" x14ac:dyDescent="0.2">
      <c r="A60" s="1">
        <v>46159</v>
      </c>
      <c r="B60" s="1" t="s">
        <v>102</v>
      </c>
      <c r="C60" s="15" t="s">
        <v>22</v>
      </c>
      <c r="D60" s="15" t="s">
        <v>88</v>
      </c>
      <c r="E60" s="15">
        <v>0</v>
      </c>
      <c r="F60" s="15">
        <v>180</v>
      </c>
      <c r="G60" s="15">
        <v>0</v>
      </c>
      <c r="H60" s="15">
        <v>0</v>
      </c>
      <c r="I60" s="15">
        <f>25+100+300+800*0.01</f>
        <v>433</v>
      </c>
      <c r="J60" s="15">
        <v>125</v>
      </c>
    </row>
    <row r="61" spans="1:10" ht="12.75" x14ac:dyDescent="0.2">
      <c r="A61" s="1">
        <v>46162</v>
      </c>
      <c r="B61" s="1" t="s">
        <v>103</v>
      </c>
      <c r="C61" s="15" t="s">
        <v>22</v>
      </c>
      <c r="D61" s="15" t="s">
        <v>88</v>
      </c>
      <c r="E61" s="15">
        <v>0</v>
      </c>
      <c r="F61" s="15">
        <v>180</v>
      </c>
      <c r="G61" s="15">
        <v>0</v>
      </c>
      <c r="H61" s="15">
        <v>0</v>
      </c>
      <c r="I61">
        <f>25+200+200+0.01*25</f>
        <v>425.25</v>
      </c>
      <c r="J61" s="15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9"/>
  <sheetViews>
    <sheetView workbookViewId="0">
      <selection activeCell="C17" sqref="C17:E61"/>
    </sheetView>
  </sheetViews>
  <sheetFormatPr defaultColWidth="14.42578125" defaultRowHeight="15.75" customHeight="1" x14ac:dyDescent="0.2"/>
  <cols>
    <col min="1" max="1" width="38.140625" bestFit="1" customWidth="1"/>
    <col min="2" max="2" width="33.85546875" customWidth="1"/>
  </cols>
  <sheetData>
    <row r="1" spans="1:9" ht="15.75" customHeight="1" x14ac:dyDescent="0.2">
      <c r="B1" s="2" t="s">
        <v>0</v>
      </c>
      <c r="C1" s="2" t="s">
        <v>92</v>
      </c>
      <c r="D1" s="2" t="s">
        <v>94</v>
      </c>
      <c r="E1" s="6" t="s">
        <v>95</v>
      </c>
      <c r="F1" s="2" t="s">
        <v>97</v>
      </c>
      <c r="G1" s="2" t="s">
        <v>98</v>
      </c>
      <c r="H1" s="2" t="s">
        <v>99</v>
      </c>
      <c r="I1" s="2" t="s">
        <v>100</v>
      </c>
    </row>
    <row r="2" spans="1:9" ht="15.75" customHeight="1" x14ac:dyDescent="0.2">
      <c r="A2" s="1" t="str">
        <f t="array" ref="A2">INDEX(Blueprints!B:B,ROW(A2),1)</f>
        <v>Incursus</v>
      </c>
      <c r="B2" s="1" t="str">
        <f>IF(VLOOKUP(A2,Blueprints!B$2:I$132,3,FALSE)="INDUSTRY",Station!A$4,Station!A$3)</f>
        <v>Hasama - Composite Reactions</v>
      </c>
      <c r="C2" s="7">
        <v>368909.3778992375</v>
      </c>
      <c r="D2" s="7">
        <v>379989.6</v>
      </c>
      <c r="E2" s="8">
        <v>247462.28</v>
      </c>
      <c r="F2" s="9">
        <f>IF(A2="","",E2*VLOOKUP(B2,Station!A$1:I$8,IF(VLOOKUP(A2,Blueprints!B$2:I$132,3,FALSE)="Industry",4,5),FALSE))</f>
        <v>8191.0014679999995</v>
      </c>
      <c r="G2" s="9">
        <f>IF(A2="","",D2*(Parameters!B$1+Parameters!B$2))</f>
        <v>25079.313600000001</v>
      </c>
      <c r="H2" s="10">
        <f>IF(A2="","",C2)</f>
        <v>368909.3778992375</v>
      </c>
      <c r="I2" s="10">
        <f>D2-F2-G2-H2</f>
        <v>-22190.09296723752</v>
      </c>
    </row>
    <row r="3" spans="1:9" ht="15.75" customHeight="1" x14ac:dyDescent="0.2">
      <c r="A3" s="1" t="str">
        <f t="array" ref="A3">INDEX(Blueprints!B:B,ROW(A3),1)</f>
        <v>Atron</v>
      </c>
      <c r="B3" s="15" t="str">
        <f>IF(VLOOKUP(A3,Blueprints!B$2:I$132,3,FALSE)="INDUSTRY",Station!A$4,Station!A$3)</f>
        <v>Hasama - Composite Reactions</v>
      </c>
      <c r="C3" s="7">
        <v>296170.59496159112</v>
      </c>
      <c r="D3" s="7">
        <v>359969</v>
      </c>
      <c r="E3" s="8">
        <v>206583.32000000004</v>
      </c>
      <c r="F3" s="14">
        <f>IF(A3="","",E3*VLOOKUP(B3,Station!A$1:I$8,IF(VLOOKUP(A3,Blueprints!B$2:I$132,3,FALSE)="Industry",4,5),FALSE))</f>
        <v>6837.9078920000011</v>
      </c>
      <c r="G3" s="9">
        <f>IF(A3="","",D3*(Parameters!B$1+Parameters!B$2))</f>
        <v>23757.954000000002</v>
      </c>
      <c r="H3" s="10">
        <f>IF(A3="","",C3)</f>
        <v>296170.59496159112</v>
      </c>
      <c r="I3" s="10">
        <f t="shared" ref="I2:I66" si="0">D3-F3-G3-H3</f>
        <v>33202.543146408862</v>
      </c>
    </row>
    <row r="4" spans="1:9" ht="15.75" customHeight="1" x14ac:dyDescent="0.2">
      <c r="A4" s="1" t="str">
        <f t="array" ref="A4">INDEX(Blueprints!B:B,ROW(A4),1)</f>
        <v>Hammerhead I</v>
      </c>
      <c r="B4" s="15" t="str">
        <f>IF(VLOOKUP(A4,Blueprints!B$2:I$132,3,FALSE)="INDUSTRY",Station!A$4,Station!A$3)</f>
        <v>Hasama - Composite Reactions</v>
      </c>
      <c r="C4" s="7">
        <v>35936.787927763769</v>
      </c>
      <c r="D4" s="7">
        <v>38697.9</v>
      </c>
      <c r="E4" s="8">
        <v>25012.210000000003</v>
      </c>
      <c r="F4" s="14">
        <f>IF(A4="","",E4*VLOOKUP(B4,Station!A$1:I$8,IF(VLOOKUP(A4,Blueprints!B$2:I$132,3,FALSE)="Industry",4,5),FALSE))</f>
        <v>827.90415100000007</v>
      </c>
      <c r="G4" s="9">
        <f>IF(A4="","",D4*(Parameters!B$1+Parameters!B$2))</f>
        <v>2554.0614</v>
      </c>
      <c r="H4" s="10">
        <f>IF(A4="","",C4)</f>
        <v>35936.787927763769</v>
      </c>
      <c r="I4" s="10">
        <f t="shared" si="0"/>
        <v>-620.85347876376909</v>
      </c>
    </row>
    <row r="5" spans="1:9" ht="15.75" customHeight="1" x14ac:dyDescent="0.2">
      <c r="A5" s="1" t="str">
        <f t="array" ref="A5">INDEX(Blueprints!B:B,ROW(A5),1)</f>
        <v>Mining Drone I</v>
      </c>
      <c r="B5" s="15" t="str">
        <f>IF(VLOOKUP(A5,Blueprints!B$2:I$132,3,FALSE)="INDUSTRY",Station!A$4,Station!A$3)</f>
        <v>Hasama - Composite Reactions</v>
      </c>
      <c r="C5" s="7">
        <v>5197.5648572171012</v>
      </c>
      <c r="D5" s="7">
        <v>6500</v>
      </c>
      <c r="E5" s="8">
        <v>4614.7299999999996</v>
      </c>
      <c r="F5" s="14">
        <f>IF(A5="","",E5*VLOOKUP(B5,Station!A$1:I$8,IF(VLOOKUP(A5,Blueprints!B$2:I$132,3,FALSE)="Industry",4,5),FALSE))</f>
        <v>152.74756299999999</v>
      </c>
      <c r="G5" s="9">
        <f>IF(A5="","",D5*(Parameters!B$1+Parameters!B$2))</f>
        <v>429</v>
      </c>
      <c r="H5" s="10">
        <f>IF(A5="","",C5)</f>
        <v>5197.5648572171012</v>
      </c>
      <c r="I5" s="10">
        <f t="shared" si="0"/>
        <v>720.68757978289887</v>
      </c>
    </row>
    <row r="6" spans="1:9" ht="15.75" customHeight="1" x14ac:dyDescent="0.2">
      <c r="A6" s="1" t="str">
        <f t="array" ref="A6">INDEX(Blueprints!B:B,ROW(A6),1)</f>
        <v>Thermonuclear Trigger Unit Blueprint</v>
      </c>
      <c r="B6" s="15" t="str">
        <f>IF(VLOOKUP(A6,Blueprints!B$2:I$132,3,FALSE)="INDUSTRY",Station!A$4,Station!A$3)</f>
        <v>Hasama - Composite Reactions</v>
      </c>
      <c r="C6" s="7">
        <v>30697.731230810346</v>
      </c>
      <c r="D6" s="7">
        <v>36109.72</v>
      </c>
      <c r="E6" s="8">
        <v>17366.150000000001</v>
      </c>
      <c r="F6" s="14">
        <f>IF(A6="","",E6*VLOOKUP(B6,Station!A$1:I$8,IF(VLOOKUP(A6,Blueprints!B$2:I$132,3,FALSE)="Industry",4,5),FALSE))</f>
        <v>574.81956500000001</v>
      </c>
      <c r="G6" s="9">
        <f>IF(A6="","",D6*(Parameters!B$1+Parameters!B$2))</f>
        <v>2383.24152</v>
      </c>
      <c r="H6" s="10">
        <f>IF(A6="","",C6)</f>
        <v>30697.731230810346</v>
      </c>
      <c r="I6" s="10">
        <f t="shared" si="0"/>
        <v>2453.9276841896535</v>
      </c>
    </row>
    <row r="7" spans="1:9" ht="15.75" customHeight="1" x14ac:dyDescent="0.2">
      <c r="A7" s="1" t="str">
        <f t="array" ref="A7">INDEX(Blueprints!B:B,ROW(A7),1)</f>
        <v>Plasma Thruster</v>
      </c>
      <c r="B7" s="15" t="str">
        <f>IF(VLOOKUP(A7,Blueprints!B$2:I$132,3,FALSE)="INDUSTRY",Station!A$4,Station!A$3)</f>
        <v>Hasama - Composite Reactions</v>
      </c>
      <c r="C7" s="7">
        <v>57819.802257732816</v>
      </c>
      <c r="D7" s="7">
        <v>66989.990000000005</v>
      </c>
      <c r="E7" s="8">
        <v>9832.91</v>
      </c>
      <c r="F7" s="14">
        <f>IF(A7="","",E7*VLOOKUP(B7,Station!A$1:I$8,IF(VLOOKUP(A7,Blueprints!B$2:I$132,3,FALSE)="Industry",4,5),FALSE))</f>
        <v>325.46932099999998</v>
      </c>
      <c r="G7" s="9">
        <f>IF(A7="","",D7*(Parameters!B$1+Parameters!B$2))</f>
        <v>4421.3393400000004</v>
      </c>
      <c r="H7" s="10">
        <f>IF(A7="","",C7)</f>
        <v>57819.802257732816</v>
      </c>
      <c r="I7" s="10">
        <f t="shared" si="0"/>
        <v>4423.3790812671941</v>
      </c>
    </row>
    <row r="8" spans="1:9" ht="15.75" customHeight="1" x14ac:dyDescent="0.2">
      <c r="A8" s="1" t="str">
        <f t="array" ref="A8">INDEX(Blueprints!B:B,ROW(A8),1)</f>
        <v>Ion Thruster</v>
      </c>
      <c r="B8" s="15" t="str">
        <f>IF(VLOOKUP(A8,Blueprints!B$2:I$132,3,FALSE)="INDUSTRY",Station!A$4,Station!A$3)</f>
        <v>Hasama - Composite Reactions</v>
      </c>
      <c r="C8" s="7">
        <v>57808.56861044508</v>
      </c>
      <c r="D8" s="7">
        <v>66898.990000000005</v>
      </c>
      <c r="E8" s="8">
        <v>9396.630000000001</v>
      </c>
      <c r="F8" s="14">
        <f>IF(A8="","",E8*VLOOKUP(B8,Station!A$1:I$8,IF(VLOOKUP(A8,Blueprints!B$2:I$132,3,FALSE)="Industry",4,5),FALSE))</f>
        <v>311.02845300000001</v>
      </c>
      <c r="G8" s="9">
        <f>IF(A8="","",D8*(Parameters!B$1+Parameters!B$2))</f>
        <v>4415.3333400000001</v>
      </c>
      <c r="H8" s="10">
        <f>IF(A8="","",C8)</f>
        <v>57808.56861044508</v>
      </c>
      <c r="I8" s="10">
        <f t="shared" si="0"/>
        <v>4364.0595965549219</v>
      </c>
    </row>
    <row r="9" spans="1:9" ht="15.75" customHeight="1" x14ac:dyDescent="0.2">
      <c r="A9" s="1" t="str">
        <f t="array" ref="A9">INDEX(Blueprints!B:B,ROW(A9),1)</f>
        <v>Tesseract Capacitor Unit Blueprint</v>
      </c>
      <c r="B9" s="15" t="str">
        <f>IF(VLOOKUP(A9,Blueprints!B$2:I$132,3,FALSE)="INDUSTRY",Station!A$4,Station!A$3)</f>
        <v>Hasama - Composite Reactions</v>
      </c>
      <c r="C9" s="7">
        <v>74534.989174637958</v>
      </c>
      <c r="D9" s="7">
        <v>85120</v>
      </c>
      <c r="E9" s="8">
        <v>33496.769999999997</v>
      </c>
      <c r="F9" s="14">
        <f>IF(A9="","",E9*VLOOKUP(B9,Station!A$1:I$8,IF(VLOOKUP(A9,Blueprints!B$2:I$132,3,FALSE)="Industry",4,5),FALSE))</f>
        <v>1108.7430869999998</v>
      </c>
      <c r="G9" s="9">
        <f>IF(A9="","",D9*(Parameters!B$1+Parameters!B$2))</f>
        <v>5617.92</v>
      </c>
      <c r="H9" s="10">
        <f>IF(A9="","",C9)</f>
        <v>74534.989174637958</v>
      </c>
      <c r="I9" s="10">
        <f t="shared" si="0"/>
        <v>3858.3477383620484</v>
      </c>
    </row>
    <row r="10" spans="1:9" ht="15.75" customHeight="1" x14ac:dyDescent="0.2">
      <c r="A10" s="1" t="str">
        <f t="array" ref="A10">INDEX(Blueprints!B:B,ROW(A10),1)</f>
        <v>Radar Sensor Cluster</v>
      </c>
      <c r="B10" s="15" t="str">
        <f>IF(VLOOKUP(A10,Blueprints!B$2:I$132,3,FALSE)="INDUSTRY",Station!A$4,Station!A$3)</f>
        <v>Hasama - Composite Reactions</v>
      </c>
      <c r="C10" s="7">
        <v>39568.895871975299</v>
      </c>
      <c r="D10" s="7">
        <v>44989</v>
      </c>
      <c r="E10" s="8">
        <v>10761.61</v>
      </c>
      <c r="F10" s="14">
        <f>IF(A10="","",E10*VLOOKUP(B10,Station!A$1:I$8,IF(VLOOKUP(A10,Blueprints!B$2:I$132,3,FALSE)="Industry",4,5),FALSE))</f>
        <v>356.20929100000001</v>
      </c>
      <c r="G10" s="9">
        <f>IF(A10="","",D10*(Parameters!B$1+Parameters!B$2))</f>
        <v>2969.2740000000003</v>
      </c>
      <c r="H10" s="10">
        <f>IF(A10="","",C10)</f>
        <v>39568.895871975299</v>
      </c>
      <c r="I10" s="10">
        <f t="shared" si="0"/>
        <v>2094.6208370247041</v>
      </c>
    </row>
    <row r="11" spans="1:9" ht="15.75" customHeight="1" x14ac:dyDescent="0.2">
      <c r="A11" s="1" t="str">
        <f t="array" ref="A11">INDEX(Blueprints!B:B,ROW(A11),1)</f>
        <v>Particle Accelerator Unit Blueprint</v>
      </c>
      <c r="B11" s="15" t="str">
        <f>IF(VLOOKUP(A11,Blueprints!B$2:I$132,3,FALSE)="INDUSTRY",Station!A$4,Station!A$3)</f>
        <v>Hasama - Composite Reactions</v>
      </c>
      <c r="C11" s="7">
        <v>30670.943302662668</v>
      </c>
      <c r="D11" s="7">
        <v>37797.99</v>
      </c>
      <c r="E11" s="8">
        <v>16325.79</v>
      </c>
      <c r="F11" s="14">
        <f>IF(A11="","",E11*VLOOKUP(B11,Station!A$1:I$8,IF(VLOOKUP(A11,Blueprints!B$2:I$132,3,FALSE)="Industry",4,5),FALSE))</f>
        <v>540.38364899999999</v>
      </c>
      <c r="G11" s="9">
        <f>IF(A11="","",D11*(Parameters!B$1+Parameters!B$2))</f>
        <v>2494.66734</v>
      </c>
      <c r="H11" s="10">
        <f>IF(A11="","",C11)</f>
        <v>30670.943302662668</v>
      </c>
      <c r="I11" s="10">
        <f t="shared" si="0"/>
        <v>4091.9957083373265</v>
      </c>
    </row>
    <row r="12" spans="1:9" ht="15.75" customHeight="1" x14ac:dyDescent="0.2">
      <c r="A12" s="1" t="str">
        <f t="array" ref="A12">INDEX(Blueprints!B:B,ROW(A12),1)</f>
        <v>Sustained Shield Emitter Blueprint</v>
      </c>
      <c r="B12" s="15" t="str">
        <f>IF(VLOOKUP(A12,Blueprints!B$2:I$132,3,FALSE)="INDUSTRY",Station!A$4,Station!A$3)</f>
        <v>Hasama - Composite Reactions</v>
      </c>
      <c r="C12" s="7">
        <v>57383.508169414832</v>
      </c>
      <c r="D12" s="7">
        <v>65889.570000000007</v>
      </c>
      <c r="E12" s="8">
        <v>9398.2099999999991</v>
      </c>
      <c r="F12" s="14">
        <f>IF(A12="","",E12*VLOOKUP(B12,Station!A$1:I$8,IF(VLOOKUP(A12,Blueprints!B$2:I$132,3,FALSE)="Industry",4,5),FALSE))</f>
        <v>311.08075099999996</v>
      </c>
      <c r="G12" s="9">
        <f>IF(A12="","",D12*(Parameters!B$1+Parameters!B$2))</f>
        <v>4348.7116200000009</v>
      </c>
      <c r="H12" s="10">
        <f>IF(A12="","",C12)</f>
        <v>57383.508169414832</v>
      </c>
      <c r="I12" s="10">
        <f t="shared" si="0"/>
        <v>3846.2694595851717</v>
      </c>
    </row>
    <row r="13" spans="1:9" ht="15.75" customHeight="1" x14ac:dyDescent="0.2">
      <c r="A13" s="1" t="str">
        <f t="array" ref="A13">INDEX(Blueprints!B:B,ROW(A13),1)</f>
        <v>Cynosural Field Generator</v>
      </c>
      <c r="B13" s="15" t="str">
        <f>IF(VLOOKUP(A13,Blueprints!B$2:I$132,3,FALSE)="INDUSTRY",Station!A$4,Station!A$3)</f>
        <v>Hasama - Composite Reactions</v>
      </c>
      <c r="C13" s="7">
        <v>771727.53632426262</v>
      </c>
      <c r="D13" s="7">
        <v>888981.95</v>
      </c>
      <c r="E13" s="8">
        <v>587314.76</v>
      </c>
      <c r="F13" s="14">
        <f>IF(A13="","",E13*VLOOKUP(B13,Station!A$1:I$8,IF(VLOOKUP(A13,Blueprints!B$2:I$132,3,FALSE)="Industry",4,5),FALSE))</f>
        <v>19440.118555999998</v>
      </c>
      <c r="G13" s="9">
        <f>IF(A13="","",D13*(Parameters!B$1+Parameters!B$2))</f>
        <v>58672.808700000001</v>
      </c>
      <c r="H13" s="10">
        <f>IF(A13="","",C13)</f>
        <v>771727.53632426262</v>
      </c>
      <c r="I13" s="10">
        <f t="shared" si="0"/>
        <v>39141.486419737339</v>
      </c>
    </row>
    <row r="14" spans="1:9" ht="15.75" customHeight="1" x14ac:dyDescent="0.2">
      <c r="A14" s="1" t="str">
        <f t="array" ref="A14">INDEX(Blueprints!B:B,ROW(A14),1)</f>
        <v>Small Capacitor Control Circuit I Blueprint</v>
      </c>
      <c r="B14" s="15" t="str">
        <f>IF(VLOOKUP(A14,Blueprints!B$2:I$132,3,FALSE)="INDUSTRY",Station!A$4,Station!A$3)</f>
        <v>Hasama - Composite Reactions</v>
      </c>
      <c r="C14" s="7">
        <v>222124.34117497742</v>
      </c>
      <c r="D14" s="7">
        <v>414992.78</v>
      </c>
      <c r="E14" s="8">
        <v>56431.59</v>
      </c>
      <c r="F14" s="14">
        <f>IF(A14="","",E14*VLOOKUP(B14,Station!A$1:I$8,IF(VLOOKUP(A14,Blueprints!B$2:I$132,3,FALSE)="Industry",4,5),FALSE))</f>
        <v>1867.8856289999997</v>
      </c>
      <c r="G14" s="9">
        <f>IF(A14="","",D14*(Parameters!B$1+Parameters!B$2))</f>
        <v>27389.523480000003</v>
      </c>
      <c r="H14" s="10">
        <f>IF(A14="","",C14)</f>
        <v>222124.34117497742</v>
      </c>
      <c r="I14" s="10">
        <f t="shared" si="0"/>
        <v>163611.0297160226</v>
      </c>
    </row>
    <row r="15" spans="1:9" ht="15.75" customHeight="1" x14ac:dyDescent="0.2">
      <c r="A15" s="1" t="str">
        <f t="array" ref="A15">INDEX(Blueprints!B:B,ROW(A15),1)</f>
        <v>Algos</v>
      </c>
      <c r="B15" s="15" t="str">
        <f>IF(VLOOKUP(A15,Blueprints!B$2:I$132,3,FALSE)="INDUSTRY",Station!A$4,Station!A$3)</f>
        <v>Hasama - Composite Reactions</v>
      </c>
      <c r="C15" s="7">
        <v>1029953.207411655</v>
      </c>
      <c r="D15" s="7">
        <v>1299996.99</v>
      </c>
      <c r="E15" s="8">
        <v>721179.78</v>
      </c>
      <c r="F15" s="14">
        <f>IF(A15="","",E15*VLOOKUP(B15,Station!A$1:I$8,IF(VLOOKUP(A15,Blueprints!B$2:I$132,3,FALSE)="Industry",4,5),FALSE))</f>
        <v>23871.050717999999</v>
      </c>
      <c r="G15" s="9">
        <f>IF(A15="","",D15*(Parameters!B$1+Parameters!B$2))</f>
        <v>85799.801340000005</v>
      </c>
      <c r="H15" s="10">
        <f>IF(A15="","",C15)</f>
        <v>1029953.207411655</v>
      </c>
      <c r="I15" s="10">
        <f t="shared" si="0"/>
        <v>160372.93053034507</v>
      </c>
    </row>
    <row r="16" spans="1:9" ht="15.75" customHeight="1" x14ac:dyDescent="0.2">
      <c r="A16" s="1" t="str">
        <f t="array" ref="A16">INDEX(Blueprints!B:B,ROW(A16),1)</f>
        <v>Standup ASML-SD Missile Blueprint</v>
      </c>
      <c r="B16" s="15" t="str">
        <f>IF(VLOOKUP(A16,Blueprints!B$2:I$132,3,FALSE)="INDUSTRY",Station!A$4,Station!A$3)</f>
        <v>Hasama - Composite Reactions</v>
      </c>
      <c r="C16" s="7">
        <v>902949.32943280833</v>
      </c>
      <c r="D16" s="7">
        <v>1283057</v>
      </c>
      <c r="E16" s="8">
        <v>634451.88</v>
      </c>
      <c r="F16" s="14">
        <f>IF(A16="","",E16*VLOOKUP(B16,Station!A$1:I$8,IF(VLOOKUP(A16,Blueprints!B$2:I$132,3,FALSE)="Industry",4,5),FALSE))</f>
        <v>21000.357227999997</v>
      </c>
      <c r="G16" s="9">
        <f>IF(A16="","",D16*(Parameters!B$1+Parameters!B$2))</f>
        <v>84681.762000000002</v>
      </c>
      <c r="H16" s="10">
        <f>IF(A16="","",C16)</f>
        <v>902949.32943280833</v>
      </c>
      <c r="I16" s="10">
        <f t="shared" si="0"/>
        <v>274425.55133919162</v>
      </c>
    </row>
    <row r="17" spans="1:9" ht="15.75" customHeight="1" x14ac:dyDescent="0.2">
      <c r="A17" s="1" t="str">
        <f t="array" ref="A17">INDEX(Blueprints!B:B,ROW(A17),1)</f>
        <v>Caesarium Cadmide Reaction Formula</v>
      </c>
      <c r="B17" s="15" t="str">
        <f>IF(VLOOKUP(A17,Blueprints!B$2:I$132,3,FALSE)="INDUSTRY",Station!A$4,Station!A$3)</f>
        <v>Hasama - Composite Reactions</v>
      </c>
      <c r="C17" s="7">
        <v>3114624.468002799</v>
      </c>
      <c r="D17" s="7">
        <v>3289533.9999999995</v>
      </c>
      <c r="E17" s="8">
        <v>660228.65</v>
      </c>
      <c r="F17" s="14">
        <f>IF(A17="","",E17*VLOOKUP(B17,Station!A$1:I$8,IF(VLOOKUP(A17,Blueprints!B$2:I$132,3,FALSE)="Industry",4,5),FALSE))</f>
        <v>21853.568315</v>
      </c>
      <c r="G17" s="9">
        <f>IF(A17="","",D17*(Parameters!B$1+Parameters!B$2))</f>
        <v>217109.24399999998</v>
      </c>
      <c r="H17" s="10">
        <f>IF(A17="","",C17)</f>
        <v>3114624.468002799</v>
      </c>
      <c r="I17" s="10">
        <f t="shared" si="0"/>
        <v>-64053.280317799188</v>
      </c>
    </row>
    <row r="18" spans="1:9" ht="15.75" customHeight="1" x14ac:dyDescent="0.2">
      <c r="A18" s="1" t="str">
        <f t="array" ref="A18">INDEX(Blueprints!B:B,ROW(A18),1)</f>
        <v>Carbon Polymers Reaction Formula</v>
      </c>
      <c r="B18" s="15" t="str">
        <f>IF(VLOOKUP(A18,Blueprints!B$2:I$132,3,FALSE)="INDUSTRY",Station!A$4,Station!A$3)</f>
        <v>Hasama - Composite Reactions</v>
      </c>
      <c r="C18" s="7">
        <v>300195.47725139302</v>
      </c>
      <c r="D18" s="7">
        <v>400000</v>
      </c>
      <c r="E18" s="8">
        <v>95241.450000000012</v>
      </c>
      <c r="F18" s="14">
        <f>IF(A18="","",E18*VLOOKUP(B18,Station!A$1:I$8,IF(VLOOKUP(A18,Blueprints!B$2:I$132,3,FALSE)="Industry",4,5),FALSE))</f>
        <v>3152.4919950000003</v>
      </c>
      <c r="G18" s="9">
        <f>IF(A18="","",D18*(Parameters!B$1+Parameters!B$2))</f>
        <v>26400</v>
      </c>
      <c r="H18" s="10">
        <f>IF(A18="","",C18)</f>
        <v>300195.47725139302</v>
      </c>
      <c r="I18" s="10">
        <f t="shared" si="0"/>
        <v>70252.030753606989</v>
      </c>
    </row>
    <row r="19" spans="1:9" ht="15.75" customHeight="1" x14ac:dyDescent="0.2">
      <c r="A19" s="1" t="str">
        <f t="array" ref="A19">INDEX(Blueprints!B:B,ROW(A19),1)</f>
        <v>Ceramic Powder Reaction Formula</v>
      </c>
      <c r="B19" s="15" t="str">
        <f>IF(VLOOKUP(A19,Blueprints!B$2:I$132,3,FALSE)="INDUSTRY",Station!A$4,Station!A$3)</f>
        <v>Hasama - Composite Reactions</v>
      </c>
      <c r="C19" s="7">
        <v>469168.84056242049</v>
      </c>
      <c r="D19" s="7">
        <v>699664</v>
      </c>
      <c r="E19" s="8">
        <v>135608.75</v>
      </c>
      <c r="F19" s="14">
        <f>IF(A19="","",E19*VLOOKUP(B19,Station!A$1:I$8,IF(VLOOKUP(A19,Blueprints!B$2:I$132,3,FALSE)="Industry",4,5),FALSE))</f>
        <v>4488.649625</v>
      </c>
      <c r="G19" s="9">
        <f>IF(A19="","",D19*(Parameters!B$1+Parameters!B$2))</f>
        <v>46177.824000000001</v>
      </c>
      <c r="H19" s="10">
        <f>IF(A19="","",C19)</f>
        <v>469168.84056242049</v>
      </c>
      <c r="I19" s="10">
        <f t="shared" si="0"/>
        <v>179828.68581257953</v>
      </c>
    </row>
    <row r="20" spans="1:9" ht="15.75" customHeight="1" x14ac:dyDescent="0.2">
      <c r="A20" s="1" t="str">
        <f t="array" ref="A20">INDEX(Blueprints!B:B,ROW(A20),1)</f>
        <v>Crystalline Carbonide Reaction Formula</v>
      </c>
      <c r="B20" s="15" t="str">
        <f>IF(VLOOKUP(A20,Blueprints!B$2:I$132,3,FALSE)="INDUSTRY",Station!A$4,Station!A$3)</f>
        <v>Hasama - Composite Reactions</v>
      </c>
      <c r="C20" s="7">
        <v>1410439.0750808334</v>
      </c>
      <c r="D20" s="7">
        <v>1615800.0000000002</v>
      </c>
      <c r="E20" s="8">
        <v>604001.44999999995</v>
      </c>
      <c r="F20" s="14">
        <f>IF(A20="","",E20*VLOOKUP(B20,Station!A$1:I$8,IF(VLOOKUP(A20,Blueprints!B$2:I$132,3,FALSE)="Industry",4,5),FALSE))</f>
        <v>19992.447994999999</v>
      </c>
      <c r="G20" s="9">
        <f>IF(A20="","",D20*(Parameters!B$1+Parameters!B$2))</f>
        <v>106642.80000000002</v>
      </c>
      <c r="H20" s="10">
        <f>IF(A20="","",C20)</f>
        <v>1410439.0750808334</v>
      </c>
      <c r="I20" s="10">
        <f t="shared" si="0"/>
        <v>78725.676924166735</v>
      </c>
    </row>
    <row r="21" spans="1:9" ht="15.75" customHeight="1" x14ac:dyDescent="0.2">
      <c r="A21" s="1" t="str">
        <f t="array" ref="A21">INDEX(Blueprints!B:B,ROW(A21),1)</f>
        <v>Crystallite Alloy Reaction Formula</v>
      </c>
      <c r="B21" s="15" t="str">
        <f>IF(VLOOKUP(A21,Blueprints!B$2:I$132,3,FALSE)="INDUSTRY",Station!A$4,Station!A$3)</f>
        <v>Hasama - Composite Reactions</v>
      </c>
      <c r="C21" s="7">
        <v>1746569.6045529642</v>
      </c>
      <c r="D21" s="7">
        <v>2127960</v>
      </c>
      <c r="E21" s="8">
        <v>598091.44999999995</v>
      </c>
      <c r="F21" s="14">
        <f>IF(A21="","",E21*VLOOKUP(B21,Station!A$1:I$8,IF(VLOOKUP(A21,Blueprints!B$2:I$132,3,FALSE)="Industry",4,5),FALSE))</f>
        <v>19796.826994999996</v>
      </c>
      <c r="G21" s="9">
        <f>IF(A21="","",D21*(Parameters!B$1+Parameters!B$2))</f>
        <v>140445.36000000002</v>
      </c>
      <c r="H21" s="10">
        <f>IF(A21="","",C21)</f>
        <v>1746569.6045529642</v>
      </c>
      <c r="I21" s="10">
        <f t="shared" si="0"/>
        <v>221148.20845203591</v>
      </c>
    </row>
    <row r="22" spans="1:9" ht="15.75" customHeight="1" x14ac:dyDescent="0.2">
      <c r="A22" s="1" t="str">
        <f t="array" ref="A22">INDEX(Blueprints!B:B,ROW(A22),1)</f>
        <v>Dysporite Reaction Formula</v>
      </c>
      <c r="B22" s="15" t="str">
        <f>IF(VLOOKUP(A22,Blueprints!B$2:I$132,3,FALSE)="INDUSTRY",Station!A$4,Station!A$3)</f>
        <v>Hasama - Composite Reactions</v>
      </c>
      <c r="C22" s="7">
        <v>10456608.293059196</v>
      </c>
      <c r="D22" s="7">
        <v>11000344</v>
      </c>
      <c r="E22" s="8">
        <v>1559778.4499999997</v>
      </c>
      <c r="F22" s="14">
        <f>IF(A22="","",E22*VLOOKUP(B22,Station!A$1:I$8,IF(VLOOKUP(A22,Blueprints!B$2:I$132,3,FALSE)="Industry",4,5),FALSE))</f>
        <v>51628.666694999985</v>
      </c>
      <c r="G22" s="9">
        <f>IF(A22="","",D22*(Parameters!B$1+Parameters!B$2))</f>
        <v>726022.70400000003</v>
      </c>
      <c r="H22" s="10">
        <f>IF(A22="","",C22)</f>
        <v>10456608.293059196</v>
      </c>
      <c r="I22" s="10">
        <f t="shared" si="0"/>
        <v>-233915.66375419684</v>
      </c>
    </row>
    <row r="23" spans="1:9" ht="15.75" customHeight="1" x14ac:dyDescent="0.2">
      <c r="A23" s="1" t="str">
        <f t="array" ref="A23">INDEX(Blueprints!B:B,ROW(A23),1)</f>
        <v>Fermionic Condensates Reaction Formula</v>
      </c>
      <c r="B23" s="15" t="str">
        <f>IF(VLOOKUP(A23,Blueprints!B$2:I$132,3,FALSE)="INDUSTRY",Station!A$4,Station!A$3)</f>
        <v>Hasama - Composite Reactions</v>
      </c>
      <c r="C23" s="7">
        <v>21702368.735023629</v>
      </c>
      <c r="D23" s="7">
        <v>17999574</v>
      </c>
      <c r="E23" s="8">
        <v>3364972.45</v>
      </c>
      <c r="F23" s="14">
        <f>IF(A23="","",E23*VLOOKUP(B23,Station!A$1:I$8,IF(VLOOKUP(A23,Blueprints!B$2:I$132,3,FALSE)="Industry",4,5),FALSE))</f>
        <v>111380.588095</v>
      </c>
      <c r="G23" s="9">
        <f>IF(A23="","",D23*(Parameters!B$1+Parameters!B$2))</f>
        <v>1187971.8840000001</v>
      </c>
      <c r="H23" s="10">
        <f>IF(A23="","",C23)</f>
        <v>21702368.735023629</v>
      </c>
      <c r="I23" s="10">
        <f t="shared" si="0"/>
        <v>-5002147.2071186267</v>
      </c>
    </row>
    <row r="24" spans="1:9" ht="15.75" customHeight="1" x14ac:dyDescent="0.2">
      <c r="A24" s="1" t="str">
        <f t="array" ref="A24">INDEX(Blueprints!B:B,ROW(A24),1)</f>
        <v>Fernite Alloy Reaction Formula</v>
      </c>
      <c r="B24" s="15" t="str">
        <f>IF(VLOOKUP(A24,Blueprints!B$2:I$132,3,FALSE)="INDUSTRY",Station!A$4,Station!A$3)</f>
        <v>Hasama - Composite Reactions</v>
      </c>
      <c r="C24" s="7">
        <v>1747179.463380524</v>
      </c>
      <c r="D24" s="7">
        <v>1400000</v>
      </c>
      <c r="E24" s="8">
        <v>563602.75</v>
      </c>
      <c r="F24" s="14">
        <f>IF(A24="","",E24*VLOOKUP(B24,Station!A$1:I$8,IF(VLOOKUP(A24,Blueprints!B$2:I$132,3,FALSE)="Industry",4,5),FALSE))</f>
        <v>18655.251024999998</v>
      </c>
      <c r="G24" s="9">
        <f>IF(A24="","",D24*(Parameters!B$1+Parameters!B$2))</f>
        <v>92400</v>
      </c>
      <c r="H24" s="10">
        <f>IF(A24="","",C24)</f>
        <v>1747179.463380524</v>
      </c>
      <c r="I24" s="10">
        <f t="shared" si="0"/>
        <v>-458234.71440552385</v>
      </c>
    </row>
    <row r="25" spans="1:9" ht="15.75" customHeight="1" x14ac:dyDescent="0.2">
      <c r="A25" s="1" t="str">
        <f t="array" ref="A25">INDEX(Blueprints!B:B,ROW(A25),1)</f>
        <v>Fernite Carbide Reaction Formula</v>
      </c>
      <c r="B25" s="15" t="str">
        <f>IF(VLOOKUP(A25,Blueprints!B$2:I$132,3,FALSE)="INDUSTRY",Station!A$4,Station!A$3)</f>
        <v>Hasama - Composite Reactions</v>
      </c>
      <c r="C25" s="7">
        <v>1710946.2298648166</v>
      </c>
      <c r="D25" s="7">
        <v>1624400</v>
      </c>
      <c r="E25" s="8">
        <v>441919.75</v>
      </c>
      <c r="F25" s="14">
        <f>IF(A25="","",E25*VLOOKUP(B25,Station!A$1:I$8,IF(VLOOKUP(A25,Blueprints!B$2:I$132,3,FALSE)="Industry",4,5),FALSE))</f>
        <v>14627.543725</v>
      </c>
      <c r="G25" s="9">
        <f>IF(A25="","",D25*(Parameters!B$1+Parameters!B$2))</f>
        <v>107210.40000000001</v>
      </c>
      <c r="H25" s="10">
        <f>IF(A25="","",C25)</f>
        <v>1710946.2298648166</v>
      </c>
      <c r="I25" s="10">
        <f t="shared" si="0"/>
        <v>-208384.17358981655</v>
      </c>
    </row>
    <row r="26" spans="1:9" ht="15.75" customHeight="1" x14ac:dyDescent="0.2">
      <c r="A26" s="1" t="str">
        <f t="array" ref="A26">INDEX(Blueprints!B:B,ROW(A26),1)</f>
        <v>Ferrofluid Reaction Formula</v>
      </c>
      <c r="B26" s="15" t="str">
        <f>IF(VLOOKUP(A26,Blueprints!B$2:I$132,3,FALSE)="INDUSTRY",Station!A$4,Station!A$3)</f>
        <v>Hasama - Composite Reactions</v>
      </c>
      <c r="C26" s="7">
        <v>11437070.008188099</v>
      </c>
      <c r="D26" s="7">
        <v>10957596</v>
      </c>
      <c r="E26" s="8">
        <v>1247774.75</v>
      </c>
      <c r="F26" s="14">
        <f>IF(A26="","",E26*VLOOKUP(B26,Station!A$1:I$8,IF(VLOOKUP(A26,Blueprints!B$2:I$132,3,FALSE)="Industry",4,5),FALSE))</f>
        <v>41301.344224999993</v>
      </c>
      <c r="G26" s="9">
        <f>IF(A26="","",D26*(Parameters!B$1+Parameters!B$2))</f>
        <v>723201.33600000001</v>
      </c>
      <c r="H26" s="10">
        <f>IF(A26="","",C26)</f>
        <v>11437070.008188099</v>
      </c>
      <c r="I26" s="10">
        <f t="shared" si="0"/>
        <v>-1243976.6884130985</v>
      </c>
    </row>
    <row r="27" spans="1:9" ht="15.75" customHeight="1" x14ac:dyDescent="0.2">
      <c r="A27" s="1" t="str">
        <f t="array" ref="A27">INDEX(Blueprints!B:B,ROW(A27),1)</f>
        <v>Ferrogel Reaction Formula</v>
      </c>
      <c r="B27" s="15" t="str">
        <f>IF(VLOOKUP(A27,Blueprints!B$2:I$132,3,FALSE)="INDUSTRY",Station!A$4,Station!A$3)</f>
        <v>Hasama - Composite Reactions</v>
      </c>
      <c r="C27" s="7">
        <v>18817277.071112387</v>
      </c>
      <c r="D27" s="7">
        <v>19417660</v>
      </c>
      <c r="E27" s="8">
        <v>1984030.75</v>
      </c>
      <c r="F27" s="14">
        <f>IF(A27="","",E27*VLOOKUP(B27,Station!A$1:I$8,IF(VLOOKUP(A27,Blueprints!B$2:I$132,3,FALSE)="Industry",4,5),FALSE))</f>
        <v>65671.417824999997</v>
      </c>
      <c r="G27" s="9">
        <f>IF(A27="","",D27*(Parameters!B$1+Parameters!B$2))</f>
        <v>1281565.56</v>
      </c>
      <c r="H27" s="10">
        <f>IF(A27="","",C27)</f>
        <v>18817277.071112387</v>
      </c>
      <c r="I27" s="10">
        <f t="shared" si="0"/>
        <v>-746854.04893738404</v>
      </c>
    </row>
    <row r="28" spans="1:9" ht="15.75" customHeight="1" x14ac:dyDescent="0.2">
      <c r="A28" s="1" t="str">
        <f t="array" ref="A28">INDEX(Blueprints!B:B,ROW(A28),1)</f>
        <v>Fluxed Condensates Reaction Formula</v>
      </c>
      <c r="B28" s="15" t="str">
        <f>IF(VLOOKUP(A28,Blueprints!B$2:I$132,3,FALSE)="INDUSTRY",Station!A$4,Station!A$3)</f>
        <v>Hasama - Composite Reactions</v>
      </c>
      <c r="C28" s="7">
        <v>14111695.241101809</v>
      </c>
      <c r="D28" s="7">
        <v>17119348</v>
      </c>
      <c r="E28" s="8">
        <v>3125838.65</v>
      </c>
      <c r="F28" s="14">
        <f>IF(A28="","",E28*VLOOKUP(B28,Station!A$1:I$8,IF(VLOOKUP(A28,Blueprints!B$2:I$132,3,FALSE)="Industry",4,5),FALSE))</f>
        <v>103465.25931499999</v>
      </c>
      <c r="G28" s="9">
        <f>IF(A28="","",D28*(Parameters!B$1+Parameters!B$2))</f>
        <v>1129876.9680000001</v>
      </c>
      <c r="H28" s="10">
        <f>IF(A28="","",C28)</f>
        <v>14111695.241101809</v>
      </c>
      <c r="I28" s="10">
        <f t="shared" si="0"/>
        <v>1774310.5315831918</v>
      </c>
    </row>
    <row r="29" spans="1:9" ht="15.75" customHeight="1" x14ac:dyDescent="0.2">
      <c r="A29" s="1" t="str">
        <f t="array" ref="A29">INDEX(Blueprints!B:B,ROW(A29),1)</f>
        <v>Fulleride Reaction Formula</v>
      </c>
      <c r="B29" s="15" t="str">
        <f>IF(VLOOKUP(A29,Blueprints!B$2:I$132,3,FALSE)="INDUSTRY",Station!A$4,Station!A$3)</f>
        <v>Hasama - Composite Reactions</v>
      </c>
      <c r="C29" s="15">
        <v>2485993.9594588969</v>
      </c>
      <c r="D29" s="15">
        <v>3086970</v>
      </c>
      <c r="E29" s="16">
        <v>2777496.15</v>
      </c>
      <c r="F29" s="14">
        <f>IF(A29="","",E29*VLOOKUP(B29,Station!A$1:I$8,IF(VLOOKUP(A29,Blueprints!B$2:I$132,3,FALSE)="Industry",4,5),FALSE))</f>
        <v>91935.122564999983</v>
      </c>
      <c r="G29" s="9">
        <f>IF(A29="","",D29*(Parameters!B$1+Parameters!B$2))</f>
        <v>203740.02000000002</v>
      </c>
      <c r="H29" s="10">
        <f>IF(A29="","",C29)</f>
        <v>2485993.9594588969</v>
      </c>
      <c r="I29" s="10">
        <f t="shared" si="0"/>
        <v>305300.89797610324</v>
      </c>
    </row>
    <row r="30" spans="1:9" ht="15.75" customHeight="1" x14ac:dyDescent="0.2">
      <c r="A30" s="1" t="str">
        <f t="array" ref="A30">INDEX(Blueprints!B:B,ROW(A30),1)</f>
        <v>Hexite Reaction Formula</v>
      </c>
      <c r="B30" s="15" t="str">
        <f>IF(VLOOKUP(A30,Blueprints!B$2:I$132,3,FALSE)="INDUSTRY",Station!A$4,Station!A$3)</f>
        <v>Hasama - Composite Reactions</v>
      </c>
      <c r="C30" s="15">
        <v>3680533.7727908678</v>
      </c>
      <c r="D30" s="15">
        <v>4100082</v>
      </c>
      <c r="E30" s="16">
        <v>922346.15</v>
      </c>
      <c r="F30" s="14">
        <f>IF(A30="","",E30*VLOOKUP(B30,Station!A$1:I$8,IF(VLOOKUP(A30,Blueprints!B$2:I$132,3,FALSE)="Industry",4,5),FALSE))</f>
        <v>30529.657564999998</v>
      </c>
      <c r="G30" s="9">
        <f>IF(A30="","",D30*(Parameters!B$1+Parameters!B$2))</f>
        <v>270605.41200000001</v>
      </c>
      <c r="H30" s="10">
        <f>IF(A30="","",C30)</f>
        <v>3680533.7727908678</v>
      </c>
      <c r="I30" s="10">
        <f t="shared" si="0"/>
        <v>118413.15764413215</v>
      </c>
    </row>
    <row r="31" spans="1:9" ht="15.75" customHeight="1" x14ac:dyDescent="0.2">
      <c r="A31" s="1" t="str">
        <f t="array" ref="A31">INDEX(Blueprints!B:B,ROW(A31),1)</f>
        <v>Hyperflurite Reaction Formula</v>
      </c>
      <c r="B31" s="15" t="str">
        <f>IF(VLOOKUP(A31,Blueprints!B$2:I$132,3,FALSE)="INDUSTRY",Station!A$4,Station!A$3)</f>
        <v>Hasama - Composite Reactions</v>
      </c>
      <c r="C31" s="15">
        <v>10230301.310469097</v>
      </c>
      <c r="D31" s="15">
        <v>10762174</v>
      </c>
      <c r="E31" s="16">
        <v>844611.15000000014</v>
      </c>
      <c r="F31" s="14">
        <f>IF(A31="","",E31*VLOOKUP(B31,Station!A$1:I$8,IF(VLOOKUP(A31,Blueprints!B$2:I$132,3,FALSE)="Industry",4,5),FALSE))</f>
        <v>27956.629065000001</v>
      </c>
      <c r="G31" s="9">
        <f>IF(A31="","",D31*(Parameters!B$1+Parameters!B$2))</f>
        <v>710303.48400000005</v>
      </c>
      <c r="H31" s="10">
        <f>IF(A31="","",C31)</f>
        <v>10230301.310469097</v>
      </c>
      <c r="I31" s="10">
        <f t="shared" si="0"/>
        <v>-206387.42353409529</v>
      </c>
    </row>
    <row r="32" spans="1:9" ht="15.75" customHeight="1" x14ac:dyDescent="0.2">
      <c r="A32" s="1" t="str">
        <f t="array" ref="A32">INDEX(Blueprints!B:B,ROW(A32),1)</f>
        <v>Hypersynaptic Fibers Reaction Formula</v>
      </c>
      <c r="B32" s="15" t="str">
        <f>IF(VLOOKUP(A32,Blueprints!B$2:I$132,3,FALSE)="INDUSTRY",Station!A$4,Station!A$3)</f>
        <v>Hasama - Composite Reactions</v>
      </c>
      <c r="C32" s="15">
        <v>9441300.7789961416</v>
      </c>
      <c r="D32" s="15">
        <v>10682812.5</v>
      </c>
      <c r="E32" s="16">
        <v>1626172.6500000001</v>
      </c>
      <c r="F32" s="14">
        <f>IF(A32="","",E32*VLOOKUP(B32,Station!A$1:I$8,IF(VLOOKUP(A32,Blueprints!B$2:I$132,3,FALSE)="Industry",4,5),FALSE))</f>
        <v>53826.314715</v>
      </c>
      <c r="G32" s="9">
        <f>IF(A32="","",D32*(Parameters!B$1+Parameters!B$2))</f>
        <v>705065.625</v>
      </c>
      <c r="H32" s="10">
        <f>IF(A32="","",C32)</f>
        <v>9441300.7789961416</v>
      </c>
      <c r="I32" s="10">
        <f t="shared" si="0"/>
        <v>482619.7812888585</v>
      </c>
    </row>
    <row r="33" spans="1:9" ht="15.75" customHeight="1" x14ac:dyDescent="0.2">
      <c r="A33" s="1" t="str">
        <f t="array" ref="A33">INDEX(Blueprints!B:B,ROW(A33),1)</f>
        <v>Nanotransistors Reaction Formula</v>
      </c>
      <c r="B33" s="15" t="str">
        <f>IF(VLOOKUP(A33,Blueprints!B$2:I$132,3,FALSE)="INDUSTRY",Station!A$4,Station!A$3)</f>
        <v>Hasama - Composite Reactions</v>
      </c>
      <c r="C33" s="15">
        <v>8140032.3560233358</v>
      </c>
      <c r="D33" s="15">
        <v>8916660</v>
      </c>
      <c r="E33" s="16">
        <v>3457643.15</v>
      </c>
      <c r="F33" s="14">
        <f>IF(A33="","",E33*VLOOKUP(B33,Station!A$1:I$8,IF(VLOOKUP(A33,Blueprints!B$2:I$132,3,FALSE)="Industry",4,5),FALSE))</f>
        <v>114447.98826499999</v>
      </c>
      <c r="G33" s="9">
        <f>IF(A33="","",D33*(Parameters!B$1+Parameters!B$2))</f>
        <v>588499.56000000006</v>
      </c>
      <c r="H33" s="10">
        <f>IF(A33="","",C33)</f>
        <v>8140032.3560233358</v>
      </c>
      <c r="I33" s="10">
        <f t="shared" si="0"/>
        <v>73680.095711663365</v>
      </c>
    </row>
    <row r="34" spans="1:9" ht="15.75" customHeight="1" x14ac:dyDescent="0.2">
      <c r="A34" s="1" t="str">
        <f t="array" ref="A34">INDEX(Blueprints!B:B,ROW(A34),1)</f>
        <v>Neo Mercurite Reaction Formula</v>
      </c>
      <c r="B34" s="15" t="str">
        <f>IF(VLOOKUP(A34,Blueprints!B$2:I$132,3,FALSE)="INDUSTRY",Station!A$4,Station!A$3)</f>
        <v>Hasama - Composite Reactions</v>
      </c>
      <c r="C34" s="15">
        <v>11000599.413966639</v>
      </c>
      <c r="D34" s="15">
        <v>11399378</v>
      </c>
      <c r="E34" s="16">
        <v>3440441.45</v>
      </c>
      <c r="F34" s="14">
        <f>IF(A34="","",E34*VLOOKUP(B34,Station!A$1:I$8,IF(VLOOKUP(A34,Blueprints!B$2:I$132,3,FALSE)="Industry",4,5),FALSE))</f>
        <v>113878.611995</v>
      </c>
      <c r="G34" s="9">
        <f>IF(A34="","",D34*(Parameters!B$1+Parameters!B$2))</f>
        <v>752358.94800000009</v>
      </c>
      <c r="H34" s="10">
        <f>IF(A34="","",C34)</f>
        <v>11000599.413966639</v>
      </c>
      <c r="I34" s="10">
        <f t="shared" si="0"/>
        <v>-467458.97396164015</v>
      </c>
    </row>
    <row r="35" spans="1:9" ht="15.75" customHeight="1" x14ac:dyDescent="0.2">
      <c r="A35" s="1" t="str">
        <f t="array" ref="A35">INDEX(Blueprints!B:B,ROW(A35),1)</f>
        <v>Nonlinear Metamaterials Reaction Formula</v>
      </c>
      <c r="B35" s="15" t="str">
        <f>IF(VLOOKUP(A35,Blueprints!B$2:I$132,3,FALSE)="INDUSTRY",Station!A$4,Station!A$3)</f>
        <v>Hasama - Composite Reactions</v>
      </c>
      <c r="C35" s="15">
        <v>6932235.851328345</v>
      </c>
      <c r="D35" s="15">
        <v>8006871</v>
      </c>
      <c r="E35" s="16">
        <v>943655.15</v>
      </c>
      <c r="F35" s="14">
        <f>IF(A35="","",E35*VLOOKUP(B35,Station!A$1:I$8,IF(VLOOKUP(A35,Blueprints!B$2:I$132,3,FALSE)="Industry",4,5),FALSE))</f>
        <v>31234.985464999998</v>
      </c>
      <c r="G35" s="9">
        <f>IF(A35="","",D35*(Parameters!B$1+Parameters!B$2))</f>
        <v>528453.48600000003</v>
      </c>
      <c r="H35" s="10">
        <f>IF(A35="","",C35)</f>
        <v>6932235.851328345</v>
      </c>
      <c r="I35" s="10">
        <f t="shared" si="0"/>
        <v>514946.6772066541</v>
      </c>
    </row>
    <row r="36" spans="1:9" ht="12.75" x14ac:dyDescent="0.2">
      <c r="A36" s="1" t="str">
        <f t="array" ref="A36">INDEX(Blueprints!B:B,ROW(A36),1)</f>
        <v>Phenolic Composites Reaction Formula</v>
      </c>
      <c r="B36" s="15" t="str">
        <f>IF(VLOOKUP(A36,Blueprints!B$2:I$132,3,FALSE)="INDUSTRY",Station!A$4,Station!A$3)</f>
        <v>Hasama - Composite Reactions</v>
      </c>
      <c r="C36" s="15">
        <v>4200320.1970227752</v>
      </c>
      <c r="D36" s="15">
        <v>5253468</v>
      </c>
      <c r="E36" s="16">
        <v>939557.65</v>
      </c>
      <c r="F36" s="14">
        <f>IF(A36="","",E36*VLOOKUP(B36,Station!A$1:I$8,IF(VLOOKUP(A36,Blueprints!B$2:I$132,3,FALSE)="Industry",4,5),FALSE))</f>
        <v>31099.358215</v>
      </c>
      <c r="G36" s="9">
        <f>IF(A36="","",D36*(Parameters!B$1+Parameters!B$2))</f>
        <v>346728.88800000004</v>
      </c>
      <c r="H36" s="10">
        <f>IF(A36="","",C36)</f>
        <v>4200320.1970227752</v>
      </c>
      <c r="I36" s="10">
        <f t="shared" si="0"/>
        <v>675319.55676222499</v>
      </c>
    </row>
    <row r="37" spans="1:9" ht="12.75" x14ac:dyDescent="0.2">
      <c r="A37" s="1" t="str">
        <f t="array" ref="A37">INDEX(Blueprints!B:B,ROW(A37),1)</f>
        <v>Photonic Metamaterials Reaction Formula</v>
      </c>
      <c r="B37" s="15" t="str">
        <f>IF(VLOOKUP(A37,Blueprints!B$2:I$132,3,FALSE)="INDUSTRY",Station!A$4,Station!A$3)</f>
        <v>Hasama - Composite Reactions</v>
      </c>
      <c r="C37" s="15">
        <v>5042396.1781254075</v>
      </c>
      <c r="D37" s="15">
        <v>5713200</v>
      </c>
      <c r="E37" s="16">
        <v>1247120.6499999999</v>
      </c>
      <c r="F37" s="14">
        <f>IF(A37="","",E37*VLOOKUP(B37,Station!A$1:I$8,IF(VLOOKUP(A37,Blueprints!B$2:I$132,3,FALSE)="Industry",4,5),FALSE))</f>
        <v>41279.693514999992</v>
      </c>
      <c r="G37" s="9">
        <f>IF(A37="","",D37*(Parameters!B$1+Parameters!B$2))</f>
        <v>377071.2</v>
      </c>
      <c r="H37" s="10">
        <f>IF(A37="","",C37)</f>
        <v>5042396.1781254075</v>
      </c>
      <c r="I37" s="10">
        <f t="shared" si="0"/>
        <v>252452.92835959233</v>
      </c>
    </row>
    <row r="38" spans="1:9" ht="12.75" x14ac:dyDescent="0.2">
      <c r="A38" s="1" t="str">
        <f t="array" ref="A38">INDEX(Blueprints!B:B,ROW(A38),1)</f>
        <v>Plasmonic Metamaterials Reaction Formula</v>
      </c>
      <c r="B38" s="15" t="str">
        <f>IF(VLOOKUP(A38,Blueprints!B$2:I$132,3,FALSE)="INDUSTRY",Station!A$4,Station!A$3)</f>
        <v>Hasama - Composite Reactions</v>
      </c>
      <c r="C38" s="15">
        <v>7060803.2298648171</v>
      </c>
      <c r="D38" s="15">
        <v>7333332</v>
      </c>
      <c r="E38" s="16">
        <v>891901.75</v>
      </c>
      <c r="F38" s="14">
        <f>IF(A38="","",E38*VLOOKUP(B38,Station!A$1:I$8,IF(VLOOKUP(A38,Blueprints!B$2:I$132,3,FALSE)="Industry",4,5),FALSE))</f>
        <v>29521.947924999997</v>
      </c>
      <c r="G38" s="9">
        <f>IF(A38="","",D38*(Parameters!B$1+Parameters!B$2))</f>
        <v>483999.91200000001</v>
      </c>
      <c r="H38" s="10">
        <f>IF(A38="","",C38)</f>
        <v>7060803.2298648171</v>
      </c>
      <c r="I38" s="10">
        <f t="shared" si="0"/>
        <v>-240993.08978981711</v>
      </c>
    </row>
    <row r="39" spans="1:9" ht="12.75" x14ac:dyDescent="0.2">
      <c r="A39" s="1" t="str">
        <f t="array" ref="A39">INDEX(Blueprints!B:B,ROW(A39),1)</f>
        <v>Platinum Technite Reaction Formula</v>
      </c>
      <c r="B39" s="15" t="str">
        <f>IF(VLOOKUP(A39,Blueprints!B$2:I$132,3,FALSE)="INDUSTRY",Station!A$4,Station!A$3)</f>
        <v>Hasama - Composite Reactions</v>
      </c>
      <c r="C39" s="15">
        <v>4074034.1633279771</v>
      </c>
      <c r="D39" s="15">
        <v>4290450</v>
      </c>
      <c r="E39" s="16">
        <v>2878087.15</v>
      </c>
      <c r="F39" s="14">
        <f>IF(A39="","",E39*VLOOKUP(B39,Station!A$1:I$8,IF(VLOOKUP(A39,Blueprints!B$2:I$132,3,FALSE)="Industry",4,5),FALSE))</f>
        <v>95264.684664999993</v>
      </c>
      <c r="G39" s="9">
        <f>IF(A39="","",D39*(Parameters!B$1+Parameters!B$2))</f>
        <v>283169.7</v>
      </c>
      <c r="H39" s="10">
        <f>IF(A39="","",C39)</f>
        <v>4074034.1633279771</v>
      </c>
      <c r="I39" s="10">
        <f t="shared" si="0"/>
        <v>-162018.54799297731</v>
      </c>
    </row>
    <row r="40" spans="1:9" ht="12.75" x14ac:dyDescent="0.2">
      <c r="A40" s="1" t="str">
        <f t="array" ref="A40">INDEX(Blueprints!B:B,ROW(A40),1)</f>
        <v>Promethium Mercurite Reaction Formula</v>
      </c>
      <c r="B40" s="15" t="str">
        <f>IF(VLOOKUP(A40,Blueprints!B$2:I$132,3,FALSE)="INDUSTRY",Station!A$4,Station!A$3)</f>
        <v>Hasama - Composite Reactions</v>
      </c>
      <c r="C40" s="15">
        <v>10426196.765944274</v>
      </c>
      <c r="D40" s="15">
        <v>10962868</v>
      </c>
      <c r="E40" s="16">
        <v>1040875.45</v>
      </c>
      <c r="F40" s="14">
        <f>IF(A40="","",E40*VLOOKUP(B40,Station!A$1:I$8,IF(VLOOKUP(A40,Blueprints!B$2:I$132,3,FALSE)="Industry",4,5),FALSE))</f>
        <v>34452.977394999994</v>
      </c>
      <c r="G40" s="9">
        <f>IF(A40="","",D40*(Parameters!B$1+Parameters!B$2))</f>
        <v>723549.28800000006</v>
      </c>
      <c r="H40" s="10">
        <f>IF(A40="","",C40)</f>
        <v>10426196.765944274</v>
      </c>
      <c r="I40" s="10">
        <f t="shared" si="0"/>
        <v>-221331.03133927472</v>
      </c>
    </row>
    <row r="41" spans="1:9" ht="12.75" x14ac:dyDescent="0.2">
      <c r="A41" s="1" t="str">
        <f t="array" ref="A41">INDEX(Blueprints!B:B,ROW(A41),1)</f>
        <v>Prometium Reaction Formula</v>
      </c>
      <c r="B41" s="15" t="str">
        <f>IF(VLOOKUP(A41,Blueprints!B$2:I$132,3,FALSE)="INDUSTRY",Station!A$4,Station!A$3)</f>
        <v>Hasama - Composite Reactions</v>
      </c>
      <c r="C41" s="15">
        <v>10331805.946375301</v>
      </c>
      <c r="D41" s="15">
        <v>11597690</v>
      </c>
      <c r="E41" s="16">
        <v>849725.65000000014</v>
      </c>
      <c r="F41" s="14">
        <f>IF(A41="","",E41*VLOOKUP(B41,Station!A$1:I$8,IF(VLOOKUP(A41,Blueprints!B$2:I$132,3,FALSE)="Industry",4,5),FALSE))</f>
        <v>28125.919015000003</v>
      </c>
      <c r="G41" s="9">
        <f>IF(A41="","",D41*(Parameters!B$1+Parameters!B$2))</f>
        <v>765447.54</v>
      </c>
      <c r="H41" s="10">
        <f>IF(A41="","",C41)</f>
        <v>10331805.946375301</v>
      </c>
      <c r="I41" s="10">
        <f t="shared" si="0"/>
        <v>472310.59460969828</v>
      </c>
    </row>
    <row r="42" spans="1:9" ht="12.75" x14ac:dyDescent="0.2">
      <c r="A42" s="1" t="str">
        <f t="array" ref="A42">INDEX(Blueprints!B:B,ROW(A42),1)</f>
        <v>Rolled Tungsten Alloy Reaction Formula</v>
      </c>
      <c r="B42" s="15" t="str">
        <f>IF(VLOOKUP(A42,Blueprints!B$2:I$132,3,FALSE)="INDUSTRY",Station!A$4,Station!A$3)</f>
        <v>Hasama - Composite Reactions</v>
      </c>
      <c r="C42" s="15">
        <v>2945327.5115599525</v>
      </c>
      <c r="D42" s="15">
        <v>3220000</v>
      </c>
      <c r="E42" s="16">
        <v>624302.15</v>
      </c>
      <c r="F42" s="14">
        <f>IF(A42="","",E42*VLOOKUP(B42,Station!A$1:I$8,IF(VLOOKUP(A42,Blueprints!B$2:I$132,3,FALSE)="Industry",4,5),FALSE))</f>
        <v>20664.401164999999</v>
      </c>
      <c r="G42" s="9">
        <f>IF(A42="","",D42*(Parameters!B$1+Parameters!B$2))</f>
        <v>212520</v>
      </c>
      <c r="H42" s="10">
        <f>IF(A42="","",C42)</f>
        <v>2945327.5115599525</v>
      </c>
      <c r="I42" s="10">
        <f t="shared" si="0"/>
        <v>41488.087275047321</v>
      </c>
    </row>
    <row r="43" spans="1:9" ht="12.75" x14ac:dyDescent="0.2">
      <c r="A43" s="1" t="str">
        <f t="array" ref="A43">INDEX(Blueprints!B:B,ROW(A43),1)</f>
        <v>Silicon Diborite Reaction Formula</v>
      </c>
      <c r="B43" s="15" t="str">
        <f>IF(VLOOKUP(A43,Blueprints!B$2:I$132,3,FALSE)="INDUSTRY",Station!A$4,Station!A$3)</f>
        <v>Hasama - Composite Reactions</v>
      </c>
      <c r="C43" s="15">
        <v>470331.34355313744</v>
      </c>
      <c r="D43" s="15">
        <v>797842</v>
      </c>
      <c r="E43" s="16">
        <v>142752.65</v>
      </c>
      <c r="F43" s="14">
        <f>IF(A43="","",E43*VLOOKUP(B43,Station!A$1:I$8,IF(VLOOKUP(A43,Blueprints!B$2:I$132,3,FALSE)="Industry",4,5),FALSE))</f>
        <v>4725.1127149999993</v>
      </c>
      <c r="G43" s="9">
        <f>IF(A43="","",D43*(Parameters!B$1+Parameters!B$2))</f>
        <v>52657.572</v>
      </c>
      <c r="H43" s="10">
        <f>IF(A43="","",C43)</f>
        <v>470331.34355313744</v>
      </c>
      <c r="I43" s="10">
        <f t="shared" si="0"/>
        <v>270127.97173186246</v>
      </c>
    </row>
    <row r="44" spans="1:9" ht="12.75" x14ac:dyDescent="0.2">
      <c r="A44" s="1" t="str">
        <f t="array" ref="A44">INDEX(Blueprints!B:B,ROW(A44),1)</f>
        <v>Solerium Reaction Formula</v>
      </c>
      <c r="B44" s="15" t="str">
        <f>IF(VLOOKUP(A44,Blueprints!B$2:I$132,3,FALSE)="INDUSTRY",Station!A$4,Station!A$3)</f>
        <v>Hasama - Composite Reactions</v>
      </c>
      <c r="C44" s="15">
        <v>3441658.4474176862</v>
      </c>
      <c r="D44" s="15">
        <v>3391237.9999999995</v>
      </c>
      <c r="E44" s="16">
        <v>719384.65</v>
      </c>
      <c r="F44" s="14">
        <f>IF(A44="","",E44*VLOOKUP(B44,Station!A$1:I$8,IF(VLOOKUP(A44,Blueprints!B$2:I$132,3,FALSE)="Industry",4,5),FALSE))</f>
        <v>23811.631914999998</v>
      </c>
      <c r="G44" s="9">
        <f>IF(A44="","",D44*(Parameters!B$1+Parameters!B$2))</f>
        <v>223821.70799999998</v>
      </c>
      <c r="H44" s="10">
        <f>IF(A44="","",C44)</f>
        <v>3441658.4474176862</v>
      </c>
      <c r="I44" s="10">
        <f t="shared" si="0"/>
        <v>-298053.7873326866</v>
      </c>
    </row>
    <row r="45" spans="1:9" ht="12.75" x14ac:dyDescent="0.2">
      <c r="A45" s="1" t="str">
        <f t="array" ref="A45">INDEX(Blueprints!B:B,ROW(A45),1)</f>
        <v>Sulfuric Acid Reaction Formula</v>
      </c>
      <c r="B45" s="15" t="str">
        <f>IF(VLOOKUP(A45,Blueprints!B$2:I$132,3,FALSE)="INDUSTRY",Station!A$4,Station!A$3)</f>
        <v>Hasama - Composite Reactions</v>
      </c>
      <c r="C45" s="15">
        <v>307167.95956889319</v>
      </c>
      <c r="D45" s="15">
        <v>381586</v>
      </c>
      <c r="E45" s="16">
        <v>92741.15</v>
      </c>
      <c r="F45" s="14">
        <f>IF(A45="","",E45*VLOOKUP(B45,Station!A$1:I$8,IF(VLOOKUP(A45,Blueprints!B$2:I$132,3,FALSE)="Industry",4,5),FALSE))</f>
        <v>3069.7320649999997</v>
      </c>
      <c r="G45" s="9">
        <f>IF(A45="","",D45*(Parameters!B$1+Parameters!B$2))</f>
        <v>25184.675999999999</v>
      </c>
      <c r="H45" s="10">
        <f>IF(A45="","",C45)</f>
        <v>307167.95956889319</v>
      </c>
      <c r="I45" s="10">
        <f t="shared" si="0"/>
        <v>46163.632366106845</v>
      </c>
    </row>
    <row r="46" spans="1:9" ht="12.75" x14ac:dyDescent="0.2">
      <c r="A46" s="1" t="str">
        <f t="array" ref="A46">INDEX(Blueprints!B:B,ROW(A46),1)</f>
        <v>Sylramic Fibers Reaction Formula</v>
      </c>
      <c r="B46" s="15" t="str">
        <f>IF(VLOOKUP(A46,Blueprints!B$2:I$132,3,FALSE)="INDUSTRY",Station!A$4,Station!A$3)</f>
        <v>Hasama - Composite Reactions</v>
      </c>
      <c r="C46" s="15">
        <v>2509883.080831748</v>
      </c>
      <c r="D46" s="15">
        <v>3149640.0000000005</v>
      </c>
      <c r="E46" s="16">
        <v>519833.45</v>
      </c>
      <c r="F46" s="14">
        <f>IF(A46="","",E46*VLOOKUP(B46,Station!A$1:I$8,IF(VLOOKUP(A46,Blueprints!B$2:I$132,3,FALSE)="Industry",4,5),FALSE))</f>
        <v>17206.487194999998</v>
      </c>
      <c r="G46" s="9">
        <f>IF(A46="","",D46*(Parameters!B$1+Parameters!B$2))</f>
        <v>207876.24000000005</v>
      </c>
      <c r="H46" s="10">
        <f>IF(A46="","",C46)</f>
        <v>2509883.080831748</v>
      </c>
      <c r="I46" s="10">
        <f t="shared" si="0"/>
        <v>414674.19197325222</v>
      </c>
    </row>
    <row r="47" spans="1:9" ht="12.75" x14ac:dyDescent="0.2">
      <c r="A47" s="1" t="str">
        <f t="array" ref="A47">INDEX(Blueprints!B:B,ROW(A47),1)</f>
        <v>Terahertz Metamaterials Reaction Formula</v>
      </c>
      <c r="B47" s="15" t="str">
        <f>IF(VLOOKUP(A47,Blueprints!B$2:I$132,3,FALSE)="INDUSTRY",Station!A$4,Station!A$3)</f>
        <v>Hasama - Composite Reactions</v>
      </c>
      <c r="C47" s="15">
        <v>7362702.9780761888</v>
      </c>
      <c r="D47" s="15">
        <v>7633332</v>
      </c>
      <c r="E47" s="16">
        <v>1517649.45</v>
      </c>
      <c r="F47" s="14">
        <f>IF(A47="","",E47*VLOOKUP(B47,Station!A$1:I$8,IF(VLOOKUP(A47,Blueprints!B$2:I$132,3,FALSE)="Industry",4,5),FALSE))</f>
        <v>50234.196794999996</v>
      </c>
      <c r="G47" s="9">
        <f>IF(A47="","",D47*(Parameters!B$1+Parameters!B$2))</f>
        <v>503799.91200000001</v>
      </c>
      <c r="H47" s="10">
        <f>IF(A47="","",C47)</f>
        <v>7362702.9780761888</v>
      </c>
      <c r="I47" s="10">
        <f t="shared" si="0"/>
        <v>-283405.08687118907</v>
      </c>
    </row>
    <row r="48" spans="1:9" ht="12.75" x14ac:dyDescent="0.2">
      <c r="A48" s="1" t="str">
        <f t="array" ref="A48">INDEX(Blueprints!B:B,ROW(A48),1)</f>
        <v>Thulium Hafnite Reaction Formula</v>
      </c>
      <c r="B48" s="15" t="str">
        <f>IF(VLOOKUP(A48,Blueprints!B$2:I$132,3,FALSE)="INDUSTRY",Station!A$4,Station!A$3)</f>
        <v>Hasama - Composite Reactions</v>
      </c>
      <c r="C48" s="15">
        <v>7222928.9663860081</v>
      </c>
      <c r="D48" s="15">
        <v>7743502</v>
      </c>
      <c r="E48" s="16">
        <v>420172.75</v>
      </c>
      <c r="F48" s="14">
        <f>IF(A48="","",E48*VLOOKUP(B48,Station!A$1:I$8,IF(VLOOKUP(A48,Blueprints!B$2:I$132,3,FALSE)="Industry",4,5),FALSE))</f>
        <v>13907.718024999998</v>
      </c>
      <c r="G48" s="9">
        <f>IF(A48="","",D48*(Parameters!B$1+Parameters!B$2))</f>
        <v>511071.13200000004</v>
      </c>
      <c r="H48" s="10">
        <f>IF(A48="","",C48)</f>
        <v>7222928.9663860081</v>
      </c>
      <c r="I48" s="10">
        <f t="shared" si="0"/>
        <v>-4405.816411008127</v>
      </c>
    </row>
    <row r="49" spans="1:9" ht="12.75" x14ac:dyDescent="0.2">
      <c r="A49" s="1" t="str">
        <f t="array" ref="A49">INDEX(Blueprints!B:B,ROW(A49),1)</f>
        <v>Titanium Carbide Reaction Formula</v>
      </c>
      <c r="B49" s="15" t="str">
        <f>IF(VLOOKUP(A49,Blueprints!B$2:I$132,3,FALSE)="INDUSTRY",Station!A$4,Station!A$3)</f>
        <v>Hasama - Composite Reactions</v>
      </c>
      <c r="C49" s="15">
        <v>1854691.4693431205</v>
      </c>
      <c r="D49" s="15">
        <v>1870100</v>
      </c>
      <c r="E49" s="16">
        <v>618349.65000000014</v>
      </c>
      <c r="F49" s="14">
        <f>IF(A49="","",E49*VLOOKUP(B49,Station!A$1:I$8,IF(VLOOKUP(A49,Blueprints!B$2:I$132,3,FALSE)="Industry",4,5),FALSE))</f>
        <v>20467.373415000002</v>
      </c>
      <c r="G49" s="9">
        <f>IF(A49="","",D49*(Parameters!B$1+Parameters!B$2))</f>
        <v>123426.6</v>
      </c>
      <c r="H49" s="10">
        <f>IF(A49="","",C49)</f>
        <v>1854691.4693431205</v>
      </c>
      <c r="I49" s="10">
        <f t="shared" si="0"/>
        <v>-128485.4427581206</v>
      </c>
    </row>
    <row r="50" spans="1:9" ht="12.75" x14ac:dyDescent="0.2">
      <c r="A50" s="1" t="str">
        <f t="array" ref="A50">INDEX(Blueprints!B:B,ROW(A50),1)</f>
        <v>Titanium Chromide Reaction Formula</v>
      </c>
      <c r="B50" s="15" t="str">
        <f>IF(VLOOKUP(A50,Blueprints!B$2:I$132,3,FALSE)="INDUSTRY",Station!A$4,Station!A$3)</f>
        <v>Hasama - Composite Reactions</v>
      </c>
      <c r="C50" s="15">
        <v>2647665.3122824137</v>
      </c>
      <c r="D50" s="15">
        <v>2639794</v>
      </c>
      <c r="E50" s="16">
        <v>741786.65</v>
      </c>
      <c r="F50" s="14">
        <f>IF(A50="","",E50*VLOOKUP(B50,Station!A$1:I$8,IF(VLOOKUP(A50,Blueprints!B$2:I$132,3,FALSE)="Industry",4,5),FALSE))</f>
        <v>24553.138114999998</v>
      </c>
      <c r="G50" s="9">
        <f>IF(A50="","",D50*(Parameters!B$1+Parameters!B$2))</f>
        <v>174226.40400000001</v>
      </c>
      <c r="H50" s="10">
        <f>IF(A50="","",C50)</f>
        <v>2647665.3122824137</v>
      </c>
      <c r="I50" s="10">
        <f t="shared" si="0"/>
        <v>-206650.85439741379</v>
      </c>
    </row>
    <row r="51" spans="1:9" ht="12.75" x14ac:dyDescent="0.2">
      <c r="A51" s="1" t="str">
        <f t="array" ref="A51">INDEX(Blueprints!B:B,ROW(A51),1)</f>
        <v>Tungsten Carbide Reaction Formula</v>
      </c>
      <c r="B51" s="15" t="str">
        <f>IF(VLOOKUP(A51,Blueprints!B$2:I$132,3,FALSE)="INDUSTRY",Station!A$4,Station!A$3)</f>
        <v>Hasama - Composite Reactions</v>
      </c>
      <c r="C51" s="15">
        <v>2066374.4728306853</v>
      </c>
      <c r="D51" s="15">
        <v>2293000</v>
      </c>
      <c r="E51" s="16">
        <v>590574.15</v>
      </c>
      <c r="F51" s="14">
        <f>IF(A51="","",E51*VLOOKUP(B51,Station!A$1:I$8,IF(VLOOKUP(A51,Blueprints!B$2:I$132,3,FALSE)="Industry",4,5),FALSE))</f>
        <v>19548.004365000001</v>
      </c>
      <c r="G51" s="9">
        <f>IF(A51="","",D51*(Parameters!B$1+Parameters!B$2))</f>
        <v>151338</v>
      </c>
      <c r="H51" s="10">
        <f>IF(A51="","",C51)</f>
        <v>2066374.4728306853</v>
      </c>
      <c r="I51" s="10">
        <f t="shared" si="0"/>
        <v>55739.522804314736</v>
      </c>
    </row>
    <row r="52" spans="1:9" ht="12.75" x14ac:dyDescent="0.2">
      <c r="A52" s="1" t="str">
        <f t="array" ref="A52">INDEX(Blueprints!B:B,ROW(A52),1)</f>
        <v>Vanadium Hafnite Reaction Formula</v>
      </c>
      <c r="B52" s="15" t="str">
        <f>IF(VLOOKUP(A52,Blueprints!B$2:I$132,3,FALSE)="INDUSTRY",Station!A$4,Station!A$3)</f>
        <v>Hasama - Composite Reactions</v>
      </c>
      <c r="C52" s="15">
        <v>3918276.7959606498</v>
      </c>
      <c r="D52" s="15">
        <v>4099930.0000000005</v>
      </c>
      <c r="E52" s="16">
        <v>558612.75</v>
      </c>
      <c r="F52" s="14">
        <f>IF(A52="","",E52*VLOOKUP(B52,Station!A$1:I$8,IF(VLOOKUP(A52,Blueprints!B$2:I$132,3,FALSE)="Industry",4,5),FALSE))</f>
        <v>18490.082025</v>
      </c>
      <c r="G52" s="9">
        <f>IF(A52="","",D52*(Parameters!B$1+Parameters!B$2))</f>
        <v>270595.38000000006</v>
      </c>
      <c r="H52" s="10">
        <f>IF(A52="","",C52)</f>
        <v>3918276.7959606498</v>
      </c>
      <c r="I52" s="10">
        <f t="shared" si="0"/>
        <v>-107432.25798564916</v>
      </c>
    </row>
    <row r="53" spans="1:9" ht="12.75" x14ac:dyDescent="0.2">
      <c r="A53" s="1" t="str">
        <f t="array" ref="A53">INDEX(Blueprints!B:B,ROW(A53),1)</f>
        <v>Carbon-86 Epoxy Resin Reaction Formula</v>
      </c>
      <c r="B53" s="15" t="str">
        <f>IF(VLOOKUP(A53,Blueprints!B$2:I$132,3,FALSE)="INDUSTRY",Station!A$4,Station!A$3)</f>
        <v>Hasama - Composite Reactions</v>
      </c>
      <c r="C53" s="15">
        <v>10086940.503036</v>
      </c>
      <c r="D53" s="15">
        <v>12474873.600000001</v>
      </c>
      <c r="E53" s="16">
        <v>8280723.0499999989</v>
      </c>
      <c r="F53" s="14">
        <f>IF(A53="","",E53*VLOOKUP(B53,Station!A$1:I$8,IF(VLOOKUP(A53,Blueprints!B$2:I$132,3,FALSE)="Industry",4,5),FALSE))</f>
        <v>274091.93295499997</v>
      </c>
      <c r="G53" s="9">
        <f>IF(A53="","",D53*(Parameters!B$1+Parameters!B$2))</f>
        <v>823341.65760000015</v>
      </c>
      <c r="H53" s="10">
        <f>IF(A53="","",C53)</f>
        <v>10086940.503036</v>
      </c>
      <c r="I53" s="10">
        <f t="shared" si="0"/>
        <v>1290499.5064090006</v>
      </c>
    </row>
    <row r="54" spans="1:9" ht="12.75" x14ac:dyDescent="0.2">
      <c r="A54" s="1" t="str">
        <f t="array" ref="A54">INDEX(Blueprints!B:B,ROW(A54),1)</f>
        <v>C3-FTM Acid Reaction Formula</v>
      </c>
      <c r="B54" s="15" t="str">
        <f>IF(VLOOKUP(A54,Blueprints!B$2:I$132,3,FALSE)="INDUSTRY",Station!A$4,Station!A$3)</f>
        <v>Hasama - Composite Reactions</v>
      </c>
      <c r="C54" s="15">
        <v>7286895.5418349616</v>
      </c>
      <c r="D54" s="15">
        <v>9999457</v>
      </c>
      <c r="E54" s="16">
        <v>5594469.8499999996</v>
      </c>
      <c r="F54" s="14">
        <f>IF(A54="","",E54*VLOOKUP(B54,Station!A$1:I$8,IF(VLOOKUP(A54,Blueprints!B$2:I$132,3,FALSE)="Industry",4,5),FALSE))</f>
        <v>185176.95203499997</v>
      </c>
      <c r="G54" s="9">
        <f>IF(A54="","",D54*(Parameters!B$1+Parameters!B$2))</f>
        <v>659964.16200000001</v>
      </c>
      <c r="H54" s="10">
        <f>IF(A54="","",C54)</f>
        <v>7286895.5418349616</v>
      </c>
      <c r="I54" s="10">
        <f t="shared" si="0"/>
        <v>1867420.3441300374</v>
      </c>
    </row>
    <row r="55" spans="1:9" ht="12.75" x14ac:dyDescent="0.2">
      <c r="A55" s="1" t="str">
        <f t="array" ref="A55">INDEX(Blueprints!B:B,ROW(A55),1)</f>
        <v>Fullerene Intercalated Graphite Reaction</v>
      </c>
      <c r="B55" s="15" t="str">
        <f>IF(VLOOKUP(A55,Blueprints!B$2:I$132,3,FALSE)="INDUSTRY",Station!A$4,Station!A$3)</f>
        <v>Hasama - Composite Reactions</v>
      </c>
      <c r="C55" s="15">
        <v>804837.66420845164</v>
      </c>
      <c r="D55" s="15">
        <v>1421950.8</v>
      </c>
      <c r="E55" s="16">
        <v>161830.75</v>
      </c>
      <c r="F55" s="14">
        <f>IF(A55="","",E55*VLOOKUP(B55,Station!A$1:I$8,IF(VLOOKUP(A55,Blueprints!B$2:I$132,3,FALSE)="Industry",4,5),FALSE))</f>
        <v>5356.5978249999998</v>
      </c>
      <c r="G55" s="9">
        <f>IF(A55="","",D55*(Parameters!B$1+Parameters!B$2))</f>
        <v>93848.752800000002</v>
      </c>
      <c r="H55" s="10">
        <f>IF(A55="","",C55)</f>
        <v>804837.66420845164</v>
      </c>
      <c r="I55" s="10">
        <f t="shared" si="0"/>
        <v>517907.78516654845</v>
      </c>
    </row>
    <row r="56" spans="1:9" ht="12.75" x14ac:dyDescent="0.2">
      <c r="A56" s="1" t="str">
        <f t="array" ref="A56">INDEX(Blueprints!B:B,ROW(A56),1)</f>
        <v>Fulleroferrocene Reaction</v>
      </c>
      <c r="B56" s="15" t="str">
        <f>IF(VLOOKUP(A56,Blueprints!B$2:I$132,3,FALSE)="INDUSTRY",Station!A$4,Station!A$3)</f>
        <v>Hasama - Composite Reactions</v>
      </c>
      <c r="C56" s="15">
        <v>1677584.5752709049</v>
      </c>
      <c r="D56" s="15">
        <v>3198890</v>
      </c>
      <c r="E56" s="16">
        <v>1128777.6499999999</v>
      </c>
      <c r="F56" s="14">
        <f>IF(A56="","",E56*VLOOKUP(B56,Station!A$1:I$8,IF(VLOOKUP(A56,Blueprints!B$2:I$132,3,FALSE)="Industry",4,5),FALSE))</f>
        <v>37362.540214999994</v>
      </c>
      <c r="G56" s="9">
        <f>IF(A56="","",D56*(Parameters!B$1+Parameters!B$2))</f>
        <v>211126.74000000002</v>
      </c>
      <c r="H56" s="10">
        <f>IF(A56="","",C56)</f>
        <v>1677584.5752709049</v>
      </c>
      <c r="I56" s="10">
        <f t="shared" si="0"/>
        <v>1272816.1445140948</v>
      </c>
    </row>
    <row r="57" spans="1:9" ht="12.75" x14ac:dyDescent="0.2">
      <c r="A57" s="1" t="str">
        <f t="array" ref="A57">INDEX(Blueprints!B:B,ROW(A57),1)</f>
        <v>Graphene Nanoribbons Reaction</v>
      </c>
      <c r="B57" s="15" t="str">
        <f>IF(VLOOKUP(A57,Blueprints!B$2:I$132,3,FALSE)="INDUSTRY",Station!A$4,Station!A$3)</f>
        <v>Hasama - Composite Reactions</v>
      </c>
      <c r="C57" s="15">
        <v>3505095.0713307243</v>
      </c>
      <c r="D57" s="15">
        <v>4199990.3999999994</v>
      </c>
      <c r="E57" s="16">
        <v>2168911.15</v>
      </c>
      <c r="F57" s="14">
        <f>IF(A57="","",E57*VLOOKUP(B57,Station!A$1:I$8,IF(VLOOKUP(A57,Blueprints!B$2:I$132,3,FALSE)="Industry",4,5),FALSE))</f>
        <v>71790.959064999988</v>
      </c>
      <c r="G57" s="9">
        <f>IF(A57="","",D57*(Parameters!B$1+Parameters!B$2))</f>
        <v>277199.3664</v>
      </c>
      <c r="H57" s="10">
        <f>IF(A57="","",C57)</f>
        <v>3505095.0713307243</v>
      </c>
      <c r="I57" s="10">
        <f t="shared" si="0"/>
        <v>345905.00320427492</v>
      </c>
    </row>
    <row r="58" spans="1:9" ht="12.75" x14ac:dyDescent="0.2">
      <c r="A58" s="1" t="str">
        <f t="array" ref="A58">INDEX(Blueprints!B:B,ROW(A58),1)</f>
        <v>Lanthanum Metallofullerene Reaction</v>
      </c>
      <c r="B58" s="15" t="str">
        <f>IF(VLOOKUP(A58,Blueprints!B$2:I$132,3,FALSE)="INDUSTRY",Station!A$4,Station!A$3)</f>
        <v>Hasama - Composite Reactions</v>
      </c>
      <c r="C58" s="15">
        <v>1126629.7930221977</v>
      </c>
      <c r="D58" s="15">
        <v>1739398.8</v>
      </c>
      <c r="E58" s="16">
        <v>231691.65</v>
      </c>
      <c r="F58" s="14">
        <f>IF(A58="","",E58*VLOOKUP(B58,Station!A$1:I$8,IF(VLOOKUP(A58,Blueprints!B$2:I$132,3,FALSE)="Industry",4,5),FALSE))</f>
        <v>7668.9936149999994</v>
      </c>
      <c r="G58" s="9">
        <f>IF(A58="","",D58*(Parameters!B$1+Parameters!B$2))</f>
        <v>114800.3208</v>
      </c>
      <c r="H58" s="10">
        <f>IF(A58="","",C58)</f>
        <v>1126629.7930221977</v>
      </c>
      <c r="I58" s="10">
        <f t="shared" si="0"/>
        <v>490299.69256280223</v>
      </c>
    </row>
    <row r="59" spans="1:9" ht="12.75" x14ac:dyDescent="0.2">
      <c r="A59" s="1" t="str">
        <f t="array" ref="A59">INDEX(Blueprints!B:B,ROW(A59),1)</f>
        <v>Methanofullerene Reaction</v>
      </c>
      <c r="B59" s="15" t="str">
        <f>IF(VLOOKUP(A59,Blueprints!B$2:I$132,3,FALSE)="INDUSTRY",Station!A$4,Station!A$3)</f>
        <v>Hasama - Composite Reactions</v>
      </c>
      <c r="C59" s="15">
        <v>1627792.0278027349</v>
      </c>
      <c r="D59" s="15">
        <v>2573424</v>
      </c>
      <c r="E59" s="16">
        <v>462586.75</v>
      </c>
      <c r="F59" s="14">
        <f>IF(A59="","",E59*VLOOKUP(B59,Station!A$1:I$8,IF(VLOOKUP(A59,Blueprints!B$2:I$132,3,FALSE)="Industry",4,5),FALSE))</f>
        <v>15311.621424999999</v>
      </c>
      <c r="G59" s="9">
        <f>IF(A59="","",D59*(Parameters!B$1+Parameters!B$2))</f>
        <v>169845.984</v>
      </c>
      <c r="H59" s="10">
        <f>IF(A59="","",C59)</f>
        <v>1627792.0278027349</v>
      </c>
      <c r="I59" s="10">
        <f t="shared" si="0"/>
        <v>760474.36677226494</v>
      </c>
    </row>
    <row r="60" spans="1:9" ht="12.75" x14ac:dyDescent="0.2">
      <c r="A60" s="1" t="str">
        <f t="array" ref="A60">INDEX(Blueprints!B:B,ROW(A60),1)</f>
        <v>PPD Fullerene Fibers Reaction</v>
      </c>
      <c r="B60" s="15" t="str">
        <f>IF(VLOOKUP(A60,Blueprints!B$2:I$132,3,FALSE)="INDUSTRY",Station!A$4,Station!A$3)</f>
        <v>Hasama - Composite Reactions</v>
      </c>
      <c r="C60" s="15">
        <v>2306094.8683533957</v>
      </c>
      <c r="D60" s="15">
        <v>3119470</v>
      </c>
      <c r="E60" s="16">
        <v>1623373.75</v>
      </c>
      <c r="F60" s="14">
        <f>IF(A60="","",E60*VLOOKUP(B60,Station!A$1:I$8,IF(VLOOKUP(A60,Blueprints!B$2:I$132,3,FALSE)="Industry",4,5),FALSE))</f>
        <v>53733.671124999993</v>
      </c>
      <c r="G60" s="9">
        <f>IF(A60="","",D60*(Parameters!B$1+Parameters!B$2))</f>
        <v>205885.02000000002</v>
      </c>
      <c r="H60" s="10">
        <f>IF(A60="","",C60)</f>
        <v>2306094.8683533957</v>
      </c>
      <c r="I60" s="10">
        <f t="shared" si="0"/>
        <v>553756.44052160438</v>
      </c>
    </row>
    <row r="61" spans="1:9" ht="12.75" x14ac:dyDescent="0.2">
      <c r="A61" s="1" t="str">
        <f t="array" ref="A61">INDEX(Blueprints!B:B,ROW(A61),1)</f>
        <v>Scandium Metallofullerene Reaction</v>
      </c>
      <c r="B61" s="15" t="str">
        <f>IF(VLOOKUP(A61,Blueprints!B$2:I$132,3,FALSE)="INDUSTRY",Station!A$4,Station!A$3)</f>
        <v>Hasama - Composite Reactions</v>
      </c>
      <c r="C61" s="15">
        <v>2261771.6023145663</v>
      </c>
      <c r="D61" s="15">
        <v>3023504</v>
      </c>
      <c r="E61" s="16">
        <v>952118.2</v>
      </c>
      <c r="F61" s="14">
        <f>IF(A61="","",E61*VLOOKUP(B61,Station!A$1:I$8,IF(VLOOKUP(A61,Blueprints!B$2:I$132,3,FALSE)="Industry",4,5),FALSE))</f>
        <v>31515.112419999998</v>
      </c>
      <c r="G61" s="9">
        <f>IF(A61="","",D61*(Parameters!B$1+Parameters!B$2))</f>
        <v>199551.264</v>
      </c>
      <c r="H61" s="10">
        <f>IF(A61="","",C61)</f>
        <v>2261771.6023145663</v>
      </c>
      <c r="I61" s="10">
        <f t="shared" si="0"/>
        <v>530666.02126543364</v>
      </c>
    </row>
    <row r="62" spans="1:9" ht="12.75" x14ac:dyDescent="0.2">
      <c r="B62" s="15" t="e">
        <f>IF(VLOOKUP(A62,Blueprints!B$2:I$132,3,FALSE)="INDUSTRY",Station!A$4,Station!A$3)</f>
        <v>#N/A</v>
      </c>
      <c r="C62" s="15">
        <v>3510972.0195484823</v>
      </c>
      <c r="D62" s="15">
        <v>4574534.4000000004</v>
      </c>
      <c r="E62" s="16">
        <v>2168911.15</v>
      </c>
      <c r="F62" s="14" t="str">
        <f>IF(A62="","",E62*VLOOKUP(B62,Station!A$1:I$8,IF(VLOOKUP(A62,Blueprints!B$2:I$132,3,FALSE)="Industry",4,5),FALSE))</f>
        <v/>
      </c>
      <c r="G62" s="9" t="e">
        <f>IF(#REF!="","",D62*(Parameters!B$1+Parameters!B$2))</f>
        <v>#REF!</v>
      </c>
      <c r="H62" s="10" t="e">
        <f>IF(#REF!="","",C62)</f>
        <v>#REF!</v>
      </c>
      <c r="I62" s="10" t="e">
        <f t="shared" si="0"/>
        <v>#VALUE!</v>
      </c>
    </row>
    <row r="63" spans="1:9" ht="12.75" x14ac:dyDescent="0.2">
      <c r="B63" s="15" t="e">
        <f>IF(VLOOKUP(A63,Blueprints!B$2:I$132,3,FALSE)="INDUSTRY",Station!A$4,Station!A$3)</f>
        <v>#N/A</v>
      </c>
      <c r="C63" s="15">
        <v>910252.20648336818</v>
      </c>
      <c r="D63" s="15">
        <v>1461123.6</v>
      </c>
      <c r="E63" s="16">
        <v>231691.65</v>
      </c>
      <c r="F63" s="14" t="str">
        <f>IF(A63="","",E63*VLOOKUP(B63,Station!A$1:I$8,IF(VLOOKUP(A63,Blueprints!B$2:I$132,3,FALSE)="Industry",4,5),FALSE))</f>
        <v/>
      </c>
      <c r="G63" s="9" t="e">
        <f>IF(#REF!="","",D63*(Parameters!B$1+Parameters!B$2))</f>
        <v>#REF!</v>
      </c>
      <c r="H63" s="10" t="e">
        <f>IF(#REF!="","",C63)</f>
        <v>#REF!</v>
      </c>
      <c r="I63" s="10" t="e">
        <f t="shared" si="0"/>
        <v>#VALUE!</v>
      </c>
    </row>
    <row r="64" spans="1:9" ht="12.75" x14ac:dyDescent="0.2">
      <c r="B64" s="15" t="e">
        <f>IF(VLOOKUP(A64,Blueprints!B$2:I$132,3,FALSE)="INDUSTRY",Station!A$4,Station!A$3)</f>
        <v>#N/A</v>
      </c>
      <c r="C64" s="15">
        <v>1393831.1926254465</v>
      </c>
      <c r="D64" s="15">
        <v>2168979.2000000002</v>
      </c>
      <c r="E64" s="16">
        <v>462586.75</v>
      </c>
      <c r="F64" s="14" t="str">
        <f>IF(A64="","",E64*VLOOKUP(B64,Station!A$1:I$8,IF(VLOOKUP(A64,Blueprints!B$2:I$132,3,FALSE)="Industry",4,5),FALSE))</f>
        <v/>
      </c>
      <c r="G64" s="9" t="e">
        <f>IF(#REF!="","",D64*(Parameters!B$1+Parameters!B$2))</f>
        <v>#REF!</v>
      </c>
      <c r="H64" s="10" t="e">
        <f>IF(#REF!="","",C64)</f>
        <v>#REF!</v>
      </c>
      <c r="I64" s="10" t="e">
        <f t="shared" si="0"/>
        <v>#VALUE!</v>
      </c>
    </row>
    <row r="65" spans="2:9" ht="12.75" x14ac:dyDescent="0.2">
      <c r="B65" s="15" t="e">
        <f>IF(VLOOKUP(A65,Blueprints!B$2:I$132,3,FALSE)="INDUSTRY",Station!A$4,Station!A$3)</f>
        <v>#N/A</v>
      </c>
      <c r="C65" s="15">
        <v>2288452.7812007247</v>
      </c>
      <c r="D65" s="15">
        <v>3389777.5</v>
      </c>
      <c r="E65" s="16">
        <v>1623373.75</v>
      </c>
      <c r="F65" s="14" t="str">
        <f>IF(A65="","",E65*VLOOKUP(B65,Station!A$1:I$8,IF(VLOOKUP(A65,Blueprints!B$2:I$132,3,FALSE)="Industry",4,5),FALSE))</f>
        <v/>
      </c>
      <c r="G65" s="9" t="e">
        <f>IF(#REF!="","",D65*(Parameters!B$1+Parameters!B$2))</f>
        <v>#REF!</v>
      </c>
      <c r="H65" s="10" t="e">
        <f>IF(#REF!="","",C65)</f>
        <v>#REF!</v>
      </c>
      <c r="I65" s="10" t="e">
        <f t="shared" si="0"/>
        <v>#VALUE!</v>
      </c>
    </row>
    <row r="66" spans="2:9" ht="12.75" x14ac:dyDescent="0.2">
      <c r="B66" s="15" t="e">
        <f>IF(VLOOKUP(A66,Blueprints!B$2:I$132,3,FALSE)="INDUSTRY",Station!A$4,Station!A$3)</f>
        <v>#N/A</v>
      </c>
      <c r="C66" s="15">
        <v>2101624.8567322656</v>
      </c>
      <c r="D66" s="15">
        <v>3287796.8</v>
      </c>
      <c r="E66" s="16">
        <v>952118.2</v>
      </c>
      <c r="F66" s="14" t="str">
        <f>IF(A66="","",E66*VLOOKUP(B66,Station!A$1:I$8,IF(VLOOKUP(A66,Blueprints!B$2:I$132,3,FALSE)="Industry",4,5),FALSE))</f>
        <v/>
      </c>
      <c r="G66" s="9" t="e">
        <f>IF(#REF!="","",D66*(Parameters!B$1+Parameters!B$2))</f>
        <v>#REF!</v>
      </c>
      <c r="H66" s="10" t="e">
        <f>IF(#REF!="","",C66)</f>
        <v>#REF!</v>
      </c>
      <c r="I66" s="10" t="e">
        <f t="shared" si="0"/>
        <v>#VALUE!</v>
      </c>
    </row>
    <row r="67" spans="2:9" ht="12.75" x14ac:dyDescent="0.2">
      <c r="E67" s="18"/>
    </row>
    <row r="68" spans="2:9" ht="12.75" x14ac:dyDescent="0.2">
      <c r="E68" s="18"/>
    </row>
    <row r="69" spans="2:9" ht="12.75" x14ac:dyDescent="0.2">
      <c r="E69" s="18"/>
    </row>
    <row r="70" spans="2:9" ht="12.75" x14ac:dyDescent="0.2">
      <c r="E70" s="18"/>
    </row>
    <row r="71" spans="2:9" ht="12.75" x14ac:dyDescent="0.2">
      <c r="E71" s="18"/>
    </row>
    <row r="72" spans="2:9" ht="12.75" x14ac:dyDescent="0.2">
      <c r="E72" s="18"/>
    </row>
    <row r="73" spans="2:9" ht="12.75" x14ac:dyDescent="0.2">
      <c r="E73" s="18"/>
    </row>
    <row r="74" spans="2:9" ht="12.75" x14ac:dyDescent="0.2">
      <c r="E74" s="18"/>
    </row>
    <row r="75" spans="2:9" ht="12.75" x14ac:dyDescent="0.2">
      <c r="E75" s="18"/>
    </row>
    <row r="76" spans="2:9" ht="12.75" x14ac:dyDescent="0.2">
      <c r="E76" s="18"/>
    </row>
    <row r="77" spans="2:9" ht="12.75" x14ac:dyDescent="0.2">
      <c r="E77" s="18"/>
    </row>
    <row r="78" spans="2:9" ht="12.75" x14ac:dyDescent="0.2">
      <c r="E78" s="18"/>
    </row>
    <row r="79" spans="2:9" ht="12.75" x14ac:dyDescent="0.2">
      <c r="E79" s="18"/>
    </row>
    <row r="80" spans="2:9" ht="12.75" x14ac:dyDescent="0.2">
      <c r="E80" s="18"/>
    </row>
    <row r="81" spans="5:5" ht="12.75" x14ac:dyDescent="0.2">
      <c r="E81" s="18"/>
    </row>
    <row r="82" spans="5:5" ht="12.75" x14ac:dyDescent="0.2">
      <c r="E82" s="18"/>
    </row>
    <row r="83" spans="5:5" ht="12.75" x14ac:dyDescent="0.2">
      <c r="E83" s="18"/>
    </row>
    <row r="84" spans="5:5" ht="12.75" x14ac:dyDescent="0.2">
      <c r="E84" s="18"/>
    </row>
    <row r="85" spans="5:5" ht="12.75" x14ac:dyDescent="0.2">
      <c r="E85" s="18"/>
    </row>
    <row r="86" spans="5:5" ht="12.75" x14ac:dyDescent="0.2">
      <c r="E86" s="18"/>
    </row>
    <row r="87" spans="5:5" ht="12.75" x14ac:dyDescent="0.2">
      <c r="E87" s="18"/>
    </row>
    <row r="88" spans="5:5" ht="12.75" x14ac:dyDescent="0.2">
      <c r="E88" s="18"/>
    </row>
    <row r="89" spans="5:5" ht="12.75" x14ac:dyDescent="0.2">
      <c r="E89" s="18"/>
    </row>
    <row r="90" spans="5:5" ht="12.75" x14ac:dyDescent="0.2">
      <c r="E90" s="18"/>
    </row>
    <row r="91" spans="5:5" ht="12.75" x14ac:dyDescent="0.2">
      <c r="E91" s="18"/>
    </row>
    <row r="92" spans="5:5" ht="12.75" x14ac:dyDescent="0.2">
      <c r="E92" s="18"/>
    </row>
    <row r="93" spans="5:5" ht="12.75" x14ac:dyDescent="0.2">
      <c r="E93" s="18"/>
    </row>
    <row r="94" spans="5:5" ht="12.75" x14ac:dyDescent="0.2">
      <c r="E94" s="18"/>
    </row>
    <row r="95" spans="5:5" ht="12.75" x14ac:dyDescent="0.2">
      <c r="E95" s="18"/>
    </row>
    <row r="96" spans="5:5" ht="12.75" x14ac:dyDescent="0.2">
      <c r="E96" s="18"/>
    </row>
    <row r="97" spans="5:5" ht="12.75" x14ac:dyDescent="0.2">
      <c r="E97" s="18"/>
    </row>
    <row r="98" spans="5:5" ht="12.75" x14ac:dyDescent="0.2">
      <c r="E98" s="18"/>
    </row>
    <row r="99" spans="5:5" ht="12.75" x14ac:dyDescent="0.2">
      <c r="E99" s="18"/>
    </row>
    <row r="100" spans="5:5" ht="12.75" x14ac:dyDescent="0.2">
      <c r="E100" s="18"/>
    </row>
    <row r="101" spans="5:5" ht="12.75" x14ac:dyDescent="0.2">
      <c r="E101" s="18"/>
    </row>
    <row r="102" spans="5:5" ht="12.75" x14ac:dyDescent="0.2">
      <c r="E102" s="18"/>
    </row>
    <row r="103" spans="5:5" ht="12.75" x14ac:dyDescent="0.2">
      <c r="E103" s="18"/>
    </row>
    <row r="104" spans="5:5" ht="12.75" x14ac:dyDescent="0.2">
      <c r="E104" s="18"/>
    </row>
    <row r="105" spans="5:5" ht="12.75" x14ac:dyDescent="0.2">
      <c r="E105" s="18"/>
    </row>
    <row r="106" spans="5:5" ht="12.75" x14ac:dyDescent="0.2">
      <c r="E106" s="18"/>
    </row>
    <row r="107" spans="5:5" ht="12.75" x14ac:dyDescent="0.2">
      <c r="E107" s="18"/>
    </row>
    <row r="108" spans="5:5" ht="12.75" x14ac:dyDescent="0.2">
      <c r="E108" s="18"/>
    </row>
    <row r="109" spans="5:5" ht="12.75" x14ac:dyDescent="0.2">
      <c r="E109" s="18"/>
    </row>
    <row r="110" spans="5:5" ht="12.75" x14ac:dyDescent="0.2">
      <c r="E110" s="18"/>
    </row>
    <row r="111" spans="5:5" ht="12.75" x14ac:dyDescent="0.2">
      <c r="E111" s="18"/>
    </row>
    <row r="112" spans="5:5" ht="12.75" x14ac:dyDescent="0.2">
      <c r="E112" s="18"/>
    </row>
    <row r="113" spans="5:5" ht="12.75" x14ac:dyDescent="0.2">
      <c r="E113" s="18"/>
    </row>
    <row r="114" spans="5:5" ht="12.75" x14ac:dyDescent="0.2">
      <c r="E114" s="18"/>
    </row>
    <row r="115" spans="5:5" ht="12.75" x14ac:dyDescent="0.2">
      <c r="E115" s="18"/>
    </row>
    <row r="116" spans="5:5" ht="12.75" x14ac:dyDescent="0.2">
      <c r="E116" s="18"/>
    </row>
    <row r="117" spans="5:5" ht="12.75" x14ac:dyDescent="0.2">
      <c r="E117" s="18"/>
    </row>
    <row r="118" spans="5:5" ht="12.75" x14ac:dyDescent="0.2">
      <c r="E118" s="18"/>
    </row>
    <row r="119" spans="5:5" ht="12.75" x14ac:dyDescent="0.2">
      <c r="E119" s="18"/>
    </row>
    <row r="120" spans="5:5" ht="12.75" x14ac:dyDescent="0.2">
      <c r="E120" s="18"/>
    </row>
    <row r="121" spans="5:5" ht="12.75" x14ac:dyDescent="0.2">
      <c r="E121" s="18"/>
    </row>
    <row r="122" spans="5:5" ht="12.75" x14ac:dyDescent="0.2">
      <c r="E122" s="18"/>
    </row>
    <row r="123" spans="5:5" ht="12.75" x14ac:dyDescent="0.2">
      <c r="E123" s="18"/>
    </row>
    <row r="124" spans="5:5" ht="12.75" x14ac:dyDescent="0.2">
      <c r="E124" s="18"/>
    </row>
    <row r="125" spans="5:5" ht="12.75" x14ac:dyDescent="0.2">
      <c r="E125" s="18"/>
    </row>
    <row r="126" spans="5:5" ht="12.75" x14ac:dyDescent="0.2">
      <c r="E126" s="18"/>
    </row>
    <row r="127" spans="5:5" ht="12.75" x14ac:dyDescent="0.2">
      <c r="E127" s="18"/>
    </row>
    <row r="128" spans="5:5" ht="12.75" x14ac:dyDescent="0.2">
      <c r="E128" s="18"/>
    </row>
    <row r="129" spans="5:5" ht="12.75" x14ac:dyDescent="0.2">
      <c r="E129" s="18"/>
    </row>
    <row r="130" spans="5:5" ht="12.75" x14ac:dyDescent="0.2">
      <c r="E130" s="18"/>
    </row>
    <row r="131" spans="5:5" ht="12.75" x14ac:dyDescent="0.2">
      <c r="E131" s="18"/>
    </row>
    <row r="132" spans="5:5" ht="12.75" x14ac:dyDescent="0.2">
      <c r="E132" s="18"/>
    </row>
    <row r="133" spans="5:5" ht="12.75" x14ac:dyDescent="0.2">
      <c r="E133" s="18"/>
    </row>
    <row r="134" spans="5:5" ht="12.75" x14ac:dyDescent="0.2">
      <c r="E134" s="18"/>
    </row>
    <row r="135" spans="5:5" ht="12.75" x14ac:dyDescent="0.2">
      <c r="E135" s="18"/>
    </row>
    <row r="136" spans="5:5" ht="12.75" x14ac:dyDescent="0.2">
      <c r="E136" s="18"/>
    </row>
    <row r="137" spans="5:5" ht="12.75" x14ac:dyDescent="0.2">
      <c r="E137" s="18"/>
    </row>
    <row r="138" spans="5:5" ht="12.75" x14ac:dyDescent="0.2">
      <c r="E138" s="18"/>
    </row>
    <row r="139" spans="5:5" ht="12.75" x14ac:dyDescent="0.2">
      <c r="E139" s="18"/>
    </row>
    <row r="140" spans="5:5" ht="12.75" x14ac:dyDescent="0.2">
      <c r="E140" s="18"/>
    </row>
    <row r="141" spans="5:5" ht="12.75" x14ac:dyDescent="0.2">
      <c r="E141" s="18"/>
    </row>
    <row r="142" spans="5:5" ht="12.75" x14ac:dyDescent="0.2">
      <c r="E142" s="18"/>
    </row>
    <row r="143" spans="5:5" ht="12.75" x14ac:dyDescent="0.2">
      <c r="E143" s="18"/>
    </row>
    <row r="144" spans="5:5" ht="12.75" x14ac:dyDescent="0.2">
      <c r="E144" s="18"/>
    </row>
    <row r="145" spans="5:5" ht="12.75" x14ac:dyDescent="0.2">
      <c r="E145" s="18"/>
    </row>
    <row r="146" spans="5:5" ht="12.75" x14ac:dyDescent="0.2">
      <c r="E146" s="18"/>
    </row>
    <row r="147" spans="5:5" ht="12.75" x14ac:dyDescent="0.2">
      <c r="E147" s="18"/>
    </row>
    <row r="148" spans="5:5" ht="12.75" x14ac:dyDescent="0.2">
      <c r="E148" s="18"/>
    </row>
    <row r="149" spans="5:5" ht="12.75" x14ac:dyDescent="0.2">
      <c r="E149" s="18"/>
    </row>
    <row r="150" spans="5:5" ht="12.75" x14ac:dyDescent="0.2">
      <c r="E150" s="18"/>
    </row>
    <row r="151" spans="5:5" ht="12.75" x14ac:dyDescent="0.2">
      <c r="E151" s="18"/>
    </row>
    <row r="152" spans="5:5" ht="12.75" x14ac:dyDescent="0.2">
      <c r="E152" s="18"/>
    </row>
    <row r="153" spans="5:5" ht="12.75" x14ac:dyDescent="0.2">
      <c r="E153" s="18"/>
    </row>
    <row r="154" spans="5:5" ht="12.75" x14ac:dyDescent="0.2">
      <c r="E154" s="18"/>
    </row>
    <row r="155" spans="5:5" ht="12.75" x14ac:dyDescent="0.2">
      <c r="E155" s="18"/>
    </row>
    <row r="156" spans="5:5" ht="12.75" x14ac:dyDescent="0.2">
      <c r="E156" s="18"/>
    </row>
    <row r="157" spans="5:5" ht="12.75" x14ac:dyDescent="0.2">
      <c r="E157" s="18"/>
    </row>
    <row r="158" spans="5:5" ht="12.75" x14ac:dyDescent="0.2">
      <c r="E158" s="18"/>
    </row>
    <row r="159" spans="5:5" ht="12.75" x14ac:dyDescent="0.2">
      <c r="E159" s="18"/>
    </row>
    <row r="160" spans="5:5" ht="12.75" x14ac:dyDescent="0.2">
      <c r="E160" s="18"/>
    </row>
    <row r="161" spans="5:5" ht="12.75" x14ac:dyDescent="0.2">
      <c r="E161" s="18"/>
    </row>
    <row r="162" spans="5:5" ht="12.75" x14ac:dyDescent="0.2">
      <c r="E162" s="18"/>
    </row>
    <row r="163" spans="5:5" ht="12.75" x14ac:dyDescent="0.2">
      <c r="E163" s="18"/>
    </row>
    <row r="164" spans="5:5" ht="12.75" x14ac:dyDescent="0.2">
      <c r="E164" s="18"/>
    </row>
    <row r="165" spans="5:5" ht="12.75" x14ac:dyDescent="0.2">
      <c r="E165" s="18"/>
    </row>
    <row r="166" spans="5:5" ht="12.75" x14ac:dyDescent="0.2">
      <c r="E166" s="18"/>
    </row>
    <row r="167" spans="5:5" ht="12.75" x14ac:dyDescent="0.2">
      <c r="E167" s="18"/>
    </row>
    <row r="168" spans="5:5" ht="12.75" x14ac:dyDescent="0.2">
      <c r="E168" s="18"/>
    </row>
    <row r="169" spans="5:5" ht="12.75" x14ac:dyDescent="0.2">
      <c r="E169" s="18"/>
    </row>
    <row r="170" spans="5:5" ht="12.75" x14ac:dyDescent="0.2">
      <c r="E170" s="18"/>
    </row>
    <row r="171" spans="5:5" ht="12.75" x14ac:dyDescent="0.2">
      <c r="E171" s="18"/>
    </row>
    <row r="172" spans="5:5" ht="12.75" x14ac:dyDescent="0.2">
      <c r="E172" s="18"/>
    </row>
    <row r="173" spans="5:5" ht="12.75" x14ac:dyDescent="0.2">
      <c r="E173" s="18"/>
    </row>
    <row r="174" spans="5:5" ht="12.75" x14ac:dyDescent="0.2">
      <c r="E174" s="18"/>
    </row>
    <row r="175" spans="5:5" ht="12.75" x14ac:dyDescent="0.2">
      <c r="E175" s="18"/>
    </row>
    <row r="176" spans="5:5" ht="12.75" x14ac:dyDescent="0.2">
      <c r="E176" s="18"/>
    </row>
    <row r="177" spans="5:5" ht="12.75" x14ac:dyDescent="0.2">
      <c r="E177" s="18"/>
    </row>
    <row r="178" spans="5:5" ht="12.75" x14ac:dyDescent="0.2">
      <c r="E178" s="18"/>
    </row>
    <row r="179" spans="5:5" ht="12.75" x14ac:dyDescent="0.2">
      <c r="E179" s="18"/>
    </row>
    <row r="180" spans="5:5" ht="12.75" x14ac:dyDescent="0.2">
      <c r="E180" s="18"/>
    </row>
    <row r="181" spans="5:5" ht="12.75" x14ac:dyDescent="0.2">
      <c r="E181" s="18"/>
    </row>
    <row r="182" spans="5:5" ht="12.75" x14ac:dyDescent="0.2">
      <c r="E182" s="18"/>
    </row>
    <row r="183" spans="5:5" ht="12.75" x14ac:dyDescent="0.2">
      <c r="E183" s="18"/>
    </row>
    <row r="184" spans="5:5" ht="12.75" x14ac:dyDescent="0.2">
      <c r="E184" s="18"/>
    </row>
    <row r="185" spans="5:5" ht="12.75" x14ac:dyDescent="0.2">
      <c r="E185" s="18"/>
    </row>
    <row r="186" spans="5:5" ht="12.75" x14ac:dyDescent="0.2">
      <c r="E186" s="18"/>
    </row>
    <row r="187" spans="5:5" ht="12.75" x14ac:dyDescent="0.2">
      <c r="E187" s="18"/>
    </row>
    <row r="188" spans="5:5" ht="12.75" x14ac:dyDescent="0.2">
      <c r="E188" s="18"/>
    </row>
    <row r="189" spans="5:5" ht="12.75" x14ac:dyDescent="0.2">
      <c r="E189" s="18"/>
    </row>
    <row r="190" spans="5:5" ht="12.75" x14ac:dyDescent="0.2">
      <c r="E190" s="18"/>
    </row>
    <row r="191" spans="5:5" ht="12.75" x14ac:dyDescent="0.2">
      <c r="E191" s="18"/>
    </row>
    <row r="192" spans="5:5" ht="12.75" x14ac:dyDescent="0.2">
      <c r="E192" s="18"/>
    </row>
    <row r="193" spans="5:5" ht="12.75" x14ac:dyDescent="0.2">
      <c r="E193" s="18"/>
    </row>
    <row r="194" spans="5:5" ht="12.75" x14ac:dyDescent="0.2">
      <c r="E194" s="18"/>
    </row>
    <row r="195" spans="5:5" ht="12.75" x14ac:dyDescent="0.2">
      <c r="E195" s="18"/>
    </row>
    <row r="196" spans="5:5" ht="12.75" x14ac:dyDescent="0.2">
      <c r="E196" s="18"/>
    </row>
    <row r="197" spans="5:5" ht="12.75" x14ac:dyDescent="0.2">
      <c r="E197" s="18"/>
    </row>
    <row r="198" spans="5:5" ht="12.75" x14ac:dyDescent="0.2">
      <c r="E198" s="18"/>
    </row>
    <row r="199" spans="5:5" ht="12.75" x14ac:dyDescent="0.2">
      <c r="E199" s="18"/>
    </row>
    <row r="200" spans="5:5" ht="12.75" x14ac:dyDescent="0.2">
      <c r="E200" s="18"/>
    </row>
    <row r="201" spans="5:5" ht="12.75" x14ac:dyDescent="0.2">
      <c r="E201" s="18"/>
    </row>
    <row r="202" spans="5:5" ht="12.75" x14ac:dyDescent="0.2">
      <c r="E202" s="18"/>
    </row>
    <row r="203" spans="5:5" ht="12.75" x14ac:dyDescent="0.2">
      <c r="E203" s="18"/>
    </row>
    <row r="204" spans="5:5" ht="12.75" x14ac:dyDescent="0.2">
      <c r="E204" s="18"/>
    </row>
    <row r="205" spans="5:5" ht="12.75" x14ac:dyDescent="0.2">
      <c r="E205" s="18"/>
    </row>
    <row r="206" spans="5:5" ht="12.75" x14ac:dyDescent="0.2">
      <c r="E206" s="18"/>
    </row>
    <row r="207" spans="5:5" ht="12.75" x14ac:dyDescent="0.2">
      <c r="E207" s="18"/>
    </row>
    <row r="208" spans="5:5" ht="12.75" x14ac:dyDescent="0.2">
      <c r="E208" s="18"/>
    </row>
    <row r="209" spans="5:5" ht="12.75" x14ac:dyDescent="0.2">
      <c r="E209" s="18"/>
    </row>
    <row r="210" spans="5:5" ht="12.75" x14ac:dyDescent="0.2">
      <c r="E210" s="18"/>
    </row>
    <row r="211" spans="5:5" ht="12.75" x14ac:dyDescent="0.2">
      <c r="E211" s="18"/>
    </row>
    <row r="212" spans="5:5" ht="12.75" x14ac:dyDescent="0.2">
      <c r="E212" s="18"/>
    </row>
    <row r="213" spans="5:5" ht="12.75" x14ac:dyDescent="0.2">
      <c r="E213" s="18"/>
    </row>
    <row r="214" spans="5:5" ht="12.75" x14ac:dyDescent="0.2">
      <c r="E214" s="18"/>
    </row>
    <row r="215" spans="5:5" ht="12.75" x14ac:dyDescent="0.2">
      <c r="E215" s="18"/>
    </row>
    <row r="216" spans="5:5" ht="12.75" x14ac:dyDescent="0.2">
      <c r="E216" s="18"/>
    </row>
    <row r="217" spans="5:5" ht="12.75" x14ac:dyDescent="0.2">
      <c r="E217" s="18"/>
    </row>
    <row r="218" spans="5:5" ht="12.75" x14ac:dyDescent="0.2">
      <c r="E218" s="18"/>
    </row>
    <row r="219" spans="5:5" ht="12.75" x14ac:dyDescent="0.2">
      <c r="E219" s="18"/>
    </row>
    <row r="220" spans="5:5" ht="12.75" x14ac:dyDescent="0.2">
      <c r="E220" s="18"/>
    </row>
    <row r="221" spans="5:5" ht="12.75" x14ac:dyDescent="0.2">
      <c r="E221" s="18"/>
    </row>
    <row r="222" spans="5:5" ht="12.75" x14ac:dyDescent="0.2">
      <c r="E222" s="18"/>
    </row>
    <row r="223" spans="5:5" ht="12.75" x14ac:dyDescent="0.2">
      <c r="E223" s="18"/>
    </row>
    <row r="224" spans="5:5" ht="12.75" x14ac:dyDescent="0.2">
      <c r="E224" s="18"/>
    </row>
    <row r="225" spans="5:5" ht="12.75" x14ac:dyDescent="0.2">
      <c r="E225" s="18"/>
    </row>
    <row r="226" spans="5:5" ht="12.75" x14ac:dyDescent="0.2">
      <c r="E226" s="18"/>
    </row>
    <row r="227" spans="5:5" ht="12.75" x14ac:dyDescent="0.2">
      <c r="E227" s="18"/>
    </row>
    <row r="228" spans="5:5" ht="12.75" x14ac:dyDescent="0.2">
      <c r="E228" s="18"/>
    </row>
    <row r="229" spans="5:5" ht="12.75" x14ac:dyDescent="0.2">
      <c r="E229" s="18"/>
    </row>
    <row r="230" spans="5:5" ht="12.75" x14ac:dyDescent="0.2">
      <c r="E230" s="18"/>
    </row>
    <row r="231" spans="5:5" ht="12.75" x14ac:dyDescent="0.2">
      <c r="E231" s="18"/>
    </row>
    <row r="232" spans="5:5" ht="12.75" x14ac:dyDescent="0.2">
      <c r="E232" s="18"/>
    </row>
    <row r="233" spans="5:5" ht="12.75" x14ac:dyDescent="0.2">
      <c r="E233" s="18"/>
    </row>
    <row r="234" spans="5:5" ht="12.75" x14ac:dyDescent="0.2">
      <c r="E234" s="18"/>
    </row>
    <row r="235" spans="5:5" ht="12.75" x14ac:dyDescent="0.2">
      <c r="E235" s="18"/>
    </row>
    <row r="236" spans="5:5" ht="12.75" x14ac:dyDescent="0.2">
      <c r="E236" s="18"/>
    </row>
    <row r="237" spans="5:5" ht="12.75" x14ac:dyDescent="0.2">
      <c r="E237" s="18"/>
    </row>
    <row r="238" spans="5:5" ht="12.75" x14ac:dyDescent="0.2">
      <c r="E238" s="18"/>
    </row>
    <row r="239" spans="5:5" ht="12.75" x14ac:dyDescent="0.2">
      <c r="E239" s="18"/>
    </row>
    <row r="240" spans="5:5" ht="12.75" x14ac:dyDescent="0.2">
      <c r="E240" s="18"/>
    </row>
    <row r="241" spans="5:5" ht="12.75" x14ac:dyDescent="0.2">
      <c r="E241" s="18"/>
    </row>
    <row r="242" spans="5:5" ht="12.75" x14ac:dyDescent="0.2">
      <c r="E242" s="18"/>
    </row>
    <row r="243" spans="5:5" ht="12.75" x14ac:dyDescent="0.2">
      <c r="E243" s="18"/>
    </row>
    <row r="244" spans="5:5" ht="12.75" x14ac:dyDescent="0.2">
      <c r="E244" s="18"/>
    </row>
    <row r="245" spans="5:5" ht="12.75" x14ac:dyDescent="0.2">
      <c r="E245" s="18"/>
    </row>
    <row r="246" spans="5:5" ht="12.75" x14ac:dyDescent="0.2">
      <c r="E246" s="18"/>
    </row>
    <row r="247" spans="5:5" ht="12.75" x14ac:dyDescent="0.2">
      <c r="E247" s="18"/>
    </row>
    <row r="248" spans="5:5" ht="12.75" x14ac:dyDescent="0.2">
      <c r="E248" s="18"/>
    </row>
    <row r="249" spans="5:5" ht="12.75" x14ac:dyDescent="0.2">
      <c r="E249" s="18"/>
    </row>
    <row r="250" spans="5:5" ht="12.75" x14ac:dyDescent="0.2">
      <c r="E250" s="18"/>
    </row>
    <row r="251" spans="5:5" ht="12.75" x14ac:dyDescent="0.2">
      <c r="E251" s="18"/>
    </row>
    <row r="252" spans="5:5" ht="12.75" x14ac:dyDescent="0.2">
      <c r="E252" s="18"/>
    </row>
    <row r="253" spans="5:5" ht="12.75" x14ac:dyDescent="0.2">
      <c r="E253" s="18"/>
    </row>
    <row r="254" spans="5:5" ht="12.75" x14ac:dyDescent="0.2">
      <c r="E254" s="18"/>
    </row>
    <row r="255" spans="5:5" ht="12.75" x14ac:dyDescent="0.2">
      <c r="E255" s="18"/>
    </row>
    <row r="256" spans="5:5" ht="12.75" x14ac:dyDescent="0.2">
      <c r="E256" s="18"/>
    </row>
    <row r="257" spans="5:5" ht="12.75" x14ac:dyDescent="0.2">
      <c r="E257" s="18"/>
    </row>
    <row r="258" spans="5:5" ht="12.75" x14ac:dyDescent="0.2">
      <c r="E258" s="18"/>
    </row>
    <row r="259" spans="5:5" ht="12.75" x14ac:dyDescent="0.2">
      <c r="E259" s="18"/>
    </row>
    <row r="260" spans="5:5" ht="12.75" x14ac:dyDescent="0.2">
      <c r="E260" s="18"/>
    </row>
    <row r="261" spans="5:5" ht="12.75" x14ac:dyDescent="0.2">
      <c r="E261" s="18"/>
    </row>
    <row r="262" spans="5:5" ht="12.75" x14ac:dyDescent="0.2">
      <c r="E262" s="18"/>
    </row>
    <row r="263" spans="5:5" ht="12.75" x14ac:dyDescent="0.2">
      <c r="E263" s="18"/>
    </row>
    <row r="264" spans="5:5" ht="12.75" x14ac:dyDescent="0.2">
      <c r="E264" s="18"/>
    </row>
    <row r="265" spans="5:5" ht="12.75" x14ac:dyDescent="0.2">
      <c r="E265" s="18"/>
    </row>
    <row r="266" spans="5:5" ht="12.75" x14ac:dyDescent="0.2">
      <c r="E266" s="18"/>
    </row>
    <row r="267" spans="5:5" ht="12.75" x14ac:dyDescent="0.2">
      <c r="E267" s="18"/>
    </row>
    <row r="268" spans="5:5" ht="12.75" x14ac:dyDescent="0.2">
      <c r="E268" s="18"/>
    </row>
    <row r="269" spans="5:5" ht="12.75" x14ac:dyDescent="0.2">
      <c r="E269" s="18"/>
    </row>
    <row r="270" spans="5:5" ht="12.75" x14ac:dyDescent="0.2">
      <c r="E270" s="18"/>
    </row>
    <row r="271" spans="5:5" ht="12.75" x14ac:dyDescent="0.2">
      <c r="E271" s="18"/>
    </row>
    <row r="272" spans="5:5" ht="12.75" x14ac:dyDescent="0.2">
      <c r="E272" s="18"/>
    </row>
    <row r="273" spans="5:5" ht="12.75" x14ac:dyDescent="0.2">
      <c r="E273" s="18"/>
    </row>
    <row r="274" spans="5:5" ht="12.75" x14ac:dyDescent="0.2">
      <c r="E274" s="18"/>
    </row>
    <row r="275" spans="5:5" ht="12.75" x14ac:dyDescent="0.2">
      <c r="E275" s="18"/>
    </row>
    <row r="276" spans="5:5" ht="12.75" x14ac:dyDescent="0.2">
      <c r="E276" s="18"/>
    </row>
    <row r="277" spans="5:5" ht="12.75" x14ac:dyDescent="0.2">
      <c r="E277" s="18"/>
    </row>
    <row r="278" spans="5:5" ht="12.75" x14ac:dyDescent="0.2">
      <c r="E278" s="18"/>
    </row>
    <row r="279" spans="5:5" ht="12.75" x14ac:dyDescent="0.2">
      <c r="E279" s="18"/>
    </row>
    <row r="280" spans="5:5" ht="12.75" x14ac:dyDescent="0.2">
      <c r="E280" s="18"/>
    </row>
    <row r="281" spans="5:5" ht="12.75" x14ac:dyDescent="0.2">
      <c r="E281" s="18"/>
    </row>
    <row r="282" spans="5:5" ht="12.75" x14ac:dyDescent="0.2">
      <c r="E282" s="18"/>
    </row>
    <row r="283" spans="5:5" ht="12.75" x14ac:dyDescent="0.2">
      <c r="E283" s="18"/>
    </row>
    <row r="284" spans="5:5" ht="12.75" x14ac:dyDescent="0.2">
      <c r="E284" s="18"/>
    </row>
    <row r="285" spans="5:5" ht="12.75" x14ac:dyDescent="0.2">
      <c r="E285" s="18"/>
    </row>
    <row r="286" spans="5:5" ht="12.75" x14ac:dyDescent="0.2">
      <c r="E286" s="18"/>
    </row>
    <row r="287" spans="5:5" ht="12.75" x14ac:dyDescent="0.2">
      <c r="E287" s="18"/>
    </row>
    <row r="288" spans="5:5" ht="12.75" x14ac:dyDescent="0.2">
      <c r="E288" s="18"/>
    </row>
    <row r="289" spans="5:5" ht="12.75" x14ac:dyDescent="0.2">
      <c r="E289" s="18"/>
    </row>
    <row r="290" spans="5:5" ht="12.75" x14ac:dyDescent="0.2">
      <c r="E290" s="18"/>
    </row>
    <row r="291" spans="5:5" ht="12.75" x14ac:dyDescent="0.2">
      <c r="E291" s="18"/>
    </row>
    <row r="292" spans="5:5" ht="12.75" x14ac:dyDescent="0.2">
      <c r="E292" s="18"/>
    </row>
    <row r="293" spans="5:5" ht="12.75" x14ac:dyDescent="0.2">
      <c r="E293" s="18"/>
    </row>
    <row r="294" spans="5:5" ht="12.75" x14ac:dyDescent="0.2">
      <c r="E294" s="18"/>
    </row>
    <row r="295" spans="5:5" ht="12.75" x14ac:dyDescent="0.2">
      <c r="E295" s="18"/>
    </row>
    <row r="296" spans="5:5" ht="12.75" x14ac:dyDescent="0.2">
      <c r="E296" s="18"/>
    </row>
    <row r="297" spans="5:5" ht="12.75" x14ac:dyDescent="0.2">
      <c r="E297" s="18"/>
    </row>
    <row r="298" spans="5:5" ht="12.75" x14ac:dyDescent="0.2">
      <c r="E298" s="18"/>
    </row>
    <row r="299" spans="5:5" ht="12.75" x14ac:dyDescent="0.2">
      <c r="E299" s="18"/>
    </row>
    <row r="300" spans="5:5" ht="12.75" x14ac:dyDescent="0.2">
      <c r="E300" s="18"/>
    </row>
    <row r="301" spans="5:5" ht="12.75" x14ac:dyDescent="0.2">
      <c r="E301" s="18"/>
    </row>
    <row r="302" spans="5:5" ht="12.75" x14ac:dyDescent="0.2">
      <c r="E302" s="18"/>
    </row>
    <row r="303" spans="5:5" ht="12.75" x14ac:dyDescent="0.2">
      <c r="E303" s="18"/>
    </row>
    <row r="304" spans="5:5" ht="12.75" x14ac:dyDescent="0.2">
      <c r="E304" s="18"/>
    </row>
    <row r="305" spans="5:5" ht="12.75" x14ac:dyDescent="0.2">
      <c r="E305" s="18"/>
    </row>
    <row r="306" spans="5:5" ht="12.75" x14ac:dyDescent="0.2">
      <c r="E306" s="18"/>
    </row>
    <row r="307" spans="5:5" ht="12.75" x14ac:dyDescent="0.2">
      <c r="E307" s="18"/>
    </row>
    <row r="308" spans="5:5" ht="12.75" x14ac:dyDescent="0.2">
      <c r="E308" s="18"/>
    </row>
    <row r="309" spans="5:5" ht="12.75" x14ac:dyDescent="0.2">
      <c r="E309" s="18"/>
    </row>
    <row r="310" spans="5:5" ht="12.75" x14ac:dyDescent="0.2">
      <c r="E310" s="18"/>
    </row>
    <row r="311" spans="5:5" ht="12.75" x14ac:dyDescent="0.2">
      <c r="E311" s="18"/>
    </row>
    <row r="312" spans="5:5" ht="12.75" x14ac:dyDescent="0.2">
      <c r="E312" s="18"/>
    </row>
    <row r="313" spans="5:5" ht="12.75" x14ac:dyDescent="0.2">
      <c r="E313" s="18"/>
    </row>
    <row r="314" spans="5:5" ht="12.75" x14ac:dyDescent="0.2">
      <c r="E314" s="18"/>
    </row>
    <row r="315" spans="5:5" ht="12.75" x14ac:dyDescent="0.2">
      <c r="E315" s="18"/>
    </row>
    <row r="316" spans="5:5" ht="12.75" x14ac:dyDescent="0.2">
      <c r="E316" s="18"/>
    </row>
    <row r="317" spans="5:5" ht="12.75" x14ac:dyDescent="0.2">
      <c r="E317" s="18"/>
    </row>
    <row r="318" spans="5:5" ht="12.75" x14ac:dyDescent="0.2">
      <c r="E318" s="18"/>
    </row>
    <row r="319" spans="5:5" ht="12.75" x14ac:dyDescent="0.2">
      <c r="E319" s="18"/>
    </row>
    <row r="320" spans="5:5" ht="12.75" x14ac:dyDescent="0.2">
      <c r="E320" s="18"/>
    </row>
    <row r="321" spans="5:5" ht="12.75" x14ac:dyDescent="0.2">
      <c r="E321" s="18"/>
    </row>
    <row r="322" spans="5:5" ht="12.75" x14ac:dyDescent="0.2">
      <c r="E322" s="18"/>
    </row>
    <row r="323" spans="5:5" ht="12.75" x14ac:dyDescent="0.2">
      <c r="E323" s="18"/>
    </row>
    <row r="324" spans="5:5" ht="12.75" x14ac:dyDescent="0.2">
      <c r="E324" s="18"/>
    </row>
    <row r="325" spans="5:5" ht="12.75" x14ac:dyDescent="0.2">
      <c r="E325" s="18"/>
    </row>
    <row r="326" spans="5:5" ht="12.75" x14ac:dyDescent="0.2">
      <c r="E326" s="18"/>
    </row>
    <row r="327" spans="5:5" ht="12.75" x14ac:dyDescent="0.2">
      <c r="E327" s="18"/>
    </row>
    <row r="328" spans="5:5" ht="12.75" x14ac:dyDescent="0.2">
      <c r="E328" s="18"/>
    </row>
    <row r="329" spans="5:5" ht="12.75" x14ac:dyDescent="0.2">
      <c r="E329" s="18"/>
    </row>
    <row r="330" spans="5:5" ht="12.75" x14ac:dyDescent="0.2">
      <c r="E330" s="18"/>
    </row>
    <row r="331" spans="5:5" ht="12.75" x14ac:dyDescent="0.2">
      <c r="E331" s="18"/>
    </row>
    <row r="332" spans="5:5" ht="12.75" x14ac:dyDescent="0.2">
      <c r="E332" s="18"/>
    </row>
    <row r="333" spans="5:5" ht="12.75" x14ac:dyDescent="0.2">
      <c r="E333" s="18"/>
    </row>
    <row r="334" spans="5:5" ht="12.75" x14ac:dyDescent="0.2">
      <c r="E334" s="18"/>
    </row>
    <row r="335" spans="5:5" ht="12.75" x14ac:dyDescent="0.2">
      <c r="E335" s="18"/>
    </row>
    <row r="336" spans="5:5" ht="12.75" x14ac:dyDescent="0.2">
      <c r="E336" s="18"/>
    </row>
    <row r="337" spans="5:5" ht="12.75" x14ac:dyDescent="0.2">
      <c r="E337" s="18"/>
    </row>
    <row r="338" spans="5:5" ht="12.75" x14ac:dyDescent="0.2">
      <c r="E338" s="18"/>
    </row>
    <row r="339" spans="5:5" ht="12.75" x14ac:dyDescent="0.2">
      <c r="E339" s="18"/>
    </row>
    <row r="340" spans="5:5" ht="12.75" x14ac:dyDescent="0.2">
      <c r="E340" s="18"/>
    </row>
    <row r="341" spans="5:5" ht="12.75" x14ac:dyDescent="0.2">
      <c r="E341" s="18"/>
    </row>
    <row r="342" spans="5:5" ht="12.75" x14ac:dyDescent="0.2">
      <c r="E342" s="18"/>
    </row>
    <row r="343" spans="5:5" ht="12.75" x14ac:dyDescent="0.2">
      <c r="E343" s="18"/>
    </row>
    <row r="344" spans="5:5" ht="12.75" x14ac:dyDescent="0.2">
      <c r="E344" s="18"/>
    </row>
    <row r="345" spans="5:5" ht="12.75" x14ac:dyDescent="0.2">
      <c r="E345" s="18"/>
    </row>
    <row r="346" spans="5:5" ht="12.75" x14ac:dyDescent="0.2">
      <c r="E346" s="18"/>
    </row>
    <row r="347" spans="5:5" ht="12.75" x14ac:dyDescent="0.2">
      <c r="E347" s="18"/>
    </row>
    <row r="348" spans="5:5" ht="12.75" x14ac:dyDescent="0.2">
      <c r="E348" s="18"/>
    </row>
    <row r="349" spans="5:5" ht="12.75" x14ac:dyDescent="0.2">
      <c r="E349" s="18"/>
    </row>
    <row r="350" spans="5:5" ht="12.75" x14ac:dyDescent="0.2">
      <c r="E350" s="18"/>
    </row>
    <row r="351" spans="5:5" ht="12.75" x14ac:dyDescent="0.2">
      <c r="E351" s="18"/>
    </row>
    <row r="352" spans="5:5" ht="12.75" x14ac:dyDescent="0.2">
      <c r="E352" s="18"/>
    </row>
    <row r="353" spans="5:5" ht="12.75" x14ac:dyDescent="0.2">
      <c r="E353" s="18"/>
    </row>
    <row r="354" spans="5:5" ht="12.75" x14ac:dyDescent="0.2">
      <c r="E354" s="18"/>
    </row>
    <row r="355" spans="5:5" ht="12.75" x14ac:dyDescent="0.2">
      <c r="E355" s="18"/>
    </row>
    <row r="356" spans="5:5" ht="12.75" x14ac:dyDescent="0.2">
      <c r="E356" s="18"/>
    </row>
    <row r="357" spans="5:5" ht="12.75" x14ac:dyDescent="0.2">
      <c r="E357" s="18"/>
    </row>
    <row r="358" spans="5:5" ht="12.75" x14ac:dyDescent="0.2">
      <c r="E358" s="18"/>
    </row>
    <row r="359" spans="5:5" ht="12.75" x14ac:dyDescent="0.2">
      <c r="E359" s="18"/>
    </row>
    <row r="360" spans="5:5" ht="12.75" x14ac:dyDescent="0.2">
      <c r="E360" s="18"/>
    </row>
    <row r="361" spans="5:5" ht="12.75" x14ac:dyDescent="0.2">
      <c r="E361" s="18"/>
    </row>
    <row r="362" spans="5:5" ht="12.75" x14ac:dyDescent="0.2">
      <c r="E362" s="18"/>
    </row>
    <row r="363" spans="5:5" ht="12.75" x14ac:dyDescent="0.2">
      <c r="E363" s="18"/>
    </row>
    <row r="364" spans="5:5" ht="12.75" x14ac:dyDescent="0.2">
      <c r="E364" s="18"/>
    </row>
    <row r="365" spans="5:5" ht="12.75" x14ac:dyDescent="0.2">
      <c r="E365" s="18"/>
    </row>
    <row r="366" spans="5:5" ht="12.75" x14ac:dyDescent="0.2">
      <c r="E366" s="18"/>
    </row>
    <row r="367" spans="5:5" ht="12.75" x14ac:dyDescent="0.2">
      <c r="E367" s="18"/>
    </row>
    <row r="368" spans="5:5" ht="12.75" x14ac:dyDescent="0.2">
      <c r="E368" s="18"/>
    </row>
    <row r="369" spans="5:5" ht="12.75" x14ac:dyDescent="0.2">
      <c r="E369" s="18"/>
    </row>
    <row r="370" spans="5:5" ht="12.75" x14ac:dyDescent="0.2">
      <c r="E370" s="18"/>
    </row>
    <row r="371" spans="5:5" ht="12.75" x14ac:dyDescent="0.2">
      <c r="E371" s="18"/>
    </row>
    <row r="372" spans="5:5" ht="12.75" x14ac:dyDescent="0.2">
      <c r="E372" s="18"/>
    </row>
    <row r="373" spans="5:5" ht="12.75" x14ac:dyDescent="0.2">
      <c r="E373" s="18"/>
    </row>
    <row r="374" spans="5:5" ht="12.75" x14ac:dyDescent="0.2">
      <c r="E374" s="18"/>
    </row>
    <row r="375" spans="5:5" ht="12.75" x14ac:dyDescent="0.2">
      <c r="E375" s="18"/>
    </row>
    <row r="376" spans="5:5" ht="12.75" x14ac:dyDescent="0.2">
      <c r="E376" s="18"/>
    </row>
    <row r="377" spans="5:5" ht="12.75" x14ac:dyDescent="0.2">
      <c r="E377" s="18"/>
    </row>
    <row r="378" spans="5:5" ht="12.75" x14ac:dyDescent="0.2">
      <c r="E378" s="18"/>
    </row>
    <row r="379" spans="5:5" ht="12.75" x14ac:dyDescent="0.2">
      <c r="E379" s="18"/>
    </row>
    <row r="380" spans="5:5" ht="12.75" x14ac:dyDescent="0.2">
      <c r="E380" s="18"/>
    </row>
    <row r="381" spans="5:5" ht="12.75" x14ac:dyDescent="0.2">
      <c r="E381" s="18"/>
    </row>
    <row r="382" spans="5:5" ht="12.75" x14ac:dyDescent="0.2">
      <c r="E382" s="18"/>
    </row>
    <row r="383" spans="5:5" ht="12.75" x14ac:dyDescent="0.2">
      <c r="E383" s="18"/>
    </row>
    <row r="384" spans="5:5" ht="12.75" x14ac:dyDescent="0.2">
      <c r="E384" s="18"/>
    </row>
    <row r="385" spans="5:5" ht="12.75" x14ac:dyDescent="0.2">
      <c r="E385" s="18"/>
    </row>
    <row r="386" spans="5:5" ht="12.75" x14ac:dyDescent="0.2">
      <c r="E386" s="18"/>
    </row>
    <row r="387" spans="5:5" ht="12.75" x14ac:dyDescent="0.2">
      <c r="E387" s="18"/>
    </row>
    <row r="388" spans="5:5" ht="12.75" x14ac:dyDescent="0.2">
      <c r="E388" s="18"/>
    </row>
    <row r="389" spans="5:5" ht="12.75" x14ac:dyDescent="0.2">
      <c r="E389" s="18"/>
    </row>
    <row r="390" spans="5:5" ht="12.75" x14ac:dyDescent="0.2">
      <c r="E390" s="18"/>
    </row>
    <row r="391" spans="5:5" ht="12.75" x14ac:dyDescent="0.2">
      <c r="E391" s="18"/>
    </row>
    <row r="392" spans="5:5" ht="12.75" x14ac:dyDescent="0.2">
      <c r="E392" s="18"/>
    </row>
    <row r="393" spans="5:5" ht="12.75" x14ac:dyDescent="0.2">
      <c r="E393" s="18"/>
    </row>
    <row r="394" spans="5:5" ht="12.75" x14ac:dyDescent="0.2">
      <c r="E394" s="18"/>
    </row>
    <row r="395" spans="5:5" ht="12.75" x14ac:dyDescent="0.2">
      <c r="E395" s="18"/>
    </row>
    <row r="396" spans="5:5" ht="12.75" x14ac:dyDescent="0.2">
      <c r="E396" s="18"/>
    </row>
    <row r="397" spans="5:5" ht="12.75" x14ac:dyDescent="0.2">
      <c r="E397" s="18"/>
    </row>
    <row r="398" spans="5:5" ht="12.75" x14ac:dyDescent="0.2">
      <c r="E398" s="18"/>
    </row>
    <row r="399" spans="5:5" ht="12.75" x14ac:dyDescent="0.2">
      <c r="E399" s="18"/>
    </row>
    <row r="400" spans="5:5" ht="12.75" x14ac:dyDescent="0.2">
      <c r="E400" s="18"/>
    </row>
    <row r="401" spans="5:5" ht="12.75" x14ac:dyDescent="0.2">
      <c r="E401" s="18"/>
    </row>
    <row r="402" spans="5:5" ht="12.75" x14ac:dyDescent="0.2">
      <c r="E402" s="18"/>
    </row>
    <row r="403" spans="5:5" ht="12.75" x14ac:dyDescent="0.2">
      <c r="E403" s="18"/>
    </row>
    <row r="404" spans="5:5" ht="12.75" x14ac:dyDescent="0.2">
      <c r="E404" s="18"/>
    </row>
    <row r="405" spans="5:5" ht="12.75" x14ac:dyDescent="0.2">
      <c r="E405" s="18"/>
    </row>
    <row r="406" spans="5:5" ht="12.75" x14ac:dyDescent="0.2">
      <c r="E406" s="18"/>
    </row>
    <row r="407" spans="5:5" ht="12.75" x14ac:dyDescent="0.2">
      <c r="E407" s="18"/>
    </row>
    <row r="408" spans="5:5" ht="12.75" x14ac:dyDescent="0.2">
      <c r="E408" s="18"/>
    </row>
    <row r="409" spans="5:5" ht="12.75" x14ac:dyDescent="0.2">
      <c r="E409" s="18"/>
    </row>
    <row r="410" spans="5:5" ht="12.75" x14ac:dyDescent="0.2">
      <c r="E410" s="18"/>
    </row>
    <row r="411" spans="5:5" ht="12.75" x14ac:dyDescent="0.2">
      <c r="E411" s="18"/>
    </row>
    <row r="412" spans="5:5" ht="12.75" x14ac:dyDescent="0.2">
      <c r="E412" s="18"/>
    </row>
    <row r="413" spans="5:5" ht="12.75" x14ac:dyDescent="0.2">
      <c r="E413" s="18"/>
    </row>
    <row r="414" spans="5:5" ht="12.75" x14ac:dyDescent="0.2">
      <c r="E414" s="18"/>
    </row>
    <row r="415" spans="5:5" ht="12.75" x14ac:dyDescent="0.2">
      <c r="E415" s="18"/>
    </row>
    <row r="416" spans="5:5" ht="12.75" x14ac:dyDescent="0.2">
      <c r="E416" s="18"/>
    </row>
    <row r="417" spans="5:5" ht="12.75" x14ac:dyDescent="0.2">
      <c r="E417" s="18"/>
    </row>
    <row r="418" spans="5:5" ht="12.75" x14ac:dyDescent="0.2">
      <c r="E418" s="18"/>
    </row>
    <row r="419" spans="5:5" ht="12.75" x14ac:dyDescent="0.2">
      <c r="E419" s="18"/>
    </row>
    <row r="420" spans="5:5" ht="12.75" x14ac:dyDescent="0.2">
      <c r="E420" s="18"/>
    </row>
    <row r="421" spans="5:5" ht="12.75" x14ac:dyDescent="0.2">
      <c r="E421" s="18"/>
    </row>
    <row r="422" spans="5:5" ht="12.75" x14ac:dyDescent="0.2">
      <c r="E422" s="18"/>
    </row>
    <row r="423" spans="5:5" ht="12.75" x14ac:dyDescent="0.2">
      <c r="E423" s="18"/>
    </row>
    <row r="424" spans="5:5" ht="12.75" x14ac:dyDescent="0.2">
      <c r="E424" s="18"/>
    </row>
    <row r="425" spans="5:5" ht="12.75" x14ac:dyDescent="0.2">
      <c r="E425" s="18"/>
    </row>
    <row r="426" spans="5:5" ht="12.75" x14ac:dyDescent="0.2">
      <c r="E426" s="18"/>
    </row>
    <row r="427" spans="5:5" ht="12.75" x14ac:dyDescent="0.2">
      <c r="E427" s="18"/>
    </row>
    <row r="428" spans="5:5" ht="12.75" x14ac:dyDescent="0.2">
      <c r="E428" s="18"/>
    </row>
    <row r="429" spans="5:5" ht="12.75" x14ac:dyDescent="0.2">
      <c r="E429" s="18"/>
    </row>
    <row r="430" spans="5:5" ht="12.75" x14ac:dyDescent="0.2">
      <c r="E430" s="18"/>
    </row>
    <row r="431" spans="5:5" ht="12.75" x14ac:dyDescent="0.2">
      <c r="E431" s="18"/>
    </row>
    <row r="432" spans="5:5" ht="12.75" x14ac:dyDescent="0.2">
      <c r="E432" s="18"/>
    </row>
    <row r="433" spans="5:5" ht="12.75" x14ac:dyDescent="0.2">
      <c r="E433" s="18"/>
    </row>
    <row r="434" spans="5:5" ht="12.75" x14ac:dyDescent="0.2">
      <c r="E434" s="18"/>
    </row>
    <row r="435" spans="5:5" ht="12.75" x14ac:dyDescent="0.2">
      <c r="E435" s="18"/>
    </row>
    <row r="436" spans="5:5" ht="12.75" x14ac:dyDescent="0.2">
      <c r="E436" s="18"/>
    </row>
    <row r="437" spans="5:5" ht="12.75" x14ac:dyDescent="0.2">
      <c r="E437" s="18"/>
    </row>
    <row r="438" spans="5:5" ht="12.75" x14ac:dyDescent="0.2">
      <c r="E438" s="18"/>
    </row>
    <row r="439" spans="5:5" ht="12.75" x14ac:dyDescent="0.2">
      <c r="E439" s="18"/>
    </row>
    <row r="440" spans="5:5" ht="12.75" x14ac:dyDescent="0.2">
      <c r="E440" s="18"/>
    </row>
    <row r="441" spans="5:5" ht="12.75" x14ac:dyDescent="0.2">
      <c r="E441" s="18"/>
    </row>
    <row r="442" spans="5:5" ht="12.75" x14ac:dyDescent="0.2">
      <c r="E442" s="18"/>
    </row>
    <row r="443" spans="5:5" ht="12.75" x14ac:dyDescent="0.2">
      <c r="E443" s="18"/>
    </row>
    <row r="444" spans="5:5" ht="12.75" x14ac:dyDescent="0.2">
      <c r="E444" s="18"/>
    </row>
    <row r="445" spans="5:5" ht="12.75" x14ac:dyDescent="0.2">
      <c r="E445" s="18"/>
    </row>
    <row r="446" spans="5:5" ht="12.75" x14ac:dyDescent="0.2">
      <c r="E446" s="18"/>
    </row>
    <row r="447" spans="5:5" ht="12.75" x14ac:dyDescent="0.2">
      <c r="E447" s="18"/>
    </row>
    <row r="448" spans="5:5" ht="12.75" x14ac:dyDescent="0.2">
      <c r="E448" s="18"/>
    </row>
    <row r="449" spans="5:5" ht="12.75" x14ac:dyDescent="0.2">
      <c r="E449" s="18"/>
    </row>
    <row r="450" spans="5:5" ht="12.75" x14ac:dyDescent="0.2">
      <c r="E450" s="18"/>
    </row>
    <row r="451" spans="5:5" ht="12.75" x14ac:dyDescent="0.2">
      <c r="E451" s="18"/>
    </row>
    <row r="452" spans="5:5" ht="12.75" x14ac:dyDescent="0.2">
      <c r="E452" s="18"/>
    </row>
    <row r="453" spans="5:5" ht="12.75" x14ac:dyDescent="0.2">
      <c r="E453" s="18"/>
    </row>
    <row r="454" spans="5:5" ht="12.75" x14ac:dyDescent="0.2">
      <c r="E454" s="18"/>
    </row>
    <row r="455" spans="5:5" ht="12.75" x14ac:dyDescent="0.2">
      <c r="E455" s="18"/>
    </row>
    <row r="456" spans="5:5" ht="12.75" x14ac:dyDescent="0.2">
      <c r="E456" s="18"/>
    </row>
    <row r="457" spans="5:5" ht="12.75" x14ac:dyDescent="0.2">
      <c r="E457" s="18"/>
    </row>
    <row r="458" spans="5:5" ht="12.75" x14ac:dyDescent="0.2">
      <c r="E458" s="18"/>
    </row>
    <row r="459" spans="5:5" ht="12.75" x14ac:dyDescent="0.2">
      <c r="E459" s="18"/>
    </row>
    <row r="460" spans="5:5" ht="12.75" x14ac:dyDescent="0.2">
      <c r="E460" s="18"/>
    </row>
    <row r="461" spans="5:5" ht="12.75" x14ac:dyDescent="0.2">
      <c r="E461" s="18"/>
    </row>
    <row r="462" spans="5:5" ht="12.75" x14ac:dyDescent="0.2">
      <c r="E462" s="18"/>
    </row>
    <row r="463" spans="5:5" ht="12.75" x14ac:dyDescent="0.2">
      <c r="E463" s="18"/>
    </row>
    <row r="464" spans="5:5" ht="12.75" x14ac:dyDescent="0.2">
      <c r="E464" s="18"/>
    </row>
    <row r="465" spans="5:5" ht="12.75" x14ac:dyDescent="0.2">
      <c r="E465" s="18"/>
    </row>
    <row r="466" spans="5:5" ht="12.75" x14ac:dyDescent="0.2">
      <c r="E466" s="18"/>
    </row>
    <row r="467" spans="5:5" ht="12.75" x14ac:dyDescent="0.2">
      <c r="E467" s="18"/>
    </row>
    <row r="468" spans="5:5" ht="12.75" x14ac:dyDescent="0.2">
      <c r="E468" s="18"/>
    </row>
    <row r="469" spans="5:5" ht="12.75" x14ac:dyDescent="0.2">
      <c r="E469" s="18"/>
    </row>
    <row r="470" spans="5:5" ht="12.75" x14ac:dyDescent="0.2">
      <c r="E470" s="18"/>
    </row>
    <row r="471" spans="5:5" ht="12.75" x14ac:dyDescent="0.2">
      <c r="E471" s="18"/>
    </row>
    <row r="472" spans="5:5" ht="12.75" x14ac:dyDescent="0.2">
      <c r="E472" s="18"/>
    </row>
    <row r="473" spans="5:5" ht="12.75" x14ac:dyDescent="0.2">
      <c r="E473" s="18"/>
    </row>
    <row r="474" spans="5:5" ht="12.75" x14ac:dyDescent="0.2">
      <c r="E474" s="18"/>
    </row>
    <row r="475" spans="5:5" ht="12.75" x14ac:dyDescent="0.2">
      <c r="E475" s="18"/>
    </row>
    <row r="476" spans="5:5" ht="12.75" x14ac:dyDescent="0.2">
      <c r="E476" s="18"/>
    </row>
    <row r="477" spans="5:5" ht="12.75" x14ac:dyDescent="0.2">
      <c r="E477" s="18"/>
    </row>
    <row r="478" spans="5:5" ht="12.75" x14ac:dyDescent="0.2">
      <c r="E478" s="18"/>
    </row>
    <row r="479" spans="5:5" ht="12.75" x14ac:dyDescent="0.2">
      <c r="E479" s="18"/>
    </row>
    <row r="480" spans="5:5" ht="12.75" x14ac:dyDescent="0.2">
      <c r="E480" s="18"/>
    </row>
    <row r="481" spans="5:5" ht="12.75" x14ac:dyDescent="0.2">
      <c r="E481" s="18"/>
    </row>
    <row r="482" spans="5:5" ht="12.75" x14ac:dyDescent="0.2">
      <c r="E482" s="18"/>
    </row>
    <row r="483" spans="5:5" ht="12.75" x14ac:dyDescent="0.2">
      <c r="E483" s="18"/>
    </row>
    <row r="484" spans="5:5" ht="12.75" x14ac:dyDescent="0.2">
      <c r="E484" s="18"/>
    </row>
    <row r="485" spans="5:5" ht="12.75" x14ac:dyDescent="0.2">
      <c r="E485" s="18"/>
    </row>
    <row r="486" spans="5:5" ht="12.75" x14ac:dyDescent="0.2">
      <c r="E486" s="18"/>
    </row>
    <row r="487" spans="5:5" ht="12.75" x14ac:dyDescent="0.2">
      <c r="E487" s="18"/>
    </row>
    <row r="488" spans="5:5" ht="12.75" x14ac:dyDescent="0.2">
      <c r="E488" s="18"/>
    </row>
    <row r="489" spans="5:5" ht="12.75" x14ac:dyDescent="0.2">
      <c r="E489" s="18"/>
    </row>
    <row r="490" spans="5:5" ht="12.75" x14ac:dyDescent="0.2">
      <c r="E490" s="18"/>
    </row>
    <row r="491" spans="5:5" ht="12.75" x14ac:dyDescent="0.2">
      <c r="E491" s="18"/>
    </row>
    <row r="492" spans="5:5" ht="12.75" x14ac:dyDescent="0.2">
      <c r="E492" s="18"/>
    </row>
    <row r="493" spans="5:5" ht="12.75" x14ac:dyDescent="0.2">
      <c r="E493" s="18"/>
    </row>
    <row r="494" spans="5:5" ht="12.75" x14ac:dyDescent="0.2">
      <c r="E494" s="18"/>
    </row>
    <row r="495" spans="5:5" ht="12.75" x14ac:dyDescent="0.2">
      <c r="E495" s="18"/>
    </row>
    <row r="496" spans="5:5" ht="12.75" x14ac:dyDescent="0.2">
      <c r="E496" s="18"/>
    </row>
    <row r="497" spans="5:5" ht="12.75" x14ac:dyDescent="0.2">
      <c r="E497" s="18"/>
    </row>
    <row r="498" spans="5:5" ht="12.75" x14ac:dyDescent="0.2">
      <c r="E498" s="18"/>
    </row>
    <row r="499" spans="5:5" ht="12.75" x14ac:dyDescent="0.2">
      <c r="E499" s="18"/>
    </row>
    <row r="500" spans="5:5" ht="12.75" x14ac:dyDescent="0.2">
      <c r="E500" s="18"/>
    </row>
    <row r="501" spans="5:5" ht="12.75" x14ac:dyDescent="0.2">
      <c r="E501" s="18"/>
    </row>
    <row r="502" spans="5:5" ht="12.75" x14ac:dyDescent="0.2">
      <c r="E502" s="18"/>
    </row>
    <row r="503" spans="5:5" ht="12.75" x14ac:dyDescent="0.2">
      <c r="E503" s="18"/>
    </row>
    <row r="504" spans="5:5" ht="12.75" x14ac:dyDescent="0.2">
      <c r="E504" s="18"/>
    </row>
    <row r="505" spans="5:5" ht="12.75" x14ac:dyDescent="0.2">
      <c r="E505" s="18"/>
    </row>
    <row r="506" spans="5:5" ht="12.75" x14ac:dyDescent="0.2">
      <c r="E506" s="18"/>
    </row>
    <row r="507" spans="5:5" ht="12.75" x14ac:dyDescent="0.2">
      <c r="E507" s="18"/>
    </row>
    <row r="508" spans="5:5" ht="12.75" x14ac:dyDescent="0.2">
      <c r="E508" s="18"/>
    </row>
    <row r="509" spans="5:5" ht="12.75" x14ac:dyDescent="0.2">
      <c r="E509" s="18"/>
    </row>
    <row r="510" spans="5:5" ht="12.75" x14ac:dyDescent="0.2">
      <c r="E510" s="18"/>
    </row>
    <row r="511" spans="5:5" ht="12.75" x14ac:dyDescent="0.2">
      <c r="E511" s="18"/>
    </row>
    <row r="512" spans="5:5" ht="12.75" x14ac:dyDescent="0.2">
      <c r="E512" s="18"/>
    </row>
    <row r="513" spans="5:5" ht="12.75" x14ac:dyDescent="0.2">
      <c r="E513" s="18"/>
    </row>
    <row r="514" spans="5:5" ht="12.75" x14ac:dyDescent="0.2">
      <c r="E514" s="18"/>
    </row>
    <row r="515" spans="5:5" ht="12.75" x14ac:dyDescent="0.2">
      <c r="E515" s="18"/>
    </row>
    <row r="516" spans="5:5" ht="12.75" x14ac:dyDescent="0.2">
      <c r="E516" s="18"/>
    </row>
    <row r="517" spans="5:5" ht="12.75" x14ac:dyDescent="0.2">
      <c r="E517" s="18"/>
    </row>
    <row r="518" spans="5:5" ht="12.75" x14ac:dyDescent="0.2">
      <c r="E518" s="18"/>
    </row>
    <row r="519" spans="5:5" ht="12.75" x14ac:dyDescent="0.2">
      <c r="E519" s="18"/>
    </row>
    <row r="520" spans="5:5" ht="12.75" x14ac:dyDescent="0.2">
      <c r="E520" s="18"/>
    </row>
    <row r="521" spans="5:5" ht="12.75" x14ac:dyDescent="0.2">
      <c r="E521" s="18"/>
    </row>
    <row r="522" spans="5:5" ht="12.75" x14ac:dyDescent="0.2">
      <c r="E522" s="18"/>
    </row>
    <row r="523" spans="5:5" ht="12.75" x14ac:dyDescent="0.2">
      <c r="E523" s="18"/>
    </row>
    <row r="524" spans="5:5" ht="12.75" x14ac:dyDescent="0.2">
      <c r="E524" s="18"/>
    </row>
    <row r="525" spans="5:5" ht="12.75" x14ac:dyDescent="0.2">
      <c r="E525" s="18"/>
    </row>
    <row r="526" spans="5:5" ht="12.75" x14ac:dyDescent="0.2">
      <c r="E526" s="18"/>
    </row>
    <row r="527" spans="5:5" ht="12.75" x14ac:dyDescent="0.2">
      <c r="E527" s="18"/>
    </row>
    <row r="528" spans="5:5" ht="12.75" x14ac:dyDescent="0.2">
      <c r="E528" s="18"/>
    </row>
    <row r="529" spans="5:5" ht="12.75" x14ac:dyDescent="0.2">
      <c r="E529" s="18"/>
    </row>
    <row r="530" spans="5:5" ht="12.75" x14ac:dyDescent="0.2">
      <c r="E530" s="18"/>
    </row>
    <row r="531" spans="5:5" ht="12.75" x14ac:dyDescent="0.2">
      <c r="E531" s="18"/>
    </row>
    <row r="532" spans="5:5" ht="12.75" x14ac:dyDescent="0.2">
      <c r="E532" s="18"/>
    </row>
    <row r="533" spans="5:5" ht="12.75" x14ac:dyDescent="0.2">
      <c r="E533" s="18"/>
    </row>
    <row r="534" spans="5:5" ht="12.75" x14ac:dyDescent="0.2">
      <c r="E534" s="18"/>
    </row>
    <row r="535" spans="5:5" ht="12.75" x14ac:dyDescent="0.2">
      <c r="E535" s="18"/>
    </row>
    <row r="536" spans="5:5" ht="12.75" x14ac:dyDescent="0.2">
      <c r="E536" s="18"/>
    </row>
    <row r="537" spans="5:5" ht="12.75" x14ac:dyDescent="0.2">
      <c r="E537" s="18"/>
    </row>
    <row r="538" spans="5:5" ht="12.75" x14ac:dyDescent="0.2">
      <c r="E538" s="18"/>
    </row>
    <row r="539" spans="5:5" ht="12.75" x14ac:dyDescent="0.2">
      <c r="E539" s="18"/>
    </row>
    <row r="540" spans="5:5" ht="12.75" x14ac:dyDescent="0.2">
      <c r="E540" s="18"/>
    </row>
    <row r="541" spans="5:5" ht="12.75" x14ac:dyDescent="0.2">
      <c r="E541" s="18"/>
    </row>
    <row r="542" spans="5:5" ht="12.75" x14ac:dyDescent="0.2">
      <c r="E542" s="18"/>
    </row>
    <row r="543" spans="5:5" ht="12.75" x14ac:dyDescent="0.2">
      <c r="E543" s="18"/>
    </row>
    <row r="544" spans="5:5" ht="12.75" x14ac:dyDescent="0.2">
      <c r="E544" s="18"/>
    </row>
    <row r="545" spans="5:5" ht="12.75" x14ac:dyDescent="0.2">
      <c r="E545" s="18"/>
    </row>
    <row r="546" spans="5:5" ht="12.75" x14ac:dyDescent="0.2">
      <c r="E546" s="18"/>
    </row>
    <row r="547" spans="5:5" ht="12.75" x14ac:dyDescent="0.2">
      <c r="E547" s="18"/>
    </row>
    <row r="548" spans="5:5" ht="12.75" x14ac:dyDescent="0.2">
      <c r="E548" s="18"/>
    </row>
    <row r="549" spans="5:5" ht="12.75" x14ac:dyDescent="0.2">
      <c r="E549" s="18"/>
    </row>
    <row r="550" spans="5:5" ht="12.75" x14ac:dyDescent="0.2">
      <c r="E550" s="18"/>
    </row>
    <row r="551" spans="5:5" ht="12.75" x14ac:dyDescent="0.2">
      <c r="E551" s="18"/>
    </row>
    <row r="552" spans="5:5" ht="12.75" x14ac:dyDescent="0.2">
      <c r="E552" s="18"/>
    </row>
    <row r="553" spans="5:5" ht="12.75" x14ac:dyDescent="0.2">
      <c r="E553" s="18"/>
    </row>
    <row r="554" spans="5:5" ht="12.75" x14ac:dyDescent="0.2">
      <c r="E554" s="18"/>
    </row>
    <row r="555" spans="5:5" ht="12.75" x14ac:dyDescent="0.2">
      <c r="E555" s="18"/>
    </row>
    <row r="556" spans="5:5" ht="12.75" x14ac:dyDescent="0.2">
      <c r="E556" s="18"/>
    </row>
    <row r="557" spans="5:5" ht="12.75" x14ac:dyDescent="0.2">
      <c r="E557" s="18"/>
    </row>
    <row r="558" spans="5:5" ht="12.75" x14ac:dyDescent="0.2">
      <c r="E558" s="18"/>
    </row>
    <row r="559" spans="5:5" ht="12.75" x14ac:dyDescent="0.2">
      <c r="E559" s="18"/>
    </row>
    <row r="560" spans="5:5" ht="12.75" x14ac:dyDescent="0.2">
      <c r="E560" s="18"/>
    </row>
    <row r="561" spans="5:5" ht="12.75" x14ac:dyDescent="0.2">
      <c r="E561" s="18"/>
    </row>
    <row r="562" spans="5:5" ht="12.75" x14ac:dyDescent="0.2">
      <c r="E562" s="18"/>
    </row>
    <row r="563" spans="5:5" ht="12.75" x14ac:dyDescent="0.2">
      <c r="E563" s="18"/>
    </row>
    <row r="564" spans="5:5" ht="12.75" x14ac:dyDescent="0.2">
      <c r="E564" s="18"/>
    </row>
    <row r="565" spans="5:5" ht="12.75" x14ac:dyDescent="0.2">
      <c r="E565" s="18"/>
    </row>
    <row r="566" spans="5:5" ht="12.75" x14ac:dyDescent="0.2">
      <c r="E566" s="18"/>
    </row>
    <row r="567" spans="5:5" ht="12.75" x14ac:dyDescent="0.2">
      <c r="E567" s="18"/>
    </row>
    <row r="568" spans="5:5" ht="12.75" x14ac:dyDescent="0.2">
      <c r="E568" s="18"/>
    </row>
    <row r="569" spans="5:5" ht="12.75" x14ac:dyDescent="0.2">
      <c r="E569" s="18"/>
    </row>
    <row r="570" spans="5:5" ht="12.75" x14ac:dyDescent="0.2">
      <c r="E570" s="18"/>
    </row>
    <row r="571" spans="5:5" ht="12.75" x14ac:dyDescent="0.2">
      <c r="E571" s="18"/>
    </row>
    <row r="572" spans="5:5" ht="12.75" x14ac:dyDescent="0.2">
      <c r="E572" s="18"/>
    </row>
    <row r="573" spans="5:5" ht="12.75" x14ac:dyDescent="0.2">
      <c r="E573" s="18"/>
    </row>
    <row r="574" spans="5:5" ht="12.75" x14ac:dyDescent="0.2">
      <c r="E574" s="18"/>
    </row>
    <row r="575" spans="5:5" ht="12.75" x14ac:dyDescent="0.2">
      <c r="E575" s="18"/>
    </row>
    <row r="576" spans="5:5" ht="12.75" x14ac:dyDescent="0.2">
      <c r="E576" s="18"/>
    </row>
    <row r="577" spans="5:5" ht="12.75" x14ac:dyDescent="0.2">
      <c r="E577" s="18"/>
    </row>
    <row r="578" spans="5:5" ht="12.75" x14ac:dyDescent="0.2">
      <c r="E578" s="18"/>
    </row>
    <row r="579" spans="5:5" ht="12.75" x14ac:dyDescent="0.2">
      <c r="E579" s="18"/>
    </row>
    <row r="580" spans="5:5" ht="12.75" x14ac:dyDescent="0.2">
      <c r="E580" s="18"/>
    </row>
    <row r="581" spans="5:5" ht="12.75" x14ac:dyDescent="0.2">
      <c r="E581" s="18"/>
    </row>
    <row r="582" spans="5:5" ht="12.75" x14ac:dyDescent="0.2">
      <c r="E582" s="18"/>
    </row>
    <row r="583" spans="5:5" ht="12.75" x14ac:dyDescent="0.2">
      <c r="E583" s="18"/>
    </row>
    <row r="584" spans="5:5" ht="12.75" x14ac:dyDescent="0.2">
      <c r="E584" s="18"/>
    </row>
    <row r="585" spans="5:5" ht="12.75" x14ac:dyDescent="0.2">
      <c r="E585" s="18"/>
    </row>
    <row r="586" spans="5:5" ht="12.75" x14ac:dyDescent="0.2">
      <c r="E586" s="18"/>
    </row>
    <row r="587" spans="5:5" ht="12.75" x14ac:dyDescent="0.2">
      <c r="E587" s="18"/>
    </row>
    <row r="588" spans="5:5" ht="12.75" x14ac:dyDescent="0.2">
      <c r="E588" s="18"/>
    </row>
    <row r="589" spans="5:5" ht="12.75" x14ac:dyDescent="0.2">
      <c r="E589" s="18"/>
    </row>
    <row r="590" spans="5:5" ht="12.75" x14ac:dyDescent="0.2">
      <c r="E590" s="18"/>
    </row>
    <row r="591" spans="5:5" ht="12.75" x14ac:dyDescent="0.2">
      <c r="E591" s="18"/>
    </row>
    <row r="592" spans="5:5" ht="12.75" x14ac:dyDescent="0.2">
      <c r="E592" s="18"/>
    </row>
    <row r="593" spans="5:5" ht="12.75" x14ac:dyDescent="0.2">
      <c r="E593" s="18"/>
    </row>
    <row r="594" spans="5:5" ht="12.75" x14ac:dyDescent="0.2">
      <c r="E594" s="18"/>
    </row>
    <row r="595" spans="5:5" ht="12.75" x14ac:dyDescent="0.2">
      <c r="E595" s="18"/>
    </row>
    <row r="596" spans="5:5" ht="12.75" x14ac:dyDescent="0.2">
      <c r="E596" s="18"/>
    </row>
    <row r="597" spans="5:5" ht="12.75" x14ac:dyDescent="0.2">
      <c r="E597" s="18"/>
    </row>
    <row r="598" spans="5:5" ht="12.75" x14ac:dyDescent="0.2">
      <c r="E598" s="18"/>
    </row>
    <row r="599" spans="5:5" ht="12.75" x14ac:dyDescent="0.2">
      <c r="E599" s="18"/>
    </row>
    <row r="600" spans="5:5" ht="12.75" x14ac:dyDescent="0.2">
      <c r="E600" s="18"/>
    </row>
    <row r="601" spans="5:5" ht="12.75" x14ac:dyDescent="0.2">
      <c r="E601" s="18"/>
    </row>
    <row r="602" spans="5:5" ht="12.75" x14ac:dyDescent="0.2">
      <c r="E602" s="18"/>
    </row>
    <row r="603" spans="5:5" ht="12.75" x14ac:dyDescent="0.2">
      <c r="E603" s="18"/>
    </row>
    <row r="604" spans="5:5" ht="12.75" x14ac:dyDescent="0.2">
      <c r="E604" s="18"/>
    </row>
    <row r="605" spans="5:5" ht="12.75" x14ac:dyDescent="0.2">
      <c r="E605" s="18"/>
    </row>
    <row r="606" spans="5:5" ht="12.75" x14ac:dyDescent="0.2">
      <c r="E606" s="18"/>
    </row>
    <row r="607" spans="5:5" ht="12.75" x14ac:dyDescent="0.2">
      <c r="E607" s="18"/>
    </row>
    <row r="608" spans="5:5" ht="12.75" x14ac:dyDescent="0.2">
      <c r="E608" s="18"/>
    </row>
    <row r="609" spans="5:5" ht="12.75" x14ac:dyDescent="0.2">
      <c r="E609" s="18"/>
    </row>
    <row r="610" spans="5:5" ht="12.75" x14ac:dyDescent="0.2">
      <c r="E610" s="18"/>
    </row>
    <row r="611" spans="5:5" ht="12.75" x14ac:dyDescent="0.2">
      <c r="E611" s="18"/>
    </row>
    <row r="612" spans="5:5" ht="12.75" x14ac:dyDescent="0.2">
      <c r="E612" s="18"/>
    </row>
    <row r="613" spans="5:5" ht="12.75" x14ac:dyDescent="0.2">
      <c r="E613" s="18"/>
    </row>
    <row r="614" spans="5:5" ht="12.75" x14ac:dyDescent="0.2">
      <c r="E614" s="18"/>
    </row>
    <row r="615" spans="5:5" ht="12.75" x14ac:dyDescent="0.2">
      <c r="E615" s="18"/>
    </row>
    <row r="616" spans="5:5" ht="12.75" x14ac:dyDescent="0.2">
      <c r="E616" s="18"/>
    </row>
    <row r="617" spans="5:5" ht="12.75" x14ac:dyDescent="0.2">
      <c r="E617" s="18"/>
    </row>
    <row r="618" spans="5:5" ht="12.75" x14ac:dyDescent="0.2">
      <c r="E618" s="18"/>
    </row>
    <row r="619" spans="5:5" ht="12.75" x14ac:dyDescent="0.2">
      <c r="E619" s="18"/>
    </row>
    <row r="620" spans="5:5" ht="12.75" x14ac:dyDescent="0.2">
      <c r="E620" s="18"/>
    </row>
    <row r="621" spans="5:5" ht="12.75" x14ac:dyDescent="0.2">
      <c r="E621" s="18"/>
    </row>
    <row r="622" spans="5:5" ht="12.75" x14ac:dyDescent="0.2">
      <c r="E622" s="18"/>
    </row>
    <row r="623" spans="5:5" ht="12.75" x14ac:dyDescent="0.2">
      <c r="E623" s="18"/>
    </row>
    <row r="624" spans="5:5" ht="12.75" x14ac:dyDescent="0.2">
      <c r="E624" s="18"/>
    </row>
    <row r="625" spans="5:5" ht="12.75" x14ac:dyDescent="0.2">
      <c r="E625" s="18"/>
    </row>
    <row r="626" spans="5:5" ht="12.75" x14ac:dyDescent="0.2">
      <c r="E626" s="18"/>
    </row>
    <row r="627" spans="5:5" ht="12.75" x14ac:dyDescent="0.2">
      <c r="E627" s="18"/>
    </row>
    <row r="628" spans="5:5" ht="12.75" x14ac:dyDescent="0.2">
      <c r="E628" s="18"/>
    </row>
    <row r="629" spans="5:5" ht="12.75" x14ac:dyDescent="0.2">
      <c r="E629" s="18"/>
    </row>
    <row r="630" spans="5:5" ht="12.75" x14ac:dyDescent="0.2">
      <c r="E630" s="18"/>
    </row>
    <row r="631" spans="5:5" ht="12.75" x14ac:dyDescent="0.2">
      <c r="E631" s="18"/>
    </row>
    <row r="632" spans="5:5" ht="12.75" x14ac:dyDescent="0.2">
      <c r="E632" s="18"/>
    </row>
    <row r="633" spans="5:5" ht="12.75" x14ac:dyDescent="0.2">
      <c r="E633" s="18"/>
    </row>
    <row r="634" spans="5:5" ht="12.75" x14ac:dyDescent="0.2">
      <c r="E634" s="18"/>
    </row>
    <row r="635" spans="5:5" ht="12.75" x14ac:dyDescent="0.2">
      <c r="E635" s="18"/>
    </row>
    <row r="636" spans="5:5" ht="12.75" x14ac:dyDescent="0.2">
      <c r="E636" s="18"/>
    </row>
    <row r="637" spans="5:5" ht="12.75" x14ac:dyDescent="0.2">
      <c r="E637" s="18"/>
    </row>
    <row r="638" spans="5:5" ht="12.75" x14ac:dyDescent="0.2">
      <c r="E638" s="18"/>
    </row>
    <row r="639" spans="5:5" ht="12.75" x14ac:dyDescent="0.2">
      <c r="E639" s="18"/>
    </row>
    <row r="640" spans="5:5" ht="12.75" x14ac:dyDescent="0.2">
      <c r="E640" s="18"/>
    </row>
    <row r="641" spans="5:5" ht="12.75" x14ac:dyDescent="0.2">
      <c r="E641" s="18"/>
    </row>
    <row r="642" spans="5:5" ht="12.75" x14ac:dyDescent="0.2">
      <c r="E642" s="18"/>
    </row>
    <row r="643" spans="5:5" ht="12.75" x14ac:dyDescent="0.2">
      <c r="E643" s="18"/>
    </row>
    <row r="644" spans="5:5" ht="12.75" x14ac:dyDescent="0.2">
      <c r="E644" s="18"/>
    </row>
    <row r="645" spans="5:5" ht="12.75" x14ac:dyDescent="0.2">
      <c r="E645" s="18"/>
    </row>
    <row r="646" spans="5:5" ht="12.75" x14ac:dyDescent="0.2">
      <c r="E646" s="18"/>
    </row>
    <row r="647" spans="5:5" ht="12.75" x14ac:dyDescent="0.2">
      <c r="E647" s="18"/>
    </row>
    <row r="648" spans="5:5" ht="12.75" x14ac:dyDescent="0.2">
      <c r="E648" s="18"/>
    </row>
    <row r="649" spans="5:5" ht="12.75" x14ac:dyDescent="0.2">
      <c r="E649" s="18"/>
    </row>
    <row r="650" spans="5:5" ht="12.75" x14ac:dyDescent="0.2">
      <c r="E650" s="18"/>
    </row>
    <row r="651" spans="5:5" ht="12.75" x14ac:dyDescent="0.2">
      <c r="E651" s="18"/>
    </row>
    <row r="652" spans="5:5" ht="12.75" x14ac:dyDescent="0.2">
      <c r="E652" s="18"/>
    </row>
    <row r="653" spans="5:5" ht="12.75" x14ac:dyDescent="0.2">
      <c r="E653" s="18"/>
    </row>
    <row r="654" spans="5:5" ht="12.75" x14ac:dyDescent="0.2">
      <c r="E654" s="18"/>
    </row>
    <row r="655" spans="5:5" ht="12.75" x14ac:dyDescent="0.2">
      <c r="E655" s="18"/>
    </row>
    <row r="656" spans="5:5" ht="12.75" x14ac:dyDescent="0.2">
      <c r="E656" s="18"/>
    </row>
    <row r="657" spans="5:5" ht="12.75" x14ac:dyDescent="0.2">
      <c r="E657" s="18"/>
    </row>
    <row r="658" spans="5:5" ht="12.75" x14ac:dyDescent="0.2">
      <c r="E658" s="18"/>
    </row>
    <row r="659" spans="5:5" ht="12.75" x14ac:dyDescent="0.2">
      <c r="E659" s="18"/>
    </row>
    <row r="660" spans="5:5" ht="12.75" x14ac:dyDescent="0.2">
      <c r="E660" s="18"/>
    </row>
    <row r="661" spans="5:5" ht="12.75" x14ac:dyDescent="0.2">
      <c r="E661" s="18"/>
    </row>
    <row r="662" spans="5:5" ht="12.75" x14ac:dyDescent="0.2">
      <c r="E662" s="18"/>
    </row>
    <row r="663" spans="5:5" ht="12.75" x14ac:dyDescent="0.2">
      <c r="E663" s="18"/>
    </row>
    <row r="664" spans="5:5" ht="12.75" x14ac:dyDescent="0.2">
      <c r="E664" s="18"/>
    </row>
    <row r="665" spans="5:5" ht="12.75" x14ac:dyDescent="0.2">
      <c r="E665" s="18"/>
    </row>
    <row r="666" spans="5:5" ht="12.75" x14ac:dyDescent="0.2">
      <c r="E666" s="18"/>
    </row>
    <row r="667" spans="5:5" ht="12.75" x14ac:dyDescent="0.2">
      <c r="E667" s="18"/>
    </row>
    <row r="668" spans="5:5" ht="12.75" x14ac:dyDescent="0.2">
      <c r="E668" s="18"/>
    </row>
    <row r="669" spans="5:5" ht="12.75" x14ac:dyDescent="0.2">
      <c r="E669" s="18"/>
    </row>
    <row r="670" spans="5:5" ht="12.75" x14ac:dyDescent="0.2">
      <c r="E670" s="18"/>
    </row>
    <row r="671" spans="5:5" ht="12.75" x14ac:dyDescent="0.2">
      <c r="E671" s="18"/>
    </row>
    <row r="672" spans="5:5" ht="12.75" x14ac:dyDescent="0.2">
      <c r="E672" s="18"/>
    </row>
    <row r="673" spans="5:5" ht="12.75" x14ac:dyDescent="0.2">
      <c r="E673" s="18"/>
    </row>
    <row r="674" spans="5:5" ht="12.75" x14ac:dyDescent="0.2">
      <c r="E674" s="18"/>
    </row>
    <row r="675" spans="5:5" ht="12.75" x14ac:dyDescent="0.2">
      <c r="E675" s="18"/>
    </row>
    <row r="676" spans="5:5" ht="12.75" x14ac:dyDescent="0.2">
      <c r="E676" s="18"/>
    </row>
    <row r="677" spans="5:5" ht="12.75" x14ac:dyDescent="0.2">
      <c r="E677" s="18"/>
    </row>
    <row r="678" spans="5:5" ht="12.75" x14ac:dyDescent="0.2">
      <c r="E678" s="18"/>
    </row>
    <row r="679" spans="5:5" ht="12.75" x14ac:dyDescent="0.2">
      <c r="E679" s="18"/>
    </row>
    <row r="680" spans="5:5" ht="12.75" x14ac:dyDescent="0.2">
      <c r="E680" s="18"/>
    </row>
    <row r="681" spans="5:5" ht="12.75" x14ac:dyDescent="0.2">
      <c r="E681" s="18"/>
    </row>
    <row r="682" spans="5:5" ht="12.75" x14ac:dyDescent="0.2">
      <c r="E682" s="18"/>
    </row>
    <row r="683" spans="5:5" ht="12.75" x14ac:dyDescent="0.2">
      <c r="E683" s="18"/>
    </row>
    <row r="684" spans="5:5" ht="12.75" x14ac:dyDescent="0.2">
      <c r="E684" s="18"/>
    </row>
    <row r="685" spans="5:5" ht="12.75" x14ac:dyDescent="0.2">
      <c r="E685" s="18"/>
    </row>
    <row r="686" spans="5:5" ht="12.75" x14ac:dyDescent="0.2">
      <c r="E686" s="18"/>
    </row>
    <row r="687" spans="5:5" ht="12.75" x14ac:dyDescent="0.2">
      <c r="E687" s="18"/>
    </row>
    <row r="688" spans="5:5" ht="12.75" x14ac:dyDescent="0.2">
      <c r="E688" s="18"/>
    </row>
    <row r="689" spans="5:5" ht="12.75" x14ac:dyDescent="0.2">
      <c r="E689" s="18"/>
    </row>
    <row r="690" spans="5:5" ht="12.75" x14ac:dyDescent="0.2">
      <c r="E690" s="18"/>
    </row>
    <row r="691" spans="5:5" ht="12.75" x14ac:dyDescent="0.2">
      <c r="E691" s="18"/>
    </row>
    <row r="692" spans="5:5" ht="12.75" x14ac:dyDescent="0.2">
      <c r="E692" s="18"/>
    </row>
    <row r="693" spans="5:5" ht="12.75" x14ac:dyDescent="0.2">
      <c r="E693" s="18"/>
    </row>
    <row r="694" spans="5:5" ht="12.75" x14ac:dyDescent="0.2">
      <c r="E694" s="18"/>
    </row>
    <row r="695" spans="5:5" ht="12.75" x14ac:dyDescent="0.2">
      <c r="E695" s="18"/>
    </row>
    <row r="696" spans="5:5" ht="12.75" x14ac:dyDescent="0.2">
      <c r="E696" s="18"/>
    </row>
    <row r="697" spans="5:5" ht="12.75" x14ac:dyDescent="0.2">
      <c r="E697" s="18"/>
    </row>
    <row r="698" spans="5:5" ht="12.75" x14ac:dyDescent="0.2">
      <c r="E698" s="18"/>
    </row>
    <row r="699" spans="5:5" ht="12.75" x14ac:dyDescent="0.2">
      <c r="E699" s="18"/>
    </row>
    <row r="700" spans="5:5" ht="12.75" x14ac:dyDescent="0.2">
      <c r="E700" s="18"/>
    </row>
    <row r="701" spans="5:5" ht="12.75" x14ac:dyDescent="0.2">
      <c r="E701" s="18"/>
    </row>
    <row r="702" spans="5:5" ht="12.75" x14ac:dyDescent="0.2">
      <c r="E702" s="18"/>
    </row>
    <row r="703" spans="5:5" ht="12.75" x14ac:dyDescent="0.2">
      <c r="E703" s="18"/>
    </row>
    <row r="704" spans="5:5" ht="12.75" x14ac:dyDescent="0.2">
      <c r="E704" s="18"/>
    </row>
    <row r="705" spans="5:5" ht="12.75" x14ac:dyDescent="0.2">
      <c r="E705" s="18"/>
    </row>
    <row r="706" spans="5:5" ht="12.75" x14ac:dyDescent="0.2">
      <c r="E706" s="18"/>
    </row>
    <row r="707" spans="5:5" ht="12.75" x14ac:dyDescent="0.2">
      <c r="E707" s="18"/>
    </row>
    <row r="708" spans="5:5" ht="12.75" x14ac:dyDescent="0.2">
      <c r="E708" s="18"/>
    </row>
    <row r="709" spans="5:5" ht="12.75" x14ac:dyDescent="0.2">
      <c r="E709" s="18"/>
    </row>
    <row r="710" spans="5:5" ht="12.75" x14ac:dyDescent="0.2">
      <c r="E710" s="18"/>
    </row>
    <row r="711" spans="5:5" ht="12.75" x14ac:dyDescent="0.2">
      <c r="E711" s="18"/>
    </row>
    <row r="712" spans="5:5" ht="12.75" x14ac:dyDescent="0.2">
      <c r="E712" s="18"/>
    </row>
    <row r="713" spans="5:5" ht="12.75" x14ac:dyDescent="0.2">
      <c r="E713" s="18"/>
    </row>
    <row r="714" spans="5:5" ht="12.75" x14ac:dyDescent="0.2">
      <c r="E714" s="18"/>
    </row>
    <row r="715" spans="5:5" ht="12.75" x14ac:dyDescent="0.2">
      <c r="E715" s="18"/>
    </row>
    <row r="716" spans="5:5" ht="12.75" x14ac:dyDescent="0.2">
      <c r="E716" s="18"/>
    </row>
    <row r="717" spans="5:5" ht="12.75" x14ac:dyDescent="0.2">
      <c r="E717" s="18"/>
    </row>
    <row r="718" spans="5:5" ht="12.75" x14ac:dyDescent="0.2">
      <c r="E718" s="18"/>
    </row>
    <row r="719" spans="5:5" ht="12.75" x14ac:dyDescent="0.2">
      <c r="E719" s="18"/>
    </row>
    <row r="720" spans="5:5" ht="12.75" x14ac:dyDescent="0.2">
      <c r="E720" s="18"/>
    </row>
    <row r="721" spans="5:5" ht="12.75" x14ac:dyDescent="0.2">
      <c r="E721" s="18"/>
    </row>
    <row r="722" spans="5:5" ht="12.75" x14ac:dyDescent="0.2">
      <c r="E722" s="18"/>
    </row>
    <row r="723" spans="5:5" ht="12.75" x14ac:dyDescent="0.2">
      <c r="E723" s="18"/>
    </row>
    <row r="724" spans="5:5" ht="12.75" x14ac:dyDescent="0.2">
      <c r="E724" s="18"/>
    </row>
    <row r="725" spans="5:5" ht="12.75" x14ac:dyDescent="0.2">
      <c r="E725" s="18"/>
    </row>
    <row r="726" spans="5:5" ht="12.75" x14ac:dyDescent="0.2">
      <c r="E726" s="18"/>
    </row>
    <row r="727" spans="5:5" ht="12.75" x14ac:dyDescent="0.2">
      <c r="E727" s="18"/>
    </row>
    <row r="728" spans="5:5" ht="12.75" x14ac:dyDescent="0.2">
      <c r="E728" s="18"/>
    </row>
    <row r="729" spans="5:5" ht="12.75" x14ac:dyDescent="0.2">
      <c r="E729" s="18"/>
    </row>
    <row r="730" spans="5:5" ht="12.75" x14ac:dyDescent="0.2">
      <c r="E730" s="18"/>
    </row>
    <row r="731" spans="5:5" ht="12.75" x14ac:dyDescent="0.2">
      <c r="E731" s="18"/>
    </row>
    <row r="732" spans="5:5" ht="12.75" x14ac:dyDescent="0.2">
      <c r="E732" s="18"/>
    </row>
    <row r="733" spans="5:5" ht="12.75" x14ac:dyDescent="0.2">
      <c r="E733" s="18"/>
    </row>
    <row r="734" spans="5:5" ht="12.75" x14ac:dyDescent="0.2">
      <c r="E734" s="18"/>
    </row>
    <row r="735" spans="5:5" ht="12.75" x14ac:dyDescent="0.2">
      <c r="E735" s="18"/>
    </row>
    <row r="736" spans="5:5" ht="12.75" x14ac:dyDescent="0.2">
      <c r="E736" s="18"/>
    </row>
    <row r="737" spans="5:5" ht="12.75" x14ac:dyDescent="0.2">
      <c r="E737" s="18"/>
    </row>
    <row r="738" spans="5:5" ht="12.75" x14ac:dyDescent="0.2">
      <c r="E738" s="18"/>
    </row>
    <row r="739" spans="5:5" ht="12.75" x14ac:dyDescent="0.2">
      <c r="E739" s="18"/>
    </row>
    <row r="740" spans="5:5" ht="12.75" x14ac:dyDescent="0.2">
      <c r="E740" s="18"/>
    </row>
    <row r="741" spans="5:5" ht="12.75" x14ac:dyDescent="0.2">
      <c r="E741" s="18"/>
    </row>
    <row r="742" spans="5:5" ht="12.75" x14ac:dyDescent="0.2">
      <c r="E742" s="18"/>
    </row>
    <row r="743" spans="5:5" ht="12.75" x14ac:dyDescent="0.2">
      <c r="E743" s="18"/>
    </row>
    <row r="744" spans="5:5" ht="12.75" x14ac:dyDescent="0.2">
      <c r="E744" s="18"/>
    </row>
    <row r="745" spans="5:5" ht="12.75" x14ac:dyDescent="0.2">
      <c r="E745" s="18"/>
    </row>
    <row r="746" spans="5:5" ht="12.75" x14ac:dyDescent="0.2">
      <c r="E746" s="18"/>
    </row>
    <row r="747" spans="5:5" ht="12.75" x14ac:dyDescent="0.2">
      <c r="E747" s="18"/>
    </row>
    <row r="748" spans="5:5" ht="12.75" x14ac:dyDescent="0.2">
      <c r="E748" s="18"/>
    </row>
    <row r="749" spans="5:5" ht="12.75" x14ac:dyDescent="0.2">
      <c r="E749" s="18"/>
    </row>
    <row r="750" spans="5:5" ht="12.75" x14ac:dyDescent="0.2">
      <c r="E750" s="18"/>
    </row>
    <row r="751" spans="5:5" ht="12.75" x14ac:dyDescent="0.2">
      <c r="E751" s="18"/>
    </row>
    <row r="752" spans="5:5" ht="12.75" x14ac:dyDescent="0.2">
      <c r="E752" s="18"/>
    </row>
    <row r="753" spans="5:5" ht="12.75" x14ac:dyDescent="0.2">
      <c r="E753" s="18"/>
    </row>
    <row r="754" spans="5:5" ht="12.75" x14ac:dyDescent="0.2">
      <c r="E754" s="18"/>
    </row>
    <row r="755" spans="5:5" ht="12.75" x14ac:dyDescent="0.2">
      <c r="E755" s="18"/>
    </row>
    <row r="756" spans="5:5" ht="12.75" x14ac:dyDescent="0.2">
      <c r="E756" s="18"/>
    </row>
    <row r="757" spans="5:5" ht="12.75" x14ac:dyDescent="0.2">
      <c r="E757" s="18"/>
    </row>
    <row r="758" spans="5:5" ht="12.75" x14ac:dyDescent="0.2">
      <c r="E758" s="18"/>
    </row>
    <row r="759" spans="5:5" ht="12.75" x14ac:dyDescent="0.2">
      <c r="E759" s="18"/>
    </row>
    <row r="760" spans="5:5" ht="12.75" x14ac:dyDescent="0.2">
      <c r="E760" s="18"/>
    </row>
    <row r="761" spans="5:5" ht="12.75" x14ac:dyDescent="0.2">
      <c r="E761" s="18"/>
    </row>
    <row r="762" spans="5:5" ht="12.75" x14ac:dyDescent="0.2">
      <c r="E762" s="18"/>
    </row>
    <row r="763" spans="5:5" ht="12.75" x14ac:dyDescent="0.2">
      <c r="E763" s="18"/>
    </row>
    <row r="764" spans="5:5" ht="12.75" x14ac:dyDescent="0.2">
      <c r="E764" s="18"/>
    </row>
    <row r="765" spans="5:5" ht="12.75" x14ac:dyDescent="0.2">
      <c r="E765" s="18"/>
    </row>
    <row r="766" spans="5:5" ht="12.75" x14ac:dyDescent="0.2">
      <c r="E766" s="18"/>
    </row>
    <row r="767" spans="5:5" ht="12.75" x14ac:dyDescent="0.2">
      <c r="E767" s="18"/>
    </row>
    <row r="768" spans="5:5" ht="12.75" x14ac:dyDescent="0.2">
      <c r="E768" s="18"/>
    </row>
    <row r="769" spans="5:5" ht="12.75" x14ac:dyDescent="0.2">
      <c r="E769" s="18"/>
    </row>
    <row r="770" spans="5:5" ht="12.75" x14ac:dyDescent="0.2">
      <c r="E770" s="18"/>
    </row>
    <row r="771" spans="5:5" ht="12.75" x14ac:dyDescent="0.2">
      <c r="E771" s="18"/>
    </row>
    <row r="772" spans="5:5" ht="12.75" x14ac:dyDescent="0.2">
      <c r="E772" s="18"/>
    </row>
    <row r="773" spans="5:5" ht="12.75" x14ac:dyDescent="0.2">
      <c r="E773" s="18"/>
    </row>
    <row r="774" spans="5:5" ht="12.75" x14ac:dyDescent="0.2">
      <c r="E774" s="18"/>
    </row>
    <row r="775" spans="5:5" ht="12.75" x14ac:dyDescent="0.2">
      <c r="E775" s="18"/>
    </row>
    <row r="776" spans="5:5" ht="12.75" x14ac:dyDescent="0.2">
      <c r="E776" s="18"/>
    </row>
    <row r="777" spans="5:5" ht="12.75" x14ac:dyDescent="0.2">
      <c r="E777" s="18"/>
    </row>
    <row r="778" spans="5:5" ht="12.75" x14ac:dyDescent="0.2">
      <c r="E778" s="18"/>
    </row>
    <row r="779" spans="5:5" ht="12.75" x14ac:dyDescent="0.2">
      <c r="E779" s="18"/>
    </row>
    <row r="780" spans="5:5" ht="12.75" x14ac:dyDescent="0.2">
      <c r="E780" s="18"/>
    </row>
    <row r="781" spans="5:5" ht="12.75" x14ac:dyDescent="0.2">
      <c r="E781" s="18"/>
    </row>
    <row r="782" spans="5:5" ht="12.75" x14ac:dyDescent="0.2">
      <c r="E782" s="18"/>
    </row>
    <row r="783" spans="5:5" ht="12.75" x14ac:dyDescent="0.2">
      <c r="E783" s="18"/>
    </row>
    <row r="784" spans="5:5" ht="12.75" x14ac:dyDescent="0.2">
      <c r="E784" s="18"/>
    </row>
    <row r="785" spans="5:5" ht="12.75" x14ac:dyDescent="0.2">
      <c r="E785" s="18"/>
    </row>
    <row r="786" spans="5:5" ht="12.75" x14ac:dyDescent="0.2">
      <c r="E786" s="18"/>
    </row>
    <row r="787" spans="5:5" ht="12.75" x14ac:dyDescent="0.2">
      <c r="E787" s="18"/>
    </row>
    <row r="788" spans="5:5" ht="12.75" x14ac:dyDescent="0.2">
      <c r="E788" s="18"/>
    </row>
    <row r="789" spans="5:5" ht="12.75" x14ac:dyDescent="0.2">
      <c r="E789" s="18"/>
    </row>
    <row r="790" spans="5:5" ht="12.75" x14ac:dyDescent="0.2">
      <c r="E790" s="18"/>
    </row>
    <row r="791" spans="5:5" ht="12.75" x14ac:dyDescent="0.2">
      <c r="E791" s="18"/>
    </row>
    <row r="792" spans="5:5" ht="12.75" x14ac:dyDescent="0.2">
      <c r="E792" s="18"/>
    </row>
    <row r="793" spans="5:5" ht="12.75" x14ac:dyDescent="0.2">
      <c r="E793" s="18"/>
    </row>
    <row r="794" spans="5:5" ht="12.75" x14ac:dyDescent="0.2">
      <c r="E794" s="18"/>
    </row>
    <row r="795" spans="5:5" ht="12.75" x14ac:dyDescent="0.2">
      <c r="E795" s="18"/>
    </row>
    <row r="796" spans="5:5" ht="12.75" x14ac:dyDescent="0.2">
      <c r="E796" s="18"/>
    </row>
    <row r="797" spans="5:5" ht="12.75" x14ac:dyDescent="0.2">
      <c r="E797" s="18"/>
    </row>
    <row r="798" spans="5:5" ht="12.75" x14ac:dyDescent="0.2">
      <c r="E798" s="18"/>
    </row>
    <row r="799" spans="5:5" ht="12.75" x14ac:dyDescent="0.2">
      <c r="E799" s="18"/>
    </row>
    <row r="800" spans="5:5" ht="12.75" x14ac:dyDescent="0.2">
      <c r="E800" s="18"/>
    </row>
    <row r="801" spans="5:5" ht="12.75" x14ac:dyDescent="0.2">
      <c r="E801" s="18"/>
    </row>
    <row r="802" spans="5:5" ht="12.75" x14ac:dyDescent="0.2">
      <c r="E802" s="18"/>
    </row>
    <row r="803" spans="5:5" ht="12.75" x14ac:dyDescent="0.2">
      <c r="E803" s="18"/>
    </row>
    <row r="804" spans="5:5" ht="12.75" x14ac:dyDescent="0.2">
      <c r="E804" s="18"/>
    </row>
    <row r="805" spans="5:5" ht="12.75" x14ac:dyDescent="0.2">
      <c r="E805" s="18"/>
    </row>
    <row r="806" spans="5:5" ht="12.75" x14ac:dyDescent="0.2">
      <c r="E806" s="18"/>
    </row>
    <row r="807" spans="5:5" ht="12.75" x14ac:dyDescent="0.2">
      <c r="E807" s="18"/>
    </row>
    <row r="808" spans="5:5" ht="12.75" x14ac:dyDescent="0.2">
      <c r="E808" s="18"/>
    </row>
    <row r="809" spans="5:5" ht="12.75" x14ac:dyDescent="0.2">
      <c r="E809" s="18"/>
    </row>
    <row r="810" spans="5:5" ht="12.75" x14ac:dyDescent="0.2">
      <c r="E810" s="18"/>
    </row>
    <row r="811" spans="5:5" ht="12.75" x14ac:dyDescent="0.2">
      <c r="E811" s="18"/>
    </row>
    <row r="812" spans="5:5" ht="12.75" x14ac:dyDescent="0.2">
      <c r="E812" s="18"/>
    </row>
    <row r="813" spans="5:5" ht="12.75" x14ac:dyDescent="0.2">
      <c r="E813" s="18"/>
    </row>
    <row r="814" spans="5:5" ht="12.75" x14ac:dyDescent="0.2">
      <c r="E814" s="18"/>
    </row>
    <row r="815" spans="5:5" ht="12.75" x14ac:dyDescent="0.2">
      <c r="E815" s="18"/>
    </row>
    <row r="816" spans="5:5" ht="12.75" x14ac:dyDescent="0.2">
      <c r="E816" s="18"/>
    </row>
    <row r="817" spans="5:5" ht="12.75" x14ac:dyDescent="0.2">
      <c r="E817" s="18"/>
    </row>
    <row r="818" spans="5:5" ht="12.75" x14ac:dyDescent="0.2">
      <c r="E818" s="18"/>
    </row>
    <row r="819" spans="5:5" ht="12.75" x14ac:dyDescent="0.2">
      <c r="E819" s="18"/>
    </row>
    <row r="820" spans="5:5" ht="12.75" x14ac:dyDescent="0.2">
      <c r="E820" s="18"/>
    </row>
    <row r="821" spans="5:5" ht="12.75" x14ac:dyDescent="0.2">
      <c r="E821" s="18"/>
    </row>
    <row r="822" spans="5:5" ht="12.75" x14ac:dyDescent="0.2">
      <c r="E822" s="18"/>
    </row>
    <row r="823" spans="5:5" ht="12.75" x14ac:dyDescent="0.2">
      <c r="E823" s="18"/>
    </row>
    <row r="824" spans="5:5" ht="12.75" x14ac:dyDescent="0.2">
      <c r="E824" s="18"/>
    </row>
    <row r="825" spans="5:5" ht="12.75" x14ac:dyDescent="0.2">
      <c r="E825" s="18"/>
    </row>
    <row r="826" spans="5:5" ht="12.75" x14ac:dyDescent="0.2">
      <c r="E826" s="18"/>
    </row>
    <row r="827" spans="5:5" ht="12.75" x14ac:dyDescent="0.2">
      <c r="E827" s="18"/>
    </row>
    <row r="828" spans="5:5" ht="12.75" x14ac:dyDescent="0.2">
      <c r="E828" s="18"/>
    </row>
    <row r="829" spans="5:5" ht="12.75" x14ac:dyDescent="0.2">
      <c r="E829" s="18"/>
    </row>
    <row r="830" spans="5:5" ht="12.75" x14ac:dyDescent="0.2">
      <c r="E830" s="18"/>
    </row>
    <row r="831" spans="5:5" ht="12.75" x14ac:dyDescent="0.2">
      <c r="E831" s="18"/>
    </row>
    <row r="832" spans="5:5" ht="12.75" x14ac:dyDescent="0.2">
      <c r="E832" s="18"/>
    </row>
    <row r="833" spans="5:5" ht="12.75" x14ac:dyDescent="0.2">
      <c r="E833" s="18"/>
    </row>
    <row r="834" spans="5:5" ht="12.75" x14ac:dyDescent="0.2">
      <c r="E834" s="18"/>
    </row>
    <row r="835" spans="5:5" ht="12.75" x14ac:dyDescent="0.2">
      <c r="E835" s="18"/>
    </row>
    <row r="836" spans="5:5" ht="12.75" x14ac:dyDescent="0.2">
      <c r="E836" s="18"/>
    </row>
    <row r="837" spans="5:5" ht="12.75" x14ac:dyDescent="0.2">
      <c r="E837" s="18"/>
    </row>
    <row r="838" spans="5:5" ht="12.75" x14ac:dyDescent="0.2">
      <c r="E838" s="18"/>
    </row>
    <row r="839" spans="5:5" ht="12.75" x14ac:dyDescent="0.2">
      <c r="E839" s="18"/>
    </row>
    <row r="840" spans="5:5" ht="12.75" x14ac:dyDescent="0.2">
      <c r="E840" s="18"/>
    </row>
    <row r="841" spans="5:5" ht="12.75" x14ac:dyDescent="0.2">
      <c r="E841" s="18"/>
    </row>
    <row r="842" spans="5:5" ht="12.75" x14ac:dyDescent="0.2">
      <c r="E842" s="18"/>
    </row>
    <row r="843" spans="5:5" ht="12.75" x14ac:dyDescent="0.2">
      <c r="E843" s="18"/>
    </row>
    <row r="844" spans="5:5" ht="12.75" x14ac:dyDescent="0.2">
      <c r="E844" s="18"/>
    </row>
    <row r="845" spans="5:5" ht="12.75" x14ac:dyDescent="0.2">
      <c r="E845" s="18"/>
    </row>
    <row r="846" spans="5:5" ht="12.75" x14ac:dyDescent="0.2">
      <c r="E846" s="18"/>
    </row>
    <row r="847" spans="5:5" ht="12.75" x14ac:dyDescent="0.2">
      <c r="E847" s="18"/>
    </row>
    <row r="848" spans="5:5" ht="12.75" x14ac:dyDescent="0.2">
      <c r="E848" s="18"/>
    </row>
    <row r="849" spans="5:5" ht="12.75" x14ac:dyDescent="0.2">
      <c r="E849" s="18"/>
    </row>
    <row r="850" spans="5:5" ht="12.75" x14ac:dyDescent="0.2">
      <c r="E850" s="18"/>
    </row>
    <row r="851" spans="5:5" ht="12.75" x14ac:dyDescent="0.2">
      <c r="E851" s="18"/>
    </row>
    <row r="852" spans="5:5" ht="12.75" x14ac:dyDescent="0.2">
      <c r="E852" s="18"/>
    </row>
    <row r="853" spans="5:5" ht="12.75" x14ac:dyDescent="0.2">
      <c r="E853" s="18"/>
    </row>
    <row r="854" spans="5:5" ht="12.75" x14ac:dyDescent="0.2">
      <c r="E854" s="18"/>
    </row>
    <row r="855" spans="5:5" ht="12.75" x14ac:dyDescent="0.2">
      <c r="E855" s="18"/>
    </row>
    <row r="856" spans="5:5" ht="12.75" x14ac:dyDescent="0.2">
      <c r="E856" s="18"/>
    </row>
    <row r="857" spans="5:5" ht="12.75" x14ac:dyDescent="0.2">
      <c r="E857" s="18"/>
    </row>
    <row r="858" spans="5:5" ht="12.75" x14ac:dyDescent="0.2">
      <c r="E858" s="18"/>
    </row>
    <row r="859" spans="5:5" ht="12.75" x14ac:dyDescent="0.2">
      <c r="E859" s="18"/>
    </row>
    <row r="860" spans="5:5" ht="12.75" x14ac:dyDescent="0.2">
      <c r="E860" s="18"/>
    </row>
    <row r="861" spans="5:5" ht="12.75" x14ac:dyDescent="0.2">
      <c r="E861" s="18"/>
    </row>
    <row r="862" spans="5:5" ht="12.75" x14ac:dyDescent="0.2">
      <c r="E862" s="18"/>
    </row>
    <row r="863" spans="5:5" ht="12.75" x14ac:dyDescent="0.2">
      <c r="E863" s="18"/>
    </row>
    <row r="864" spans="5:5" ht="12.75" x14ac:dyDescent="0.2">
      <c r="E864" s="18"/>
    </row>
    <row r="865" spans="5:5" ht="12.75" x14ac:dyDescent="0.2">
      <c r="E865" s="18"/>
    </row>
    <row r="866" spans="5:5" ht="12.75" x14ac:dyDescent="0.2">
      <c r="E866" s="18"/>
    </row>
    <row r="867" spans="5:5" ht="12.75" x14ac:dyDescent="0.2">
      <c r="E867" s="18"/>
    </row>
    <row r="868" spans="5:5" ht="12.75" x14ac:dyDescent="0.2">
      <c r="E868" s="18"/>
    </row>
    <row r="869" spans="5:5" ht="12.75" x14ac:dyDescent="0.2">
      <c r="E869" s="18"/>
    </row>
    <row r="870" spans="5:5" ht="12.75" x14ac:dyDescent="0.2">
      <c r="E870" s="18"/>
    </row>
    <row r="871" spans="5:5" ht="12.75" x14ac:dyDescent="0.2">
      <c r="E871" s="18"/>
    </row>
    <row r="872" spans="5:5" ht="12.75" x14ac:dyDescent="0.2">
      <c r="E872" s="18"/>
    </row>
    <row r="873" spans="5:5" ht="12.75" x14ac:dyDescent="0.2">
      <c r="E873" s="18"/>
    </row>
    <row r="874" spans="5:5" ht="12.75" x14ac:dyDescent="0.2">
      <c r="E874" s="18"/>
    </row>
    <row r="875" spans="5:5" ht="12.75" x14ac:dyDescent="0.2">
      <c r="E875" s="18"/>
    </row>
    <row r="876" spans="5:5" ht="12.75" x14ac:dyDescent="0.2">
      <c r="E876" s="18"/>
    </row>
    <row r="877" spans="5:5" ht="12.75" x14ac:dyDescent="0.2">
      <c r="E877" s="18"/>
    </row>
    <row r="878" spans="5:5" ht="12.75" x14ac:dyDescent="0.2">
      <c r="E878" s="18"/>
    </row>
    <row r="879" spans="5:5" ht="12.75" x14ac:dyDescent="0.2">
      <c r="E879" s="18"/>
    </row>
    <row r="880" spans="5:5" ht="12.75" x14ac:dyDescent="0.2">
      <c r="E880" s="18"/>
    </row>
    <row r="881" spans="5:5" ht="12.75" x14ac:dyDescent="0.2">
      <c r="E881" s="18"/>
    </row>
    <row r="882" spans="5:5" ht="12.75" x14ac:dyDescent="0.2">
      <c r="E882" s="18"/>
    </row>
    <row r="883" spans="5:5" ht="12.75" x14ac:dyDescent="0.2">
      <c r="E883" s="18"/>
    </row>
    <row r="884" spans="5:5" ht="12.75" x14ac:dyDescent="0.2">
      <c r="E884" s="18"/>
    </row>
    <row r="885" spans="5:5" ht="12.75" x14ac:dyDescent="0.2">
      <c r="E885" s="18"/>
    </row>
    <row r="886" spans="5:5" ht="12.75" x14ac:dyDescent="0.2">
      <c r="E886" s="18"/>
    </row>
    <row r="887" spans="5:5" ht="12.75" x14ac:dyDescent="0.2">
      <c r="E887" s="18"/>
    </row>
    <row r="888" spans="5:5" ht="12.75" x14ac:dyDescent="0.2">
      <c r="E888" s="18"/>
    </row>
    <row r="889" spans="5:5" ht="12.75" x14ac:dyDescent="0.2">
      <c r="E889" s="18"/>
    </row>
    <row r="890" spans="5:5" ht="12.75" x14ac:dyDescent="0.2">
      <c r="E890" s="18"/>
    </row>
    <row r="891" spans="5:5" ht="12.75" x14ac:dyDescent="0.2">
      <c r="E891" s="18"/>
    </row>
    <row r="892" spans="5:5" ht="12.75" x14ac:dyDescent="0.2">
      <c r="E892" s="18"/>
    </row>
    <row r="893" spans="5:5" ht="12.75" x14ac:dyDescent="0.2">
      <c r="E893" s="18"/>
    </row>
    <row r="894" spans="5:5" ht="12.75" x14ac:dyDescent="0.2">
      <c r="E894" s="18"/>
    </row>
    <row r="895" spans="5:5" ht="12.75" x14ac:dyDescent="0.2">
      <c r="E895" s="18"/>
    </row>
    <row r="896" spans="5:5" ht="12.75" x14ac:dyDescent="0.2">
      <c r="E896" s="18"/>
    </row>
    <row r="897" spans="5:5" ht="12.75" x14ac:dyDescent="0.2">
      <c r="E897" s="18"/>
    </row>
    <row r="898" spans="5:5" ht="12.75" x14ac:dyDescent="0.2">
      <c r="E898" s="18"/>
    </row>
    <row r="899" spans="5:5" ht="12.75" x14ac:dyDescent="0.2">
      <c r="E899" s="18"/>
    </row>
    <row r="900" spans="5:5" ht="12.75" x14ac:dyDescent="0.2">
      <c r="E900" s="18"/>
    </row>
    <row r="901" spans="5:5" ht="12.75" x14ac:dyDescent="0.2">
      <c r="E901" s="18"/>
    </row>
    <row r="902" spans="5:5" ht="12.75" x14ac:dyDescent="0.2">
      <c r="E902" s="18"/>
    </row>
    <row r="903" spans="5:5" ht="12.75" x14ac:dyDescent="0.2">
      <c r="E903" s="18"/>
    </row>
    <row r="904" spans="5:5" ht="12.75" x14ac:dyDescent="0.2">
      <c r="E904" s="18"/>
    </row>
    <row r="905" spans="5:5" ht="12.75" x14ac:dyDescent="0.2">
      <c r="E905" s="18"/>
    </row>
    <row r="906" spans="5:5" ht="12.75" x14ac:dyDescent="0.2">
      <c r="E906" s="18"/>
    </row>
    <row r="907" spans="5:5" ht="12.75" x14ac:dyDescent="0.2">
      <c r="E907" s="18"/>
    </row>
    <row r="908" spans="5:5" ht="12.75" x14ac:dyDescent="0.2">
      <c r="E908" s="18"/>
    </row>
    <row r="909" spans="5:5" ht="12.75" x14ac:dyDescent="0.2">
      <c r="E909" s="18"/>
    </row>
    <row r="910" spans="5:5" ht="12.75" x14ac:dyDescent="0.2">
      <c r="E910" s="18"/>
    </row>
    <row r="911" spans="5:5" ht="12.75" x14ac:dyDescent="0.2">
      <c r="E911" s="18"/>
    </row>
    <row r="912" spans="5:5" ht="12.75" x14ac:dyDescent="0.2">
      <c r="E912" s="18"/>
    </row>
    <row r="913" spans="5:5" ht="12.75" x14ac:dyDescent="0.2">
      <c r="E913" s="18"/>
    </row>
    <row r="914" spans="5:5" ht="12.75" x14ac:dyDescent="0.2">
      <c r="E914" s="18"/>
    </row>
    <row r="915" spans="5:5" ht="12.75" x14ac:dyDescent="0.2">
      <c r="E915" s="18"/>
    </row>
    <row r="916" spans="5:5" ht="12.75" x14ac:dyDescent="0.2">
      <c r="E916" s="18"/>
    </row>
    <row r="917" spans="5:5" ht="12.75" x14ac:dyDescent="0.2">
      <c r="E917" s="18"/>
    </row>
    <row r="918" spans="5:5" ht="12.75" x14ac:dyDescent="0.2">
      <c r="E918" s="18"/>
    </row>
    <row r="919" spans="5:5" ht="12.75" x14ac:dyDescent="0.2">
      <c r="E919" s="18"/>
    </row>
    <row r="920" spans="5:5" ht="12.75" x14ac:dyDescent="0.2">
      <c r="E920" s="18"/>
    </row>
    <row r="921" spans="5:5" ht="12.75" x14ac:dyDescent="0.2">
      <c r="E921" s="18"/>
    </row>
    <row r="922" spans="5:5" ht="12.75" x14ac:dyDescent="0.2">
      <c r="E922" s="18"/>
    </row>
    <row r="923" spans="5:5" ht="12.75" x14ac:dyDescent="0.2">
      <c r="E923" s="18"/>
    </row>
    <row r="924" spans="5:5" ht="12.75" x14ac:dyDescent="0.2">
      <c r="E924" s="18"/>
    </row>
    <row r="925" spans="5:5" ht="12.75" x14ac:dyDescent="0.2">
      <c r="E925" s="18"/>
    </row>
    <row r="926" spans="5:5" ht="12.75" x14ac:dyDescent="0.2">
      <c r="E926" s="18"/>
    </row>
    <row r="927" spans="5:5" ht="12.75" x14ac:dyDescent="0.2">
      <c r="E927" s="18"/>
    </row>
    <row r="928" spans="5:5" ht="12.75" x14ac:dyDescent="0.2">
      <c r="E928" s="18"/>
    </row>
    <row r="929" spans="5:5" ht="12.75" x14ac:dyDescent="0.2">
      <c r="E929" s="18"/>
    </row>
    <row r="930" spans="5:5" ht="12.75" x14ac:dyDescent="0.2">
      <c r="E930" s="18"/>
    </row>
    <row r="931" spans="5:5" ht="12.75" x14ac:dyDescent="0.2">
      <c r="E931" s="18"/>
    </row>
    <row r="932" spans="5:5" ht="12.75" x14ac:dyDescent="0.2">
      <c r="E932" s="18"/>
    </row>
    <row r="933" spans="5:5" ht="12.75" x14ac:dyDescent="0.2">
      <c r="E933" s="18"/>
    </row>
    <row r="934" spans="5:5" ht="12.75" x14ac:dyDescent="0.2">
      <c r="E934" s="18"/>
    </row>
    <row r="935" spans="5:5" ht="12.75" x14ac:dyDescent="0.2">
      <c r="E935" s="18"/>
    </row>
    <row r="936" spans="5:5" ht="12.75" x14ac:dyDescent="0.2">
      <c r="E936" s="18"/>
    </row>
    <row r="937" spans="5:5" ht="12.75" x14ac:dyDescent="0.2">
      <c r="E937" s="18"/>
    </row>
    <row r="938" spans="5:5" ht="12.75" x14ac:dyDescent="0.2">
      <c r="E938" s="18"/>
    </row>
    <row r="939" spans="5:5" ht="12.75" x14ac:dyDescent="0.2">
      <c r="E939" s="18"/>
    </row>
    <row r="940" spans="5:5" ht="12.75" x14ac:dyDescent="0.2">
      <c r="E940" s="18"/>
    </row>
    <row r="941" spans="5:5" ht="12.75" x14ac:dyDescent="0.2">
      <c r="E941" s="18"/>
    </row>
    <row r="942" spans="5:5" ht="12.75" x14ac:dyDescent="0.2">
      <c r="E942" s="18"/>
    </row>
    <row r="943" spans="5:5" ht="12.75" x14ac:dyDescent="0.2">
      <c r="E943" s="18"/>
    </row>
    <row r="944" spans="5:5" ht="12.75" x14ac:dyDescent="0.2">
      <c r="E944" s="18"/>
    </row>
    <row r="945" spans="5:5" ht="12.75" x14ac:dyDescent="0.2">
      <c r="E945" s="18"/>
    </row>
    <row r="946" spans="5:5" ht="12.75" x14ac:dyDescent="0.2">
      <c r="E946" s="18"/>
    </row>
    <row r="947" spans="5:5" ht="12.75" x14ac:dyDescent="0.2">
      <c r="E947" s="18"/>
    </row>
    <row r="948" spans="5:5" ht="12.75" x14ac:dyDescent="0.2">
      <c r="E948" s="18"/>
    </row>
    <row r="949" spans="5:5" ht="12.75" x14ac:dyDescent="0.2">
      <c r="E949" s="18"/>
    </row>
    <row r="950" spans="5:5" ht="12.75" x14ac:dyDescent="0.2">
      <c r="E950" s="18"/>
    </row>
    <row r="951" spans="5:5" ht="12.75" x14ac:dyDescent="0.2">
      <c r="E951" s="18"/>
    </row>
    <row r="952" spans="5:5" ht="12.75" x14ac:dyDescent="0.2">
      <c r="E952" s="18"/>
    </row>
    <row r="953" spans="5:5" ht="12.75" x14ac:dyDescent="0.2">
      <c r="E953" s="18"/>
    </row>
    <row r="954" spans="5:5" ht="12.75" x14ac:dyDescent="0.2">
      <c r="E954" s="18"/>
    </row>
    <row r="955" spans="5:5" ht="12.75" x14ac:dyDescent="0.2">
      <c r="E955" s="18"/>
    </row>
    <row r="956" spans="5:5" ht="12.75" x14ac:dyDescent="0.2">
      <c r="E956" s="18"/>
    </row>
    <row r="957" spans="5:5" ht="12.75" x14ac:dyDescent="0.2">
      <c r="E957" s="18"/>
    </row>
    <row r="958" spans="5:5" ht="12.75" x14ac:dyDescent="0.2">
      <c r="E958" s="18"/>
    </row>
    <row r="959" spans="5:5" ht="12.75" x14ac:dyDescent="0.2">
      <c r="E959" s="18"/>
    </row>
    <row r="960" spans="5:5" ht="12.75" x14ac:dyDescent="0.2">
      <c r="E960" s="18"/>
    </row>
    <row r="961" spans="5:5" ht="12.75" x14ac:dyDescent="0.2">
      <c r="E961" s="18"/>
    </row>
    <row r="962" spans="5:5" ht="12.75" x14ac:dyDescent="0.2">
      <c r="E962" s="18"/>
    </row>
    <row r="963" spans="5:5" ht="12.75" x14ac:dyDescent="0.2">
      <c r="E963" s="18"/>
    </row>
    <row r="964" spans="5:5" ht="12.75" x14ac:dyDescent="0.2">
      <c r="E964" s="18"/>
    </row>
    <row r="965" spans="5:5" ht="12.75" x14ac:dyDescent="0.2">
      <c r="E965" s="18"/>
    </row>
    <row r="966" spans="5:5" ht="12.75" x14ac:dyDescent="0.2">
      <c r="E966" s="18"/>
    </row>
    <row r="967" spans="5:5" ht="12.75" x14ac:dyDescent="0.2">
      <c r="E967" s="18"/>
    </row>
    <row r="968" spans="5:5" ht="12.75" x14ac:dyDescent="0.2">
      <c r="E968" s="18"/>
    </row>
    <row r="969" spans="5:5" ht="12.75" x14ac:dyDescent="0.2">
      <c r="E969" s="18"/>
    </row>
    <row r="970" spans="5:5" ht="12.75" x14ac:dyDescent="0.2">
      <c r="E970" s="18"/>
    </row>
    <row r="971" spans="5:5" ht="12.75" x14ac:dyDescent="0.2">
      <c r="E971" s="18"/>
    </row>
    <row r="972" spans="5:5" ht="12.75" x14ac:dyDescent="0.2">
      <c r="E972" s="18"/>
    </row>
    <row r="973" spans="5:5" ht="12.75" x14ac:dyDescent="0.2">
      <c r="E973" s="18"/>
    </row>
    <row r="974" spans="5:5" ht="12.75" x14ac:dyDescent="0.2">
      <c r="E974" s="18"/>
    </row>
    <row r="975" spans="5:5" ht="12.75" x14ac:dyDescent="0.2">
      <c r="E975" s="18"/>
    </row>
    <row r="976" spans="5:5" ht="12.75" x14ac:dyDescent="0.2">
      <c r="E976" s="18"/>
    </row>
    <row r="977" spans="5:5" ht="12.75" x14ac:dyDescent="0.2">
      <c r="E977" s="18"/>
    </row>
    <row r="978" spans="5:5" ht="12.75" x14ac:dyDescent="0.2">
      <c r="E978" s="18"/>
    </row>
    <row r="979" spans="5:5" ht="12.75" x14ac:dyDescent="0.2">
      <c r="E979" s="18"/>
    </row>
    <row r="980" spans="5:5" ht="12.75" x14ac:dyDescent="0.2">
      <c r="E980" s="18"/>
    </row>
    <row r="981" spans="5:5" ht="12.75" x14ac:dyDescent="0.2">
      <c r="E981" s="18"/>
    </row>
    <row r="982" spans="5:5" ht="12.75" x14ac:dyDescent="0.2">
      <c r="E982" s="18"/>
    </row>
    <row r="983" spans="5:5" ht="12.75" x14ac:dyDescent="0.2">
      <c r="E983" s="18"/>
    </row>
    <row r="984" spans="5:5" ht="12.75" x14ac:dyDescent="0.2">
      <c r="E984" s="18"/>
    </row>
    <row r="985" spans="5:5" ht="12.75" x14ac:dyDescent="0.2">
      <c r="E985" s="18"/>
    </row>
    <row r="986" spans="5:5" ht="12.75" x14ac:dyDescent="0.2">
      <c r="E986" s="18"/>
    </row>
    <row r="987" spans="5:5" ht="12.75" x14ac:dyDescent="0.2">
      <c r="E987" s="18"/>
    </row>
    <row r="988" spans="5:5" ht="12.75" x14ac:dyDescent="0.2">
      <c r="E988" s="18"/>
    </row>
    <row r="989" spans="5:5" ht="12.75" x14ac:dyDescent="0.2">
      <c r="E989" s="18"/>
    </row>
    <row r="990" spans="5:5" ht="12.75" x14ac:dyDescent="0.2">
      <c r="E990" s="18"/>
    </row>
    <row r="991" spans="5:5" ht="12.75" x14ac:dyDescent="0.2">
      <c r="E991" s="18"/>
    </row>
    <row r="992" spans="5:5" ht="12.75" x14ac:dyDescent="0.2">
      <c r="E992" s="18"/>
    </row>
    <row r="993" spans="5:5" ht="12.75" x14ac:dyDescent="0.2">
      <c r="E993" s="18"/>
    </row>
    <row r="994" spans="5:5" ht="12.75" x14ac:dyDescent="0.2">
      <c r="E994" s="18"/>
    </row>
    <row r="995" spans="5:5" ht="12.75" x14ac:dyDescent="0.2">
      <c r="E995" s="18"/>
    </row>
    <row r="996" spans="5:5" ht="12.75" x14ac:dyDescent="0.2">
      <c r="E996" s="18"/>
    </row>
    <row r="997" spans="5:5" ht="12.75" x14ac:dyDescent="0.2">
      <c r="E997" s="18"/>
    </row>
    <row r="998" spans="5:5" ht="12.75" x14ac:dyDescent="0.2">
      <c r="E998" s="18"/>
    </row>
    <row r="999" spans="5:5" ht="12.75" x14ac:dyDescent="0.2">
      <c r="E999" s="18"/>
    </row>
    <row r="1000" spans="5:5" ht="12.75" x14ac:dyDescent="0.2">
      <c r="E1000" s="18"/>
    </row>
    <row r="1001" spans="5:5" ht="12.75" x14ac:dyDescent="0.2">
      <c r="E1001" s="18"/>
    </row>
    <row r="1002" spans="5:5" ht="12.75" x14ac:dyDescent="0.2">
      <c r="E1002" s="18"/>
    </row>
    <row r="1003" spans="5:5" ht="12.75" x14ac:dyDescent="0.2">
      <c r="E1003" s="18"/>
    </row>
    <row r="1004" spans="5:5" ht="12.75" x14ac:dyDescent="0.2">
      <c r="E1004" s="18"/>
    </row>
    <row r="1005" spans="5:5" ht="12.75" x14ac:dyDescent="0.2">
      <c r="E1005" s="18"/>
    </row>
    <row r="1006" spans="5:5" ht="12.75" x14ac:dyDescent="0.2">
      <c r="E1006" s="18"/>
    </row>
    <row r="1007" spans="5:5" ht="12.75" x14ac:dyDescent="0.2">
      <c r="E1007" s="18"/>
    </row>
    <row r="1008" spans="5:5" ht="12.75" x14ac:dyDescent="0.2">
      <c r="E1008" s="18"/>
    </row>
    <row r="1009" spans="5:5" ht="12.75" x14ac:dyDescent="0.2">
      <c r="E100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92DD-21DF-4AB2-8639-335D91B38301}">
  <sheetPr>
    <outlinePr summaryBelow="0" summaryRight="0"/>
  </sheetPr>
  <dimension ref="A1:AA123"/>
  <sheetViews>
    <sheetView workbookViewId="0">
      <selection activeCell="N10" sqref="N10"/>
    </sheetView>
  </sheetViews>
  <sheetFormatPr defaultColWidth="14.42578125" defaultRowHeight="15.75" customHeight="1" x14ac:dyDescent="0.2"/>
  <cols>
    <col min="1" max="1" width="8.85546875" customWidth="1"/>
    <col min="2" max="2" width="39" customWidth="1"/>
    <col min="3" max="3" width="11" bestFit="1" customWidth="1"/>
    <col min="4" max="4" width="10.28515625" bestFit="1" customWidth="1"/>
    <col min="5" max="5" width="13.5703125" style="33" customWidth="1"/>
    <col min="6" max="6" width="9.42578125" customWidth="1"/>
  </cols>
  <sheetData>
    <row r="1" spans="1:27" ht="15.75" customHeight="1" x14ac:dyDescent="0.2">
      <c r="A1" s="19"/>
      <c r="B1" s="19"/>
      <c r="C1" s="19"/>
      <c r="D1" s="19"/>
      <c r="E1" s="31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5.75" customHeight="1" x14ac:dyDescent="0.2">
      <c r="A2" s="19"/>
      <c r="B2" s="19"/>
      <c r="C2" s="19"/>
      <c r="D2" s="19"/>
      <c r="E2" s="3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.75" customHeight="1" x14ac:dyDescent="0.2">
      <c r="A3" s="19"/>
      <c r="B3" s="19"/>
      <c r="C3" s="19"/>
      <c r="D3" s="19"/>
      <c r="E3" s="3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2">
      <c r="A4" s="19"/>
      <c r="B4" s="19"/>
      <c r="C4" s="19"/>
      <c r="D4" s="19"/>
      <c r="E4" s="3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2" customHeight="1" x14ac:dyDescent="0.2">
      <c r="A5" s="24" t="s">
        <v>116</v>
      </c>
      <c r="B5" s="24" t="s">
        <v>2</v>
      </c>
      <c r="C5" s="26" t="s">
        <v>95</v>
      </c>
      <c r="D5" s="26" t="s">
        <v>123</v>
      </c>
      <c r="E5" s="32" t="s">
        <v>117</v>
      </c>
      <c r="F5" s="25" t="s">
        <v>118</v>
      </c>
      <c r="G5" s="25" t="s">
        <v>119</v>
      </c>
      <c r="H5" s="25" t="s">
        <v>120</v>
      </c>
      <c r="I5" s="25" t="s">
        <v>124</v>
      </c>
      <c r="J5" s="25" t="s">
        <v>121</v>
      </c>
      <c r="K5" s="25" t="s">
        <v>122</v>
      </c>
      <c r="L5" s="25" t="s">
        <v>125</v>
      </c>
      <c r="M5" s="25" t="s">
        <v>105</v>
      </c>
      <c r="N5" s="25" t="s">
        <v>104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2" customHeight="1" x14ac:dyDescent="0.2">
      <c r="A6" s="15">
        <v>46166</v>
      </c>
      <c r="B6" s="12" t="str">
        <f>IF(Table_13[[#This Row],[ID]]="","",VLOOKUP(Table_13[[#This Row],[ID]],Blueprints!A$2:J$101,2,FALSE))</f>
        <v>Caesarium Cadmide Reaction Formula</v>
      </c>
      <c r="C6" s="27">
        <v>660228.65</v>
      </c>
      <c r="D6" s="7">
        <v>3114624.468002799</v>
      </c>
      <c r="E6" s="30"/>
      <c r="F6" s="27"/>
      <c r="G6" s="13"/>
      <c r="H6" s="13"/>
      <c r="I6" s="13"/>
      <c r="J6" s="13"/>
      <c r="K6" s="13"/>
      <c r="L6" s="23"/>
      <c r="M6" s="13"/>
      <c r="N6" s="13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2" customHeight="1" x14ac:dyDescent="0.2">
      <c r="A7" s="15">
        <v>46167</v>
      </c>
      <c r="B7" s="12" t="str">
        <f>IF(Table_13[[#This Row],[ID]]="","",VLOOKUP(Table_13[[#This Row],[ID]],Blueprints!A$2:J$101,2,FALSE))</f>
        <v>Carbon Polymers Reaction Formula</v>
      </c>
      <c r="C7" s="27">
        <v>95241.450000000012</v>
      </c>
      <c r="D7" s="7">
        <v>300195.47725139302</v>
      </c>
      <c r="E7" s="30"/>
      <c r="F7" s="27"/>
      <c r="G7" s="13"/>
      <c r="H7" s="13"/>
      <c r="I7" s="13"/>
      <c r="J7" s="13"/>
      <c r="K7" s="13"/>
      <c r="L7" s="23"/>
      <c r="M7" s="13"/>
      <c r="N7" s="13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2" customHeight="1" x14ac:dyDescent="0.2">
      <c r="A8" s="15">
        <v>46168</v>
      </c>
      <c r="B8" s="12" t="str">
        <f>IF(Table_13[[#This Row],[ID]]="","",VLOOKUP(Table_13[[#This Row],[ID]],Blueprints!A$2:J$101,2,FALSE))</f>
        <v>Ceramic Powder Reaction Formula</v>
      </c>
      <c r="C8" s="27">
        <v>135608.75</v>
      </c>
      <c r="D8" s="7">
        <v>469168.84056242049</v>
      </c>
      <c r="E8" s="30"/>
      <c r="F8" s="27"/>
      <c r="G8" s="13"/>
      <c r="H8" s="13"/>
      <c r="I8" s="13"/>
      <c r="J8" s="13"/>
      <c r="K8" s="13"/>
      <c r="L8" s="23"/>
      <c r="M8" s="13"/>
      <c r="N8" s="13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2" customHeight="1" x14ac:dyDescent="0.2">
      <c r="A9" s="15">
        <v>46205</v>
      </c>
      <c r="B9" s="12" t="str">
        <f>IF(Table_13[[#This Row],[ID]]="","",VLOOKUP(Table_13[[#This Row],[ID]],Blueprints!A$2:J$101,2,FALSE))</f>
        <v>Crystalline Carbonide Reaction Formula</v>
      </c>
      <c r="C9" s="27">
        <v>604001.44999999995</v>
      </c>
      <c r="D9" s="7">
        <v>1410439.0750808334</v>
      </c>
      <c r="E9" s="30"/>
      <c r="F9" s="27"/>
      <c r="G9" s="13"/>
      <c r="H9" s="13"/>
      <c r="I9" s="13"/>
      <c r="J9" s="13"/>
      <c r="K9" s="13"/>
      <c r="L9" s="23"/>
      <c r="M9" s="13"/>
      <c r="N9" s="13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2" customHeight="1" x14ac:dyDescent="0.2">
      <c r="A10" s="15">
        <v>46169</v>
      </c>
      <c r="B10" s="12" t="str">
        <f>IF(Table_13[[#This Row],[ID]]="","",VLOOKUP(Table_13[[#This Row],[ID]],Blueprints!A$2:J$101,2,FALSE))</f>
        <v>Crystallite Alloy Reaction Formula</v>
      </c>
      <c r="C10" s="27">
        <v>598091.44999999995</v>
      </c>
      <c r="D10" s="7">
        <v>1746569.6045529642</v>
      </c>
      <c r="E10" s="30"/>
      <c r="F10" s="27"/>
      <c r="G10" s="13"/>
      <c r="H10" s="13"/>
      <c r="I10" s="13"/>
      <c r="J10" s="13"/>
      <c r="K10" s="13"/>
      <c r="L10" s="23"/>
      <c r="M10" s="13"/>
      <c r="N10" s="13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2" customHeight="1" x14ac:dyDescent="0.2">
      <c r="A11" s="15">
        <v>46170</v>
      </c>
      <c r="B11" s="12" t="str">
        <f>IF(Table_13[[#This Row],[ID]]="","",VLOOKUP(Table_13[[#This Row],[ID]],Blueprints!A$2:J$101,2,FALSE))</f>
        <v>Dysporite Reaction Formula</v>
      </c>
      <c r="C11" s="27">
        <v>1559778.4499999997</v>
      </c>
      <c r="D11" s="7">
        <v>10456608.293059196</v>
      </c>
      <c r="E11" s="30"/>
      <c r="F11" s="27"/>
      <c r="G11" s="13"/>
      <c r="H11" s="13"/>
      <c r="I11" s="13"/>
      <c r="J11" s="13"/>
      <c r="K11" s="13"/>
      <c r="L11" s="23"/>
      <c r="M11" s="13"/>
      <c r="N11" s="13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2" customHeight="1" x14ac:dyDescent="0.2">
      <c r="A12" s="15">
        <v>46214</v>
      </c>
      <c r="B12" s="12" t="str">
        <f>IF(Table_13[[#This Row],[ID]]="","",VLOOKUP(Table_13[[#This Row],[ID]],Blueprints!A$2:J$101,2,FALSE))</f>
        <v>Fermionic Condensates Reaction Formula</v>
      </c>
      <c r="C12" s="27">
        <v>3364972.45</v>
      </c>
      <c r="D12" s="7">
        <v>21702368.735023629</v>
      </c>
      <c r="E12" s="30"/>
      <c r="F12" s="27"/>
      <c r="G12" s="13"/>
      <c r="H12" s="13"/>
      <c r="I12" s="13"/>
      <c r="J12" s="13"/>
      <c r="K12" s="13"/>
      <c r="L12" s="23"/>
      <c r="M12" s="13"/>
      <c r="N12" s="13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2" customHeight="1" x14ac:dyDescent="0.2">
      <c r="A13" s="15">
        <v>46171</v>
      </c>
      <c r="B13" s="12" t="str">
        <f>IF(Table_13[[#This Row],[ID]]="","",VLOOKUP(Table_13[[#This Row],[ID]],Blueprints!A$2:J$101,2,FALSE))</f>
        <v>Fernite Alloy Reaction Formula</v>
      </c>
      <c r="C13" s="27">
        <v>563602.75</v>
      </c>
      <c r="D13" s="7">
        <v>1747179.463380524</v>
      </c>
      <c r="E13" s="30"/>
      <c r="F13" s="27"/>
      <c r="G13" s="13"/>
      <c r="H13" s="13"/>
      <c r="I13" s="13"/>
      <c r="J13" s="13"/>
      <c r="K13" s="13"/>
      <c r="L13" s="23"/>
      <c r="M13" s="13"/>
      <c r="N13" s="13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2" customHeight="1" x14ac:dyDescent="0.2">
      <c r="A14" s="15">
        <v>46206</v>
      </c>
      <c r="B14" s="12" t="str">
        <f>IF(Table_13[[#This Row],[ID]]="","",VLOOKUP(Table_13[[#This Row],[ID]],Blueprints!A$2:J$101,2,FALSE))</f>
        <v>Fernite Carbide Reaction Formula</v>
      </c>
      <c r="C14" s="27">
        <v>441919.75</v>
      </c>
      <c r="D14" s="7">
        <v>1710946.2298648166</v>
      </c>
      <c r="E14" s="30"/>
      <c r="F14" s="27"/>
      <c r="G14" s="13"/>
      <c r="H14" s="13"/>
      <c r="I14" s="13"/>
      <c r="J14" s="13"/>
      <c r="K14" s="13"/>
      <c r="L14" s="23"/>
      <c r="M14" s="13"/>
      <c r="N14" s="13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2" customHeight="1" x14ac:dyDescent="0.2">
      <c r="A15" s="15">
        <v>46172</v>
      </c>
      <c r="B15" s="12" t="str">
        <f>IF(Table_13[[#This Row],[ID]]="","",VLOOKUP(Table_13[[#This Row],[ID]],Blueprints!A$2:J$101,2,FALSE))</f>
        <v>Ferrofluid Reaction Formula</v>
      </c>
      <c r="C15" s="27">
        <v>1247774.75</v>
      </c>
      <c r="D15" s="7">
        <v>11437070.008188099</v>
      </c>
      <c r="E15" s="30"/>
      <c r="F15" s="27"/>
      <c r="G15" s="13"/>
      <c r="H15" s="13"/>
      <c r="I15" s="13"/>
      <c r="J15" s="13"/>
      <c r="K15" s="13"/>
      <c r="L15" s="23"/>
      <c r="M15" s="13"/>
      <c r="N15" s="13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2" customHeight="1" x14ac:dyDescent="0.2">
      <c r="A16" s="15">
        <v>46213</v>
      </c>
      <c r="B16" s="12" t="str">
        <f>IF(Table_13[[#This Row],[ID]]="","",VLOOKUP(Table_13[[#This Row],[ID]],Blueprints!A$2:J$101,2,FALSE))</f>
        <v>Ferrogel Reaction Formula</v>
      </c>
      <c r="C16" s="27">
        <v>1984030.75</v>
      </c>
      <c r="D16" s="7">
        <v>18817277.071112387</v>
      </c>
      <c r="E16" s="30"/>
      <c r="F16" s="27"/>
      <c r="G16" s="13"/>
      <c r="H16" s="13"/>
      <c r="I16" s="13"/>
      <c r="J16" s="13"/>
      <c r="K16" s="13"/>
      <c r="L16" s="23"/>
      <c r="M16" s="13"/>
      <c r="N16" s="13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2" customHeight="1" x14ac:dyDescent="0.2">
      <c r="A17" s="15">
        <v>46173</v>
      </c>
      <c r="B17" s="12" t="str">
        <f>IF(Table_13[[#This Row],[ID]]="","",VLOOKUP(Table_13[[#This Row],[ID]],Blueprints!A$2:J$101,2,FALSE))</f>
        <v>Fluxed Condensates Reaction Formula</v>
      </c>
      <c r="C17" s="27">
        <v>3125838.65</v>
      </c>
      <c r="D17" s="7">
        <v>14111695.241101809</v>
      </c>
      <c r="E17" s="30"/>
      <c r="F17" s="27"/>
      <c r="G17" s="13"/>
      <c r="H17" s="13"/>
      <c r="I17" s="13"/>
      <c r="J17" s="13"/>
      <c r="K17" s="13"/>
      <c r="L17" s="23"/>
      <c r="M17" s="13"/>
      <c r="N17" s="13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2" customHeight="1" x14ac:dyDescent="0.2">
      <c r="A18" s="15">
        <v>46209</v>
      </c>
      <c r="B18" s="12" t="str">
        <f>IF(Table_13[[#This Row],[ID]]="","",VLOOKUP(Table_13[[#This Row],[ID]],Blueprints!A$2:J$101,2,FALSE))</f>
        <v>Fulleride Reaction Formula</v>
      </c>
      <c r="C18" s="28">
        <v>2777496.15</v>
      </c>
      <c r="D18" s="15">
        <v>2485993.9594588969</v>
      </c>
      <c r="E18" s="30"/>
      <c r="F18" s="28"/>
      <c r="G18" s="13"/>
      <c r="H18" s="13"/>
      <c r="I18" s="13"/>
      <c r="J18" s="13"/>
      <c r="K18" s="13"/>
      <c r="L18" s="23"/>
      <c r="M18" s="13"/>
      <c r="N18" s="13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2" customHeight="1" x14ac:dyDescent="0.2">
      <c r="A19" s="15">
        <v>46174</v>
      </c>
      <c r="B19" s="12" t="str">
        <f>IF(Table_13[[#This Row],[ID]]="","",VLOOKUP(Table_13[[#This Row],[ID]],Blueprints!A$2:J$101,2,FALSE))</f>
        <v>Hexite Reaction Formula</v>
      </c>
      <c r="C19" s="28">
        <v>922346.15</v>
      </c>
      <c r="D19" s="15">
        <v>3680533.7727908678</v>
      </c>
      <c r="E19" s="30"/>
      <c r="F19" s="28"/>
      <c r="G19" s="13"/>
      <c r="H19" s="13"/>
      <c r="I19" s="13"/>
      <c r="J19" s="13"/>
      <c r="K19" s="13"/>
      <c r="L19" s="23"/>
      <c r="M19" s="13"/>
      <c r="N19" s="13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2" customHeight="1" x14ac:dyDescent="0.2">
      <c r="A20" s="15">
        <v>46175</v>
      </c>
      <c r="B20" s="12" t="str">
        <f>IF(Table_13[[#This Row],[ID]]="","",VLOOKUP(Table_13[[#This Row],[ID]],Blueprints!A$2:J$101,2,FALSE))</f>
        <v>Hyperflurite Reaction Formula</v>
      </c>
      <c r="C20" s="28">
        <v>844611.15000000014</v>
      </c>
      <c r="D20" s="15">
        <v>10230301.310469097</v>
      </c>
      <c r="E20" s="30"/>
      <c r="F20" s="28"/>
      <c r="G20" s="13"/>
      <c r="H20" s="13"/>
      <c r="I20" s="13"/>
      <c r="J20" s="13"/>
      <c r="K20" s="13"/>
      <c r="L20" s="23"/>
      <c r="M20" s="13"/>
      <c r="N20" s="13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2" customHeight="1" x14ac:dyDescent="0.2">
      <c r="A21" s="15">
        <v>46212</v>
      </c>
      <c r="B21" s="12" t="str">
        <f>IF(Table_13[[#This Row],[ID]]="","",VLOOKUP(Table_13[[#This Row],[ID]],Blueprints!A$2:J$101,2,FALSE))</f>
        <v>Hypersynaptic Fibers Reaction Formula</v>
      </c>
      <c r="C21" s="28">
        <v>1626172.6500000001</v>
      </c>
      <c r="D21" s="15">
        <v>9441300.7789961416</v>
      </c>
      <c r="E21" s="30"/>
      <c r="F21" s="28"/>
      <c r="G21" s="13"/>
      <c r="H21" s="13"/>
      <c r="I21" s="13"/>
      <c r="J21" s="13"/>
      <c r="K21" s="13"/>
      <c r="L21" s="23"/>
      <c r="M21" s="13"/>
      <c r="N21" s="13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2" customHeight="1" x14ac:dyDescent="0.2">
      <c r="A22" s="15">
        <v>46211</v>
      </c>
      <c r="B22" s="12" t="str">
        <f>IF(Table_13[[#This Row],[ID]]="","",VLOOKUP(Table_13[[#This Row],[ID]],Blueprints!A$2:J$101,2,FALSE))</f>
        <v>Nanotransistors Reaction Formula</v>
      </c>
      <c r="C22" s="28">
        <v>3457643.15</v>
      </c>
      <c r="D22" s="15">
        <v>8140032.3560233358</v>
      </c>
      <c r="E22" s="30"/>
      <c r="F22" s="28"/>
      <c r="G22" s="13"/>
      <c r="H22" s="13"/>
      <c r="I22" s="13"/>
      <c r="J22" s="13"/>
      <c r="K22" s="13"/>
      <c r="L22" s="23"/>
      <c r="M22" s="13"/>
      <c r="N22" s="13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2" customHeight="1" x14ac:dyDescent="0.2">
      <c r="A23" s="15">
        <v>46176</v>
      </c>
      <c r="B23" s="12" t="str">
        <f>IF(Table_13[[#This Row],[ID]]="","",VLOOKUP(Table_13[[#This Row],[ID]],Blueprints!A$2:J$101,2,FALSE))</f>
        <v>Neo Mercurite Reaction Formula</v>
      </c>
      <c r="C23" s="28">
        <v>3440441.45</v>
      </c>
      <c r="D23" s="15">
        <v>11000599.413966639</v>
      </c>
      <c r="E23" s="30"/>
      <c r="F23" s="28"/>
      <c r="G23" s="13"/>
      <c r="H23" s="13"/>
      <c r="I23" s="13"/>
      <c r="J23" s="13"/>
      <c r="K23" s="13"/>
      <c r="L23" s="23"/>
      <c r="M23" s="13"/>
      <c r="N23" s="13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2" customHeight="1" x14ac:dyDescent="0.2">
      <c r="A24" s="15">
        <v>46218</v>
      </c>
      <c r="B24" s="12" t="str">
        <f>IF(Table_13[[#This Row],[ID]]="","",VLOOKUP(Table_13[[#This Row],[ID]],Blueprints!A$2:J$101,2,FALSE))</f>
        <v>Nonlinear Metamaterials Reaction Formula</v>
      </c>
      <c r="C24" s="28">
        <v>943655.15</v>
      </c>
      <c r="D24" s="15">
        <v>6932235.851328345</v>
      </c>
      <c r="E24" s="30"/>
      <c r="F24" s="28"/>
      <c r="G24" s="13"/>
      <c r="H24" s="13"/>
      <c r="I24" s="13"/>
      <c r="J24" s="13"/>
      <c r="K24" s="13"/>
      <c r="L24" s="23"/>
      <c r="M24" s="13"/>
      <c r="N24" s="1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2" customHeight="1" x14ac:dyDescent="0.2">
      <c r="A25" s="15">
        <v>46210</v>
      </c>
      <c r="B25" s="12" t="str">
        <f>IF(Table_13[[#This Row],[ID]]="","",VLOOKUP(Table_13[[#This Row],[ID]],Blueprints!A$2:J$101,2,FALSE))</f>
        <v>Phenolic Composites Reaction Formula</v>
      </c>
      <c r="C25" s="28">
        <v>939557.65</v>
      </c>
      <c r="D25" s="15">
        <v>4200320.1970227752</v>
      </c>
      <c r="E25" s="30"/>
      <c r="F25" s="28"/>
      <c r="G25" s="13"/>
      <c r="H25" s="13"/>
      <c r="I25" s="13"/>
      <c r="J25" s="13"/>
      <c r="K25" s="13"/>
      <c r="L25" s="23"/>
      <c r="M25" s="13"/>
      <c r="N25" s="13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2" customHeight="1" x14ac:dyDescent="0.2">
      <c r="A26" s="15">
        <v>46217</v>
      </c>
      <c r="B26" s="12" t="str">
        <f>IF(Table_13[[#This Row],[ID]]="","",VLOOKUP(Table_13[[#This Row],[ID]],Blueprints!A$2:J$101,2,FALSE))</f>
        <v>Photonic Metamaterials Reaction Formula</v>
      </c>
      <c r="C26" s="28">
        <v>1247120.6499999999</v>
      </c>
      <c r="D26" s="15">
        <v>5042396.1781254075</v>
      </c>
      <c r="E26" s="30"/>
      <c r="F26" s="28"/>
      <c r="G26" s="13"/>
      <c r="H26" s="13"/>
      <c r="I26" s="13"/>
      <c r="J26" s="13"/>
      <c r="K26" s="13"/>
      <c r="L26" s="23"/>
      <c r="M26" s="13"/>
      <c r="N26" s="13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2" customHeight="1" x14ac:dyDescent="0.2">
      <c r="A27" s="15">
        <v>46215</v>
      </c>
      <c r="B27" s="12" t="str">
        <f>IF(Table_13[[#This Row],[ID]]="","",VLOOKUP(Table_13[[#This Row],[ID]],Blueprints!A$2:J$101,2,FALSE))</f>
        <v>Plasmonic Metamaterials Reaction Formula</v>
      </c>
      <c r="C27" s="28">
        <v>891901.75</v>
      </c>
      <c r="D27" s="15">
        <v>7060803.2298648171</v>
      </c>
      <c r="E27" s="30"/>
      <c r="F27" s="28"/>
      <c r="G27" s="13"/>
      <c r="H27" s="13"/>
      <c r="I27" s="13"/>
      <c r="J27" s="13"/>
      <c r="K27" s="13"/>
      <c r="L27" s="23"/>
      <c r="M27" s="13"/>
      <c r="N27" s="13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2" customHeight="1" x14ac:dyDescent="0.2">
      <c r="A28" s="15">
        <v>46177</v>
      </c>
      <c r="B28" s="12" t="str">
        <f>IF(Table_13[[#This Row],[ID]]="","",VLOOKUP(Table_13[[#This Row],[ID]],Blueprints!A$2:J$101,2,FALSE))</f>
        <v>Platinum Technite Reaction Formula</v>
      </c>
      <c r="C28" s="28">
        <v>2878087.15</v>
      </c>
      <c r="D28" s="15">
        <v>4074034.1633279771</v>
      </c>
      <c r="E28" s="30"/>
      <c r="F28" s="28"/>
      <c r="G28" s="13"/>
      <c r="H28" s="13"/>
      <c r="I28" s="13"/>
      <c r="J28" s="13"/>
      <c r="K28" s="13"/>
      <c r="L28" s="23"/>
      <c r="M28" s="13"/>
      <c r="N28" s="1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2" customHeight="1" x14ac:dyDescent="0.2">
      <c r="A29" s="15">
        <v>46186</v>
      </c>
      <c r="B29" s="12" t="str">
        <f>IF(Table_13[[#This Row],[ID]]="","",VLOOKUP(Table_13[[#This Row],[ID]],Blueprints!A$2:J$101,2,FALSE))</f>
        <v>Promethium Mercurite Reaction Formula</v>
      </c>
      <c r="C29" s="28">
        <v>1040875.45</v>
      </c>
      <c r="D29" s="15">
        <v>10426196.765944274</v>
      </c>
      <c r="E29" s="30"/>
      <c r="F29" s="28"/>
      <c r="G29" s="13"/>
      <c r="H29" s="13"/>
      <c r="I29" s="13"/>
      <c r="J29" s="13"/>
      <c r="K29" s="13"/>
      <c r="L29" s="23"/>
      <c r="M29" s="13"/>
      <c r="N29" s="1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2" customHeight="1" x14ac:dyDescent="0.2">
      <c r="A30" s="15">
        <v>46184</v>
      </c>
      <c r="B30" s="12" t="str">
        <f>IF(Table_13[[#This Row],[ID]]="","",VLOOKUP(Table_13[[#This Row],[ID]],Blueprints!A$2:J$101,2,FALSE))</f>
        <v>Prometium Reaction Formula</v>
      </c>
      <c r="C30" s="28">
        <v>849725.65000000014</v>
      </c>
      <c r="D30" s="15">
        <v>10331805.946375301</v>
      </c>
      <c r="E30" s="30"/>
      <c r="F30" s="28"/>
      <c r="G30" s="13"/>
      <c r="H30" s="13"/>
      <c r="I30" s="13"/>
      <c r="J30" s="13"/>
      <c r="K30" s="13"/>
      <c r="L30" s="23"/>
      <c r="M30" s="13"/>
      <c r="N30" s="1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2" customHeight="1" x14ac:dyDescent="0.2">
      <c r="A31" s="15">
        <v>46178</v>
      </c>
      <c r="B31" s="12" t="str">
        <f>IF(Table_13[[#This Row],[ID]]="","",VLOOKUP(Table_13[[#This Row],[ID]],Blueprints!A$2:J$101,2,FALSE))</f>
        <v>Rolled Tungsten Alloy Reaction Formula</v>
      </c>
      <c r="C31" s="28">
        <v>624302.15</v>
      </c>
      <c r="D31" s="15">
        <v>2945327.5115599525</v>
      </c>
      <c r="E31" s="30"/>
      <c r="F31" s="28"/>
      <c r="G31" s="13"/>
      <c r="H31" s="13"/>
      <c r="I31" s="13"/>
      <c r="J31" s="13"/>
      <c r="K31" s="13"/>
      <c r="L31" s="23"/>
      <c r="M31" s="13"/>
      <c r="N31" s="1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2" customHeight="1" x14ac:dyDescent="0.2">
      <c r="A32" s="15">
        <v>46179</v>
      </c>
      <c r="B32" s="12" t="str">
        <f>IF(Table_13[[#This Row],[ID]]="","",VLOOKUP(Table_13[[#This Row],[ID]],Blueprints!A$2:J$101,2,FALSE))</f>
        <v>Silicon Diborite Reaction Formula</v>
      </c>
      <c r="C32" s="28">
        <v>142752.65</v>
      </c>
      <c r="D32" s="15">
        <v>470331.34355313744</v>
      </c>
      <c r="E32" s="30"/>
      <c r="F32" s="28"/>
      <c r="G32" s="13"/>
      <c r="H32" s="13"/>
      <c r="I32" s="13"/>
      <c r="J32" s="13"/>
      <c r="K32" s="13"/>
      <c r="L32" s="23"/>
      <c r="M32" s="13"/>
      <c r="N32" s="1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2" customHeight="1" x14ac:dyDescent="0.2">
      <c r="A33" s="15">
        <v>46180</v>
      </c>
      <c r="B33" s="12" t="str">
        <f>IF(Table_13[[#This Row],[ID]]="","",VLOOKUP(Table_13[[#This Row],[ID]],Blueprints!A$2:J$101,2,FALSE))</f>
        <v>Solerium Reaction Formula</v>
      </c>
      <c r="C33" s="28">
        <v>719384.65</v>
      </c>
      <c r="D33" s="15">
        <v>3441658.4474176862</v>
      </c>
      <c r="E33" s="30"/>
      <c r="F33" s="28"/>
      <c r="G33" s="13"/>
      <c r="H33" s="13"/>
      <c r="I33" s="13"/>
      <c r="J33" s="13"/>
      <c r="K33" s="13"/>
      <c r="L33" s="23"/>
      <c r="M33" s="13"/>
      <c r="N33" s="1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2" customHeight="1" x14ac:dyDescent="0.2">
      <c r="A34" s="15">
        <v>46181</v>
      </c>
      <c r="B34" s="12" t="str">
        <f>IF(Table_13[[#This Row],[ID]]="","",VLOOKUP(Table_13[[#This Row],[ID]],Blueprints!A$2:J$101,2,FALSE))</f>
        <v>Sulfuric Acid Reaction Formula</v>
      </c>
      <c r="C34" s="28">
        <v>92741.15</v>
      </c>
      <c r="D34" s="15">
        <v>307167.95956889319</v>
      </c>
      <c r="E34" s="30"/>
      <c r="F34" s="28"/>
      <c r="G34" s="13"/>
      <c r="H34" s="13"/>
      <c r="I34" s="13"/>
      <c r="J34" s="13"/>
      <c r="K34" s="13"/>
      <c r="L34" s="23"/>
      <c r="M34" s="13"/>
      <c r="N34" s="1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2" customHeight="1" x14ac:dyDescent="0.2">
      <c r="A35" s="15">
        <v>46208</v>
      </c>
      <c r="B35" s="12" t="str">
        <f>IF(Table_13[[#This Row],[ID]]="","",VLOOKUP(Table_13[[#This Row],[ID]],Blueprints!A$2:J$101,2,FALSE))</f>
        <v>Sylramic Fibers Reaction Formula</v>
      </c>
      <c r="C35" s="28">
        <v>519833.45</v>
      </c>
      <c r="D35" s="15">
        <v>2509883.080831748</v>
      </c>
      <c r="E35" s="30"/>
      <c r="F35" s="28"/>
      <c r="G35" s="13"/>
      <c r="H35" s="13"/>
      <c r="I35" s="13"/>
      <c r="J35" s="13"/>
      <c r="K35" s="13"/>
      <c r="L35" s="23"/>
      <c r="M35" s="13"/>
      <c r="N35" s="1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2" customHeight="1" x14ac:dyDescent="0.2">
      <c r="A36" s="15">
        <v>46216</v>
      </c>
      <c r="B36" s="12" t="str">
        <f>IF(Table_13[[#This Row],[ID]]="","",VLOOKUP(Table_13[[#This Row],[ID]],Blueprints!A$2:J$101,2,FALSE))</f>
        <v>Terahertz Metamaterials Reaction Formula</v>
      </c>
      <c r="C36" s="28">
        <v>1517649.45</v>
      </c>
      <c r="D36" s="15">
        <v>7362702.9780761888</v>
      </c>
      <c r="E36" s="30"/>
      <c r="F36" s="28"/>
      <c r="G36" s="13"/>
      <c r="H36" s="13"/>
      <c r="I36" s="13"/>
      <c r="J36" s="13"/>
      <c r="K36" s="13"/>
      <c r="L36" s="23"/>
      <c r="M36" s="13"/>
      <c r="N36" s="1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2" customHeight="1" x14ac:dyDescent="0.2">
      <c r="A37" s="15">
        <v>46185</v>
      </c>
      <c r="B37" s="12" t="str">
        <f>IF(Table_13[[#This Row],[ID]]="","",VLOOKUP(Table_13[[#This Row],[ID]],Blueprints!A$2:J$101,2,FALSE))</f>
        <v>Thulium Hafnite Reaction Formula</v>
      </c>
      <c r="C37" s="28">
        <v>420172.75</v>
      </c>
      <c r="D37" s="15">
        <v>7222928.9663860081</v>
      </c>
      <c r="E37" s="30"/>
      <c r="F37" s="28"/>
      <c r="G37" s="13"/>
      <c r="H37" s="13"/>
      <c r="I37" s="13"/>
      <c r="J37" s="13"/>
      <c r="K37" s="13"/>
      <c r="L37" s="23"/>
      <c r="M37" s="13"/>
      <c r="N37" s="1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2" customHeight="1" x14ac:dyDescent="0.2">
      <c r="A38" s="15">
        <v>46204</v>
      </c>
      <c r="B38" s="12" t="str">
        <f>IF(Table_13[[#This Row],[ID]]="","",VLOOKUP(Table_13[[#This Row],[ID]],Blueprints!A$2:J$101,2,FALSE))</f>
        <v>Titanium Carbide Reaction Formula</v>
      </c>
      <c r="C38" s="28">
        <v>618349.65000000014</v>
      </c>
      <c r="D38" s="15">
        <v>1854691.4693431205</v>
      </c>
      <c r="E38" s="30"/>
      <c r="F38" s="28"/>
      <c r="G38" s="13"/>
      <c r="H38" s="13"/>
      <c r="I38" s="13"/>
      <c r="J38" s="13"/>
      <c r="K38" s="13"/>
      <c r="L38" s="23"/>
      <c r="M38" s="13"/>
      <c r="N38" s="1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2" customHeight="1" x14ac:dyDescent="0.2">
      <c r="A39" s="15">
        <v>46182</v>
      </c>
      <c r="B39" s="12" t="str">
        <f>IF(Table_13[[#This Row],[ID]]="","",VLOOKUP(Table_13[[#This Row],[ID]],Blueprints!A$2:J$101,2,FALSE))</f>
        <v>Titanium Chromide Reaction Formula</v>
      </c>
      <c r="C39" s="28">
        <v>741786.65</v>
      </c>
      <c r="D39" s="15">
        <v>2647665.3122824137</v>
      </c>
      <c r="E39" s="30"/>
      <c r="F39" s="28"/>
      <c r="G39" s="13"/>
      <c r="H39" s="13"/>
      <c r="I39" s="13"/>
      <c r="J39" s="13"/>
      <c r="K39" s="13"/>
      <c r="L39" s="23"/>
      <c r="M39" s="13"/>
      <c r="N39" s="1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2" customHeight="1" x14ac:dyDescent="0.2">
      <c r="A40" s="15">
        <v>46207</v>
      </c>
      <c r="B40" s="12" t="str">
        <f>IF(Table_13[[#This Row],[ID]]="","",VLOOKUP(Table_13[[#This Row],[ID]],Blueprints!A$2:J$101,2,FALSE))</f>
        <v>Tungsten Carbide Reaction Formula</v>
      </c>
      <c r="C40" s="28">
        <v>590574.15</v>
      </c>
      <c r="D40" s="15">
        <v>2066374.4728306853</v>
      </c>
      <c r="E40" s="30"/>
      <c r="F40" s="28"/>
      <c r="G40" s="13"/>
      <c r="H40" s="13"/>
      <c r="I40" s="13"/>
      <c r="J40" s="13"/>
      <c r="K40" s="13"/>
      <c r="L40" s="23"/>
      <c r="M40" s="13"/>
      <c r="N40" s="1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2" customHeight="1" x14ac:dyDescent="0.2">
      <c r="A41" s="15">
        <v>46183</v>
      </c>
      <c r="B41" s="12" t="str">
        <f>IF(Table_13[[#This Row],[ID]]="","",VLOOKUP(Table_13[[#This Row],[ID]],Blueprints!A$2:J$101,2,FALSE))</f>
        <v>Vanadium Hafnite Reaction Formula</v>
      </c>
      <c r="C41" s="28">
        <v>558612.75</v>
      </c>
      <c r="D41" s="15">
        <v>3918276.7959606498</v>
      </c>
      <c r="E41" s="30"/>
      <c r="F41" s="28"/>
      <c r="G41" s="13"/>
      <c r="H41" s="13"/>
      <c r="I41" s="13"/>
      <c r="J41" s="13"/>
      <c r="K41" s="13"/>
      <c r="L41" s="23"/>
      <c r="M41" s="13"/>
      <c r="N41" s="1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2" customHeight="1" x14ac:dyDescent="0.2">
      <c r="A42" s="15">
        <v>46164</v>
      </c>
      <c r="B42" s="12" t="str">
        <f>IF(Table_13[[#This Row],[ID]]="","",VLOOKUP(Table_13[[#This Row],[ID]],Blueprints!A$2:J$101,2,FALSE))</f>
        <v>Carbon-86 Epoxy Resin Reaction Formula</v>
      </c>
      <c r="C42" s="28">
        <v>8280723.0499999989</v>
      </c>
      <c r="D42" s="15">
        <v>10086940.503036</v>
      </c>
      <c r="E42" s="30"/>
      <c r="F42" s="28"/>
      <c r="G42" s="13"/>
      <c r="H42" s="13"/>
      <c r="I42" s="13"/>
      <c r="J42" s="13"/>
      <c r="K42" s="13"/>
      <c r="L42" s="23"/>
      <c r="M42" s="13"/>
      <c r="N42" s="1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2" customHeight="1" x14ac:dyDescent="0.2">
      <c r="A43" s="15">
        <v>46165</v>
      </c>
      <c r="B43" s="12" t="str">
        <f>IF(Table_13[[#This Row],[ID]]="","",VLOOKUP(Table_13[[#This Row],[ID]],Blueprints!A$2:J$101,2,FALSE))</f>
        <v>C3-FTM Acid Reaction Formula</v>
      </c>
      <c r="C43" s="28">
        <v>5594469.8499999996</v>
      </c>
      <c r="D43" s="15">
        <v>7286895.5418349616</v>
      </c>
      <c r="E43" s="30"/>
      <c r="F43" s="28"/>
      <c r="G43" s="13"/>
      <c r="H43" s="13"/>
      <c r="I43" s="13"/>
      <c r="J43" s="13"/>
      <c r="K43" s="13"/>
      <c r="L43" s="23"/>
      <c r="M43" s="13"/>
      <c r="N43" s="1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2" customHeight="1" x14ac:dyDescent="0.2">
      <c r="A44" s="15">
        <v>46160</v>
      </c>
      <c r="B44" s="12" t="str">
        <f>IF(Table_13[[#This Row],[ID]]="","",VLOOKUP(Table_13[[#This Row],[ID]],Blueprints!A$2:J$101,2,FALSE))</f>
        <v>Fullerene Intercalated Graphite Reaction</v>
      </c>
      <c r="C44" s="28">
        <v>161830.75</v>
      </c>
      <c r="D44" s="15">
        <v>804837.66420845164</v>
      </c>
      <c r="E44" s="30"/>
      <c r="F44" s="28"/>
      <c r="G44" s="13"/>
      <c r="H44" s="13"/>
      <c r="I44" s="13"/>
      <c r="J44" s="13"/>
      <c r="K44" s="13"/>
      <c r="L44" s="23"/>
      <c r="M44" s="13"/>
      <c r="N44" s="1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2" customHeight="1" x14ac:dyDescent="0.2">
      <c r="A45" s="15">
        <v>46158</v>
      </c>
      <c r="B45" s="12" t="str">
        <f>IF(Table_13[[#This Row],[ID]]="","",VLOOKUP(Table_13[[#This Row],[ID]],Blueprints!A$2:J$101,2,FALSE))</f>
        <v>Fulleroferrocene Reaction</v>
      </c>
      <c r="C45" s="28">
        <v>1128777.6499999999</v>
      </c>
      <c r="D45" s="15">
        <v>1677584.5752709049</v>
      </c>
      <c r="E45" s="30"/>
      <c r="F45" s="28"/>
      <c r="G45" s="13"/>
      <c r="H45" s="13"/>
      <c r="I45" s="13"/>
      <c r="J45" s="13"/>
      <c r="K45" s="13"/>
      <c r="L45" s="23"/>
      <c r="M45" s="13"/>
      <c r="N45" s="1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2" customHeight="1" x14ac:dyDescent="0.2">
      <c r="A46" s="15">
        <v>46163</v>
      </c>
      <c r="B46" s="12" t="str">
        <f>IF(Table_13[[#This Row],[ID]]="","",VLOOKUP(Table_13[[#This Row],[ID]],Blueprints!A$2:J$101,2,FALSE))</f>
        <v>Graphene Nanoribbons Reaction</v>
      </c>
      <c r="C46" s="28">
        <v>2168911.15</v>
      </c>
      <c r="D46" s="15">
        <v>3505095.0713307243</v>
      </c>
      <c r="E46" s="30"/>
      <c r="F46" s="28"/>
      <c r="G46" s="13"/>
      <c r="H46" s="13"/>
      <c r="I46" s="13"/>
      <c r="J46" s="13"/>
      <c r="K46" s="13"/>
      <c r="L46" s="23"/>
      <c r="M46" s="13"/>
      <c r="N46" s="1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2" customHeight="1" x14ac:dyDescent="0.2">
      <c r="A47" s="15">
        <v>46161</v>
      </c>
      <c r="B47" s="12" t="str">
        <f>IF(Table_13[[#This Row],[ID]]="","",VLOOKUP(Table_13[[#This Row],[ID]],Blueprints!A$2:J$101,2,FALSE))</f>
        <v>Lanthanum Metallofullerene Reaction</v>
      </c>
      <c r="C47" s="28">
        <v>231691.65</v>
      </c>
      <c r="D47" s="15">
        <v>1126629.7930221977</v>
      </c>
      <c r="E47" s="30"/>
      <c r="F47" s="28"/>
      <c r="G47" s="13"/>
      <c r="H47" s="13"/>
      <c r="I47" s="13"/>
      <c r="J47" s="13"/>
      <c r="K47" s="13"/>
      <c r="L47" s="23"/>
      <c r="M47" s="13"/>
      <c r="N47" s="1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2" customHeight="1" x14ac:dyDescent="0.2">
      <c r="A48" s="15">
        <v>46157</v>
      </c>
      <c r="B48" s="12" t="str">
        <f>IF(Table_13[[#This Row],[ID]]="","",VLOOKUP(Table_13[[#This Row],[ID]],Blueprints!A$2:J$101,2,FALSE))</f>
        <v>Methanofullerene Reaction</v>
      </c>
      <c r="C48" s="28">
        <v>462586.75</v>
      </c>
      <c r="D48" s="15">
        <v>1627792.0278027349</v>
      </c>
      <c r="E48" s="30"/>
      <c r="F48" s="28"/>
      <c r="G48" s="13"/>
      <c r="H48" s="13"/>
      <c r="I48" s="13"/>
      <c r="J48" s="13"/>
      <c r="K48" s="13"/>
      <c r="L48" s="23"/>
      <c r="M48" s="13"/>
      <c r="N48" s="1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" customHeight="1" x14ac:dyDescent="0.2">
      <c r="A49" s="15">
        <v>46159</v>
      </c>
      <c r="B49" s="12" t="str">
        <f>IF(Table_13[[#This Row],[ID]]="","",VLOOKUP(Table_13[[#This Row],[ID]],Blueprints!A$2:J$101,2,FALSE))</f>
        <v>PPD Fullerene Fibers Reaction</v>
      </c>
      <c r="C49" s="28">
        <v>1623373.75</v>
      </c>
      <c r="D49" s="15">
        <v>2306094.8683533957</v>
      </c>
      <c r="E49" s="30"/>
      <c r="F49" s="28"/>
      <c r="G49" s="13"/>
      <c r="H49" s="13"/>
      <c r="I49" s="13"/>
      <c r="J49" s="13"/>
      <c r="K49" s="13"/>
      <c r="L49" s="23"/>
      <c r="M49" s="13"/>
      <c r="N49" s="13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2" customHeight="1" x14ac:dyDescent="0.2">
      <c r="A50" s="15">
        <v>46162</v>
      </c>
      <c r="B50" s="12" t="str">
        <f>IF(Table_13[[#This Row],[ID]]="","",VLOOKUP(Table_13[[#This Row],[ID]],Blueprints!A$2:J$101,2,FALSE))</f>
        <v>Scandium Metallofullerene Reaction</v>
      </c>
      <c r="C50" s="28">
        <v>952118.2</v>
      </c>
      <c r="D50" s="15">
        <v>2261771.6023145663</v>
      </c>
      <c r="E50" s="30"/>
      <c r="F50" s="28"/>
      <c r="G50" s="13"/>
      <c r="H50" s="13"/>
      <c r="I50" s="13"/>
      <c r="J50" s="13"/>
      <c r="K50" s="13"/>
      <c r="L50" s="23"/>
      <c r="M50" s="13"/>
      <c r="N50" s="13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2" customHeight="1" x14ac:dyDescent="0.2">
      <c r="A51" s="15"/>
      <c r="B51" s="12" t="str">
        <f>IF(Table_13[[#This Row],[ID]]="","",VLOOKUP(Table_13[[#This Row],[ID]],Blueprints!A$2:J$101,2,FALSE))</f>
        <v/>
      </c>
      <c r="C51" s="12"/>
      <c r="D51" s="12"/>
      <c r="E51" s="20"/>
      <c r="F51" s="12"/>
      <c r="G51" s="13"/>
      <c r="H51" s="13"/>
      <c r="I51" s="13"/>
      <c r="J51" s="13"/>
      <c r="K51" s="13"/>
      <c r="L51" s="13"/>
      <c r="M51" s="13"/>
      <c r="N51" s="1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2" customHeight="1" x14ac:dyDescent="0.2">
      <c r="A52" s="15"/>
      <c r="B52" s="12" t="str">
        <f>IF(Table_13[[#This Row],[ID]]="","",VLOOKUP(Table_13[[#This Row],[ID]],Blueprints!A$2:J$101,2,FALSE))</f>
        <v/>
      </c>
      <c r="C52" s="12"/>
      <c r="D52" s="12"/>
      <c r="E52" s="20"/>
      <c r="F52" s="12"/>
      <c r="G52" s="13"/>
      <c r="H52" s="13"/>
      <c r="I52" s="13"/>
      <c r="J52" s="13"/>
      <c r="K52" s="13"/>
      <c r="L52" s="13"/>
      <c r="M52" s="13"/>
      <c r="N52" s="13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2" customHeight="1" x14ac:dyDescent="0.2">
      <c r="A53" s="15"/>
      <c r="B53" s="12" t="str">
        <f>IF(Table_13[[#This Row],[ID]]="","",VLOOKUP(Table_13[[#This Row],[ID]],Blueprints!A$2:J$101,2,FALSE))</f>
        <v/>
      </c>
      <c r="C53" s="12"/>
      <c r="D53" s="12"/>
      <c r="E53" s="20"/>
      <c r="F53" s="12"/>
      <c r="G53" s="13"/>
      <c r="H53" s="13"/>
      <c r="I53" s="13"/>
      <c r="J53" s="13"/>
      <c r="K53" s="13"/>
      <c r="L53" s="13"/>
      <c r="M53" s="13"/>
      <c r="N53" s="13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2" customHeight="1" x14ac:dyDescent="0.2">
      <c r="A54" s="15"/>
      <c r="B54" s="12" t="str">
        <f>IF(Table_13[[#This Row],[ID]]="","",VLOOKUP(Table_13[[#This Row],[ID]],Blueprints!A$2:J$101,2,FALSE))</f>
        <v/>
      </c>
      <c r="C54" s="12"/>
      <c r="D54" s="12"/>
      <c r="E54" s="20"/>
      <c r="F54" s="12"/>
      <c r="G54" s="13"/>
      <c r="H54" s="13"/>
      <c r="I54" s="13"/>
      <c r="J54" s="13"/>
      <c r="K54" s="13"/>
      <c r="L54" s="13"/>
      <c r="M54" s="13"/>
      <c r="N54" s="13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" customHeight="1" x14ac:dyDescent="0.2">
      <c r="A55" s="15"/>
      <c r="B55" s="12" t="str">
        <f>IF(Table_13[[#This Row],[ID]]="","",VLOOKUP(Table_13[[#This Row],[ID]],Blueprints!A$2:J$101,2,FALSE))</f>
        <v/>
      </c>
      <c r="C55" s="12"/>
      <c r="D55" s="12"/>
      <c r="E55" s="20"/>
      <c r="F55" s="12"/>
      <c r="G55" s="13"/>
      <c r="H55" s="13"/>
      <c r="I55" s="13"/>
      <c r="J55" s="13"/>
      <c r="K55" s="13"/>
      <c r="L55" s="13"/>
      <c r="M55" s="13"/>
      <c r="N55" s="13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2" customHeight="1" x14ac:dyDescent="0.2">
      <c r="A56" s="15"/>
      <c r="B56" s="12" t="str">
        <f>IF(Table_13[[#This Row],[ID]]="","",VLOOKUP(Table_13[[#This Row],[ID]],Blueprints!A$2:J$101,2,FALSE))</f>
        <v/>
      </c>
      <c r="C56" s="12"/>
      <c r="D56" s="12"/>
      <c r="E56" s="20"/>
      <c r="F56" s="12"/>
      <c r="G56" s="13"/>
      <c r="H56" s="13"/>
      <c r="I56" s="13"/>
      <c r="J56" s="13"/>
      <c r="K56" s="13"/>
      <c r="L56" s="13"/>
      <c r="M56" s="13"/>
      <c r="N56" s="13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2" customHeight="1" x14ac:dyDescent="0.2">
      <c r="A57" s="15"/>
      <c r="B57" s="12" t="str">
        <f>IF(Table_13[[#This Row],[ID]]="","",VLOOKUP(Table_13[[#This Row],[ID]],Blueprints!A$2:J$101,2,FALSE))</f>
        <v/>
      </c>
      <c r="C57" s="12"/>
      <c r="D57" s="12"/>
      <c r="E57" s="20"/>
      <c r="F57" s="12"/>
      <c r="G57" s="13"/>
      <c r="H57" s="13"/>
      <c r="I57" s="13"/>
      <c r="J57" s="13"/>
      <c r="K57" s="13"/>
      <c r="L57" s="13"/>
      <c r="M57" s="13"/>
      <c r="N57" s="13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2" customHeight="1" x14ac:dyDescent="0.2">
      <c r="A58" s="15"/>
      <c r="B58" s="12" t="str">
        <f>IF(Table_13[[#This Row],[ID]]="","",VLOOKUP(Table_13[[#This Row],[ID]],Blueprints!A$2:J$101,2,FALSE))</f>
        <v/>
      </c>
      <c r="C58" s="12"/>
      <c r="D58" s="12"/>
      <c r="E58" s="20"/>
      <c r="F58" s="12"/>
      <c r="G58" s="13"/>
      <c r="H58" s="13"/>
      <c r="I58" s="13"/>
      <c r="J58" s="13"/>
      <c r="K58" s="13"/>
      <c r="L58" s="13"/>
      <c r="M58" s="13"/>
      <c r="N58" s="13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2" customHeight="1" x14ac:dyDescent="0.2">
      <c r="A59" s="15"/>
      <c r="B59" s="12" t="str">
        <f>IF(Table_13[[#This Row],[ID]]="","",VLOOKUP(Table_13[[#This Row],[ID]],Blueprints!A$2:J$101,2,FALSE))</f>
        <v/>
      </c>
      <c r="C59" s="12"/>
      <c r="D59" s="12"/>
      <c r="E59" s="20"/>
      <c r="F59" s="12"/>
      <c r="G59" s="13"/>
      <c r="H59" s="13"/>
      <c r="I59" s="13"/>
      <c r="J59" s="13"/>
      <c r="K59" s="13"/>
      <c r="L59" s="13"/>
      <c r="M59" s="13"/>
      <c r="N59" s="13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2" customHeight="1" x14ac:dyDescent="0.2">
      <c r="A60" s="15"/>
      <c r="B60" s="12" t="str">
        <f>IF(Table_13[[#This Row],[ID]]="","",VLOOKUP(Table_13[[#This Row],[ID]],Blueprints!A$2:J$101,2,FALSE))</f>
        <v/>
      </c>
      <c r="C60" s="12"/>
      <c r="D60" s="12"/>
      <c r="E60" s="20"/>
      <c r="F60" s="12"/>
      <c r="G60" s="13"/>
      <c r="H60" s="13"/>
      <c r="I60" s="13"/>
      <c r="J60" s="13"/>
      <c r="K60" s="13"/>
      <c r="L60" s="13"/>
      <c r="M60" s="13"/>
      <c r="N60" s="13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" customHeight="1" x14ac:dyDescent="0.2">
      <c r="A61" s="15"/>
      <c r="B61" s="12" t="str">
        <f>IF(Table_13[[#This Row],[ID]]="","",VLOOKUP(Table_13[[#This Row],[ID]],Blueprints!A$2:J$101,2,FALSE))</f>
        <v/>
      </c>
      <c r="C61" s="12"/>
      <c r="D61" s="12"/>
      <c r="E61" s="20"/>
      <c r="F61" s="12"/>
      <c r="G61" s="13"/>
      <c r="H61" s="13"/>
      <c r="I61" s="13"/>
      <c r="J61" s="13"/>
      <c r="K61" s="13"/>
      <c r="L61" s="13"/>
      <c r="M61" s="13"/>
      <c r="N61" s="13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2" customHeight="1" x14ac:dyDescent="0.2">
      <c r="A62" s="15"/>
      <c r="B62" s="12" t="str">
        <f>IF(Table_13[[#This Row],[ID]]="","",VLOOKUP(Table_13[[#This Row],[ID]],Blueprints!A$2:J$101,2,FALSE))</f>
        <v/>
      </c>
      <c r="C62" s="12"/>
      <c r="D62" s="12"/>
      <c r="E62" s="20"/>
      <c r="F62" s="12"/>
      <c r="G62" s="13"/>
      <c r="H62" s="13"/>
      <c r="I62" s="13"/>
      <c r="J62" s="13"/>
      <c r="K62" s="13"/>
      <c r="L62" s="13"/>
      <c r="M62" s="13"/>
      <c r="N62" s="13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2" customHeight="1" x14ac:dyDescent="0.2">
      <c r="A63" s="15"/>
      <c r="B63" s="12" t="str">
        <f>IF(Table_13[[#This Row],[ID]]="","",VLOOKUP(Table_13[[#This Row],[ID]],Blueprints!A$2:J$101,2,FALSE))</f>
        <v/>
      </c>
      <c r="C63" s="12"/>
      <c r="D63" s="12"/>
      <c r="E63" s="20"/>
      <c r="F63" s="12"/>
      <c r="G63" s="13"/>
      <c r="H63" s="13"/>
      <c r="I63" s="13"/>
      <c r="J63" s="13"/>
      <c r="K63" s="13"/>
      <c r="L63" s="13"/>
      <c r="M63" s="13"/>
      <c r="N63" s="13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2" customHeight="1" x14ac:dyDescent="0.2">
      <c r="A64" s="15"/>
      <c r="B64" s="12" t="str">
        <f>IF(Table_13[[#This Row],[ID]]="","",VLOOKUP(Table_13[[#This Row],[ID]],Blueprints!A$2:J$101,2,FALSE))</f>
        <v/>
      </c>
      <c r="C64" s="12"/>
      <c r="D64" s="12"/>
      <c r="E64" s="20"/>
      <c r="F64" s="12"/>
      <c r="G64" s="13"/>
      <c r="H64" s="13"/>
      <c r="I64" s="13"/>
      <c r="J64" s="13"/>
      <c r="K64" s="13"/>
      <c r="L64" s="13"/>
      <c r="M64" s="13"/>
      <c r="N64" s="13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2" customHeight="1" x14ac:dyDescent="0.2">
      <c r="A65" s="15"/>
      <c r="B65" s="12" t="str">
        <f>IF(Table_13[[#This Row],[ID]]="","",VLOOKUP(Table_13[[#This Row],[ID]],Blueprints!A$2:J$101,2,FALSE))</f>
        <v/>
      </c>
      <c r="C65" s="12"/>
      <c r="D65" s="12"/>
      <c r="E65" s="20"/>
      <c r="F65" s="12"/>
      <c r="G65" s="13"/>
      <c r="H65" s="13"/>
      <c r="I65" s="13"/>
      <c r="J65" s="13"/>
      <c r="K65" s="13"/>
      <c r="L65" s="13"/>
      <c r="M65" s="13"/>
      <c r="N65" s="13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2" customHeight="1" x14ac:dyDescent="0.2">
      <c r="A66" s="15"/>
      <c r="B66" s="12" t="str">
        <f>IF(Table_13[[#This Row],[ID]]="","",VLOOKUP(Table_13[[#This Row],[ID]],Blueprints!A$2:J$101,2,FALSE))</f>
        <v/>
      </c>
      <c r="C66" s="12"/>
      <c r="D66" s="12"/>
      <c r="E66" s="20"/>
      <c r="F66" s="12"/>
      <c r="G66" s="13" t="str">
        <f>IF(Table_13[[#This Row],[ID]]="","",VLOOKUP(Table_13[[#This Row],[Blueprint]],Blueprint_Market!A$1:I$101,9,FALSE))</f>
        <v/>
      </c>
      <c r="H66" s="13"/>
      <c r="I66" s="13"/>
      <c r="J66" s="13" t="str">
        <f>IF(Table_13[[#This Row],[ID]]="","",VLOOKUP(Table_13[[#This Row],[Blueprint]],Blueprint_Market!C$1:K$101,9,FALSE))</f>
        <v/>
      </c>
      <c r="K66" s="13"/>
      <c r="L66" s="13"/>
      <c r="M66" s="13"/>
      <c r="N66" s="13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" customHeight="1" x14ac:dyDescent="0.2"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2" customHeight="1" x14ac:dyDescent="0.2"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2" customHeight="1" x14ac:dyDescent="0.2"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2" customHeight="1" x14ac:dyDescent="0.2"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" customHeight="1" x14ac:dyDescent="0.2"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2" customHeight="1" x14ac:dyDescent="0.2"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2" customHeight="1" x14ac:dyDescent="0.2"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2" customHeight="1" x14ac:dyDescent="0.2"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2" customHeight="1" x14ac:dyDescent="0.2"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2" customHeight="1" x14ac:dyDescent="0.2"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" customHeight="1" x14ac:dyDescent="0.2"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2" customHeight="1" x14ac:dyDescent="0.2"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2" customHeight="1" x14ac:dyDescent="0.2"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2" customHeight="1" x14ac:dyDescent="0.2"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5:27" ht="12" customHeight="1" x14ac:dyDescent="0.2"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5:27" ht="12" customHeight="1" x14ac:dyDescent="0.2"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5:27" ht="12" customHeight="1" x14ac:dyDescent="0.2"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5:27" ht="12" customHeight="1" x14ac:dyDescent="0.2"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5:27" ht="12" customHeight="1" x14ac:dyDescent="0.2"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5:27" ht="12" customHeight="1" x14ac:dyDescent="0.2"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5:27" ht="12" customHeight="1" x14ac:dyDescent="0.2"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5:27" ht="12" customHeight="1" x14ac:dyDescent="0.2"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5:27" ht="12" customHeight="1" x14ac:dyDescent="0.2"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5:27" ht="12" customHeight="1" x14ac:dyDescent="0.2"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5:27" ht="12" customHeight="1" x14ac:dyDescent="0.2"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5:27" ht="12" customHeight="1" x14ac:dyDescent="0.2"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5:27" ht="12" customHeight="1" x14ac:dyDescent="0.2"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5:27" ht="12" customHeight="1" x14ac:dyDescent="0.2"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5:27" ht="12" customHeight="1" x14ac:dyDescent="0.2"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5:27" ht="12" customHeight="1" x14ac:dyDescent="0.2"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5:27" ht="12" customHeight="1" x14ac:dyDescent="0.2"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5:27" ht="12" customHeight="1" x14ac:dyDescent="0.2"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5:27" ht="12" customHeight="1" x14ac:dyDescent="0.2"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5:27" ht="15.75" customHeight="1" x14ac:dyDescent="0.2"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5:27" ht="15.75" customHeight="1" x14ac:dyDescent="0.2"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5:27" ht="15.75" customHeight="1" x14ac:dyDescent="0.2"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5:27" ht="15.75" customHeight="1" x14ac:dyDescent="0.2"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5:27" ht="15.75" customHeight="1" x14ac:dyDescent="0.2"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5:27" ht="15.75" customHeight="1" x14ac:dyDescent="0.2"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5:27" ht="15.75" customHeight="1" x14ac:dyDescent="0.2"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5:27" ht="15.75" customHeight="1" x14ac:dyDescent="0.2"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5:27" ht="15.75" customHeight="1" x14ac:dyDescent="0.2"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5:27" ht="15.75" customHeight="1" x14ac:dyDescent="0.2"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5:27" ht="15.75" customHeight="1" x14ac:dyDescent="0.2"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5:27" ht="15.75" customHeight="1" x14ac:dyDescent="0.2"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5:27" ht="15.75" customHeight="1" x14ac:dyDescent="0.2"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5:27" ht="15.75" customHeight="1" x14ac:dyDescent="0.2"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5:27" ht="15.75" customHeight="1" x14ac:dyDescent="0.2"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5:27" ht="15.75" customHeight="1" x14ac:dyDescent="0.2"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5:27" ht="15.75" customHeight="1" x14ac:dyDescent="0.2"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5:27" ht="15.75" customHeight="1" x14ac:dyDescent="0.2"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5:27" ht="15.75" customHeight="1" x14ac:dyDescent="0.2"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5:27" ht="15.75" customHeight="1" x14ac:dyDescent="0.2"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5:27" ht="15.75" customHeight="1" x14ac:dyDescent="0.2"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5:27" ht="15.75" customHeight="1" x14ac:dyDescent="0.2"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5:27" ht="15.75" customHeight="1" x14ac:dyDescent="0.2"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5:27" ht="15.75" customHeight="1" x14ac:dyDescent="0.2"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DC4B00F6-1236-4CAD-9BED-27E86BC19438}">
            <xm:f>IF(VLOOKUP($A6,Blueprints!$A$2:$J$101,4,FALSE)="Hybrid",TRUE,FALSE)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14" id="{96D3A4B9-3AEA-4AB2-8556-BB8FE69AC54E}">
            <xm:f>IF(VLOOKUP($A6,Blueprints!$A$2:$J$101,4,FALSE)="Composites",TRUE,FALSE)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5" id="{03E5FE66-A0CE-4C4C-BE17-A75A05769709}">
            <xm:f>IF(VLOOKUP($A6,Blueprints!$A$2:$J$101,3,FALSE)="Industry",TRUE,FALSE)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A6:I101</xm:sqref>
        </x14:conditionalFormatting>
        <x14:conditionalFormatting xmlns:xm="http://schemas.microsoft.com/office/excel/2006/main">
          <x14:cfRule type="expression" priority="10" id="{CDBDC635-0E55-46BB-B839-9246993FE4B8}">
            <xm:f>IF(VLOOKUP($A6,Blueprints!$A$2:$J$101,4,FALSE)="Hybrid",TRUE,FALSE)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11" id="{1F83C2D7-4F8C-43E5-91DB-30179FD1B3C8}">
            <xm:f>IF(VLOOKUP($A6,Blueprints!$A$2:$J$101,4,FALSE)="Composites",TRUE,FALSE)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2" id="{1B59565F-BDDF-4BFC-B0A8-2BAFD39B50BD}">
            <xm:f>IF(VLOOKUP($A6,Blueprints!$A$2:$J$101,3,FALSE)="Industry",TRUE,FALSE)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J51:L101 J6:K50</xm:sqref>
        </x14:conditionalFormatting>
        <x14:conditionalFormatting xmlns:xm="http://schemas.microsoft.com/office/excel/2006/main">
          <x14:cfRule type="expression" priority="7" id="{86969778-4846-4055-A8FA-2ECC1DA02D15}">
            <xm:f>IF(VLOOKUP($A6,Blueprints!$A$2:$J$101,4,FALSE)="Hybrid",TRUE,FALSE)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8" id="{D6FDF09C-FD26-4BFD-A88D-ABB6268372B5}">
            <xm:f>IF(VLOOKUP($A6,Blueprints!$A$2:$J$101,4,FALSE)="Composites",TRUE,FALSE)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9" id="{5910FD14-6588-4549-B388-E099CACDE9AF}">
            <xm:f>IF(VLOOKUP($A6,Blueprints!$A$2:$J$101,3,FALSE)="Industry",TRUE,FALSE)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L6:L50</xm:sqref>
        </x14:conditionalFormatting>
        <x14:conditionalFormatting xmlns:xm="http://schemas.microsoft.com/office/excel/2006/main">
          <x14:cfRule type="expression" priority="4" id="{3DA89B54-A2BF-4987-9F76-6BD6F392FAA3}">
            <xm:f>IF(VLOOKUP($A6,Blueprints!$A$2:$J$101,4,FALSE)="Hybrid",TRUE,FALSE)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5" id="{6327EB03-3CB6-41E9-AF0C-4598931D62DD}">
            <xm:f>IF(VLOOKUP($A6,Blueprints!$A$2:$J$101,4,FALSE)="Composites",TRUE,FALSE)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" id="{464A33BB-3D03-468C-9E5C-545315444546}">
            <xm:f>IF(VLOOKUP($A6,Blueprints!$A$2:$J$101,3,FALSE)="Industry",TRUE,FALSE)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M6:M101</xm:sqref>
        </x14:conditionalFormatting>
        <x14:conditionalFormatting xmlns:xm="http://schemas.microsoft.com/office/excel/2006/main">
          <x14:cfRule type="expression" priority="1" id="{6A83636F-CABF-4EF8-810D-D80A47517B61}">
            <xm:f>IF(VLOOKUP($A6,Blueprints!$A$2:$J$101,4,FALSE)="Hybrid",TRUE,FALSE)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2" id="{9D0CB146-EE04-4D5F-80EA-A4435C9E9C53}">
            <xm:f>IF(VLOOKUP($A6,Blueprints!$A$2:$J$101,4,FALSE)="Composites",TRUE,FALSE)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" id="{8600A4AF-FDC2-4BB4-BDEF-D41DF495D90A}">
            <xm:f>IF(VLOOKUP($A6,Blueprints!$A$2:$J$101,3,FALSE)="Industry",TRUE,FALSE)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N6:N101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60B4CC2-E3F5-45CB-A874-D06858AA97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Reactions_30dAvgVol!E2:AH2</xm:f>
              <xm:sqref>L6</xm:sqref>
            </x14:sparkline>
            <x14:sparkline>
              <xm:f>Reactions_30dAvgVol!E3:AH3</xm:f>
              <xm:sqref>L7</xm:sqref>
            </x14:sparkline>
            <x14:sparkline>
              <xm:f>Reactions_30dAvgVol!E4:AH4</xm:f>
              <xm:sqref>L8</xm:sqref>
            </x14:sparkline>
            <x14:sparkline>
              <xm:f>Reactions_30dAvgVol!E5:AH5</xm:f>
              <xm:sqref>L9</xm:sqref>
            </x14:sparkline>
            <x14:sparkline>
              <xm:f>Reactions_30dAvgVol!E6:AH6</xm:f>
              <xm:sqref>L10</xm:sqref>
            </x14:sparkline>
            <x14:sparkline>
              <xm:f>Reactions_30dAvgVol!E7:AH7</xm:f>
              <xm:sqref>L11</xm:sqref>
            </x14:sparkline>
            <x14:sparkline>
              <xm:f>Reactions_30dAvgVol!E8:AH8</xm:f>
              <xm:sqref>L12</xm:sqref>
            </x14:sparkline>
            <x14:sparkline>
              <xm:f>Reactions_30dAvgVol!E9:AH9</xm:f>
              <xm:sqref>L13</xm:sqref>
            </x14:sparkline>
            <x14:sparkline>
              <xm:f>Reactions_30dAvgVol!E10:AH10</xm:f>
              <xm:sqref>L14</xm:sqref>
            </x14:sparkline>
            <x14:sparkline>
              <xm:f>Reactions_30dAvgVol!E11:AH11</xm:f>
              <xm:sqref>L15</xm:sqref>
            </x14:sparkline>
            <x14:sparkline>
              <xm:f>Reactions_30dAvgVol!E12:AH12</xm:f>
              <xm:sqref>L16</xm:sqref>
            </x14:sparkline>
            <x14:sparkline>
              <xm:f>Reactions_30dAvgVol!E13:AH13</xm:f>
              <xm:sqref>L17</xm:sqref>
            </x14:sparkline>
            <x14:sparkline>
              <xm:f>Reactions_30dAvgVol!E14:AH14</xm:f>
              <xm:sqref>L18</xm:sqref>
            </x14:sparkline>
            <x14:sparkline>
              <xm:f>Reactions_30dAvgVol!E15:AH15</xm:f>
              <xm:sqref>L19</xm:sqref>
            </x14:sparkline>
            <x14:sparkline>
              <xm:f>Reactions_30dAvgVol!E16:AH16</xm:f>
              <xm:sqref>L20</xm:sqref>
            </x14:sparkline>
            <x14:sparkline>
              <xm:f>Reactions_30dAvgVol!E17:AH17</xm:f>
              <xm:sqref>L21</xm:sqref>
            </x14:sparkline>
            <x14:sparkline>
              <xm:f>Reactions_30dAvgVol!E18:AH18</xm:f>
              <xm:sqref>L22</xm:sqref>
            </x14:sparkline>
            <x14:sparkline>
              <xm:f>Reactions_30dAvgVol!E19:AH19</xm:f>
              <xm:sqref>L23</xm:sqref>
            </x14:sparkline>
            <x14:sparkline>
              <xm:f>Reactions_30dAvgVol!E20:AH20</xm:f>
              <xm:sqref>L24</xm:sqref>
            </x14:sparkline>
            <x14:sparkline>
              <xm:f>Reactions_30dAvgVol!E21:AH21</xm:f>
              <xm:sqref>L25</xm:sqref>
            </x14:sparkline>
            <x14:sparkline>
              <xm:f>Reactions_30dAvgVol!E22:AH22</xm:f>
              <xm:sqref>L26</xm:sqref>
            </x14:sparkline>
            <x14:sparkline>
              <xm:f>Reactions_30dAvgVol!E23:AH23</xm:f>
              <xm:sqref>L27</xm:sqref>
            </x14:sparkline>
            <x14:sparkline>
              <xm:f>Reactions_30dAvgVol!E24:AH24</xm:f>
              <xm:sqref>L28</xm:sqref>
            </x14:sparkline>
            <x14:sparkline>
              <xm:f>Reactions_30dAvgVol!E25:AH25</xm:f>
              <xm:sqref>L29</xm:sqref>
            </x14:sparkline>
            <x14:sparkline>
              <xm:f>Reactions_30dAvgVol!E26:AH26</xm:f>
              <xm:sqref>L30</xm:sqref>
            </x14:sparkline>
            <x14:sparkline>
              <xm:f>Reactions_30dAvgVol!E27:AH27</xm:f>
              <xm:sqref>L31</xm:sqref>
            </x14:sparkline>
            <x14:sparkline>
              <xm:f>Reactions_30dAvgVol!E28:AH28</xm:f>
              <xm:sqref>L32</xm:sqref>
            </x14:sparkline>
            <x14:sparkline>
              <xm:f>Reactions_30dAvgVol!E29:AH29</xm:f>
              <xm:sqref>L33</xm:sqref>
            </x14:sparkline>
            <x14:sparkline>
              <xm:f>Reactions_30dAvgVol!E30:AH30</xm:f>
              <xm:sqref>L34</xm:sqref>
            </x14:sparkline>
            <x14:sparkline>
              <xm:f>Reactions_30dAvgVol!E31:AH31</xm:f>
              <xm:sqref>L35</xm:sqref>
            </x14:sparkline>
            <x14:sparkline>
              <xm:f>Reactions_30dAvgVol!E32:AH32</xm:f>
              <xm:sqref>L36</xm:sqref>
            </x14:sparkline>
            <x14:sparkline>
              <xm:f>Reactions_30dAvgVol!E33:AH33</xm:f>
              <xm:sqref>L37</xm:sqref>
            </x14:sparkline>
            <x14:sparkline>
              <xm:f>Reactions_30dAvgVol!E34:AH34</xm:f>
              <xm:sqref>L38</xm:sqref>
            </x14:sparkline>
            <x14:sparkline>
              <xm:f>Reactions_30dAvgVol!E35:AH35</xm:f>
              <xm:sqref>L39</xm:sqref>
            </x14:sparkline>
            <x14:sparkline>
              <xm:f>Reactions_30dAvgVol!E36:AH36</xm:f>
              <xm:sqref>L40</xm:sqref>
            </x14:sparkline>
            <x14:sparkline>
              <xm:f>Reactions_30dAvgVol!E37:AH37</xm:f>
              <xm:sqref>L41</xm:sqref>
            </x14:sparkline>
            <x14:sparkline>
              <xm:f>Reactions_30dAvgVol!E38:AH38</xm:f>
              <xm:sqref>L42</xm:sqref>
            </x14:sparkline>
            <x14:sparkline>
              <xm:f>Reactions_30dAvgVol!E39:AH39</xm:f>
              <xm:sqref>L43</xm:sqref>
            </x14:sparkline>
            <x14:sparkline>
              <xm:f>Reactions_30dAvgVol!E40:AH40</xm:f>
              <xm:sqref>L44</xm:sqref>
            </x14:sparkline>
            <x14:sparkline>
              <xm:f>Reactions_30dAvgVol!E41:AH41</xm:f>
              <xm:sqref>L45</xm:sqref>
            </x14:sparkline>
            <x14:sparkline>
              <xm:f>Reactions_30dAvgVol!E42:AH42</xm:f>
              <xm:sqref>L46</xm:sqref>
            </x14:sparkline>
            <x14:sparkline>
              <xm:f>Reactions_30dAvgVol!E43:AH43</xm:f>
              <xm:sqref>L47</xm:sqref>
            </x14:sparkline>
            <x14:sparkline>
              <xm:f>Reactions_30dAvgVol!E44:AH44</xm:f>
              <xm:sqref>L48</xm:sqref>
            </x14:sparkline>
            <x14:sparkline>
              <xm:f>Reactions_30dAvgVol!E45:AH45</xm:f>
              <xm:sqref>L49</xm:sqref>
            </x14:sparkline>
            <x14:sparkline>
              <xm:f>Reactions_30dAvgVol!E46:AH46</xm:f>
              <xm:sqref>L50</xm:sqref>
            </x14:sparkline>
          </x14:sparklines>
        </x14:sparklineGroup>
        <x14:sparklineGroup displayEmptyCellsAs="gap" xr2:uid="{D22B54CB-E993-4881-8351-D28C480F5A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Reactions_30dAvgPrice!B2:AE2</xm:f>
              <xm:sqref>I6</xm:sqref>
            </x14:sparkline>
            <x14:sparkline>
              <xm:f>Reactions_30dAvgPrice!B3:AE3</xm:f>
              <xm:sqref>I7</xm:sqref>
            </x14:sparkline>
            <x14:sparkline>
              <xm:f>Reactions_30dAvgPrice!B4:AE4</xm:f>
              <xm:sqref>I8</xm:sqref>
            </x14:sparkline>
            <x14:sparkline>
              <xm:f>Reactions_30dAvgPrice!B5:AE5</xm:f>
              <xm:sqref>I9</xm:sqref>
            </x14:sparkline>
            <x14:sparkline>
              <xm:f>Reactions_30dAvgPrice!B6:AE6</xm:f>
              <xm:sqref>I10</xm:sqref>
            </x14:sparkline>
            <x14:sparkline>
              <xm:f>Reactions_30dAvgPrice!B7:AE7</xm:f>
              <xm:sqref>I11</xm:sqref>
            </x14:sparkline>
            <x14:sparkline>
              <xm:f>Reactions_30dAvgPrice!B8:AE8</xm:f>
              <xm:sqref>I12</xm:sqref>
            </x14:sparkline>
            <x14:sparkline>
              <xm:f>Reactions_30dAvgPrice!B9:AE9</xm:f>
              <xm:sqref>I13</xm:sqref>
            </x14:sparkline>
            <x14:sparkline>
              <xm:f>Reactions_30dAvgPrice!B10:AE10</xm:f>
              <xm:sqref>I14</xm:sqref>
            </x14:sparkline>
            <x14:sparkline>
              <xm:f>Reactions_30dAvgPrice!B11:AE11</xm:f>
              <xm:sqref>I15</xm:sqref>
            </x14:sparkline>
            <x14:sparkline>
              <xm:f>Reactions_30dAvgPrice!B12:AE12</xm:f>
              <xm:sqref>I16</xm:sqref>
            </x14:sparkline>
            <x14:sparkline>
              <xm:f>Reactions_30dAvgPrice!B13:AE13</xm:f>
              <xm:sqref>I17</xm:sqref>
            </x14:sparkline>
            <x14:sparkline>
              <xm:f>Reactions_30dAvgPrice!B14:AE14</xm:f>
              <xm:sqref>I18</xm:sqref>
            </x14:sparkline>
            <x14:sparkline>
              <xm:f>Reactions_30dAvgPrice!B15:AE15</xm:f>
              <xm:sqref>I19</xm:sqref>
            </x14:sparkline>
            <x14:sparkline>
              <xm:f>Reactions_30dAvgPrice!B16:AE16</xm:f>
              <xm:sqref>I20</xm:sqref>
            </x14:sparkline>
            <x14:sparkline>
              <xm:f>Reactions_30dAvgPrice!B17:AE17</xm:f>
              <xm:sqref>I21</xm:sqref>
            </x14:sparkline>
            <x14:sparkline>
              <xm:f>Reactions_30dAvgPrice!B18:AE18</xm:f>
              <xm:sqref>I22</xm:sqref>
            </x14:sparkline>
            <x14:sparkline>
              <xm:f>Reactions_30dAvgPrice!B19:AE19</xm:f>
              <xm:sqref>I23</xm:sqref>
            </x14:sparkline>
            <x14:sparkline>
              <xm:f>Reactions_30dAvgPrice!B20:AE20</xm:f>
              <xm:sqref>I24</xm:sqref>
            </x14:sparkline>
            <x14:sparkline>
              <xm:f>Reactions_30dAvgPrice!B21:AE21</xm:f>
              <xm:sqref>I25</xm:sqref>
            </x14:sparkline>
            <x14:sparkline>
              <xm:f>Reactions_30dAvgPrice!B22:AE22</xm:f>
              <xm:sqref>I26</xm:sqref>
            </x14:sparkline>
            <x14:sparkline>
              <xm:f>Reactions_30dAvgPrice!B23:AE23</xm:f>
              <xm:sqref>I27</xm:sqref>
            </x14:sparkline>
            <x14:sparkline>
              <xm:f>Reactions_30dAvgPrice!B24:AE24</xm:f>
              <xm:sqref>I28</xm:sqref>
            </x14:sparkline>
            <x14:sparkline>
              <xm:f>Reactions_30dAvgPrice!B25:AE25</xm:f>
              <xm:sqref>I29</xm:sqref>
            </x14:sparkline>
            <x14:sparkline>
              <xm:f>Reactions_30dAvgPrice!B26:AE26</xm:f>
              <xm:sqref>I30</xm:sqref>
            </x14:sparkline>
            <x14:sparkline>
              <xm:f>Reactions_30dAvgPrice!B27:AE27</xm:f>
              <xm:sqref>I31</xm:sqref>
            </x14:sparkline>
            <x14:sparkline>
              <xm:f>Reactions_30dAvgPrice!B28:AE28</xm:f>
              <xm:sqref>I32</xm:sqref>
            </x14:sparkline>
            <x14:sparkline>
              <xm:f>Reactions_30dAvgPrice!B29:AE29</xm:f>
              <xm:sqref>I33</xm:sqref>
            </x14:sparkline>
            <x14:sparkline>
              <xm:f>Reactions_30dAvgPrice!B30:AE30</xm:f>
              <xm:sqref>I34</xm:sqref>
            </x14:sparkline>
            <x14:sparkline>
              <xm:f>Reactions_30dAvgPrice!B31:AE31</xm:f>
              <xm:sqref>I35</xm:sqref>
            </x14:sparkline>
            <x14:sparkline>
              <xm:f>Reactions_30dAvgPrice!B32:AE32</xm:f>
              <xm:sqref>I36</xm:sqref>
            </x14:sparkline>
            <x14:sparkline>
              <xm:f>Reactions_30dAvgPrice!B33:AE33</xm:f>
              <xm:sqref>I37</xm:sqref>
            </x14:sparkline>
            <x14:sparkline>
              <xm:f>Reactions_30dAvgPrice!B34:AE34</xm:f>
              <xm:sqref>I38</xm:sqref>
            </x14:sparkline>
            <x14:sparkline>
              <xm:f>Reactions_30dAvgPrice!B35:AE35</xm:f>
              <xm:sqref>I39</xm:sqref>
            </x14:sparkline>
            <x14:sparkline>
              <xm:f>Reactions_30dAvgPrice!B36:AE36</xm:f>
              <xm:sqref>I40</xm:sqref>
            </x14:sparkline>
            <x14:sparkline>
              <xm:f>Reactions_30dAvgPrice!B37:AE37</xm:f>
              <xm:sqref>I41</xm:sqref>
            </x14:sparkline>
            <x14:sparkline>
              <xm:f>Reactions_30dAvgPrice!B38:AE38</xm:f>
              <xm:sqref>I42</xm:sqref>
            </x14:sparkline>
            <x14:sparkline>
              <xm:f>Reactions_30dAvgPrice!B39:AE39</xm:f>
              <xm:sqref>I43</xm:sqref>
            </x14:sparkline>
            <x14:sparkline>
              <xm:f>Reactions_30dAvgPrice!B40:AE40</xm:f>
              <xm:sqref>I44</xm:sqref>
            </x14:sparkline>
            <x14:sparkline>
              <xm:f>Reactions_30dAvgPrice!B41:AE41</xm:f>
              <xm:sqref>I45</xm:sqref>
            </x14:sparkline>
            <x14:sparkline>
              <xm:f>Reactions_30dAvgPrice!B42:AE42</xm:f>
              <xm:sqref>I46</xm:sqref>
            </x14:sparkline>
            <x14:sparkline>
              <xm:f>Reactions_30dAvgPrice!B43:AE43</xm:f>
              <xm:sqref>I47</xm:sqref>
            </x14:sparkline>
            <x14:sparkline>
              <xm:f>Reactions_30dAvgPrice!B44:AE44</xm:f>
              <xm:sqref>I48</xm:sqref>
            </x14:sparkline>
            <x14:sparkline>
              <xm:f>Reactions_30dAvgPrice!B45:AE45</xm:f>
              <xm:sqref>I49</xm:sqref>
            </x14:sparkline>
            <x14:sparkline>
              <xm:f>Reactions_30dAvgPrice!B46:AE46</xm:f>
              <xm:sqref>I50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CF2E-66B4-4A1B-A5D8-C467D140BD37}">
  <dimension ref="A1:AE46"/>
  <sheetViews>
    <sheetView tabSelected="1" workbookViewId="0">
      <selection activeCell="M14" sqref="M14"/>
    </sheetView>
  </sheetViews>
  <sheetFormatPr defaultRowHeight="12.75" x14ac:dyDescent="0.2"/>
  <sheetData>
    <row r="1" spans="1:31" x14ac:dyDescent="0.2">
      <c r="A1" s="29" t="s">
        <v>116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 s="21">
        <v>46166</v>
      </c>
      <c r="B2">
        <f ca="1">RAND()*10</f>
        <v>2.666337574741382</v>
      </c>
      <c r="C2">
        <f t="shared" ref="C2:AE10" ca="1" si="0">RAND()*10</f>
        <v>9.4923105284149756</v>
      </c>
      <c r="D2">
        <f t="shared" ca="1" si="0"/>
        <v>2.8438420929652053</v>
      </c>
      <c r="E2">
        <f t="shared" ca="1" si="0"/>
        <v>7.5175227996803109</v>
      </c>
      <c r="F2">
        <f t="shared" ca="1" si="0"/>
        <v>2.0151989153152448</v>
      </c>
      <c r="G2">
        <f t="shared" ca="1" si="0"/>
        <v>0.46155622136333285</v>
      </c>
      <c r="H2">
        <f t="shared" ca="1" si="0"/>
        <v>9.2186901902682887</v>
      </c>
      <c r="I2">
        <f t="shared" ca="1" si="0"/>
        <v>4.135176394542146</v>
      </c>
      <c r="J2">
        <f t="shared" ca="1" si="0"/>
        <v>9.0330540074318204</v>
      </c>
      <c r="K2">
        <f t="shared" ca="1" si="0"/>
        <v>8.2835758507588153</v>
      </c>
      <c r="L2">
        <f t="shared" ca="1" si="0"/>
        <v>1.2824659715257336</v>
      </c>
      <c r="M2">
        <f t="shared" ca="1" si="0"/>
        <v>8.5640943638368956</v>
      </c>
      <c r="N2">
        <f t="shared" ca="1" si="0"/>
        <v>5.5299583465614246</v>
      </c>
      <c r="O2">
        <f t="shared" ca="1" si="0"/>
        <v>3.7994197008551565</v>
      </c>
      <c r="P2">
        <f t="shared" ca="1" si="0"/>
        <v>8.9347006014481885</v>
      </c>
      <c r="Q2">
        <f t="shared" ca="1" si="0"/>
        <v>7.1270830489660959</v>
      </c>
      <c r="R2">
        <f t="shared" ca="1" si="0"/>
        <v>8.1251859875957493</v>
      </c>
      <c r="S2">
        <f t="shared" ca="1" si="0"/>
        <v>2.8366969434584499E-2</v>
      </c>
      <c r="T2">
        <f t="shared" ca="1" si="0"/>
        <v>4.0252106197342377</v>
      </c>
      <c r="U2">
        <f t="shared" ca="1" si="0"/>
        <v>1.1164396114579944</v>
      </c>
      <c r="V2">
        <f t="shared" ca="1" si="0"/>
        <v>7.9751064195526844</v>
      </c>
      <c r="W2">
        <f t="shared" ca="1" si="0"/>
        <v>9.6533328363689268</v>
      </c>
      <c r="X2">
        <f t="shared" ca="1" si="0"/>
        <v>3.837769761388703</v>
      </c>
      <c r="Y2">
        <f t="shared" ca="1" si="0"/>
        <v>3.4839904703106428</v>
      </c>
      <c r="Z2">
        <f t="shared" ca="1" si="0"/>
        <v>4.6116260139448082</v>
      </c>
      <c r="AA2">
        <f t="shared" ca="1" si="0"/>
        <v>3.9137188765966191</v>
      </c>
      <c r="AB2">
        <f t="shared" ca="1" si="0"/>
        <v>6.1948664219521534</v>
      </c>
      <c r="AC2">
        <f t="shared" ca="1" si="0"/>
        <v>5.1132863160572715</v>
      </c>
      <c r="AD2">
        <f t="shared" ca="1" si="0"/>
        <v>0.80372641004762158</v>
      </c>
      <c r="AE2">
        <f t="shared" ca="1" si="0"/>
        <v>2.0140373841464418</v>
      </c>
    </row>
    <row r="3" spans="1:31" x14ac:dyDescent="0.2">
      <c r="A3" s="22">
        <v>46167</v>
      </c>
      <c r="B3">
        <f t="shared" ref="B3:Q46" ca="1" si="1">RAND()*10</f>
        <v>1.1351603140333733</v>
      </c>
      <c r="C3">
        <f t="shared" ca="1" si="0"/>
        <v>9.2965899248448078</v>
      </c>
      <c r="D3">
        <f t="shared" ca="1" si="0"/>
        <v>9.9588914789094432</v>
      </c>
      <c r="E3">
        <f t="shared" ca="1" si="0"/>
        <v>8.3120237823128047</v>
      </c>
      <c r="F3">
        <f t="shared" ca="1" si="0"/>
        <v>4.0937786286879385</v>
      </c>
      <c r="G3">
        <f t="shared" ca="1" si="0"/>
        <v>9.7533738263511278</v>
      </c>
      <c r="H3">
        <f t="shared" ca="1" si="0"/>
        <v>7.9904271493603627</v>
      </c>
      <c r="I3">
        <f t="shared" ca="1" si="0"/>
        <v>1.5753273012582847</v>
      </c>
      <c r="J3">
        <f t="shared" ca="1" si="0"/>
        <v>4.4078163524396832</v>
      </c>
      <c r="K3">
        <f t="shared" ca="1" si="0"/>
        <v>9.0578150012284517</v>
      </c>
      <c r="L3">
        <f t="shared" ca="1" si="0"/>
        <v>8.7220286005297165</v>
      </c>
      <c r="M3">
        <f t="shared" ca="1" si="0"/>
        <v>8.2899414120362849</v>
      </c>
      <c r="N3">
        <f t="shared" ca="1" si="0"/>
        <v>6.9161105961995508</v>
      </c>
      <c r="O3">
        <f t="shared" ca="1" si="0"/>
        <v>1.1035514293918025</v>
      </c>
      <c r="P3">
        <f t="shared" ca="1" si="0"/>
        <v>2.1956658448624697</v>
      </c>
      <c r="Q3">
        <f t="shared" ca="1" si="0"/>
        <v>8.6622150179204223</v>
      </c>
      <c r="R3">
        <f t="shared" ca="1" si="0"/>
        <v>4.6640203977258574</v>
      </c>
      <c r="S3">
        <f t="shared" ca="1" si="0"/>
        <v>9.5714810386100222</v>
      </c>
      <c r="T3">
        <f t="shared" ca="1" si="0"/>
        <v>5.040550650555458</v>
      </c>
      <c r="U3">
        <f t="shared" ca="1" si="0"/>
        <v>3.923558419614813</v>
      </c>
      <c r="V3">
        <f t="shared" ca="1" si="0"/>
        <v>0.19113366517958919</v>
      </c>
      <c r="W3">
        <f t="shared" ca="1" si="0"/>
        <v>1.8821061935138106E-2</v>
      </c>
      <c r="X3">
        <f t="shared" ca="1" si="0"/>
        <v>5.671204493721774</v>
      </c>
      <c r="Y3">
        <f t="shared" ca="1" si="0"/>
        <v>3.3230280005800594</v>
      </c>
      <c r="Z3">
        <f t="shared" ca="1" si="0"/>
        <v>2.4991000599594559</v>
      </c>
      <c r="AA3">
        <f t="shared" ca="1" si="0"/>
        <v>2.558561771856771</v>
      </c>
      <c r="AB3">
        <f t="shared" ca="1" si="0"/>
        <v>7.2277492933138143</v>
      </c>
      <c r="AC3">
        <f t="shared" ca="1" si="0"/>
        <v>7.0895208446126734E-2</v>
      </c>
      <c r="AD3">
        <f t="shared" ca="1" si="0"/>
        <v>1.5850245051950396</v>
      </c>
      <c r="AE3">
        <f t="shared" ca="1" si="0"/>
        <v>4.1460704630589182</v>
      </c>
    </row>
    <row r="4" spans="1:31" x14ac:dyDescent="0.2">
      <c r="A4" s="21">
        <v>46168</v>
      </c>
      <c r="B4">
        <f t="shared" ca="1" si="1"/>
        <v>9.5984488008624318</v>
      </c>
      <c r="C4">
        <f t="shared" ca="1" si="0"/>
        <v>2.9389428475753334</v>
      </c>
      <c r="D4">
        <f t="shared" ca="1" si="0"/>
        <v>6.5580975845755107</v>
      </c>
      <c r="E4">
        <f t="shared" ca="1" si="0"/>
        <v>4.5419717163248112</v>
      </c>
      <c r="F4">
        <f t="shared" ca="1" si="0"/>
        <v>2.1609273332289201</v>
      </c>
      <c r="G4">
        <f t="shared" ca="1" si="0"/>
        <v>0.93658967516391689</v>
      </c>
      <c r="H4">
        <f t="shared" ca="1" si="0"/>
        <v>1.6285618578707306</v>
      </c>
      <c r="I4">
        <f t="shared" ca="1" si="0"/>
        <v>4.514690420528118</v>
      </c>
      <c r="J4">
        <f t="shared" ca="1" si="0"/>
        <v>8.7378788767777174</v>
      </c>
      <c r="K4">
        <f t="shared" ca="1" si="0"/>
        <v>3.2712748929544322</v>
      </c>
      <c r="L4">
        <f t="shared" ca="1" si="0"/>
        <v>9.5994721612731286</v>
      </c>
      <c r="M4">
        <f t="shared" ca="1" si="0"/>
        <v>3.9480038127254149</v>
      </c>
      <c r="N4">
        <f t="shared" ca="1" si="0"/>
        <v>9.5856818732287472</v>
      </c>
      <c r="O4">
        <f t="shared" ca="1" si="0"/>
        <v>8.9974829129092804</v>
      </c>
      <c r="P4">
        <f t="shared" ca="1" si="0"/>
        <v>3.6645571484291928</v>
      </c>
      <c r="Q4">
        <f t="shared" ca="1" si="0"/>
        <v>4.3882653635071982</v>
      </c>
      <c r="R4">
        <f t="shared" ca="1" si="0"/>
        <v>2.0309030741867042</v>
      </c>
      <c r="S4">
        <f t="shared" ca="1" si="0"/>
        <v>6.0521181882106951</v>
      </c>
      <c r="T4">
        <f t="shared" ca="1" si="0"/>
        <v>1.3785942372032944</v>
      </c>
      <c r="U4">
        <f t="shared" ca="1" si="0"/>
        <v>3.1083698980648409</v>
      </c>
      <c r="V4">
        <f t="shared" ca="1" si="0"/>
        <v>2.7780075376486857</v>
      </c>
      <c r="W4">
        <f t="shared" ca="1" si="0"/>
        <v>6.8456572456098899</v>
      </c>
      <c r="X4">
        <f t="shared" ca="1" si="0"/>
        <v>5.5006906871819163</v>
      </c>
      <c r="Y4">
        <f t="shared" ca="1" si="0"/>
        <v>5.7050071129421376</v>
      </c>
      <c r="Z4">
        <f t="shared" ca="1" si="0"/>
        <v>3.750569221379263</v>
      </c>
      <c r="AA4">
        <f t="shared" ca="1" si="0"/>
        <v>6.1728826602985079</v>
      </c>
      <c r="AB4">
        <f t="shared" ca="1" si="0"/>
        <v>3.5739719486239685</v>
      </c>
      <c r="AC4">
        <f t="shared" ca="1" si="0"/>
        <v>6.6316391277056699</v>
      </c>
      <c r="AD4">
        <f t="shared" ca="1" si="0"/>
        <v>8.2091900513892107</v>
      </c>
      <c r="AE4">
        <f t="shared" ca="1" si="0"/>
        <v>6.4751707600236177</v>
      </c>
    </row>
    <row r="5" spans="1:31" x14ac:dyDescent="0.2">
      <c r="A5" s="22">
        <v>46205</v>
      </c>
      <c r="B5">
        <f t="shared" ca="1" si="1"/>
        <v>9.0429820247790804</v>
      </c>
      <c r="C5">
        <f t="shared" ca="1" si="0"/>
        <v>2.1037413168878238</v>
      </c>
      <c r="D5">
        <f t="shared" ca="1" si="0"/>
        <v>2.0513671407492353</v>
      </c>
      <c r="E5">
        <f t="shared" ca="1" si="0"/>
        <v>2.225503072497752</v>
      </c>
      <c r="F5">
        <f t="shared" ca="1" si="0"/>
        <v>4.0750547703285065</v>
      </c>
      <c r="G5">
        <f t="shared" ca="1" si="0"/>
        <v>4.0366219734056505</v>
      </c>
      <c r="H5">
        <f t="shared" ca="1" si="0"/>
        <v>2.3965297004710093</v>
      </c>
      <c r="I5">
        <f t="shared" ca="1" si="0"/>
        <v>7.6710555784842072</v>
      </c>
      <c r="J5">
        <f t="shared" ca="1" si="0"/>
        <v>4.4187013264554107</v>
      </c>
      <c r="K5">
        <f t="shared" ca="1" si="0"/>
        <v>2.5484505279538707</v>
      </c>
      <c r="L5">
        <f t="shared" ca="1" si="0"/>
        <v>5.0979872365804768</v>
      </c>
      <c r="M5">
        <f t="shared" ca="1" si="0"/>
        <v>3.6535411299891263</v>
      </c>
      <c r="N5">
        <f t="shared" ca="1" si="0"/>
        <v>8.7552183389752951</v>
      </c>
      <c r="O5">
        <f t="shared" ca="1" si="0"/>
        <v>4.4890580259278936</v>
      </c>
      <c r="P5">
        <f t="shared" ca="1" si="0"/>
        <v>0.77872206360390162</v>
      </c>
      <c r="Q5">
        <f t="shared" ca="1" si="0"/>
        <v>6.072741595871074</v>
      </c>
      <c r="R5">
        <f t="shared" ca="1" si="0"/>
        <v>6.1567063708061873</v>
      </c>
      <c r="S5">
        <f t="shared" ca="1" si="0"/>
        <v>0.58290365523244847</v>
      </c>
      <c r="T5">
        <f t="shared" ca="1" si="0"/>
        <v>2.2163604423325154</v>
      </c>
      <c r="U5">
        <f t="shared" ca="1" si="0"/>
        <v>1.9435855118498968</v>
      </c>
      <c r="V5">
        <f t="shared" ca="1" si="0"/>
        <v>1.3348998552658464</v>
      </c>
      <c r="W5">
        <f t="shared" ca="1" si="0"/>
        <v>8.9556055948403888</v>
      </c>
      <c r="X5">
        <f t="shared" ca="1" si="0"/>
        <v>8.6371778047192613</v>
      </c>
      <c r="Y5">
        <f t="shared" ca="1" si="0"/>
        <v>4.4804296195676354</v>
      </c>
      <c r="Z5">
        <f t="shared" ca="1" si="0"/>
        <v>6.835272884297769</v>
      </c>
      <c r="AA5">
        <f t="shared" ca="1" si="0"/>
        <v>6.1622408906136741</v>
      </c>
      <c r="AB5">
        <f t="shared" ca="1" si="0"/>
        <v>7.1056227108923711</v>
      </c>
      <c r="AC5">
        <f t="shared" ca="1" si="0"/>
        <v>9.8630929337330429</v>
      </c>
      <c r="AD5">
        <f t="shared" ca="1" si="0"/>
        <v>9.7558242854442856</v>
      </c>
      <c r="AE5">
        <f t="shared" ca="1" si="0"/>
        <v>8.8427868073388076</v>
      </c>
    </row>
    <row r="6" spans="1:31" x14ac:dyDescent="0.2">
      <c r="A6" s="21">
        <v>46169</v>
      </c>
      <c r="B6">
        <f t="shared" ca="1" si="1"/>
        <v>6.990264188487588</v>
      </c>
      <c r="C6">
        <f t="shared" ca="1" si="0"/>
        <v>1.1817288181416319</v>
      </c>
      <c r="D6">
        <f t="shared" ca="1" si="0"/>
        <v>9.1061518256777561</v>
      </c>
      <c r="E6">
        <f t="shared" ca="1" si="0"/>
        <v>9.0455105155262885</v>
      </c>
      <c r="F6">
        <f t="shared" ca="1" si="0"/>
        <v>6.2199801486697881</v>
      </c>
      <c r="G6">
        <f t="shared" ca="1" si="0"/>
        <v>3.8739444171840676</v>
      </c>
      <c r="H6">
        <f t="shared" ca="1" si="0"/>
        <v>2.2186974786082594</v>
      </c>
      <c r="I6">
        <f t="shared" ca="1" si="0"/>
        <v>1.3963970284717009</v>
      </c>
      <c r="J6">
        <f t="shared" ca="1" si="0"/>
        <v>6.4707878722426058</v>
      </c>
      <c r="K6">
        <f t="shared" ca="1" si="0"/>
        <v>0.95570692049170014</v>
      </c>
      <c r="L6">
        <f t="shared" ca="1" si="0"/>
        <v>4.7073908491658534</v>
      </c>
      <c r="M6">
        <f t="shared" ca="1" si="0"/>
        <v>0.57159355352931485</v>
      </c>
      <c r="N6">
        <f t="shared" ca="1" si="0"/>
        <v>9.8504478549956414</v>
      </c>
      <c r="O6">
        <f t="shared" ca="1" si="0"/>
        <v>0.79265045339846019</v>
      </c>
      <c r="P6">
        <f t="shared" ca="1" si="0"/>
        <v>2.0747086887010049</v>
      </c>
      <c r="Q6">
        <f t="shared" ca="1" si="0"/>
        <v>1.186662549251396</v>
      </c>
      <c r="R6">
        <f t="shared" ca="1" si="0"/>
        <v>0.61778169619278289</v>
      </c>
      <c r="S6">
        <f t="shared" ca="1" si="0"/>
        <v>9.8973623917965465</v>
      </c>
      <c r="T6">
        <f t="shared" ca="1" si="0"/>
        <v>3.7417109687043193</v>
      </c>
      <c r="U6">
        <f t="shared" ca="1" si="0"/>
        <v>1.6446941935304649</v>
      </c>
      <c r="V6">
        <f t="shared" ca="1" si="0"/>
        <v>8.1540878410023492</v>
      </c>
      <c r="W6">
        <f t="shared" ca="1" si="0"/>
        <v>0.4677612601647374</v>
      </c>
      <c r="X6">
        <f t="shared" ca="1" si="0"/>
        <v>6.8428927340240397</v>
      </c>
      <c r="Y6">
        <f t="shared" ca="1" si="0"/>
        <v>7.4625798504638272</v>
      </c>
      <c r="Z6">
        <f t="shared" ca="1" si="0"/>
        <v>5.170944827634508</v>
      </c>
      <c r="AA6">
        <f t="shared" ca="1" si="0"/>
        <v>3.725992760461494</v>
      </c>
      <c r="AB6">
        <f t="shared" ca="1" si="0"/>
        <v>3.3287245266152974</v>
      </c>
      <c r="AC6">
        <f t="shared" ca="1" si="0"/>
        <v>0.30337530892008746</v>
      </c>
      <c r="AD6">
        <f t="shared" ca="1" si="0"/>
        <v>1.1670465349186876</v>
      </c>
      <c r="AE6">
        <f t="shared" ca="1" si="0"/>
        <v>9.1302118942343764</v>
      </c>
    </row>
    <row r="7" spans="1:31" x14ac:dyDescent="0.2">
      <c r="A7" s="22">
        <v>46170</v>
      </c>
      <c r="B7">
        <f t="shared" ca="1" si="1"/>
        <v>0.94913856792230411</v>
      </c>
      <c r="C7">
        <f t="shared" ca="1" si="0"/>
        <v>7.1681564993504701</v>
      </c>
      <c r="D7">
        <f t="shared" ca="1" si="0"/>
        <v>0.35954780638160377</v>
      </c>
      <c r="E7">
        <f t="shared" ca="1" si="0"/>
        <v>1.3439390494172065</v>
      </c>
      <c r="F7">
        <f t="shared" ca="1" si="0"/>
        <v>1.2514411666056913</v>
      </c>
      <c r="G7">
        <f t="shared" ca="1" si="0"/>
        <v>3.3993780821450201</v>
      </c>
      <c r="H7">
        <f t="shared" ca="1" si="0"/>
        <v>1.7146670053706203</v>
      </c>
      <c r="I7">
        <f t="shared" ca="1" si="0"/>
        <v>9.8321364598266978</v>
      </c>
      <c r="J7">
        <f t="shared" ca="1" si="0"/>
        <v>8.6306029745121187</v>
      </c>
      <c r="K7">
        <f t="shared" ca="1" si="0"/>
        <v>7.4418405556116536</v>
      </c>
      <c r="L7">
        <f t="shared" ca="1" si="0"/>
        <v>0.91720600268627384</v>
      </c>
      <c r="M7">
        <f t="shared" ca="1" si="0"/>
        <v>0.81530062605700615</v>
      </c>
      <c r="N7">
        <f t="shared" ca="1" si="0"/>
        <v>6.7119577047786869</v>
      </c>
      <c r="O7">
        <f t="shared" ca="1" si="0"/>
        <v>1.355466914352208</v>
      </c>
      <c r="P7">
        <f t="shared" ca="1" si="0"/>
        <v>1.3540843895858823</v>
      </c>
      <c r="Q7">
        <f t="shared" ca="1" si="0"/>
        <v>4.76004346141141</v>
      </c>
      <c r="R7">
        <f t="shared" ca="1" si="0"/>
        <v>5.0647903773344192</v>
      </c>
      <c r="S7">
        <f t="shared" ca="1" si="0"/>
        <v>1.0687409143457149</v>
      </c>
      <c r="T7">
        <f t="shared" ca="1" si="0"/>
        <v>7.4392610664441943</v>
      </c>
      <c r="U7">
        <f t="shared" ca="1" si="0"/>
        <v>2.1301754786936469</v>
      </c>
      <c r="V7">
        <f t="shared" ca="1" si="0"/>
        <v>5.9813217184718583</v>
      </c>
      <c r="W7">
        <f t="shared" ca="1" si="0"/>
        <v>7.6752975599557889</v>
      </c>
      <c r="X7">
        <f t="shared" ca="1" si="0"/>
        <v>9.2585574322511413</v>
      </c>
      <c r="Y7">
        <f t="shared" ca="1" si="0"/>
        <v>0.67799079353690783</v>
      </c>
      <c r="Z7">
        <f t="shared" ca="1" si="0"/>
        <v>0.96355857393113031</v>
      </c>
      <c r="AA7">
        <f t="shared" ca="1" si="0"/>
        <v>5.0640654384995969</v>
      </c>
      <c r="AB7">
        <f t="shared" ca="1" si="0"/>
        <v>2.6063873119001721</v>
      </c>
      <c r="AC7">
        <f t="shared" ca="1" si="0"/>
        <v>4.2557203681485181</v>
      </c>
      <c r="AD7">
        <f t="shared" ca="1" si="0"/>
        <v>6.6110811829240603</v>
      </c>
      <c r="AE7">
        <f t="shared" ca="1" si="0"/>
        <v>7.8377556025430035</v>
      </c>
    </row>
    <row r="8" spans="1:31" x14ac:dyDescent="0.2">
      <c r="A8" s="21">
        <v>46214</v>
      </c>
      <c r="B8">
        <f t="shared" ca="1" si="1"/>
        <v>9.7627556285656887</v>
      </c>
      <c r="C8">
        <f t="shared" ca="1" si="0"/>
        <v>7.4289836921778072</v>
      </c>
      <c r="D8">
        <f t="shared" ca="1" si="0"/>
        <v>6.3056862441457993</v>
      </c>
      <c r="E8">
        <f t="shared" ca="1" si="0"/>
        <v>6.5933315930785339</v>
      </c>
      <c r="F8">
        <f t="shared" ca="1" si="0"/>
        <v>7.2501188007682611</v>
      </c>
      <c r="G8">
        <f t="shared" ca="1" si="0"/>
        <v>5.6261856989507022</v>
      </c>
      <c r="H8">
        <f t="shared" ca="1" si="0"/>
        <v>8.4833720753331967</v>
      </c>
      <c r="I8">
        <f t="shared" ca="1" si="0"/>
        <v>8.2318105828962089</v>
      </c>
      <c r="J8">
        <f t="shared" ca="1" si="0"/>
        <v>4.7278895662855422</v>
      </c>
      <c r="K8">
        <f t="shared" ca="1" si="0"/>
        <v>1.5337759799046646</v>
      </c>
      <c r="L8">
        <f t="shared" ca="1" si="0"/>
        <v>6.9211554960231947</v>
      </c>
      <c r="M8">
        <f t="shared" ca="1" si="0"/>
        <v>7.4461698368955451</v>
      </c>
      <c r="N8">
        <f t="shared" ca="1" si="0"/>
        <v>1.9513331631736097</v>
      </c>
      <c r="O8">
        <f t="shared" ca="1" si="0"/>
        <v>5.0685887496126378</v>
      </c>
      <c r="P8">
        <f t="shared" ca="1" si="0"/>
        <v>8.3171909613871779</v>
      </c>
      <c r="Q8">
        <f t="shared" ca="1" si="0"/>
        <v>8.5976560331771328</v>
      </c>
      <c r="R8">
        <f t="shared" ca="1" si="0"/>
        <v>9.6487221143064925</v>
      </c>
      <c r="S8">
        <f t="shared" ca="1" si="0"/>
        <v>0.25900897875641427</v>
      </c>
      <c r="T8">
        <f t="shared" ca="1" si="0"/>
        <v>7.7921370426017633</v>
      </c>
      <c r="U8">
        <f t="shared" ca="1" si="0"/>
        <v>8.1736375402829573</v>
      </c>
      <c r="V8">
        <f t="shared" ca="1" si="0"/>
        <v>3.675536975469794</v>
      </c>
      <c r="W8">
        <f t="shared" ca="1" si="0"/>
        <v>0.64897364950552983</v>
      </c>
      <c r="X8">
        <f t="shared" ca="1" si="0"/>
        <v>5.7061951734025849</v>
      </c>
      <c r="Y8">
        <f t="shared" ca="1" si="0"/>
        <v>6.7706333821698141</v>
      </c>
      <c r="Z8">
        <f t="shared" ca="1" si="0"/>
        <v>8.9538113244815758</v>
      </c>
      <c r="AA8">
        <f t="shared" ca="1" si="0"/>
        <v>7.7142669097739001</v>
      </c>
      <c r="AB8">
        <f t="shared" ca="1" si="0"/>
        <v>9.3280570775149005</v>
      </c>
      <c r="AC8">
        <f t="shared" ca="1" si="0"/>
        <v>7.6833711824254456</v>
      </c>
      <c r="AD8">
        <f t="shared" ca="1" si="0"/>
        <v>2.5551496248232497</v>
      </c>
      <c r="AE8">
        <f t="shared" ca="1" si="0"/>
        <v>0.22284425250161277</v>
      </c>
    </row>
    <row r="9" spans="1:31" x14ac:dyDescent="0.2">
      <c r="A9" s="22">
        <v>46171</v>
      </c>
      <c r="B9">
        <f t="shared" ca="1" si="1"/>
        <v>7.1132754683918069</v>
      </c>
      <c r="C9">
        <f t="shared" ca="1" si="0"/>
        <v>5.2147698401388878</v>
      </c>
      <c r="D9">
        <f t="shared" ca="1" si="0"/>
        <v>2.5010225991017188</v>
      </c>
      <c r="E9">
        <f t="shared" ca="1" si="0"/>
        <v>1.9178732244999708</v>
      </c>
      <c r="F9">
        <f t="shared" ca="1" si="0"/>
        <v>2.2089040414262073</v>
      </c>
      <c r="G9">
        <f t="shared" ca="1" si="0"/>
        <v>7.0326699906041696</v>
      </c>
      <c r="H9">
        <f t="shared" ca="1" si="0"/>
        <v>5.3451620639031781</v>
      </c>
      <c r="I9">
        <f t="shared" ca="1" si="0"/>
        <v>4.2899996384365817</v>
      </c>
      <c r="J9">
        <f t="shared" ca="1" si="0"/>
        <v>8.7197055794905527</v>
      </c>
      <c r="K9">
        <f t="shared" ca="1" si="0"/>
        <v>7.4323025003938685</v>
      </c>
      <c r="L9">
        <f t="shared" ca="1" si="0"/>
        <v>3.5666872482250431</v>
      </c>
      <c r="M9">
        <f t="shared" ca="1" si="0"/>
        <v>4.0065575262886917</v>
      </c>
      <c r="N9">
        <f t="shared" ca="1" si="0"/>
        <v>7.8213007296005097</v>
      </c>
      <c r="O9">
        <f t="shared" ca="1" si="0"/>
        <v>6.0191578196346631</v>
      </c>
      <c r="P9">
        <f t="shared" ca="1" si="0"/>
        <v>4.2614646724464578</v>
      </c>
      <c r="Q9">
        <f t="shared" ca="1" si="0"/>
        <v>8.6300400808816882</v>
      </c>
      <c r="R9">
        <f t="shared" ca="1" si="0"/>
        <v>7.2599827565979647</v>
      </c>
      <c r="S9">
        <f t="shared" ca="1" si="0"/>
        <v>4.0628694882918834</v>
      </c>
      <c r="T9">
        <f t="shared" ca="1" si="0"/>
        <v>9.6006413843256961</v>
      </c>
      <c r="U9">
        <f t="shared" ca="1" si="0"/>
        <v>0.23774509329777538</v>
      </c>
      <c r="V9">
        <f t="shared" ca="1" si="0"/>
        <v>9.1924689648870999</v>
      </c>
      <c r="W9">
        <f t="shared" ca="1" si="0"/>
        <v>3.9055407575726364</v>
      </c>
      <c r="X9">
        <f t="shared" ca="1" si="0"/>
        <v>8.6097645673410348</v>
      </c>
      <c r="Y9">
        <f t="shared" ca="1" si="0"/>
        <v>4.5851550401799024</v>
      </c>
      <c r="Z9">
        <f t="shared" ca="1" si="0"/>
        <v>5.9188281924326329</v>
      </c>
      <c r="AA9">
        <f t="shared" ca="1" si="0"/>
        <v>6.6874247353299401</v>
      </c>
      <c r="AB9">
        <f t="shared" ca="1" si="0"/>
        <v>8.7114946144740237</v>
      </c>
      <c r="AC9">
        <f t="shared" ca="1" si="0"/>
        <v>4.5649441697068527</v>
      </c>
      <c r="AD9">
        <f t="shared" ca="1" si="0"/>
        <v>0.7991734638391923</v>
      </c>
      <c r="AE9">
        <f t="shared" ca="1" si="0"/>
        <v>7.5153575321496131</v>
      </c>
    </row>
    <row r="10" spans="1:31" x14ac:dyDescent="0.2">
      <c r="A10" s="21">
        <v>46206</v>
      </c>
      <c r="B10">
        <f t="shared" ca="1" si="1"/>
        <v>6.5077591679671523</v>
      </c>
      <c r="C10">
        <f t="shared" ca="1" si="0"/>
        <v>5.6837630248022899</v>
      </c>
      <c r="D10">
        <f t="shared" ca="1" si="0"/>
        <v>8.9987210928916621</v>
      </c>
      <c r="E10">
        <f t="shared" ca="1" si="0"/>
        <v>2.4857699176641992</v>
      </c>
      <c r="F10">
        <f t="shared" ca="1" si="0"/>
        <v>4.2924854169989812</v>
      </c>
      <c r="G10">
        <f t="shared" ca="1" si="0"/>
        <v>5.9141354749089627</v>
      </c>
      <c r="H10">
        <f t="shared" ca="1" si="0"/>
        <v>5.1862656718572442</v>
      </c>
      <c r="I10">
        <f t="shared" ca="1" si="0"/>
        <v>3.0102611655689291</v>
      </c>
      <c r="J10">
        <f t="shared" ca="1" si="0"/>
        <v>0.15007328547878229</v>
      </c>
      <c r="K10">
        <f t="shared" ca="1" si="0"/>
        <v>7.2558246438100955</v>
      </c>
      <c r="L10">
        <f t="shared" ca="1" si="0"/>
        <v>4.8067645194839699</v>
      </c>
      <c r="M10">
        <f t="shared" ca="1" si="0"/>
        <v>4.8373978278957903</v>
      </c>
      <c r="N10">
        <f t="shared" ca="1" si="0"/>
        <v>2.8320238051166005</v>
      </c>
      <c r="O10">
        <f t="shared" ca="1" si="0"/>
        <v>1.496840449543374</v>
      </c>
      <c r="P10">
        <f t="shared" ca="1" si="0"/>
        <v>1.4434555826972095</v>
      </c>
      <c r="Q10">
        <f t="shared" ca="1" si="0"/>
        <v>3.1458029137030774</v>
      </c>
      <c r="R10">
        <f t="shared" ca="1" si="0"/>
        <v>7.6487743850873358</v>
      </c>
      <c r="S10">
        <f t="shared" ca="1" si="0"/>
        <v>3.7132853012531308</v>
      </c>
      <c r="T10">
        <f t="shared" ca="1" si="0"/>
        <v>4.9447044512617548</v>
      </c>
      <c r="U10">
        <f t="shared" ca="1" si="0"/>
        <v>6.1058506308681686</v>
      </c>
      <c r="V10">
        <f t="shared" ca="1" si="0"/>
        <v>9.5811906754415368</v>
      </c>
      <c r="W10">
        <f t="shared" ca="1" si="0"/>
        <v>6.374869722081824</v>
      </c>
      <c r="X10">
        <f t="shared" ca="1" si="0"/>
        <v>5.1714247377307228</v>
      </c>
      <c r="Y10">
        <f t="shared" ca="1" si="0"/>
        <v>4.8311926942898431</v>
      </c>
      <c r="Z10">
        <f t="shared" ref="Z10:AE46" ca="1" si="2">RAND()*10</f>
        <v>6.33998029085814</v>
      </c>
      <c r="AA10">
        <f t="shared" ca="1" si="2"/>
        <v>7.2407385880614505</v>
      </c>
      <c r="AB10">
        <f t="shared" ca="1" si="2"/>
        <v>8.7674319420692441</v>
      </c>
      <c r="AC10">
        <f t="shared" ca="1" si="2"/>
        <v>2.2021588101732847</v>
      </c>
      <c r="AD10">
        <f t="shared" ca="1" si="2"/>
        <v>5.8171531514768535</v>
      </c>
      <c r="AE10">
        <f t="shared" ca="1" si="2"/>
        <v>1.7889749571273506</v>
      </c>
    </row>
    <row r="11" spans="1:31" x14ac:dyDescent="0.2">
      <c r="A11" s="22">
        <v>46172</v>
      </c>
      <c r="B11">
        <f t="shared" ca="1" si="1"/>
        <v>6.6593578921917267</v>
      </c>
      <c r="C11">
        <f t="shared" ca="1" si="1"/>
        <v>5.8416260515938472</v>
      </c>
      <c r="D11">
        <f t="shared" ca="1" si="1"/>
        <v>3.6621238720124181</v>
      </c>
      <c r="E11">
        <f t="shared" ca="1" si="1"/>
        <v>5.0613802359516624</v>
      </c>
      <c r="F11">
        <f t="shared" ca="1" si="1"/>
        <v>6.970134416438059</v>
      </c>
      <c r="G11">
        <f t="shared" ca="1" si="1"/>
        <v>7.0045989220667471</v>
      </c>
      <c r="H11">
        <f t="shared" ca="1" si="1"/>
        <v>8.3201288971614247</v>
      </c>
      <c r="I11">
        <f t="shared" ca="1" si="1"/>
        <v>7.659978828887656</v>
      </c>
      <c r="J11">
        <f t="shared" ca="1" si="1"/>
        <v>4.9513184516780111</v>
      </c>
      <c r="K11">
        <f t="shared" ca="1" si="1"/>
        <v>0.27721864488920889</v>
      </c>
      <c r="L11">
        <f t="shared" ca="1" si="1"/>
        <v>0.73454607536157401</v>
      </c>
      <c r="M11">
        <f t="shared" ca="1" si="1"/>
        <v>3.4466293793951372</v>
      </c>
      <c r="N11">
        <f t="shared" ca="1" si="1"/>
        <v>3.9261444899579967</v>
      </c>
      <c r="O11">
        <f t="shared" ca="1" si="1"/>
        <v>7.1401440815237809</v>
      </c>
      <c r="P11">
        <f t="shared" ca="1" si="1"/>
        <v>2.2579049020410435</v>
      </c>
      <c r="Q11">
        <f t="shared" ca="1" si="1"/>
        <v>0.34438507621813219</v>
      </c>
      <c r="R11">
        <f t="shared" ref="R11:AE46" ca="1" si="3">RAND()*10</f>
        <v>9.1329962156032671</v>
      </c>
      <c r="S11">
        <f t="shared" ca="1" si="3"/>
        <v>5.3754510872712249</v>
      </c>
      <c r="T11">
        <f t="shared" ca="1" si="3"/>
        <v>6.2285196259044229</v>
      </c>
      <c r="U11">
        <f t="shared" ca="1" si="3"/>
        <v>0.33291600343084315</v>
      </c>
      <c r="V11">
        <f t="shared" ca="1" si="3"/>
        <v>1.3183362211481187</v>
      </c>
      <c r="W11">
        <f t="shared" ca="1" si="3"/>
        <v>2.8356268241420324</v>
      </c>
      <c r="X11">
        <f t="shared" ca="1" si="3"/>
        <v>5.3743109521820251</v>
      </c>
      <c r="Y11">
        <f t="shared" ca="1" si="3"/>
        <v>0.78718853991861626</v>
      </c>
      <c r="Z11">
        <f t="shared" ca="1" si="3"/>
        <v>3.5506479307429863</v>
      </c>
      <c r="AA11">
        <f t="shared" ca="1" si="3"/>
        <v>9.4591094805926197</v>
      </c>
      <c r="AB11">
        <f t="shared" ca="1" si="3"/>
        <v>8.4759260857487266</v>
      </c>
      <c r="AC11">
        <f t="shared" ca="1" si="3"/>
        <v>6.8564951947202992</v>
      </c>
      <c r="AD11">
        <f t="shared" ca="1" si="3"/>
        <v>3.8008582555799331</v>
      </c>
      <c r="AE11">
        <f t="shared" ca="1" si="3"/>
        <v>8.553395954878253</v>
      </c>
    </row>
    <row r="12" spans="1:31" x14ac:dyDescent="0.2">
      <c r="A12" s="21">
        <v>46213</v>
      </c>
      <c r="B12">
        <f t="shared" ca="1" si="1"/>
        <v>1.3429409441393747</v>
      </c>
      <c r="C12">
        <f t="shared" ca="1" si="1"/>
        <v>8.4222431566136482</v>
      </c>
      <c r="D12">
        <f t="shared" ca="1" si="1"/>
        <v>6.6457858420781442</v>
      </c>
      <c r="E12">
        <f t="shared" ca="1" si="1"/>
        <v>9.460246403499605</v>
      </c>
      <c r="F12">
        <f t="shared" ca="1" si="1"/>
        <v>1.1367396502441784</v>
      </c>
      <c r="G12">
        <f t="shared" ca="1" si="1"/>
        <v>7.842736573078092</v>
      </c>
      <c r="H12">
        <f t="shared" ca="1" si="1"/>
        <v>7.9553344485994995</v>
      </c>
      <c r="I12">
        <f t="shared" ca="1" si="1"/>
        <v>5.3704557621885556</v>
      </c>
      <c r="J12">
        <f t="shared" ca="1" si="1"/>
        <v>6.0000215800245975</v>
      </c>
      <c r="K12">
        <f t="shared" ca="1" si="1"/>
        <v>0.4654411756405652</v>
      </c>
      <c r="L12">
        <f t="shared" ca="1" si="1"/>
        <v>5.3674580004155761</v>
      </c>
      <c r="M12">
        <f t="shared" ca="1" si="1"/>
        <v>9.619679055199736</v>
      </c>
      <c r="N12">
        <f t="shared" ca="1" si="1"/>
        <v>7.8980734765295493</v>
      </c>
      <c r="O12">
        <f t="shared" ca="1" si="1"/>
        <v>2.8186384527692878</v>
      </c>
      <c r="P12">
        <f t="shared" ca="1" si="1"/>
        <v>2.0166737255840639</v>
      </c>
      <c r="Q12">
        <f t="shared" ca="1" si="1"/>
        <v>4.9979419087004899</v>
      </c>
      <c r="R12">
        <f t="shared" ca="1" si="3"/>
        <v>8.590871294024323</v>
      </c>
      <c r="S12">
        <f t="shared" ca="1" si="3"/>
        <v>5.2560468224146115</v>
      </c>
      <c r="T12">
        <f t="shared" ca="1" si="3"/>
        <v>4.7299365701158411</v>
      </c>
      <c r="U12">
        <f t="shared" ca="1" si="3"/>
        <v>4.6941063011653856</v>
      </c>
      <c r="V12">
        <f t="shared" ca="1" si="3"/>
        <v>1.2244904742099638</v>
      </c>
      <c r="W12">
        <f t="shared" ca="1" si="3"/>
        <v>6.9678322398834247</v>
      </c>
      <c r="X12">
        <f t="shared" ca="1" si="3"/>
        <v>0.16743016073015982</v>
      </c>
      <c r="Y12">
        <f t="shared" ca="1" si="3"/>
        <v>7.2246392139680626</v>
      </c>
      <c r="Z12">
        <f t="shared" ca="1" si="3"/>
        <v>1.7436251490687327</v>
      </c>
      <c r="AA12">
        <f t="shared" ca="1" si="3"/>
        <v>6.767139993802731</v>
      </c>
      <c r="AB12">
        <f t="shared" ca="1" si="3"/>
        <v>2.3197948430561297</v>
      </c>
      <c r="AC12">
        <f t="shared" ca="1" si="3"/>
        <v>7.272392186977708</v>
      </c>
      <c r="AD12">
        <f t="shared" ca="1" si="3"/>
        <v>4.2065094244426593</v>
      </c>
      <c r="AE12">
        <f t="shared" ca="1" si="3"/>
        <v>6.2208442016958463</v>
      </c>
    </row>
    <row r="13" spans="1:31" x14ac:dyDescent="0.2">
      <c r="A13" s="22">
        <v>46173</v>
      </c>
      <c r="B13">
        <f t="shared" ca="1" si="1"/>
        <v>2.5416246468028305</v>
      </c>
      <c r="C13">
        <f t="shared" ca="1" si="1"/>
        <v>9.8873269228184295</v>
      </c>
      <c r="D13">
        <f t="shared" ca="1" si="1"/>
        <v>9.8414567001982842</v>
      </c>
      <c r="E13">
        <f t="shared" ca="1" si="1"/>
        <v>8.6421385567992477</v>
      </c>
      <c r="F13">
        <f t="shared" ca="1" si="1"/>
        <v>5.2820830806512555</v>
      </c>
      <c r="G13">
        <f t="shared" ca="1" si="1"/>
        <v>4.5382117772719504</v>
      </c>
      <c r="H13">
        <f t="shared" ca="1" si="1"/>
        <v>5.9885867069013994</v>
      </c>
      <c r="I13">
        <f t="shared" ca="1" si="1"/>
        <v>1.2012224428765472</v>
      </c>
      <c r="J13">
        <f t="shared" ca="1" si="1"/>
        <v>3.508879992951266</v>
      </c>
      <c r="K13">
        <f t="shared" ca="1" si="1"/>
        <v>7.8466267041843611</v>
      </c>
      <c r="L13">
        <f t="shared" ca="1" si="1"/>
        <v>9.5541415162923418</v>
      </c>
      <c r="M13">
        <f t="shared" ca="1" si="1"/>
        <v>1.9596485168077515</v>
      </c>
      <c r="N13">
        <f t="shared" ca="1" si="1"/>
        <v>3.2898306400959285</v>
      </c>
      <c r="O13">
        <f t="shared" ca="1" si="1"/>
        <v>1.1123873710105092</v>
      </c>
      <c r="P13">
        <f t="shared" ca="1" si="1"/>
        <v>8.2040606257457114</v>
      </c>
      <c r="Q13">
        <f t="shared" ca="1" si="1"/>
        <v>1.5879421978339803E-2</v>
      </c>
      <c r="R13">
        <f t="shared" ca="1" si="3"/>
        <v>0.35992732338818278</v>
      </c>
      <c r="S13">
        <f t="shared" ca="1" si="3"/>
        <v>6.3918619216083119</v>
      </c>
      <c r="T13">
        <f t="shared" ca="1" si="3"/>
        <v>9.3611849706525305</v>
      </c>
      <c r="U13">
        <f t="shared" ca="1" si="3"/>
        <v>4.1603600191284595</v>
      </c>
      <c r="V13">
        <f t="shared" ca="1" si="3"/>
        <v>3.4943981895244889</v>
      </c>
      <c r="W13">
        <f t="shared" ca="1" si="3"/>
        <v>0.80174216982738633</v>
      </c>
      <c r="X13">
        <f t="shared" ca="1" si="3"/>
        <v>0.94874967860359316</v>
      </c>
      <c r="Y13">
        <f t="shared" ca="1" si="3"/>
        <v>0.52622407472791455</v>
      </c>
      <c r="Z13">
        <f t="shared" ca="1" si="3"/>
        <v>1.749027447317929</v>
      </c>
      <c r="AA13">
        <f t="shared" ca="1" si="3"/>
        <v>4.9697561771894634</v>
      </c>
      <c r="AB13">
        <f t="shared" ca="1" si="3"/>
        <v>6.3301252575517779</v>
      </c>
      <c r="AC13">
        <f t="shared" ca="1" si="3"/>
        <v>0.34473410878820387</v>
      </c>
      <c r="AD13">
        <f t="shared" ca="1" si="3"/>
        <v>6.1971526207397565</v>
      </c>
      <c r="AE13">
        <f t="shared" ca="1" si="3"/>
        <v>0.88218231443223716</v>
      </c>
    </row>
    <row r="14" spans="1:31" x14ac:dyDescent="0.2">
      <c r="A14" s="21">
        <v>46209</v>
      </c>
      <c r="B14">
        <f t="shared" ca="1" si="1"/>
        <v>5.6495116463530319</v>
      </c>
      <c r="C14">
        <f t="shared" ca="1" si="1"/>
        <v>1.1077997325395827</v>
      </c>
      <c r="D14">
        <f t="shared" ca="1" si="1"/>
        <v>1.1623482966988785</v>
      </c>
      <c r="E14">
        <f t="shared" ca="1" si="1"/>
        <v>8.0466342293220237</v>
      </c>
      <c r="F14">
        <f t="shared" ca="1" si="1"/>
        <v>8.6497468521500949</v>
      </c>
      <c r="G14">
        <f t="shared" ca="1" si="1"/>
        <v>5.6478883912132183</v>
      </c>
      <c r="H14">
        <f t="shared" ca="1" si="1"/>
        <v>6.9825872359610228</v>
      </c>
      <c r="I14">
        <f t="shared" ca="1" si="1"/>
        <v>8.9997403386363466</v>
      </c>
      <c r="J14">
        <f t="shared" ca="1" si="1"/>
        <v>2.0550968550697499</v>
      </c>
      <c r="K14">
        <f t="shared" ca="1" si="1"/>
        <v>8.0093741334003141</v>
      </c>
      <c r="L14">
        <f t="shared" ca="1" si="1"/>
        <v>9.1260473057293758</v>
      </c>
      <c r="M14">
        <f t="shared" ca="1" si="1"/>
        <v>1.148975229438286</v>
      </c>
      <c r="N14">
        <f t="shared" ca="1" si="1"/>
        <v>2.3738044824865168</v>
      </c>
      <c r="O14">
        <f t="shared" ca="1" si="1"/>
        <v>2.4880276114108435</v>
      </c>
      <c r="P14">
        <f t="shared" ca="1" si="1"/>
        <v>1.1915228611394124</v>
      </c>
      <c r="Q14">
        <f t="shared" ca="1" si="1"/>
        <v>0.3908880453462471</v>
      </c>
      <c r="R14">
        <f t="shared" ca="1" si="3"/>
        <v>3.6753783457521241</v>
      </c>
      <c r="S14">
        <f t="shared" ca="1" si="3"/>
        <v>9.473594644784562</v>
      </c>
      <c r="T14">
        <f t="shared" ca="1" si="3"/>
        <v>1.9680748712372764</v>
      </c>
      <c r="U14">
        <f t="shared" ca="1" si="3"/>
        <v>4.644294148601765</v>
      </c>
      <c r="V14">
        <f t="shared" ca="1" si="3"/>
        <v>9.5827343653876831</v>
      </c>
      <c r="W14">
        <f t="shared" ca="1" si="3"/>
        <v>5.9019508814710697</v>
      </c>
      <c r="X14">
        <f t="shared" ca="1" si="3"/>
        <v>4.3205273527099912</v>
      </c>
      <c r="Y14">
        <f t="shared" ca="1" si="3"/>
        <v>4.5735061312096494</v>
      </c>
      <c r="Z14">
        <f t="shared" ca="1" si="3"/>
        <v>4.7275511746280143</v>
      </c>
      <c r="AA14">
        <f t="shared" ca="1" si="3"/>
        <v>0.85431709161921554</v>
      </c>
      <c r="AB14">
        <f t="shared" ca="1" si="3"/>
        <v>5.4313901468593615</v>
      </c>
      <c r="AC14">
        <f t="shared" ca="1" si="3"/>
        <v>1.3713541111968974</v>
      </c>
      <c r="AD14">
        <f t="shared" ca="1" si="3"/>
        <v>7.9438661455681867</v>
      </c>
      <c r="AE14">
        <f t="shared" ca="1" si="3"/>
        <v>2.6665799595170214</v>
      </c>
    </row>
    <row r="15" spans="1:31" x14ac:dyDescent="0.2">
      <c r="A15" s="22">
        <v>46174</v>
      </c>
      <c r="B15">
        <f t="shared" ca="1" si="1"/>
        <v>2.9342452535708539</v>
      </c>
      <c r="C15">
        <f t="shared" ca="1" si="1"/>
        <v>3.2654267010662155</v>
      </c>
      <c r="D15">
        <f t="shared" ca="1" si="1"/>
        <v>9.8880809785407049</v>
      </c>
      <c r="E15">
        <f t="shared" ca="1" si="1"/>
        <v>0.81895680557218631</v>
      </c>
      <c r="F15">
        <f t="shared" ca="1" si="1"/>
        <v>6.6970714204950097</v>
      </c>
      <c r="G15">
        <f t="shared" ca="1" si="1"/>
        <v>8.1285372244131846</v>
      </c>
      <c r="H15">
        <f t="shared" ca="1" si="1"/>
        <v>9.5054874980137569</v>
      </c>
      <c r="I15">
        <f t="shared" ca="1" si="1"/>
        <v>7.455377811104217</v>
      </c>
      <c r="J15">
        <f t="shared" ca="1" si="1"/>
        <v>9.2251736613779851</v>
      </c>
      <c r="K15">
        <f t="shared" ca="1" si="1"/>
        <v>5.5738927393424582</v>
      </c>
      <c r="L15">
        <f t="shared" ca="1" si="1"/>
        <v>6.9822849348379492</v>
      </c>
      <c r="M15">
        <f t="shared" ca="1" si="1"/>
        <v>8.3153049406118171</v>
      </c>
      <c r="N15">
        <f t="shared" ca="1" si="1"/>
        <v>3.9581368392624352</v>
      </c>
      <c r="O15">
        <f t="shared" ca="1" si="1"/>
        <v>1.135940204328415</v>
      </c>
      <c r="P15">
        <f t="shared" ca="1" si="1"/>
        <v>6.9966153109425608</v>
      </c>
      <c r="Q15">
        <f t="shared" ca="1" si="1"/>
        <v>7.8116517723914232</v>
      </c>
      <c r="R15">
        <f t="shared" ca="1" si="3"/>
        <v>2.3048573020686858</v>
      </c>
      <c r="S15">
        <f t="shared" ca="1" si="3"/>
        <v>3.5944482657650445</v>
      </c>
      <c r="T15">
        <f t="shared" ca="1" si="3"/>
        <v>2.8470139426619303</v>
      </c>
      <c r="U15">
        <f t="shared" ca="1" si="3"/>
        <v>0.19254326190165538</v>
      </c>
      <c r="V15">
        <f t="shared" ca="1" si="3"/>
        <v>4.2771465584973942</v>
      </c>
      <c r="W15">
        <f t="shared" ca="1" si="3"/>
        <v>9.544666665257628</v>
      </c>
      <c r="X15">
        <f t="shared" ca="1" si="3"/>
        <v>7.3351038382931115</v>
      </c>
      <c r="Y15">
        <f t="shared" ca="1" si="3"/>
        <v>3.806524108137598</v>
      </c>
      <c r="Z15">
        <f t="shared" ca="1" si="3"/>
        <v>4.162310831073091</v>
      </c>
      <c r="AA15">
        <f t="shared" ca="1" si="3"/>
        <v>0.75093900598302787</v>
      </c>
      <c r="AB15">
        <f t="shared" ca="1" si="3"/>
        <v>9.0018311276709451E-2</v>
      </c>
      <c r="AC15">
        <f t="shared" ca="1" si="3"/>
        <v>6.4122690157640596</v>
      </c>
      <c r="AD15">
        <f t="shared" ca="1" si="3"/>
        <v>6.5504685259651758</v>
      </c>
      <c r="AE15">
        <f t="shared" ca="1" si="3"/>
        <v>2.4085008319092829</v>
      </c>
    </row>
    <row r="16" spans="1:31" x14ac:dyDescent="0.2">
      <c r="A16" s="21">
        <v>46175</v>
      </c>
      <c r="B16">
        <f t="shared" ca="1" si="1"/>
        <v>4.0280153538252508</v>
      </c>
      <c r="C16">
        <f t="shared" ca="1" si="1"/>
        <v>0.13756170969070336</v>
      </c>
      <c r="D16">
        <f t="shared" ca="1" si="1"/>
        <v>6.0567759352905917</v>
      </c>
      <c r="E16">
        <f t="shared" ca="1" si="1"/>
        <v>7.6951692470113597</v>
      </c>
      <c r="F16">
        <f t="shared" ca="1" si="1"/>
        <v>6.6945230920032959</v>
      </c>
      <c r="G16">
        <f t="shared" ca="1" si="1"/>
        <v>7.2681930481068431</v>
      </c>
      <c r="H16">
        <f t="shared" ca="1" si="1"/>
        <v>5.5036716601923743</v>
      </c>
      <c r="I16">
        <f t="shared" ca="1" si="1"/>
        <v>7.8665570304999637</v>
      </c>
      <c r="J16">
        <f t="shared" ca="1" si="1"/>
        <v>5.9215631268133126</v>
      </c>
      <c r="K16">
        <f t="shared" ca="1" si="1"/>
        <v>7.4924853835321814</v>
      </c>
      <c r="L16">
        <f t="shared" ca="1" si="1"/>
        <v>0.57264352278995956</v>
      </c>
      <c r="M16">
        <f t="shared" ca="1" si="1"/>
        <v>1.3092578267452026</v>
      </c>
      <c r="N16">
        <f t="shared" ca="1" si="1"/>
        <v>9.5813188746768514</v>
      </c>
      <c r="O16">
        <f t="shared" ca="1" si="1"/>
        <v>2.7188106794542009</v>
      </c>
      <c r="P16">
        <f t="shared" ca="1" si="1"/>
        <v>3.9276731782297789</v>
      </c>
      <c r="Q16">
        <f t="shared" ca="1" si="1"/>
        <v>1.8393915159636964</v>
      </c>
      <c r="R16">
        <f t="shared" ca="1" si="3"/>
        <v>4.1285694956496934</v>
      </c>
      <c r="S16">
        <f t="shared" ca="1" si="3"/>
        <v>7.9579325831071532</v>
      </c>
      <c r="T16">
        <f t="shared" ca="1" si="3"/>
        <v>9.3779695855693372</v>
      </c>
      <c r="U16">
        <f t="shared" ca="1" si="3"/>
        <v>3.0271526730332363</v>
      </c>
      <c r="V16">
        <f t="shared" ca="1" si="3"/>
        <v>1.7767825156894679</v>
      </c>
      <c r="W16">
        <f t="shared" ca="1" si="3"/>
        <v>0.72465161882855011</v>
      </c>
      <c r="X16">
        <f t="shared" ca="1" si="3"/>
        <v>1.9448106085597427</v>
      </c>
      <c r="Y16">
        <f t="shared" ca="1" si="3"/>
        <v>7.3621426871605724</v>
      </c>
      <c r="Z16">
        <f t="shared" ca="1" si="3"/>
        <v>4.9374870548651781</v>
      </c>
      <c r="AA16">
        <f t="shared" ca="1" si="3"/>
        <v>7.0253684002194019</v>
      </c>
      <c r="AB16">
        <f t="shared" ca="1" si="3"/>
        <v>3.7960831785373204</v>
      </c>
      <c r="AC16">
        <f t="shared" ca="1" si="3"/>
        <v>2.2514934405773843</v>
      </c>
      <c r="AD16">
        <f t="shared" ca="1" si="3"/>
        <v>4.7804090832885402</v>
      </c>
      <c r="AE16">
        <f t="shared" ca="1" si="3"/>
        <v>4.1988849088298652</v>
      </c>
    </row>
    <row r="17" spans="1:31" x14ac:dyDescent="0.2">
      <c r="A17" s="22">
        <v>46212</v>
      </c>
      <c r="B17">
        <f t="shared" ca="1" si="1"/>
        <v>3.6918703579911849</v>
      </c>
      <c r="C17">
        <f t="shared" ca="1" si="1"/>
        <v>3.3334930593108458</v>
      </c>
      <c r="D17">
        <f t="shared" ca="1" si="1"/>
        <v>7.5534517902709366</v>
      </c>
      <c r="E17">
        <f t="shared" ca="1" si="1"/>
        <v>9.5945406754270657</v>
      </c>
      <c r="F17">
        <f t="shared" ca="1" si="1"/>
        <v>6.423639736608556</v>
      </c>
      <c r="G17">
        <f t="shared" ca="1" si="1"/>
        <v>8.8359491505206247</v>
      </c>
      <c r="H17">
        <f t="shared" ca="1" si="1"/>
        <v>2.733385786649337</v>
      </c>
      <c r="I17">
        <f t="shared" ca="1" si="1"/>
        <v>0.92903204698045139</v>
      </c>
      <c r="J17">
        <f t="shared" ca="1" si="1"/>
        <v>7.9634513069980422</v>
      </c>
      <c r="K17">
        <f t="shared" ca="1" si="1"/>
        <v>0.80566353547844138</v>
      </c>
      <c r="L17">
        <f t="shared" ca="1" si="1"/>
        <v>0.72415162758439733</v>
      </c>
      <c r="M17">
        <f t="shared" ca="1" si="1"/>
        <v>4.9576837326467409</v>
      </c>
      <c r="N17">
        <f t="shared" ca="1" si="1"/>
        <v>1.9124486347814129</v>
      </c>
      <c r="O17">
        <f t="shared" ca="1" si="1"/>
        <v>4.6564509002636276</v>
      </c>
      <c r="P17">
        <f t="shared" ca="1" si="1"/>
        <v>3.952430295353544</v>
      </c>
      <c r="Q17">
        <f t="shared" ca="1" si="1"/>
        <v>0.31282778906537079</v>
      </c>
      <c r="R17">
        <f t="shared" ca="1" si="3"/>
        <v>8.2821139112386017</v>
      </c>
      <c r="S17">
        <f t="shared" ca="1" si="3"/>
        <v>4.2282721778749135</v>
      </c>
      <c r="T17">
        <f t="shared" ca="1" si="3"/>
        <v>8.6601067312538866</v>
      </c>
      <c r="U17">
        <f t="shared" ca="1" si="3"/>
        <v>9.307014343817265</v>
      </c>
      <c r="V17">
        <f t="shared" ca="1" si="3"/>
        <v>3.5272295674961605</v>
      </c>
      <c r="W17">
        <f t="shared" ca="1" si="3"/>
        <v>6.1957381492634687</v>
      </c>
      <c r="X17">
        <f t="shared" ca="1" si="3"/>
        <v>0.61383003052325358</v>
      </c>
      <c r="Y17">
        <f t="shared" ca="1" si="3"/>
        <v>4.3764704700591617</v>
      </c>
      <c r="Z17">
        <f t="shared" ca="1" si="3"/>
        <v>3.351610983532213</v>
      </c>
      <c r="AA17">
        <f t="shared" ca="1" si="3"/>
        <v>4.2314742779344963</v>
      </c>
      <c r="AB17">
        <f t="shared" ca="1" si="3"/>
        <v>1.944241951989687</v>
      </c>
      <c r="AC17">
        <f t="shared" ca="1" si="3"/>
        <v>7.1231781407644252</v>
      </c>
      <c r="AD17">
        <f t="shared" ca="1" si="3"/>
        <v>8.6201303359449817</v>
      </c>
      <c r="AE17">
        <f t="shared" ca="1" si="3"/>
        <v>0.92877786967086262</v>
      </c>
    </row>
    <row r="18" spans="1:31" x14ac:dyDescent="0.2">
      <c r="A18" s="21">
        <v>46211</v>
      </c>
      <c r="B18">
        <f t="shared" ca="1" si="1"/>
        <v>9.3175773736236227</v>
      </c>
      <c r="C18">
        <f t="shared" ca="1" si="1"/>
        <v>1.8408263131963143</v>
      </c>
      <c r="D18">
        <f t="shared" ca="1" si="1"/>
        <v>5.3685196750224273</v>
      </c>
      <c r="E18">
        <f t="shared" ca="1" si="1"/>
        <v>0.10613770998538552</v>
      </c>
      <c r="F18">
        <f t="shared" ca="1" si="1"/>
        <v>6.546251288272261</v>
      </c>
      <c r="G18">
        <f t="shared" ca="1" si="1"/>
        <v>6.0818103765850555</v>
      </c>
      <c r="H18">
        <f t="shared" ca="1" si="1"/>
        <v>4.8846008706276702</v>
      </c>
      <c r="I18">
        <f t="shared" ca="1" si="1"/>
        <v>0.91299851284586175</v>
      </c>
      <c r="J18">
        <f t="shared" ca="1" si="1"/>
        <v>5.0880479105021026</v>
      </c>
      <c r="K18">
        <f t="shared" ca="1" si="1"/>
        <v>9.4487589192038612</v>
      </c>
      <c r="L18">
        <f t="shared" ca="1" si="1"/>
        <v>8.4993646116518864</v>
      </c>
      <c r="M18">
        <f t="shared" ca="1" si="1"/>
        <v>0.48598009718558099</v>
      </c>
      <c r="N18">
        <f t="shared" ca="1" si="1"/>
        <v>1.5131354249371087</v>
      </c>
      <c r="O18">
        <f t="shared" ca="1" si="1"/>
        <v>3.0417581260536375</v>
      </c>
      <c r="P18">
        <f t="shared" ca="1" si="1"/>
        <v>2.2106367124970641</v>
      </c>
      <c r="Q18">
        <f t="shared" ca="1" si="1"/>
        <v>0.67140290966931859</v>
      </c>
      <c r="R18">
        <f t="shared" ca="1" si="3"/>
        <v>5.1852921619461609</v>
      </c>
      <c r="S18">
        <f t="shared" ca="1" si="3"/>
        <v>5.9921891654477255</v>
      </c>
      <c r="T18">
        <f t="shared" ca="1" si="3"/>
        <v>5.5342034223945618</v>
      </c>
      <c r="U18">
        <f t="shared" ca="1" si="3"/>
        <v>2.0502656015770384</v>
      </c>
      <c r="V18">
        <f t="shared" ca="1" si="3"/>
        <v>4.5851515058501882</v>
      </c>
      <c r="W18">
        <f t="shared" ca="1" si="3"/>
        <v>6.085716120201309</v>
      </c>
      <c r="X18">
        <f t="shared" ca="1" si="3"/>
        <v>8.6881097455192187</v>
      </c>
      <c r="Y18">
        <f t="shared" ca="1" si="3"/>
        <v>6.4777906853155969</v>
      </c>
      <c r="Z18">
        <f t="shared" ca="1" si="3"/>
        <v>6.9187675566095717</v>
      </c>
      <c r="AA18">
        <f t="shared" ca="1" si="3"/>
        <v>5.8092890675066897</v>
      </c>
      <c r="AB18">
        <f t="shared" ca="1" si="3"/>
        <v>6.7302217447283272</v>
      </c>
      <c r="AC18">
        <f t="shared" ca="1" si="3"/>
        <v>4.9816675855242281</v>
      </c>
      <c r="AD18">
        <f t="shared" ca="1" si="3"/>
        <v>2.5388633347356082</v>
      </c>
      <c r="AE18">
        <f t="shared" ca="1" si="3"/>
        <v>1.6792758058487356</v>
      </c>
    </row>
    <row r="19" spans="1:31" x14ac:dyDescent="0.2">
      <c r="A19" s="22">
        <v>46176</v>
      </c>
      <c r="B19">
        <f t="shared" ca="1" si="1"/>
        <v>1.24940748259181</v>
      </c>
      <c r="C19">
        <f t="shared" ca="1" si="1"/>
        <v>5.3306665727207525</v>
      </c>
      <c r="D19">
        <f t="shared" ca="1" si="1"/>
        <v>2.8306053901435879</v>
      </c>
      <c r="E19">
        <f t="shared" ca="1" si="1"/>
        <v>1.8501043201951339</v>
      </c>
      <c r="F19">
        <f t="shared" ca="1" si="1"/>
        <v>9.1444896343258026</v>
      </c>
      <c r="G19">
        <f t="shared" ca="1" si="1"/>
        <v>0.67167624902703782</v>
      </c>
      <c r="H19">
        <f t="shared" ca="1" si="1"/>
        <v>5.6614475635686299</v>
      </c>
      <c r="I19">
        <f t="shared" ca="1" si="1"/>
        <v>2.2051625475229395</v>
      </c>
      <c r="J19">
        <f t="shared" ca="1" si="1"/>
        <v>1.8372413662885201</v>
      </c>
      <c r="K19">
        <f t="shared" ca="1" si="1"/>
        <v>6.7336652182102359</v>
      </c>
      <c r="L19">
        <f t="shared" ca="1" si="1"/>
        <v>2.3861780024541126</v>
      </c>
      <c r="M19">
        <f t="shared" ca="1" si="1"/>
        <v>5.4954764647034837</v>
      </c>
      <c r="N19">
        <f t="shared" ca="1" si="1"/>
        <v>6.4694616834425425</v>
      </c>
      <c r="O19">
        <f t="shared" ca="1" si="1"/>
        <v>4.785334898617613</v>
      </c>
      <c r="P19">
        <f t="shared" ca="1" si="1"/>
        <v>0.26641989805140986</v>
      </c>
      <c r="Q19">
        <f t="shared" ca="1" si="1"/>
        <v>9.7489321893683858</v>
      </c>
      <c r="R19">
        <f t="shared" ca="1" si="3"/>
        <v>2.3349154491201718</v>
      </c>
      <c r="S19">
        <f t="shared" ca="1" si="3"/>
        <v>8.1559659874933317</v>
      </c>
      <c r="T19">
        <f t="shared" ca="1" si="3"/>
        <v>7.743859171864341</v>
      </c>
      <c r="U19">
        <f t="shared" ca="1" si="3"/>
        <v>4.2938587300286635</v>
      </c>
      <c r="V19">
        <f t="shared" ca="1" si="3"/>
        <v>7.1246895137145998</v>
      </c>
      <c r="W19">
        <f t="shared" ca="1" si="3"/>
        <v>9.6842783370249226</v>
      </c>
      <c r="X19">
        <f t="shared" ca="1" si="3"/>
        <v>1.0127244185560313</v>
      </c>
      <c r="Y19">
        <f t="shared" ca="1" si="3"/>
        <v>6.0269280576416353</v>
      </c>
      <c r="Z19">
        <f t="shared" ca="1" si="3"/>
        <v>2.9275111913455456</v>
      </c>
      <c r="AA19">
        <f t="shared" ca="1" si="3"/>
        <v>0.78292449481404347</v>
      </c>
      <c r="AB19">
        <f t="shared" ca="1" si="3"/>
        <v>9.5031418743460812</v>
      </c>
      <c r="AC19">
        <f t="shared" ca="1" si="3"/>
        <v>5.519733711880237</v>
      </c>
      <c r="AD19">
        <f t="shared" ca="1" si="3"/>
        <v>9.4796836562310958</v>
      </c>
      <c r="AE19">
        <f t="shared" ca="1" si="3"/>
        <v>2.5071205259000253</v>
      </c>
    </row>
    <row r="20" spans="1:31" x14ac:dyDescent="0.2">
      <c r="A20" s="21">
        <v>46218</v>
      </c>
      <c r="B20">
        <f t="shared" ca="1" si="1"/>
        <v>7.6462782043162969</v>
      </c>
      <c r="C20">
        <f t="shared" ca="1" si="1"/>
        <v>9.1629533280734812</v>
      </c>
      <c r="D20">
        <f t="shared" ca="1" si="1"/>
        <v>8.8061925972773629</v>
      </c>
      <c r="E20">
        <f t="shared" ca="1" si="1"/>
        <v>1.0512161659387198</v>
      </c>
      <c r="F20">
        <f t="shared" ca="1" si="1"/>
        <v>0.76900847035623943</v>
      </c>
      <c r="G20">
        <f t="shared" ca="1" si="1"/>
        <v>9.8048331611286432</v>
      </c>
      <c r="H20">
        <f t="shared" ca="1" si="1"/>
        <v>3.5250755086260064</v>
      </c>
      <c r="I20">
        <f t="shared" ca="1" si="1"/>
        <v>2.1512578560371365</v>
      </c>
      <c r="J20">
        <f t="shared" ca="1" si="1"/>
        <v>9.7412282356055293</v>
      </c>
      <c r="K20">
        <f t="shared" ca="1" si="1"/>
        <v>9.8292705977615782</v>
      </c>
      <c r="L20">
        <f t="shared" ca="1" si="1"/>
        <v>8.2092533024725736</v>
      </c>
      <c r="M20">
        <f t="shared" ca="1" si="1"/>
        <v>5.0982801331943461</v>
      </c>
      <c r="N20">
        <f t="shared" ca="1" si="1"/>
        <v>7.7433222994226742</v>
      </c>
      <c r="O20">
        <f t="shared" ca="1" si="1"/>
        <v>5.2198795878711834</v>
      </c>
      <c r="P20">
        <f t="shared" ca="1" si="1"/>
        <v>3.118555594960629</v>
      </c>
      <c r="Q20">
        <f t="shared" ca="1" si="1"/>
        <v>2.1342760035887998</v>
      </c>
      <c r="R20">
        <f t="shared" ca="1" si="3"/>
        <v>4.1461520620193593</v>
      </c>
      <c r="S20">
        <f t="shared" ca="1" si="3"/>
        <v>5.1480440667316474</v>
      </c>
      <c r="T20">
        <f t="shared" ca="1" si="3"/>
        <v>4.7756722424934868</v>
      </c>
      <c r="U20">
        <f t="shared" ca="1" si="3"/>
        <v>2.4408828373923686</v>
      </c>
      <c r="V20">
        <f t="shared" ca="1" si="3"/>
        <v>5.8926856937307459</v>
      </c>
      <c r="W20">
        <f t="shared" ca="1" si="3"/>
        <v>7.5666709929015568</v>
      </c>
      <c r="X20">
        <f t="shared" ca="1" si="3"/>
        <v>2.4584299746862168</v>
      </c>
      <c r="Y20">
        <f t="shared" ca="1" si="3"/>
        <v>5.3295200760722636</v>
      </c>
      <c r="Z20">
        <f t="shared" ca="1" si="3"/>
        <v>2.9401577295488703</v>
      </c>
      <c r="AA20">
        <f t="shared" ca="1" si="3"/>
        <v>4.1464281238036111</v>
      </c>
      <c r="AB20">
        <f t="shared" ca="1" si="3"/>
        <v>8.4301453617471118</v>
      </c>
      <c r="AC20">
        <f t="shared" ca="1" si="3"/>
        <v>2.3221666558246614</v>
      </c>
      <c r="AD20">
        <f t="shared" ca="1" si="3"/>
        <v>8.8344056815743652</v>
      </c>
      <c r="AE20">
        <f t="shared" ca="1" si="3"/>
        <v>9.2611499478482129E-2</v>
      </c>
    </row>
    <row r="21" spans="1:31" x14ac:dyDescent="0.2">
      <c r="A21" s="22">
        <v>46210</v>
      </c>
      <c r="B21">
        <f t="shared" ca="1" si="1"/>
        <v>7.2604475417722725</v>
      </c>
      <c r="C21">
        <f t="shared" ca="1" si="1"/>
        <v>1.3891358128669429</v>
      </c>
      <c r="D21">
        <f t="shared" ca="1" si="1"/>
        <v>1.4257709449776634</v>
      </c>
      <c r="E21">
        <f t="shared" ca="1" si="1"/>
        <v>7.8349083775047372</v>
      </c>
      <c r="F21">
        <f t="shared" ca="1" si="1"/>
        <v>8.1628316446853528</v>
      </c>
      <c r="G21">
        <f t="shared" ca="1" si="1"/>
        <v>8.3353449563598705</v>
      </c>
      <c r="H21">
        <f t="shared" ca="1" si="1"/>
        <v>6.8002239429405993</v>
      </c>
      <c r="I21">
        <f t="shared" ca="1" si="1"/>
        <v>6.2925928103237787</v>
      </c>
      <c r="J21">
        <f t="shared" ca="1" si="1"/>
        <v>3.9318817100893289</v>
      </c>
      <c r="K21">
        <f t="shared" ca="1" si="1"/>
        <v>0.71417111573781389</v>
      </c>
      <c r="L21">
        <f t="shared" ca="1" si="1"/>
        <v>9.3149260074895253</v>
      </c>
      <c r="M21">
        <f t="shared" ca="1" si="1"/>
        <v>9.429130620264548</v>
      </c>
      <c r="N21">
        <f t="shared" ca="1" si="1"/>
        <v>5.6239015344495114</v>
      </c>
      <c r="O21">
        <f t="shared" ca="1" si="1"/>
        <v>4.2706308347177044</v>
      </c>
      <c r="P21">
        <f t="shared" ca="1" si="1"/>
        <v>7.9019860670151907</v>
      </c>
      <c r="Q21">
        <f t="shared" ca="1" si="1"/>
        <v>9.5980050438580626</v>
      </c>
      <c r="R21">
        <f t="shared" ca="1" si="3"/>
        <v>1.3354876736555843</v>
      </c>
      <c r="S21">
        <f t="shared" ca="1" si="3"/>
        <v>5.9830965524567956</v>
      </c>
      <c r="T21">
        <f t="shared" ca="1" si="3"/>
        <v>2.181323063871031</v>
      </c>
      <c r="U21">
        <f t="shared" ca="1" si="3"/>
        <v>1.4178762788803234</v>
      </c>
      <c r="V21">
        <f t="shared" ca="1" si="3"/>
        <v>4.6180227202738067</v>
      </c>
      <c r="W21">
        <f t="shared" ca="1" si="3"/>
        <v>3.6361971818856667</v>
      </c>
      <c r="X21">
        <f t="shared" ca="1" si="3"/>
        <v>8.9125345005735586</v>
      </c>
      <c r="Y21">
        <f t="shared" ca="1" si="3"/>
        <v>3.0694930823856827</v>
      </c>
      <c r="Z21">
        <f t="shared" ca="1" si="3"/>
        <v>8.4068039585921266</v>
      </c>
      <c r="AA21">
        <f t="shared" ca="1" si="3"/>
        <v>6.3031059772399711</v>
      </c>
      <c r="AB21">
        <f t="shared" ca="1" si="3"/>
        <v>8.3425770627448799</v>
      </c>
      <c r="AC21">
        <f t="shared" ca="1" si="3"/>
        <v>9.7338672594405864</v>
      </c>
      <c r="AD21">
        <f t="shared" ca="1" si="3"/>
        <v>9.2759013008294708</v>
      </c>
      <c r="AE21">
        <f t="shared" ca="1" si="3"/>
        <v>3.1439320068129595</v>
      </c>
    </row>
    <row r="22" spans="1:31" x14ac:dyDescent="0.2">
      <c r="A22" s="21">
        <v>46217</v>
      </c>
      <c r="B22">
        <f t="shared" ca="1" si="1"/>
        <v>3.0730577780430277</v>
      </c>
      <c r="C22">
        <f t="shared" ca="1" si="1"/>
        <v>2.1789860461767496</v>
      </c>
      <c r="D22">
        <f t="shared" ca="1" si="1"/>
        <v>9.239858068616341</v>
      </c>
      <c r="E22">
        <f t="shared" ca="1" si="1"/>
        <v>8.2813790220722421</v>
      </c>
      <c r="F22">
        <f t="shared" ca="1" si="1"/>
        <v>2.4643175456557644</v>
      </c>
      <c r="G22">
        <f t="shared" ca="1" si="1"/>
        <v>2.122516692054004</v>
      </c>
      <c r="H22">
        <f t="shared" ca="1" si="1"/>
        <v>5.7230201727615624</v>
      </c>
      <c r="I22">
        <f t="shared" ca="1" si="1"/>
        <v>7.3015514664434136</v>
      </c>
      <c r="J22">
        <f t="shared" ca="1" si="1"/>
        <v>9.613706116230059</v>
      </c>
      <c r="K22">
        <f t="shared" ca="1" si="1"/>
        <v>9.3805721393088124</v>
      </c>
      <c r="L22">
        <f t="shared" ca="1" si="1"/>
        <v>3.397276136970806</v>
      </c>
      <c r="M22">
        <f t="shared" ca="1" si="1"/>
        <v>4.0811764242897475</v>
      </c>
      <c r="N22">
        <f t="shared" ca="1" si="1"/>
        <v>0.50681398478522044</v>
      </c>
      <c r="O22">
        <f t="shared" ca="1" si="1"/>
        <v>5.9285578161079302</v>
      </c>
      <c r="P22">
        <f t="shared" ca="1" si="1"/>
        <v>9.095444078155797</v>
      </c>
      <c r="Q22">
        <f t="shared" ca="1" si="1"/>
        <v>7.0263388958654787</v>
      </c>
      <c r="R22">
        <f t="shared" ca="1" si="3"/>
        <v>4.6456839814272151</v>
      </c>
      <c r="S22">
        <f t="shared" ca="1" si="3"/>
        <v>1.1362722220039301</v>
      </c>
      <c r="T22">
        <f t="shared" ca="1" si="3"/>
        <v>5.0312355774949271</v>
      </c>
      <c r="U22">
        <f t="shared" ca="1" si="3"/>
        <v>0.44315433328198317</v>
      </c>
      <c r="V22">
        <f t="shared" ca="1" si="3"/>
        <v>8.0919270565108246</v>
      </c>
      <c r="W22">
        <f t="shared" ca="1" si="3"/>
        <v>7.8010890315247652</v>
      </c>
      <c r="X22">
        <f t="shared" ca="1" si="3"/>
        <v>3.5911798080220523</v>
      </c>
      <c r="Y22">
        <f t="shared" ca="1" si="3"/>
        <v>2.9396560980461652</v>
      </c>
      <c r="Z22">
        <f t="shared" ca="1" si="3"/>
        <v>5.1726011029345731</v>
      </c>
      <c r="AA22">
        <f t="shared" ca="1" si="3"/>
        <v>5.5560920283980018</v>
      </c>
      <c r="AB22">
        <f t="shared" ca="1" si="3"/>
        <v>4.3965837506175518</v>
      </c>
      <c r="AC22">
        <f t="shared" ca="1" si="3"/>
        <v>2.5651595530831406</v>
      </c>
      <c r="AD22">
        <f t="shared" ca="1" si="3"/>
        <v>1.9114324591076792</v>
      </c>
      <c r="AE22">
        <f t="shared" ca="1" si="3"/>
        <v>7.5710852529707662</v>
      </c>
    </row>
    <row r="23" spans="1:31" x14ac:dyDescent="0.2">
      <c r="A23" s="22">
        <v>46215</v>
      </c>
      <c r="B23">
        <f t="shared" ca="1" si="1"/>
        <v>5.5684583086236925</v>
      </c>
      <c r="C23">
        <f t="shared" ca="1" si="1"/>
        <v>0.24503598251515823</v>
      </c>
      <c r="D23">
        <f t="shared" ca="1" si="1"/>
        <v>5.6159001670325761</v>
      </c>
      <c r="E23">
        <f t="shared" ca="1" si="1"/>
        <v>6.431873366335318</v>
      </c>
      <c r="F23">
        <f t="shared" ca="1" si="1"/>
        <v>0.83750538225127236</v>
      </c>
      <c r="G23">
        <f t="shared" ca="1" si="1"/>
        <v>9.8331328869091763</v>
      </c>
      <c r="H23">
        <f t="shared" ca="1" si="1"/>
        <v>6.7175224127373774</v>
      </c>
      <c r="I23">
        <f t="shared" ca="1" si="1"/>
        <v>2.7825540853009656</v>
      </c>
      <c r="J23">
        <f t="shared" ca="1" si="1"/>
        <v>2.0011512846017188</v>
      </c>
      <c r="K23">
        <f t="shared" ca="1" si="1"/>
        <v>4.2396315133530127</v>
      </c>
      <c r="L23">
        <f t="shared" ca="1" si="1"/>
        <v>8.5895790877146414</v>
      </c>
      <c r="M23">
        <f t="shared" ca="1" si="1"/>
        <v>0.84857765612356362</v>
      </c>
      <c r="N23">
        <f t="shared" ca="1" si="1"/>
        <v>9.912514229286483</v>
      </c>
      <c r="O23">
        <f t="shared" ca="1" si="1"/>
        <v>7.19071413550631</v>
      </c>
      <c r="P23">
        <f t="shared" ca="1" si="1"/>
        <v>4.21160627396059</v>
      </c>
      <c r="Q23">
        <f t="shared" ca="1" si="1"/>
        <v>9.2736887502945358</v>
      </c>
      <c r="R23">
        <f t="shared" ca="1" si="3"/>
        <v>3.9380438432924416</v>
      </c>
      <c r="S23">
        <f t="shared" ca="1" si="3"/>
        <v>7.1529313014369267</v>
      </c>
      <c r="T23">
        <f t="shared" ca="1" si="3"/>
        <v>0.87220824131723051</v>
      </c>
      <c r="U23">
        <f t="shared" ca="1" si="3"/>
        <v>6.9268790372782671</v>
      </c>
      <c r="V23">
        <f t="shared" ca="1" si="3"/>
        <v>0.2125468927719254</v>
      </c>
      <c r="W23">
        <f t="shared" ca="1" si="3"/>
        <v>2.1314301929907908</v>
      </c>
      <c r="X23">
        <f t="shared" ca="1" si="3"/>
        <v>1.7532829097422165</v>
      </c>
      <c r="Y23">
        <f t="shared" ca="1" si="3"/>
        <v>3.297534078840898</v>
      </c>
      <c r="Z23">
        <f t="shared" ca="1" si="3"/>
        <v>1.0041105304683606</v>
      </c>
      <c r="AA23">
        <f t="shared" ca="1" si="3"/>
        <v>0.68824014409472722</v>
      </c>
      <c r="AB23">
        <f t="shared" ca="1" si="3"/>
        <v>9.9156963694139026</v>
      </c>
      <c r="AC23">
        <f t="shared" ca="1" si="3"/>
        <v>1.7562812939554706</v>
      </c>
      <c r="AD23">
        <f t="shared" ca="1" si="3"/>
        <v>2.5079078488440421</v>
      </c>
      <c r="AE23">
        <f t="shared" ca="1" si="3"/>
        <v>6.3239511025721287</v>
      </c>
    </row>
    <row r="24" spans="1:31" x14ac:dyDescent="0.2">
      <c r="A24" s="21">
        <v>46177</v>
      </c>
      <c r="B24">
        <f t="shared" ca="1" si="1"/>
        <v>8.9816765699847796</v>
      </c>
      <c r="C24">
        <f t="shared" ca="1" si="1"/>
        <v>6.908010319098481</v>
      </c>
      <c r="D24">
        <f t="shared" ca="1" si="1"/>
        <v>7.7914302855540587</v>
      </c>
      <c r="E24">
        <f t="shared" ca="1" si="1"/>
        <v>3.3233268514291692</v>
      </c>
      <c r="F24">
        <f t="shared" ca="1" si="1"/>
        <v>2.1198246601906034</v>
      </c>
      <c r="G24">
        <f t="shared" ca="1" si="1"/>
        <v>6.2619019988730251</v>
      </c>
      <c r="H24">
        <f t="shared" ca="1" si="1"/>
        <v>5.8968800739422331</v>
      </c>
      <c r="I24">
        <f t="shared" ca="1" si="1"/>
        <v>4.1914704621499101</v>
      </c>
      <c r="J24">
        <f t="shared" ca="1" si="1"/>
        <v>9.8490531112321733</v>
      </c>
      <c r="K24">
        <f t="shared" ca="1" si="1"/>
        <v>4.5874087219529205</v>
      </c>
      <c r="L24">
        <f t="shared" ca="1" si="1"/>
        <v>1.4091090721551869</v>
      </c>
      <c r="M24">
        <f t="shared" ca="1" si="1"/>
        <v>3.7642681390989239</v>
      </c>
      <c r="N24">
        <f t="shared" ca="1" si="1"/>
        <v>0.23608213533264366</v>
      </c>
      <c r="O24">
        <f t="shared" ca="1" si="1"/>
        <v>0.60537054741007901</v>
      </c>
      <c r="P24">
        <f t="shared" ca="1" si="1"/>
        <v>2.9479473110733236</v>
      </c>
      <c r="Q24">
        <f t="shared" ca="1" si="1"/>
        <v>4.0666084143319576</v>
      </c>
      <c r="R24">
        <f t="shared" ca="1" si="3"/>
        <v>4.1951013226707579E-2</v>
      </c>
      <c r="S24">
        <f t="shared" ca="1" si="3"/>
        <v>8.6141050108899186</v>
      </c>
      <c r="T24">
        <f t="shared" ca="1" si="3"/>
        <v>6.6326219530220376</v>
      </c>
      <c r="U24">
        <f t="shared" ca="1" si="3"/>
        <v>5.1300899267134445</v>
      </c>
      <c r="V24">
        <f t="shared" ca="1" si="3"/>
        <v>2.7503016421732127</v>
      </c>
      <c r="W24">
        <f t="shared" ca="1" si="3"/>
        <v>6.1740377721524471</v>
      </c>
      <c r="X24">
        <f t="shared" ca="1" si="3"/>
        <v>0.25454350944684512</v>
      </c>
      <c r="Y24">
        <f t="shared" ca="1" si="3"/>
        <v>8.7573836890310091</v>
      </c>
      <c r="Z24">
        <f t="shared" ca="1" si="3"/>
        <v>1.4656176546964916</v>
      </c>
      <c r="AA24">
        <f t="shared" ca="1" si="3"/>
        <v>3.8903166830404867</v>
      </c>
      <c r="AB24">
        <f t="shared" ca="1" si="3"/>
        <v>9.6475414638464176</v>
      </c>
      <c r="AC24">
        <f t="shared" ca="1" si="3"/>
        <v>4.4923939296920281</v>
      </c>
      <c r="AD24">
        <f t="shared" ca="1" si="3"/>
        <v>9.9947929301897158</v>
      </c>
      <c r="AE24">
        <f t="shared" ca="1" si="3"/>
        <v>8.9358815442374784</v>
      </c>
    </row>
    <row r="25" spans="1:31" x14ac:dyDescent="0.2">
      <c r="A25" s="22">
        <v>46186</v>
      </c>
      <c r="B25">
        <f t="shared" ca="1" si="1"/>
        <v>9.5512165935062026</v>
      </c>
      <c r="C25">
        <f t="shared" ca="1" si="1"/>
        <v>1.1068054817635053</v>
      </c>
      <c r="D25">
        <f t="shared" ca="1" si="1"/>
        <v>6.4790693642274721</v>
      </c>
      <c r="E25">
        <f t="shared" ca="1" si="1"/>
        <v>4.1531585501219102</v>
      </c>
      <c r="F25">
        <f t="shared" ca="1" si="1"/>
        <v>0.56782830951010332</v>
      </c>
      <c r="G25">
        <f t="shared" ca="1" si="1"/>
        <v>3.9601568592529746</v>
      </c>
      <c r="H25">
        <f t="shared" ca="1" si="1"/>
        <v>0.25291281955141409</v>
      </c>
      <c r="I25">
        <f t="shared" ca="1" si="1"/>
        <v>6.9379205031543254</v>
      </c>
      <c r="J25">
        <f t="shared" ca="1" si="1"/>
        <v>6.5226085731894408</v>
      </c>
      <c r="K25">
        <f t="shared" ca="1" si="1"/>
        <v>4.3031388862063205</v>
      </c>
      <c r="L25">
        <f t="shared" ca="1" si="1"/>
        <v>4.9833165629973468</v>
      </c>
      <c r="M25">
        <f t="shared" ca="1" si="1"/>
        <v>9.7692369880952317</v>
      </c>
      <c r="N25">
        <f t="shared" ca="1" si="1"/>
        <v>5.0343024587233112</v>
      </c>
      <c r="O25">
        <f t="shared" ca="1" si="1"/>
        <v>9.8470613794302899</v>
      </c>
      <c r="P25">
        <f t="shared" ca="1" si="1"/>
        <v>1.4497568845058428</v>
      </c>
      <c r="Q25">
        <f t="shared" ca="1" si="1"/>
        <v>3.9021206225504534</v>
      </c>
      <c r="R25">
        <f t="shared" ca="1" si="3"/>
        <v>0.87923185696744066</v>
      </c>
      <c r="S25">
        <f t="shared" ca="1" si="3"/>
        <v>5.2733729052591949</v>
      </c>
      <c r="T25">
        <f t="shared" ca="1" si="3"/>
        <v>9.7983123359967355</v>
      </c>
      <c r="U25">
        <f t="shared" ca="1" si="3"/>
        <v>0.22190501136894358</v>
      </c>
      <c r="V25">
        <f t="shared" ca="1" si="3"/>
        <v>5.1426904172276071</v>
      </c>
      <c r="W25">
        <f t="shared" ca="1" si="3"/>
        <v>8.7534587145283709</v>
      </c>
      <c r="X25">
        <f t="shared" ca="1" si="3"/>
        <v>5.4360405314246849</v>
      </c>
      <c r="Y25">
        <f t="shared" ca="1" si="3"/>
        <v>7.6087966345639408</v>
      </c>
      <c r="Z25">
        <f t="shared" ca="1" si="3"/>
        <v>6.5121345826414148</v>
      </c>
      <c r="AA25">
        <f t="shared" ca="1" si="3"/>
        <v>2.1180034687928515</v>
      </c>
      <c r="AB25">
        <f t="shared" ca="1" si="3"/>
        <v>4.1139282386619183</v>
      </c>
      <c r="AC25">
        <f t="shared" ca="1" si="3"/>
        <v>0.26875525816023704</v>
      </c>
      <c r="AD25">
        <f t="shared" ca="1" si="3"/>
        <v>9.6745686247804095</v>
      </c>
      <c r="AE25">
        <f t="shared" ca="1" si="3"/>
        <v>3.660116889717675</v>
      </c>
    </row>
    <row r="26" spans="1:31" x14ac:dyDescent="0.2">
      <c r="A26" s="21">
        <v>46184</v>
      </c>
      <c r="B26">
        <f t="shared" ca="1" si="1"/>
        <v>4.5546503507895331</v>
      </c>
      <c r="C26">
        <f t="shared" ca="1" si="1"/>
        <v>7.7652768561834531</v>
      </c>
      <c r="D26">
        <f t="shared" ca="1" si="1"/>
        <v>5.4289708044718141</v>
      </c>
      <c r="E26">
        <f t="shared" ca="1" si="1"/>
        <v>8.4551221382767814</v>
      </c>
      <c r="F26">
        <f t="shared" ca="1" si="1"/>
        <v>2.2928168842679639</v>
      </c>
      <c r="G26">
        <f t="shared" ca="1" si="1"/>
        <v>9.57802481110987</v>
      </c>
      <c r="H26">
        <f t="shared" ca="1" si="1"/>
        <v>3.8060038550396125</v>
      </c>
      <c r="I26">
        <f t="shared" ref="I26:X46" ca="1" si="4">RAND()*10</f>
        <v>4.6526091684656654</v>
      </c>
      <c r="J26">
        <f t="shared" ca="1" si="4"/>
        <v>3.2910676775556347</v>
      </c>
      <c r="K26">
        <f t="shared" ca="1" si="4"/>
        <v>4.2586963741330006</v>
      </c>
      <c r="L26">
        <f t="shared" ca="1" si="4"/>
        <v>4.2194820998765827</v>
      </c>
      <c r="M26">
        <f t="shared" ca="1" si="4"/>
        <v>3.1535306814443098</v>
      </c>
      <c r="N26">
        <f t="shared" ca="1" si="4"/>
        <v>3.679197906098759</v>
      </c>
      <c r="O26">
        <f t="shared" ca="1" si="4"/>
        <v>4.0340897489565499</v>
      </c>
      <c r="P26">
        <f t="shared" ca="1" si="4"/>
        <v>9.5076160343565839</v>
      </c>
      <c r="Q26">
        <f t="shared" ca="1" si="4"/>
        <v>7.9686482819027029</v>
      </c>
      <c r="R26">
        <f t="shared" ca="1" si="4"/>
        <v>7.4948835587465208</v>
      </c>
      <c r="S26">
        <f t="shared" ca="1" si="4"/>
        <v>3.0522750466547057</v>
      </c>
      <c r="T26">
        <f t="shared" ca="1" si="4"/>
        <v>7.8590683034987743</v>
      </c>
      <c r="U26">
        <f t="shared" ca="1" si="4"/>
        <v>4.3008328723284457</v>
      </c>
      <c r="V26">
        <f t="shared" ca="1" si="4"/>
        <v>5.7119499156347793</v>
      </c>
      <c r="W26">
        <f t="shared" ca="1" si="4"/>
        <v>7.9253308239933782</v>
      </c>
      <c r="X26">
        <f t="shared" ca="1" si="4"/>
        <v>2.4867741353342856</v>
      </c>
      <c r="Y26">
        <f t="shared" ca="1" si="3"/>
        <v>7.0342947996353615</v>
      </c>
      <c r="Z26">
        <f t="shared" ca="1" si="3"/>
        <v>5.0730286694244739</v>
      </c>
      <c r="AA26">
        <f t="shared" ca="1" si="3"/>
        <v>3.9606874754010093</v>
      </c>
      <c r="AB26">
        <f t="shared" ca="1" si="3"/>
        <v>4.6175394832609733</v>
      </c>
      <c r="AC26">
        <f t="shared" ca="1" si="3"/>
        <v>2.6807969749207317</v>
      </c>
      <c r="AD26">
        <f t="shared" ca="1" si="3"/>
        <v>4.3438065624957298</v>
      </c>
      <c r="AE26">
        <f t="shared" ca="1" si="3"/>
        <v>4.661182406223622</v>
      </c>
    </row>
    <row r="27" spans="1:31" x14ac:dyDescent="0.2">
      <c r="A27" s="22">
        <v>46178</v>
      </c>
      <c r="B27">
        <f t="shared" ref="B27:Q46" ca="1" si="5">RAND()*10</f>
        <v>9.1906962017889864</v>
      </c>
      <c r="C27">
        <f t="shared" ca="1" si="5"/>
        <v>2.144444993359842</v>
      </c>
      <c r="D27">
        <f t="shared" ca="1" si="5"/>
        <v>3.1371555784700522</v>
      </c>
      <c r="E27">
        <f t="shared" ca="1" si="5"/>
        <v>8.3484291731957754</v>
      </c>
      <c r="F27">
        <f t="shared" ca="1" si="5"/>
        <v>0.27873220796727494</v>
      </c>
      <c r="G27">
        <f t="shared" ca="1" si="5"/>
        <v>6.029820706670117</v>
      </c>
      <c r="H27">
        <f t="shared" ca="1" si="5"/>
        <v>9.2703420699971328</v>
      </c>
      <c r="I27">
        <f t="shared" ca="1" si="5"/>
        <v>0.65712057517819167</v>
      </c>
      <c r="J27">
        <f t="shared" ca="1" si="5"/>
        <v>1.2825269345729617</v>
      </c>
      <c r="K27">
        <f t="shared" ca="1" si="5"/>
        <v>7.6470791415528669</v>
      </c>
      <c r="L27">
        <f t="shared" ca="1" si="5"/>
        <v>3.3156842042462351</v>
      </c>
      <c r="M27">
        <f t="shared" ca="1" si="5"/>
        <v>6.3315542610626316</v>
      </c>
      <c r="N27">
        <f t="shared" ca="1" si="5"/>
        <v>0.43092681207733685</v>
      </c>
      <c r="O27">
        <f t="shared" ca="1" si="5"/>
        <v>3.2349184090962959</v>
      </c>
      <c r="P27">
        <f t="shared" ca="1" si="5"/>
        <v>1.0485728055747834</v>
      </c>
      <c r="Q27">
        <f t="shared" ca="1" si="5"/>
        <v>9.7020113187432262</v>
      </c>
      <c r="R27">
        <f t="shared" ca="1" si="4"/>
        <v>9.3851663125652127</v>
      </c>
      <c r="S27">
        <f t="shared" ca="1" si="4"/>
        <v>7.3203393637193459</v>
      </c>
      <c r="T27">
        <f t="shared" ca="1" si="4"/>
        <v>1.1495289227937944</v>
      </c>
      <c r="U27">
        <f t="shared" ca="1" si="4"/>
        <v>7.1299961062505428</v>
      </c>
      <c r="V27">
        <f t="shared" ca="1" si="4"/>
        <v>0.76472098693294632</v>
      </c>
      <c r="W27">
        <f t="shared" ca="1" si="4"/>
        <v>2.761947937015603</v>
      </c>
      <c r="X27">
        <f t="shared" ca="1" si="4"/>
        <v>4.7779232322162732</v>
      </c>
      <c r="Y27">
        <f t="shared" ca="1" si="3"/>
        <v>2.1567325067927126</v>
      </c>
      <c r="Z27">
        <f t="shared" ca="1" si="3"/>
        <v>9.9618975304590744</v>
      </c>
      <c r="AA27">
        <f t="shared" ca="1" si="3"/>
        <v>6.8101016361099678</v>
      </c>
      <c r="AB27">
        <f t="shared" ca="1" si="3"/>
        <v>8.6475175362960357</v>
      </c>
      <c r="AC27">
        <f t="shared" ca="1" si="3"/>
        <v>4.510736965937916</v>
      </c>
      <c r="AD27">
        <f t="shared" ca="1" si="3"/>
        <v>8.9823496216296643</v>
      </c>
      <c r="AE27">
        <f t="shared" ca="1" si="3"/>
        <v>3.3905716492239515</v>
      </c>
    </row>
    <row r="28" spans="1:31" x14ac:dyDescent="0.2">
      <c r="A28" s="21">
        <v>46179</v>
      </c>
      <c r="B28">
        <f t="shared" ca="1" si="5"/>
        <v>0.40056281147622497</v>
      </c>
      <c r="C28">
        <f t="shared" ca="1" si="5"/>
        <v>5.9877646017176955</v>
      </c>
      <c r="D28">
        <f t="shared" ca="1" si="5"/>
        <v>0.97450438183710464</v>
      </c>
      <c r="E28">
        <f t="shared" ca="1" si="5"/>
        <v>2.2529124197438732</v>
      </c>
      <c r="F28">
        <f t="shared" ca="1" si="5"/>
        <v>8.7207703521803257</v>
      </c>
      <c r="G28">
        <f t="shared" ca="1" si="5"/>
        <v>5.514263461008623</v>
      </c>
      <c r="H28">
        <f t="shared" ca="1" si="5"/>
        <v>4.2575654706786539</v>
      </c>
      <c r="I28">
        <f t="shared" ca="1" si="5"/>
        <v>5.8980426273679001</v>
      </c>
      <c r="J28">
        <f t="shared" ca="1" si="5"/>
        <v>3.4161789918081817</v>
      </c>
      <c r="K28">
        <f t="shared" ca="1" si="5"/>
        <v>5.8595566131754424</v>
      </c>
      <c r="L28">
        <f t="shared" ca="1" si="5"/>
        <v>6.2787890116086214</v>
      </c>
      <c r="M28">
        <f t="shared" ca="1" si="5"/>
        <v>3.1587160326075168</v>
      </c>
      <c r="N28">
        <f t="shared" ca="1" si="5"/>
        <v>0.75725286882906584</v>
      </c>
      <c r="O28">
        <f t="shared" ca="1" si="5"/>
        <v>6.3568570509601843</v>
      </c>
      <c r="P28">
        <f t="shared" ca="1" si="5"/>
        <v>8.4051847967116409</v>
      </c>
      <c r="Q28">
        <f t="shared" ca="1" si="5"/>
        <v>9.2394896661877119</v>
      </c>
      <c r="R28">
        <f t="shared" ca="1" si="4"/>
        <v>3.8783999431813578</v>
      </c>
      <c r="S28">
        <f t="shared" ca="1" si="4"/>
        <v>3.9887176842972973</v>
      </c>
      <c r="T28">
        <f t="shared" ca="1" si="4"/>
        <v>8.674605907202606</v>
      </c>
      <c r="U28">
        <f t="shared" ca="1" si="4"/>
        <v>1.1338881362169384</v>
      </c>
      <c r="V28">
        <f t="shared" ca="1" si="4"/>
        <v>6.9535009204067002</v>
      </c>
      <c r="W28">
        <f t="shared" ca="1" si="4"/>
        <v>8.8035589560494536</v>
      </c>
      <c r="X28">
        <f t="shared" ca="1" si="4"/>
        <v>5.4162480558559505</v>
      </c>
      <c r="Y28">
        <f t="shared" ca="1" si="3"/>
        <v>6.5014439816470526</v>
      </c>
      <c r="Z28">
        <f t="shared" ca="1" si="3"/>
        <v>2.4019124204821471</v>
      </c>
      <c r="AA28">
        <f t="shared" ca="1" si="3"/>
        <v>3.1935845337168889</v>
      </c>
      <c r="AB28">
        <f t="shared" ca="1" si="3"/>
        <v>1.4915337479360269</v>
      </c>
      <c r="AC28">
        <f t="shared" ca="1" si="3"/>
        <v>9.5091537465111742</v>
      </c>
      <c r="AD28">
        <f t="shared" ca="1" si="3"/>
        <v>2.9641161071818178</v>
      </c>
      <c r="AE28">
        <f t="shared" ca="1" si="3"/>
        <v>2.6035628985737702</v>
      </c>
    </row>
    <row r="29" spans="1:31" x14ac:dyDescent="0.2">
      <c r="A29" s="22">
        <v>46180</v>
      </c>
      <c r="B29">
        <f t="shared" ca="1" si="5"/>
        <v>4.1313006123054627</v>
      </c>
      <c r="C29">
        <f t="shared" ca="1" si="5"/>
        <v>5.7622274030429015</v>
      </c>
      <c r="D29">
        <f t="shared" ca="1" si="5"/>
        <v>1.9333428704393052</v>
      </c>
      <c r="E29">
        <f t="shared" ca="1" si="5"/>
        <v>4.8062363821367713</v>
      </c>
      <c r="F29">
        <f t="shared" ca="1" si="5"/>
        <v>5.3980870237853127</v>
      </c>
      <c r="G29">
        <f t="shared" ca="1" si="5"/>
        <v>8.6374201770118049</v>
      </c>
      <c r="H29">
        <f t="shared" ca="1" si="5"/>
        <v>2.1670102864488374</v>
      </c>
      <c r="I29">
        <f t="shared" ca="1" si="5"/>
        <v>6.5758962151325715</v>
      </c>
      <c r="J29">
        <f t="shared" ca="1" si="5"/>
        <v>8.2541753799072044</v>
      </c>
      <c r="K29">
        <f t="shared" ca="1" si="5"/>
        <v>9.5987054943449941</v>
      </c>
      <c r="L29">
        <f t="shared" ca="1" si="5"/>
        <v>5.769775995043136</v>
      </c>
      <c r="M29">
        <f t="shared" ca="1" si="5"/>
        <v>2.0752826843455887</v>
      </c>
      <c r="N29">
        <f t="shared" ca="1" si="5"/>
        <v>1.4209409239166049</v>
      </c>
      <c r="O29">
        <f t="shared" ca="1" si="5"/>
        <v>3.3420139799815973</v>
      </c>
      <c r="P29">
        <f t="shared" ca="1" si="5"/>
        <v>0.89804932892102229</v>
      </c>
      <c r="Q29">
        <f t="shared" ca="1" si="5"/>
        <v>2.8826720459896613</v>
      </c>
      <c r="R29">
        <f t="shared" ca="1" si="4"/>
        <v>0.73220159903231052</v>
      </c>
      <c r="S29">
        <f t="shared" ca="1" si="4"/>
        <v>0.46693697824526925</v>
      </c>
      <c r="T29">
        <f t="shared" ca="1" si="4"/>
        <v>2.3033126519354417</v>
      </c>
      <c r="U29">
        <f t="shared" ca="1" si="4"/>
        <v>6.6289792474665186</v>
      </c>
      <c r="V29">
        <f t="shared" ca="1" si="4"/>
        <v>8.186291334059467</v>
      </c>
      <c r="W29">
        <f t="shared" ca="1" si="4"/>
        <v>2.6525304650966932</v>
      </c>
      <c r="X29">
        <f t="shared" ca="1" si="4"/>
        <v>2.8278469280644316</v>
      </c>
      <c r="Y29">
        <f t="shared" ca="1" si="3"/>
        <v>0.73519940226290048</v>
      </c>
      <c r="Z29">
        <f t="shared" ca="1" si="3"/>
        <v>4.406643251642997</v>
      </c>
      <c r="AA29">
        <f t="shared" ca="1" si="3"/>
        <v>6.2691809733894877</v>
      </c>
      <c r="AB29">
        <f t="shared" ca="1" si="3"/>
        <v>1.3635444756241555</v>
      </c>
      <c r="AC29">
        <f t="shared" ca="1" si="3"/>
        <v>6.0682762269900836</v>
      </c>
      <c r="AD29">
        <f t="shared" ca="1" si="3"/>
        <v>7.7781049999530936</v>
      </c>
      <c r="AE29">
        <f t="shared" ca="1" si="3"/>
        <v>8.014999956754874</v>
      </c>
    </row>
    <row r="30" spans="1:31" x14ac:dyDescent="0.2">
      <c r="A30" s="21">
        <v>46181</v>
      </c>
      <c r="B30">
        <f t="shared" ca="1" si="5"/>
        <v>1.3925334082086682</v>
      </c>
      <c r="C30">
        <f t="shared" ca="1" si="5"/>
        <v>6.8043836726423477</v>
      </c>
      <c r="D30">
        <f t="shared" ca="1" si="5"/>
        <v>2.7670349831702024</v>
      </c>
      <c r="E30">
        <f t="shared" ca="1" si="5"/>
        <v>1.5318976436315968</v>
      </c>
      <c r="F30">
        <f t="shared" ca="1" si="5"/>
        <v>1.2441918606613434</v>
      </c>
      <c r="G30">
        <f t="shared" ca="1" si="5"/>
        <v>4.4473006027138524</v>
      </c>
      <c r="H30">
        <f t="shared" ca="1" si="5"/>
        <v>3.3504019090131951</v>
      </c>
      <c r="I30">
        <f t="shared" ca="1" si="5"/>
        <v>0.52478571517973749</v>
      </c>
      <c r="J30">
        <f t="shared" ca="1" si="5"/>
        <v>5.6382389993946935</v>
      </c>
      <c r="K30">
        <f t="shared" ca="1" si="5"/>
        <v>4.2874176536442867</v>
      </c>
      <c r="L30">
        <f t="shared" ca="1" si="5"/>
        <v>4.1861450946870891</v>
      </c>
      <c r="M30">
        <f t="shared" ca="1" si="5"/>
        <v>2.5682659169580746</v>
      </c>
      <c r="N30">
        <f t="shared" ca="1" si="5"/>
        <v>9.1927949852559276</v>
      </c>
      <c r="O30">
        <f t="shared" ca="1" si="5"/>
        <v>0.54326973459176919</v>
      </c>
      <c r="P30">
        <f t="shared" ca="1" si="5"/>
        <v>4.161357525285954</v>
      </c>
      <c r="Q30">
        <f t="shared" ca="1" si="5"/>
        <v>7.6595454954653865</v>
      </c>
      <c r="R30">
        <f t="shared" ca="1" si="4"/>
        <v>5.2070792557490195</v>
      </c>
      <c r="S30">
        <f t="shared" ca="1" si="4"/>
        <v>1.2945913387422958</v>
      </c>
      <c r="T30">
        <f t="shared" ca="1" si="4"/>
        <v>8.1608115401938797E-2</v>
      </c>
      <c r="U30">
        <f t="shared" ca="1" si="4"/>
        <v>4.003718639315812</v>
      </c>
      <c r="V30">
        <f t="shared" ca="1" si="4"/>
        <v>3.6643642383337047</v>
      </c>
      <c r="W30">
        <f t="shared" ca="1" si="4"/>
        <v>6.2960568600628273</v>
      </c>
      <c r="X30">
        <f t="shared" ca="1" si="4"/>
        <v>2.128029743186548</v>
      </c>
      <c r="Y30">
        <f t="shared" ca="1" si="3"/>
        <v>5.0846016558579983</v>
      </c>
      <c r="Z30">
        <f t="shared" ca="1" si="3"/>
        <v>8.9140555147997684</v>
      </c>
      <c r="AA30">
        <f t="shared" ca="1" si="3"/>
        <v>9.5202045770150594</v>
      </c>
      <c r="AB30">
        <f t="shared" ca="1" si="3"/>
        <v>1.8075057976709219</v>
      </c>
      <c r="AC30">
        <f t="shared" ca="1" si="3"/>
        <v>4.6504554656526249</v>
      </c>
      <c r="AD30">
        <f t="shared" ca="1" si="3"/>
        <v>5.2821814373437945</v>
      </c>
      <c r="AE30">
        <f t="shared" ca="1" si="3"/>
        <v>1.1544597043207661</v>
      </c>
    </row>
    <row r="31" spans="1:31" x14ac:dyDescent="0.2">
      <c r="A31" s="22">
        <v>46208</v>
      </c>
      <c r="B31">
        <f t="shared" ca="1" si="5"/>
        <v>7.9690637752148561</v>
      </c>
      <c r="C31">
        <f t="shared" ca="1" si="5"/>
        <v>2.1383909035152824</v>
      </c>
      <c r="D31">
        <f t="shared" ca="1" si="5"/>
        <v>6.9240969237808159</v>
      </c>
      <c r="E31">
        <f t="shared" ca="1" si="5"/>
        <v>9.7304139804072616</v>
      </c>
      <c r="F31">
        <f t="shared" ca="1" si="5"/>
        <v>8.8334798847325651</v>
      </c>
      <c r="G31">
        <f t="shared" ca="1" si="5"/>
        <v>8.2808498681140161</v>
      </c>
      <c r="H31">
        <f t="shared" ca="1" si="5"/>
        <v>5.8483211046367778</v>
      </c>
      <c r="I31">
        <f t="shared" ca="1" si="5"/>
        <v>3.4955705542721924</v>
      </c>
      <c r="J31">
        <f t="shared" ca="1" si="5"/>
        <v>8.7413908186162566</v>
      </c>
      <c r="K31">
        <f t="shared" ca="1" si="5"/>
        <v>5.2062938888364076</v>
      </c>
      <c r="L31">
        <f t="shared" ca="1" si="5"/>
        <v>1.023584963455576</v>
      </c>
      <c r="M31">
        <f t="shared" ca="1" si="5"/>
        <v>9.9427341590583787</v>
      </c>
      <c r="N31">
        <f t="shared" ca="1" si="5"/>
        <v>6.6249113915001914</v>
      </c>
      <c r="O31">
        <f t="shared" ca="1" si="5"/>
        <v>0.57989284819058184</v>
      </c>
      <c r="P31">
        <f t="shared" ca="1" si="5"/>
        <v>1.5382872268531778</v>
      </c>
      <c r="Q31">
        <f t="shared" ca="1" si="5"/>
        <v>2.5659013385957543</v>
      </c>
      <c r="R31">
        <f t="shared" ca="1" si="4"/>
        <v>3.1318960141472427</v>
      </c>
      <c r="S31">
        <f t="shared" ca="1" si="4"/>
        <v>1.5659778534476809</v>
      </c>
      <c r="T31">
        <f t="shared" ca="1" si="4"/>
        <v>2.2887402880984151</v>
      </c>
      <c r="U31">
        <f t="shared" ca="1" si="4"/>
        <v>6.9614124116768732</v>
      </c>
      <c r="V31">
        <f t="shared" ca="1" si="4"/>
        <v>9.4506267604238694</v>
      </c>
      <c r="W31">
        <f t="shared" ca="1" si="4"/>
        <v>2.569980380107626</v>
      </c>
      <c r="X31">
        <f t="shared" ca="1" si="4"/>
        <v>7.7247427676399925</v>
      </c>
      <c r="Y31">
        <f t="shared" ca="1" si="3"/>
        <v>0.83763255022801464</v>
      </c>
      <c r="Z31">
        <f t="shared" ca="1" si="3"/>
        <v>8.4791244346630421</v>
      </c>
      <c r="AA31">
        <f t="shared" ca="1" si="3"/>
        <v>4.5928671256860589</v>
      </c>
      <c r="AB31">
        <f t="shared" ca="1" si="3"/>
        <v>5.8146897523980892</v>
      </c>
      <c r="AC31">
        <f t="shared" ca="1" si="3"/>
        <v>8.6319634441242759</v>
      </c>
      <c r="AD31">
        <f t="shared" ca="1" si="3"/>
        <v>1.4149421362321679</v>
      </c>
      <c r="AE31">
        <f t="shared" ca="1" si="3"/>
        <v>6.0300093176880933</v>
      </c>
    </row>
    <row r="32" spans="1:31" x14ac:dyDescent="0.2">
      <c r="A32" s="21">
        <v>46216</v>
      </c>
      <c r="B32">
        <f t="shared" ca="1" si="5"/>
        <v>3.4181131075254889E-2</v>
      </c>
      <c r="C32">
        <f t="shared" ca="1" si="5"/>
        <v>3.7766430746586952</v>
      </c>
      <c r="D32">
        <f t="shared" ca="1" si="5"/>
        <v>4.9875049299750458</v>
      </c>
      <c r="E32">
        <f t="shared" ca="1" si="5"/>
        <v>8.3261609024829593</v>
      </c>
      <c r="F32">
        <f t="shared" ca="1" si="5"/>
        <v>3.3227769261710005</v>
      </c>
      <c r="G32">
        <f t="shared" ca="1" si="5"/>
        <v>0.95877272716963668</v>
      </c>
      <c r="H32">
        <f t="shared" ca="1" si="5"/>
        <v>0.64744249276042831</v>
      </c>
      <c r="I32">
        <f t="shared" ca="1" si="5"/>
        <v>1.402622930294215</v>
      </c>
      <c r="J32">
        <f t="shared" ca="1" si="5"/>
        <v>0.81341785079006579</v>
      </c>
      <c r="K32">
        <f t="shared" ca="1" si="5"/>
        <v>9.4091157089699475</v>
      </c>
      <c r="L32">
        <f t="shared" ca="1" si="5"/>
        <v>9.9932031090962141</v>
      </c>
      <c r="M32">
        <f t="shared" ca="1" si="5"/>
        <v>3.9601328430738492</v>
      </c>
      <c r="N32">
        <f t="shared" ca="1" si="5"/>
        <v>8.5813401361062454</v>
      </c>
      <c r="O32">
        <f t="shared" ca="1" si="5"/>
        <v>6.6940420185384406</v>
      </c>
      <c r="P32">
        <f t="shared" ca="1" si="5"/>
        <v>5.7613359230648076</v>
      </c>
      <c r="Q32">
        <f t="shared" ca="1" si="5"/>
        <v>9.9146087338575235</v>
      </c>
      <c r="R32">
        <f t="shared" ca="1" si="4"/>
        <v>6.5847822300943797</v>
      </c>
      <c r="S32">
        <f t="shared" ca="1" si="4"/>
        <v>7.3545684876961195</v>
      </c>
      <c r="T32">
        <f t="shared" ca="1" si="4"/>
        <v>4.4324033899926176</v>
      </c>
      <c r="U32">
        <f t="shared" ca="1" si="4"/>
        <v>6.7456831088578362</v>
      </c>
      <c r="V32">
        <f t="shared" ca="1" si="4"/>
        <v>1.2377278636064171</v>
      </c>
      <c r="W32">
        <f t="shared" ca="1" si="4"/>
        <v>6.9962614101128606</v>
      </c>
      <c r="X32">
        <f t="shared" ca="1" si="4"/>
        <v>5.1699262054325059</v>
      </c>
      <c r="Y32">
        <f t="shared" ca="1" si="3"/>
        <v>6.6356910531720814</v>
      </c>
      <c r="Z32">
        <f t="shared" ca="1" si="3"/>
        <v>3.1104507195899833</v>
      </c>
      <c r="AA32">
        <f t="shared" ca="1" si="3"/>
        <v>0.3942739947030327</v>
      </c>
      <c r="AB32">
        <f t="shared" ref="AB32:AE46" ca="1" si="6">RAND()*10</f>
        <v>6.8532155236438896</v>
      </c>
      <c r="AC32">
        <f t="shared" ca="1" si="6"/>
        <v>2.8953351540273498</v>
      </c>
      <c r="AD32">
        <f t="shared" ca="1" si="6"/>
        <v>6.3876627500467977</v>
      </c>
      <c r="AE32">
        <f t="shared" ca="1" si="6"/>
        <v>8.8630823250902218</v>
      </c>
    </row>
    <row r="33" spans="1:31" x14ac:dyDescent="0.2">
      <c r="A33" s="22">
        <v>46185</v>
      </c>
      <c r="B33">
        <f t="shared" ca="1" si="5"/>
        <v>3.5496787289753531</v>
      </c>
      <c r="C33">
        <f t="shared" ca="1" si="5"/>
        <v>1.0444350946462766</v>
      </c>
      <c r="D33">
        <f t="shared" ca="1" si="5"/>
        <v>7.3951672953267931</v>
      </c>
      <c r="E33">
        <f t="shared" ca="1" si="5"/>
        <v>7.721361319333063</v>
      </c>
      <c r="F33">
        <f t="shared" ca="1" si="5"/>
        <v>7.8261896510108828</v>
      </c>
      <c r="G33">
        <f t="shared" ca="1" si="5"/>
        <v>3.8071558847596765</v>
      </c>
      <c r="H33">
        <f t="shared" ca="1" si="5"/>
        <v>0.86752345587991275</v>
      </c>
      <c r="I33">
        <f t="shared" ca="1" si="5"/>
        <v>1.7120199231199662</v>
      </c>
      <c r="J33">
        <f t="shared" ca="1" si="5"/>
        <v>1.0792248304060248</v>
      </c>
      <c r="K33">
        <f t="shared" ca="1" si="5"/>
        <v>3.8306925001197669</v>
      </c>
      <c r="L33">
        <f t="shared" ca="1" si="5"/>
        <v>3.0224880702078325</v>
      </c>
      <c r="M33">
        <f t="shared" ca="1" si="5"/>
        <v>5.4750285431271273</v>
      </c>
      <c r="N33">
        <f t="shared" ca="1" si="5"/>
        <v>1.3655025543676114</v>
      </c>
      <c r="O33">
        <f t="shared" ca="1" si="5"/>
        <v>2.4005663900705798E-2</v>
      </c>
      <c r="P33">
        <f t="shared" ca="1" si="5"/>
        <v>5.2283147997089943</v>
      </c>
      <c r="Q33">
        <f t="shared" ca="1" si="5"/>
        <v>5.8771250812062465</v>
      </c>
      <c r="R33">
        <f t="shared" ca="1" si="4"/>
        <v>1.1299545041148651</v>
      </c>
      <c r="S33">
        <f t="shared" ca="1" si="4"/>
        <v>7.5889932329603491</v>
      </c>
      <c r="T33">
        <f t="shared" ca="1" si="4"/>
        <v>3.4985654014265188</v>
      </c>
      <c r="U33">
        <f t="shared" ca="1" si="4"/>
        <v>8.7200058346055815</v>
      </c>
      <c r="V33">
        <f t="shared" ca="1" si="4"/>
        <v>9.4047144602628823</v>
      </c>
      <c r="W33">
        <f t="shared" ca="1" si="4"/>
        <v>3.5912621715102375</v>
      </c>
      <c r="X33">
        <f t="shared" ca="1" si="4"/>
        <v>8.541263331492706</v>
      </c>
      <c r="Y33">
        <f t="shared" ref="Y33:AE46" ca="1" si="7">RAND()*10</f>
        <v>5.3304694222180649</v>
      </c>
      <c r="Z33">
        <f t="shared" ca="1" si="7"/>
        <v>1.5887715419274695</v>
      </c>
      <c r="AA33">
        <f t="shared" ca="1" si="7"/>
        <v>0.50811501146017179</v>
      </c>
      <c r="AB33">
        <f t="shared" ca="1" si="7"/>
        <v>1.1158330331305355</v>
      </c>
      <c r="AC33">
        <f t="shared" ca="1" si="7"/>
        <v>5.017572520725345</v>
      </c>
      <c r="AD33">
        <f t="shared" ca="1" si="7"/>
        <v>7.3787646142849841</v>
      </c>
      <c r="AE33">
        <f t="shared" ca="1" si="7"/>
        <v>8.5661216339417052</v>
      </c>
    </row>
    <row r="34" spans="1:31" x14ac:dyDescent="0.2">
      <c r="A34" s="21">
        <v>46204</v>
      </c>
      <c r="B34">
        <f t="shared" ca="1" si="5"/>
        <v>8.6098466872016601</v>
      </c>
      <c r="C34">
        <f t="shared" ca="1" si="5"/>
        <v>1.459248237187617</v>
      </c>
      <c r="D34">
        <f t="shared" ca="1" si="5"/>
        <v>7.1124445593963728</v>
      </c>
      <c r="E34">
        <f t="shared" ca="1" si="5"/>
        <v>8.0922769842956992</v>
      </c>
      <c r="F34">
        <f t="shared" ca="1" si="5"/>
        <v>0.72530098206895932</v>
      </c>
      <c r="G34">
        <f t="shared" ca="1" si="5"/>
        <v>6.7510099797851533</v>
      </c>
      <c r="H34">
        <f t="shared" ca="1" si="5"/>
        <v>4.3160536134572682</v>
      </c>
      <c r="I34">
        <f t="shared" ca="1" si="5"/>
        <v>2.8228363065115358</v>
      </c>
      <c r="J34">
        <f t="shared" ca="1" si="5"/>
        <v>0.93829158574026184</v>
      </c>
      <c r="K34">
        <f t="shared" ca="1" si="5"/>
        <v>7.1134293972242357</v>
      </c>
      <c r="L34">
        <f t="shared" ca="1" si="5"/>
        <v>9.1580580910962901</v>
      </c>
      <c r="M34">
        <f t="shared" ca="1" si="5"/>
        <v>1.2667905435458116</v>
      </c>
      <c r="N34">
        <f t="shared" ca="1" si="5"/>
        <v>2.5810516657550364</v>
      </c>
      <c r="O34">
        <f t="shared" ca="1" si="5"/>
        <v>9.4666247542591098</v>
      </c>
      <c r="P34">
        <f t="shared" ca="1" si="5"/>
        <v>1.410500146577619</v>
      </c>
      <c r="Q34">
        <f t="shared" ca="1" si="5"/>
        <v>8.895926518712038</v>
      </c>
      <c r="R34">
        <f t="shared" ca="1" si="4"/>
        <v>0.89824045653268625</v>
      </c>
      <c r="S34">
        <f t="shared" ca="1" si="4"/>
        <v>5.3686084577854318</v>
      </c>
      <c r="T34">
        <f t="shared" ca="1" si="4"/>
        <v>6.3698374943567231</v>
      </c>
      <c r="U34">
        <f t="shared" ca="1" si="4"/>
        <v>3.554696506056001</v>
      </c>
      <c r="V34">
        <f t="shared" ca="1" si="4"/>
        <v>7.9523478155482517</v>
      </c>
      <c r="W34">
        <f t="shared" ca="1" si="4"/>
        <v>8.2566194370396122</v>
      </c>
      <c r="X34">
        <f t="shared" ca="1" si="4"/>
        <v>0.27374139198323433</v>
      </c>
      <c r="Y34">
        <f t="shared" ca="1" si="7"/>
        <v>2.6132665102193298</v>
      </c>
      <c r="Z34">
        <f t="shared" ca="1" si="7"/>
        <v>2.3315879944237849</v>
      </c>
      <c r="AA34">
        <f t="shared" ca="1" si="7"/>
        <v>3.3747605021762372</v>
      </c>
      <c r="AB34">
        <f t="shared" ca="1" si="7"/>
        <v>2.1359491683482554</v>
      </c>
      <c r="AC34">
        <f t="shared" ca="1" si="7"/>
        <v>5.8651298437792772</v>
      </c>
      <c r="AD34">
        <f t="shared" ca="1" si="7"/>
        <v>1.4793816417483285</v>
      </c>
      <c r="AE34">
        <f t="shared" ca="1" si="7"/>
        <v>9.7585825320369288</v>
      </c>
    </row>
    <row r="35" spans="1:31" x14ac:dyDescent="0.2">
      <c r="A35" s="22">
        <v>46182</v>
      </c>
      <c r="B35">
        <f t="shared" ca="1" si="5"/>
        <v>8.6775342985406372</v>
      </c>
      <c r="C35">
        <f t="shared" ca="1" si="5"/>
        <v>6.351493070612757</v>
      </c>
      <c r="D35">
        <f t="shared" ca="1" si="5"/>
        <v>7.1945553400776143</v>
      </c>
      <c r="E35">
        <f t="shared" ca="1" si="5"/>
        <v>6.0828853112048797</v>
      </c>
      <c r="F35">
        <f t="shared" ca="1" si="5"/>
        <v>1.5124264949497579</v>
      </c>
      <c r="G35">
        <f t="shared" ca="1" si="5"/>
        <v>6.6168345608597923</v>
      </c>
      <c r="H35">
        <f t="shared" ca="1" si="5"/>
        <v>0.12908092165395235</v>
      </c>
      <c r="I35">
        <f t="shared" ca="1" si="5"/>
        <v>7.987642402283134</v>
      </c>
      <c r="J35">
        <f t="shared" ca="1" si="5"/>
        <v>5.8873533660579103</v>
      </c>
      <c r="K35">
        <f t="shared" ca="1" si="5"/>
        <v>4.0773276032924874</v>
      </c>
      <c r="L35">
        <f t="shared" ca="1" si="5"/>
        <v>9.5882368742069506</v>
      </c>
      <c r="M35">
        <f t="shared" ca="1" si="5"/>
        <v>4.2021708651853906</v>
      </c>
      <c r="N35">
        <f t="shared" ca="1" si="5"/>
        <v>0.63413901299704811</v>
      </c>
      <c r="O35">
        <f t="shared" ca="1" si="5"/>
        <v>4.2272377270592454</v>
      </c>
      <c r="P35">
        <f t="shared" ca="1" si="5"/>
        <v>4.1437471235047321</v>
      </c>
      <c r="Q35">
        <f t="shared" ca="1" si="5"/>
        <v>4.371230667690515</v>
      </c>
      <c r="R35">
        <f t="shared" ca="1" si="4"/>
        <v>9.2908409527624976</v>
      </c>
      <c r="S35">
        <f t="shared" ca="1" si="4"/>
        <v>4.5719274087808657</v>
      </c>
      <c r="T35">
        <f t="shared" ca="1" si="4"/>
        <v>3.3085334700396505</v>
      </c>
      <c r="U35">
        <f t="shared" ca="1" si="4"/>
        <v>4.1252333386284139</v>
      </c>
      <c r="V35">
        <f t="shared" ca="1" si="4"/>
        <v>1.4609387332733725</v>
      </c>
      <c r="W35">
        <f t="shared" ca="1" si="4"/>
        <v>5.2439600161377795</v>
      </c>
      <c r="X35">
        <f t="shared" ca="1" si="4"/>
        <v>4.7075986760463531</v>
      </c>
      <c r="Y35">
        <f t="shared" ca="1" si="7"/>
        <v>4.4708346405875687</v>
      </c>
      <c r="Z35">
        <f t="shared" ca="1" si="7"/>
        <v>7.3638389210757627</v>
      </c>
      <c r="AA35">
        <f t="shared" ca="1" si="7"/>
        <v>2.4878386251736395</v>
      </c>
      <c r="AB35">
        <f t="shared" ca="1" si="7"/>
        <v>7.8474563211725279</v>
      </c>
      <c r="AC35">
        <f t="shared" ca="1" si="7"/>
        <v>7.5992642185191972</v>
      </c>
      <c r="AD35">
        <f t="shared" ca="1" si="7"/>
        <v>6.0927928269780915</v>
      </c>
      <c r="AE35">
        <f t="shared" ca="1" si="7"/>
        <v>4.1927510033899376</v>
      </c>
    </row>
    <row r="36" spans="1:31" x14ac:dyDescent="0.2">
      <c r="A36" s="21">
        <v>46207</v>
      </c>
      <c r="B36">
        <f t="shared" ca="1" si="5"/>
        <v>9.8251088100783157</v>
      </c>
      <c r="C36">
        <f t="shared" ca="1" si="5"/>
        <v>6.307396505076249</v>
      </c>
      <c r="D36">
        <f t="shared" ca="1" si="5"/>
        <v>3.7168637727385088</v>
      </c>
      <c r="E36">
        <f t="shared" ca="1" si="5"/>
        <v>4.2345268941369527</v>
      </c>
      <c r="F36">
        <f t="shared" ca="1" si="5"/>
        <v>9.2066477359973149</v>
      </c>
      <c r="G36">
        <f t="shared" ca="1" si="5"/>
        <v>7.132756459999583</v>
      </c>
      <c r="H36">
        <f t="shared" ca="1" si="5"/>
        <v>7.293894013980049</v>
      </c>
      <c r="I36">
        <f t="shared" ca="1" si="5"/>
        <v>6.6396855909223351</v>
      </c>
      <c r="J36">
        <f t="shared" ca="1" si="5"/>
        <v>9.2683727523971591</v>
      </c>
      <c r="K36">
        <f t="shared" ca="1" si="5"/>
        <v>4.262598249977767E-2</v>
      </c>
      <c r="L36">
        <f t="shared" ca="1" si="5"/>
        <v>2.4383900253569681</v>
      </c>
      <c r="M36">
        <f t="shared" ca="1" si="5"/>
        <v>7.597971175488115</v>
      </c>
      <c r="N36">
        <f t="shared" ca="1" si="5"/>
        <v>2.6490178861623082</v>
      </c>
      <c r="O36">
        <f t="shared" ca="1" si="5"/>
        <v>7.8105793832797596</v>
      </c>
      <c r="P36">
        <f t="shared" ca="1" si="5"/>
        <v>6.2848572913892209</v>
      </c>
      <c r="Q36">
        <f t="shared" ca="1" si="5"/>
        <v>9.5594457361314991</v>
      </c>
      <c r="R36">
        <f t="shared" ca="1" si="4"/>
        <v>1.0993603310715661</v>
      </c>
      <c r="S36">
        <f t="shared" ca="1" si="4"/>
        <v>8.7394186833847129</v>
      </c>
      <c r="T36">
        <f t="shared" ca="1" si="4"/>
        <v>6.5884460645799283</v>
      </c>
      <c r="U36">
        <f t="shared" ca="1" si="4"/>
        <v>9.7596140792799417</v>
      </c>
      <c r="V36">
        <f t="shared" ca="1" si="4"/>
        <v>0.64884841813409477</v>
      </c>
      <c r="W36">
        <f t="shared" ca="1" si="4"/>
        <v>9.6568106536305294</v>
      </c>
      <c r="X36">
        <f t="shared" ca="1" si="4"/>
        <v>5.2365676979818918</v>
      </c>
      <c r="Y36">
        <f t="shared" ca="1" si="7"/>
        <v>8.3761383927692243</v>
      </c>
      <c r="Z36">
        <f t="shared" ca="1" si="7"/>
        <v>2.8811594703356622</v>
      </c>
      <c r="AA36">
        <f t="shared" ca="1" si="7"/>
        <v>8.1099444973171479</v>
      </c>
      <c r="AB36">
        <f t="shared" ca="1" si="7"/>
        <v>4.2990360144768305</v>
      </c>
      <c r="AC36">
        <f t="shared" ca="1" si="7"/>
        <v>4.0925774784839506</v>
      </c>
      <c r="AD36">
        <f t="shared" ca="1" si="7"/>
        <v>9.9666218432788192</v>
      </c>
      <c r="AE36">
        <f t="shared" ca="1" si="7"/>
        <v>1.1979002287089002</v>
      </c>
    </row>
    <row r="37" spans="1:31" x14ac:dyDescent="0.2">
      <c r="A37" s="22">
        <v>46183</v>
      </c>
      <c r="B37">
        <f t="shared" ca="1" si="5"/>
        <v>3.0540484967548345</v>
      </c>
      <c r="C37">
        <f t="shared" ca="1" si="5"/>
        <v>7.7538512171357148</v>
      </c>
      <c r="D37">
        <f t="shared" ca="1" si="5"/>
        <v>6.1801495221598497</v>
      </c>
      <c r="E37">
        <f t="shared" ca="1" si="5"/>
        <v>6.6703572694054545</v>
      </c>
      <c r="F37">
        <f t="shared" ca="1" si="5"/>
        <v>6.4581993488861329</v>
      </c>
      <c r="G37">
        <f t="shared" ca="1" si="5"/>
        <v>4.0678734284267293</v>
      </c>
      <c r="H37">
        <f t="shared" ca="1" si="5"/>
        <v>6.7555557831742687</v>
      </c>
      <c r="I37">
        <f t="shared" ca="1" si="5"/>
        <v>6.3365979079874899</v>
      </c>
      <c r="J37">
        <f t="shared" ca="1" si="5"/>
        <v>2.4405734665909486</v>
      </c>
      <c r="K37">
        <f t="shared" ca="1" si="5"/>
        <v>5.2358779965109381</v>
      </c>
      <c r="L37">
        <f t="shared" ca="1" si="5"/>
        <v>5.6024006945458025</v>
      </c>
      <c r="M37">
        <f t="shared" ca="1" si="5"/>
        <v>7.5216254659886159</v>
      </c>
      <c r="N37">
        <f t="shared" ca="1" si="5"/>
        <v>3.0937629186181406</v>
      </c>
      <c r="O37">
        <f t="shared" ca="1" si="5"/>
        <v>0.42385881190878383</v>
      </c>
      <c r="P37">
        <f t="shared" ca="1" si="5"/>
        <v>4.0256370480844152</v>
      </c>
      <c r="Q37">
        <f t="shared" ca="1" si="5"/>
        <v>3.5554951279218594</v>
      </c>
      <c r="R37">
        <f t="shared" ca="1" si="4"/>
        <v>8.528555331238449</v>
      </c>
      <c r="S37">
        <f t="shared" ca="1" si="4"/>
        <v>0.23160177556988626</v>
      </c>
      <c r="T37">
        <f t="shared" ca="1" si="4"/>
        <v>3.9064136648086056</v>
      </c>
      <c r="U37">
        <f t="shared" ca="1" si="4"/>
        <v>4.7746029592703358</v>
      </c>
      <c r="V37">
        <f t="shared" ca="1" si="4"/>
        <v>5.988266042136404</v>
      </c>
      <c r="W37">
        <f t="shared" ca="1" si="4"/>
        <v>0.22289120887810876</v>
      </c>
      <c r="X37">
        <f t="shared" ca="1" si="4"/>
        <v>9.3570739051759482</v>
      </c>
      <c r="Y37">
        <f t="shared" ca="1" si="7"/>
        <v>0.11695141489764804</v>
      </c>
      <c r="Z37">
        <f t="shared" ca="1" si="7"/>
        <v>4.0693020077628752</v>
      </c>
      <c r="AA37">
        <f t="shared" ca="1" si="7"/>
        <v>3.4229942779566267</v>
      </c>
      <c r="AB37">
        <f t="shared" ca="1" si="7"/>
        <v>0.77193688850648479</v>
      </c>
      <c r="AC37">
        <f t="shared" ca="1" si="7"/>
        <v>1.7978371028961526</v>
      </c>
      <c r="AD37">
        <f t="shared" ca="1" si="7"/>
        <v>4.8573553550425608</v>
      </c>
      <c r="AE37">
        <f t="shared" ca="1" si="7"/>
        <v>9.2265494034554951</v>
      </c>
    </row>
    <row r="38" spans="1:31" x14ac:dyDescent="0.2">
      <c r="A38" s="21">
        <v>46164</v>
      </c>
      <c r="B38">
        <f t="shared" ca="1" si="5"/>
        <v>2.1501546715101574</v>
      </c>
      <c r="C38">
        <f t="shared" ca="1" si="5"/>
        <v>8.9502826418480002</v>
      </c>
      <c r="D38">
        <f t="shared" ca="1" si="5"/>
        <v>0.4381758210996034</v>
      </c>
      <c r="E38">
        <f t="shared" ca="1" si="5"/>
        <v>7.6626758760442346</v>
      </c>
      <c r="F38">
        <f t="shared" ca="1" si="5"/>
        <v>6.7117101359828251</v>
      </c>
      <c r="G38">
        <f t="shared" ca="1" si="5"/>
        <v>6.2456077961074001</v>
      </c>
      <c r="H38">
        <f t="shared" ca="1" si="5"/>
        <v>2.6574448938592479</v>
      </c>
      <c r="I38">
        <f t="shared" ca="1" si="5"/>
        <v>4.5538258427157228</v>
      </c>
      <c r="J38">
        <f t="shared" ca="1" si="5"/>
        <v>5.0713624211130517</v>
      </c>
      <c r="K38">
        <f t="shared" ca="1" si="5"/>
        <v>6.0153713652165122</v>
      </c>
      <c r="L38">
        <f t="shared" ca="1" si="5"/>
        <v>7.5540755230196766E-3</v>
      </c>
      <c r="M38">
        <f t="shared" ca="1" si="5"/>
        <v>3.4194854011977394</v>
      </c>
      <c r="N38">
        <f t="shared" ca="1" si="5"/>
        <v>0.68979183525835097</v>
      </c>
      <c r="O38">
        <f t="shared" ca="1" si="5"/>
        <v>2.770090124122536</v>
      </c>
      <c r="P38">
        <f t="shared" ca="1" si="5"/>
        <v>1.3602101718021586</v>
      </c>
      <c r="Q38">
        <f t="shared" ca="1" si="5"/>
        <v>6.2718698087812088</v>
      </c>
      <c r="R38">
        <f t="shared" ca="1" si="4"/>
        <v>0.15190885854297065</v>
      </c>
      <c r="S38">
        <f t="shared" ca="1" si="4"/>
        <v>4.651796962630975</v>
      </c>
      <c r="T38">
        <f t="shared" ca="1" si="4"/>
        <v>8.5258278019214533</v>
      </c>
      <c r="U38">
        <f t="shared" ca="1" si="4"/>
        <v>8.8840976126189357</v>
      </c>
      <c r="V38">
        <f t="shared" ca="1" si="4"/>
        <v>4.8792329536417069</v>
      </c>
      <c r="W38">
        <f t="shared" ca="1" si="4"/>
        <v>9.1643075171746275</v>
      </c>
      <c r="X38">
        <f t="shared" ca="1" si="4"/>
        <v>7.912048465014899</v>
      </c>
      <c r="Y38">
        <f t="shared" ca="1" si="7"/>
        <v>5.2823784667579048</v>
      </c>
      <c r="Z38">
        <f t="shared" ca="1" si="7"/>
        <v>8.9790289170112345</v>
      </c>
      <c r="AA38">
        <f t="shared" ca="1" si="7"/>
        <v>7.696935027439241</v>
      </c>
      <c r="AB38">
        <f t="shared" ca="1" si="7"/>
        <v>2.4896854780391173</v>
      </c>
      <c r="AC38">
        <f t="shared" ca="1" si="7"/>
        <v>3.1574434511992324</v>
      </c>
      <c r="AD38">
        <f t="shared" ca="1" si="7"/>
        <v>6.8716271360200842</v>
      </c>
      <c r="AE38">
        <f t="shared" ca="1" si="7"/>
        <v>7.3139729206958561</v>
      </c>
    </row>
    <row r="39" spans="1:31" x14ac:dyDescent="0.2">
      <c r="A39" s="22">
        <v>46165</v>
      </c>
      <c r="B39">
        <f t="shared" ca="1" si="5"/>
        <v>7.8414534869472714</v>
      </c>
      <c r="C39">
        <f t="shared" ca="1" si="5"/>
        <v>0.13610465984501663</v>
      </c>
      <c r="D39">
        <f t="shared" ca="1" si="5"/>
        <v>9.6666767978520216</v>
      </c>
      <c r="E39">
        <f t="shared" ca="1" si="5"/>
        <v>4.055900917718132</v>
      </c>
      <c r="F39">
        <f t="shared" ca="1" si="5"/>
        <v>6.9251374213904837</v>
      </c>
      <c r="G39">
        <f t="shared" ca="1" si="5"/>
        <v>0.52745281033303559</v>
      </c>
      <c r="H39">
        <f t="shared" ca="1" si="5"/>
        <v>3.5111332846420149</v>
      </c>
      <c r="I39">
        <f t="shared" ca="1" si="5"/>
        <v>6.672492187006295</v>
      </c>
      <c r="J39">
        <f t="shared" ca="1" si="5"/>
        <v>5.2474186970224332</v>
      </c>
      <c r="K39">
        <f t="shared" ca="1" si="5"/>
        <v>3.783242088369505</v>
      </c>
      <c r="L39">
        <f t="shared" ca="1" si="5"/>
        <v>6.1475710894556137</v>
      </c>
      <c r="M39">
        <f t="shared" ca="1" si="5"/>
        <v>5.5876686877299804</v>
      </c>
      <c r="N39">
        <f t="shared" ca="1" si="5"/>
        <v>4.2773399619798962</v>
      </c>
      <c r="O39">
        <f t="shared" ca="1" si="5"/>
        <v>0.43563294210594017</v>
      </c>
      <c r="P39">
        <f t="shared" ca="1" si="5"/>
        <v>8.8753418329727403</v>
      </c>
      <c r="Q39">
        <f t="shared" ca="1" si="5"/>
        <v>5.1153287832765226</v>
      </c>
      <c r="R39">
        <f t="shared" ca="1" si="4"/>
        <v>7.0951789171472708</v>
      </c>
      <c r="S39">
        <f t="shared" ca="1" si="4"/>
        <v>9.0487920406436029</v>
      </c>
      <c r="T39">
        <f t="shared" ca="1" si="4"/>
        <v>8.7211263894173605</v>
      </c>
      <c r="U39">
        <f t="shared" ca="1" si="4"/>
        <v>0.29747927974434818</v>
      </c>
      <c r="V39">
        <f t="shared" ca="1" si="4"/>
        <v>6.5115006186459716</v>
      </c>
      <c r="W39">
        <f t="shared" ca="1" si="4"/>
        <v>8.6676320286964259</v>
      </c>
      <c r="X39">
        <f t="shared" ca="1" si="4"/>
        <v>9.917406822465173</v>
      </c>
      <c r="Y39">
        <f t="shared" ca="1" si="7"/>
        <v>0.61389866765200751</v>
      </c>
      <c r="Z39">
        <f t="shared" ca="1" si="7"/>
        <v>1.4140449534835675</v>
      </c>
      <c r="AA39">
        <f t="shared" ca="1" si="7"/>
        <v>7.3597537862328055</v>
      </c>
      <c r="AB39">
        <f t="shared" ca="1" si="7"/>
        <v>6.2459132804740616</v>
      </c>
      <c r="AC39">
        <f t="shared" ca="1" si="7"/>
        <v>2.6854561091247895</v>
      </c>
      <c r="AD39">
        <f t="shared" ca="1" si="7"/>
        <v>7.9218957069542553</v>
      </c>
      <c r="AE39">
        <f t="shared" ca="1" si="7"/>
        <v>1.8669488348344743</v>
      </c>
    </row>
    <row r="40" spans="1:31" x14ac:dyDescent="0.2">
      <c r="A40" s="21">
        <v>46160</v>
      </c>
      <c r="B40">
        <f t="shared" ca="1" si="5"/>
        <v>7.6896094162339823</v>
      </c>
      <c r="C40">
        <f t="shared" ca="1" si="5"/>
        <v>4.0225487731000893</v>
      </c>
      <c r="D40">
        <f t="shared" ca="1" si="5"/>
        <v>8.5764550679245808</v>
      </c>
      <c r="E40">
        <f t="shared" ca="1" si="5"/>
        <v>7.6173200981457478</v>
      </c>
      <c r="F40">
        <f t="shared" ca="1" si="5"/>
        <v>6.8326844951497447</v>
      </c>
      <c r="G40">
        <f t="shared" ca="1" si="5"/>
        <v>9.9760442608879085</v>
      </c>
      <c r="H40">
        <f t="shared" ca="1" si="5"/>
        <v>6.489677970417393</v>
      </c>
      <c r="I40">
        <f t="shared" ca="1" si="5"/>
        <v>9.2834359247956506</v>
      </c>
      <c r="J40">
        <f t="shared" ca="1" si="5"/>
        <v>0.19786673678379718</v>
      </c>
      <c r="K40">
        <f t="shared" ca="1" si="5"/>
        <v>6.9696054763697033</v>
      </c>
      <c r="L40">
        <f t="shared" ca="1" si="5"/>
        <v>9.8149732607940994</v>
      </c>
      <c r="M40">
        <f t="shared" ca="1" si="5"/>
        <v>5.9488089145251379</v>
      </c>
      <c r="N40">
        <f t="shared" ca="1" si="5"/>
        <v>2.0765378278170257</v>
      </c>
      <c r="O40">
        <f t="shared" ca="1" si="5"/>
        <v>6.0727382926421463</v>
      </c>
      <c r="P40">
        <f t="shared" ca="1" si="5"/>
        <v>1.2902140180899058</v>
      </c>
      <c r="Q40">
        <f t="shared" ca="1" si="5"/>
        <v>6.8530761478748445</v>
      </c>
      <c r="R40">
        <f t="shared" ca="1" si="4"/>
        <v>5.7489222314215214</v>
      </c>
      <c r="S40">
        <f t="shared" ca="1" si="4"/>
        <v>4.8996450091013539</v>
      </c>
      <c r="T40">
        <f t="shared" ca="1" si="4"/>
        <v>9.972945312074776</v>
      </c>
      <c r="U40">
        <f t="shared" ca="1" si="4"/>
        <v>2.9731374407580002</v>
      </c>
      <c r="V40">
        <f t="shared" ca="1" si="4"/>
        <v>5.4399970606348438</v>
      </c>
      <c r="W40">
        <f t="shared" ca="1" si="4"/>
        <v>1.2556113919610901</v>
      </c>
      <c r="X40">
        <f t="shared" ca="1" si="4"/>
        <v>1.8208940553906994</v>
      </c>
      <c r="Y40">
        <f t="shared" ca="1" si="7"/>
        <v>1.6851320446236528</v>
      </c>
      <c r="Z40">
        <f t="shared" ca="1" si="7"/>
        <v>0.74068088075971317</v>
      </c>
      <c r="AA40">
        <f t="shared" ca="1" si="7"/>
        <v>3.6842931039104987</v>
      </c>
      <c r="AB40">
        <f t="shared" ca="1" si="7"/>
        <v>8.2170651965854375</v>
      </c>
      <c r="AC40">
        <f t="shared" ca="1" si="7"/>
        <v>4.9042639021381316</v>
      </c>
      <c r="AD40">
        <f t="shared" ca="1" si="7"/>
        <v>2.1566724408286007</v>
      </c>
      <c r="AE40">
        <f t="shared" ca="1" si="7"/>
        <v>1.3933020790243777</v>
      </c>
    </row>
    <row r="41" spans="1:31" x14ac:dyDescent="0.2">
      <c r="A41" s="22">
        <v>46158</v>
      </c>
      <c r="B41">
        <f t="shared" ca="1" si="5"/>
        <v>0.59337935968524214</v>
      </c>
      <c r="C41">
        <f t="shared" ca="1" si="5"/>
        <v>4.008345581773602</v>
      </c>
      <c r="D41">
        <f t="shared" ca="1" si="5"/>
        <v>2.3549096779746046</v>
      </c>
      <c r="E41">
        <f t="shared" ca="1" si="5"/>
        <v>7.8990682733816104</v>
      </c>
      <c r="F41">
        <f t="shared" ca="1" si="5"/>
        <v>5.0674283698744542</v>
      </c>
      <c r="G41">
        <f t="shared" ca="1" si="5"/>
        <v>9.0083772808749742</v>
      </c>
      <c r="H41">
        <f t="shared" ca="1" si="5"/>
        <v>2.9788838066757028</v>
      </c>
      <c r="I41">
        <f t="shared" ca="1" si="5"/>
        <v>4.2748991199657578</v>
      </c>
      <c r="J41">
        <f t="shared" ca="1" si="5"/>
        <v>6.4512225123733362</v>
      </c>
      <c r="K41">
        <f t="shared" ca="1" si="5"/>
        <v>1.3279348923204559</v>
      </c>
      <c r="L41">
        <f t="shared" ca="1" si="5"/>
        <v>1.9366602568401459</v>
      </c>
      <c r="M41">
        <f t="shared" ca="1" si="5"/>
        <v>6.0211923949863353</v>
      </c>
      <c r="N41">
        <f t="shared" ca="1" si="5"/>
        <v>5.1958446479477596</v>
      </c>
      <c r="O41">
        <f t="shared" ca="1" si="5"/>
        <v>0.29778381742605609</v>
      </c>
      <c r="P41">
        <f t="shared" ca="1" si="5"/>
        <v>1.9438331072390413</v>
      </c>
      <c r="Q41">
        <f t="shared" ca="1" si="5"/>
        <v>8.6401308550508524</v>
      </c>
      <c r="R41">
        <f t="shared" ca="1" si="4"/>
        <v>6.1341039470568752</v>
      </c>
      <c r="S41">
        <f t="shared" ca="1" si="4"/>
        <v>3.1819018899946903</v>
      </c>
      <c r="T41">
        <f t="shared" ca="1" si="4"/>
        <v>4.1792821917650782</v>
      </c>
      <c r="U41">
        <f t="shared" ca="1" si="4"/>
        <v>5.8830825315216</v>
      </c>
      <c r="V41">
        <f t="shared" ca="1" si="4"/>
        <v>7.4616794401379485</v>
      </c>
      <c r="W41">
        <f t="shared" ca="1" si="4"/>
        <v>9.025212059325348</v>
      </c>
      <c r="X41">
        <f t="shared" ca="1" si="4"/>
        <v>4.1718468073811135</v>
      </c>
      <c r="Y41">
        <f t="shared" ca="1" si="7"/>
        <v>8.8098796788452933</v>
      </c>
      <c r="Z41">
        <f t="shared" ca="1" si="7"/>
        <v>3.1486776127102889</v>
      </c>
      <c r="AA41">
        <f t="shared" ca="1" si="7"/>
        <v>9.3013309565998199</v>
      </c>
      <c r="AB41">
        <f t="shared" ca="1" si="7"/>
        <v>3.0349712243317004</v>
      </c>
      <c r="AC41">
        <f t="shared" ca="1" si="7"/>
        <v>6.6863076203195</v>
      </c>
      <c r="AD41">
        <f t="shared" ca="1" si="7"/>
        <v>5.0747404745630451</v>
      </c>
      <c r="AE41">
        <f t="shared" ca="1" si="7"/>
        <v>9.3847253448457106</v>
      </c>
    </row>
    <row r="42" spans="1:31" x14ac:dyDescent="0.2">
      <c r="A42" s="21">
        <v>46163</v>
      </c>
      <c r="B42">
        <f t="shared" ca="1" si="5"/>
        <v>4.5429001829728364</v>
      </c>
      <c r="C42">
        <f t="shared" ca="1" si="5"/>
        <v>6.0394461816143705</v>
      </c>
      <c r="D42">
        <f t="shared" ca="1" si="5"/>
        <v>5.2912804520082979</v>
      </c>
      <c r="E42">
        <f t="shared" ca="1" si="5"/>
        <v>9.3684507612154508</v>
      </c>
      <c r="F42">
        <f t="shared" ca="1" si="5"/>
        <v>6.4294630995311444</v>
      </c>
      <c r="G42">
        <f t="shared" ca="1" si="5"/>
        <v>6.0944297850601199</v>
      </c>
      <c r="H42">
        <f t="shared" ca="1" si="5"/>
        <v>7.874858017885618</v>
      </c>
      <c r="I42">
        <f t="shared" ca="1" si="5"/>
        <v>9.2742766753437991</v>
      </c>
      <c r="J42">
        <f t="shared" ca="1" si="5"/>
        <v>9.6268539030466567</v>
      </c>
      <c r="K42">
        <f t="shared" ca="1" si="5"/>
        <v>3.6002922865633593</v>
      </c>
      <c r="L42">
        <f t="shared" ca="1" si="5"/>
        <v>9.0325943522420751</v>
      </c>
      <c r="M42">
        <f t="shared" ca="1" si="5"/>
        <v>8.3533689580055714</v>
      </c>
      <c r="N42">
        <f t="shared" ca="1" si="5"/>
        <v>2.9661817782155242</v>
      </c>
      <c r="O42">
        <f t="shared" ca="1" si="5"/>
        <v>0.32102482932462539</v>
      </c>
      <c r="P42">
        <f t="shared" ca="1" si="5"/>
        <v>0.2095373812010326</v>
      </c>
      <c r="Q42">
        <f t="shared" ref="Q42:AE46" ca="1" si="8">RAND()*10</f>
        <v>9.7895818809254571</v>
      </c>
      <c r="R42">
        <f t="shared" ca="1" si="8"/>
        <v>9.1314004090858401</v>
      </c>
      <c r="S42">
        <f t="shared" ca="1" si="8"/>
        <v>8.2015125646350846</v>
      </c>
      <c r="T42">
        <f t="shared" ca="1" si="8"/>
        <v>4.1053993062818268</v>
      </c>
      <c r="U42">
        <f t="shared" ca="1" si="8"/>
        <v>7.056817753594812</v>
      </c>
      <c r="V42">
        <f t="shared" ca="1" si="8"/>
        <v>2.9623241411958157</v>
      </c>
      <c r="W42">
        <f t="shared" ca="1" si="8"/>
        <v>7.4328421546824117</v>
      </c>
      <c r="X42">
        <f t="shared" ca="1" si="8"/>
        <v>7.1868041707612065</v>
      </c>
      <c r="Y42">
        <f t="shared" ca="1" si="8"/>
        <v>7.2606362431622014</v>
      </c>
      <c r="Z42">
        <f t="shared" ca="1" si="8"/>
        <v>7.6883104183496984</v>
      </c>
      <c r="AA42">
        <f t="shared" ca="1" si="8"/>
        <v>8.484170978672724</v>
      </c>
      <c r="AB42">
        <f t="shared" ca="1" si="8"/>
        <v>6.936669891494585</v>
      </c>
      <c r="AC42">
        <f t="shared" ca="1" si="8"/>
        <v>4.6350577679168081</v>
      </c>
      <c r="AD42">
        <f t="shared" ca="1" si="8"/>
        <v>3.3739210288781907</v>
      </c>
      <c r="AE42">
        <f t="shared" ca="1" si="8"/>
        <v>0.92775473432586741</v>
      </c>
    </row>
    <row r="43" spans="1:31" x14ac:dyDescent="0.2">
      <c r="A43" s="22">
        <v>46161</v>
      </c>
      <c r="B43">
        <f t="shared" ref="B43:Q46" ca="1" si="9">RAND()*10</f>
        <v>8.839472324613487</v>
      </c>
      <c r="C43">
        <f t="shared" ca="1" si="9"/>
        <v>7.2560761733234642</v>
      </c>
      <c r="D43">
        <f t="shared" ca="1" si="9"/>
        <v>2.7527350614056534</v>
      </c>
      <c r="E43">
        <f t="shared" ca="1" si="9"/>
        <v>7.1473660512314847</v>
      </c>
      <c r="F43">
        <f t="shared" ca="1" si="9"/>
        <v>9.2627755371927982</v>
      </c>
      <c r="G43">
        <f t="shared" ca="1" si="9"/>
        <v>6.8718884274893268</v>
      </c>
      <c r="H43">
        <f t="shared" ca="1" si="9"/>
        <v>0.34372085799461716</v>
      </c>
      <c r="I43">
        <f t="shared" ca="1" si="9"/>
        <v>3.7611143736124877</v>
      </c>
      <c r="J43">
        <f t="shared" ca="1" si="9"/>
        <v>7.003395151281179</v>
      </c>
      <c r="K43">
        <f t="shared" ca="1" si="9"/>
        <v>2.8726505334326911</v>
      </c>
      <c r="L43">
        <f t="shared" ca="1" si="9"/>
        <v>4.6062902835355057</v>
      </c>
      <c r="M43">
        <f t="shared" ca="1" si="9"/>
        <v>2.862006259275903</v>
      </c>
      <c r="N43">
        <f t="shared" ca="1" si="9"/>
        <v>3.7937058642728418</v>
      </c>
      <c r="O43">
        <f t="shared" ca="1" si="9"/>
        <v>0.12535092188357244</v>
      </c>
      <c r="P43">
        <f t="shared" ca="1" si="9"/>
        <v>1.8913636312018145</v>
      </c>
      <c r="Q43">
        <f t="shared" ca="1" si="9"/>
        <v>1.837384287652607</v>
      </c>
      <c r="R43">
        <f t="shared" ca="1" si="8"/>
        <v>8.0695552358297071</v>
      </c>
      <c r="S43">
        <f t="shared" ca="1" si="8"/>
        <v>9.6043845145992872</v>
      </c>
      <c r="T43">
        <f t="shared" ca="1" si="8"/>
        <v>5.1841766788880701</v>
      </c>
      <c r="U43">
        <f t="shared" ca="1" si="8"/>
        <v>5.2194431502741914</v>
      </c>
      <c r="V43">
        <f t="shared" ca="1" si="8"/>
        <v>3.862050984121026</v>
      </c>
      <c r="W43">
        <f t="shared" ca="1" si="8"/>
        <v>3.6507957457242179</v>
      </c>
      <c r="X43">
        <f t="shared" ca="1" si="8"/>
        <v>6.690457951285202</v>
      </c>
      <c r="Y43">
        <f t="shared" ca="1" si="8"/>
        <v>7.6684434645560557</v>
      </c>
      <c r="Z43">
        <f t="shared" ca="1" si="8"/>
        <v>7.4605270393383458</v>
      </c>
      <c r="AA43">
        <f t="shared" ca="1" si="8"/>
        <v>2.4039264312110875</v>
      </c>
      <c r="AB43">
        <f t="shared" ca="1" si="8"/>
        <v>8.3886773960007197</v>
      </c>
      <c r="AC43">
        <f t="shared" ca="1" si="8"/>
        <v>8.4158351610176965</v>
      </c>
      <c r="AD43">
        <f t="shared" ca="1" si="8"/>
        <v>0.53424709321314157</v>
      </c>
      <c r="AE43">
        <f t="shared" ca="1" si="8"/>
        <v>7.4947591190679397E-2</v>
      </c>
    </row>
    <row r="44" spans="1:31" x14ac:dyDescent="0.2">
      <c r="A44" s="21">
        <v>46157</v>
      </c>
      <c r="B44">
        <f t="shared" ca="1" si="9"/>
        <v>5.1568803602084596</v>
      </c>
      <c r="C44">
        <f t="shared" ca="1" si="9"/>
        <v>9.3693868679008698</v>
      </c>
      <c r="D44">
        <f t="shared" ca="1" si="9"/>
        <v>8.8545488366425236</v>
      </c>
      <c r="E44">
        <f t="shared" ca="1" si="9"/>
        <v>0.67810776667848849</v>
      </c>
      <c r="F44">
        <f t="shared" ca="1" si="9"/>
        <v>5.2233430999610144</v>
      </c>
      <c r="G44">
        <f t="shared" ca="1" si="9"/>
        <v>7.8337451401910911</v>
      </c>
      <c r="H44">
        <f t="shared" ca="1" si="9"/>
        <v>9.7313987063388865</v>
      </c>
      <c r="I44">
        <f t="shared" ca="1" si="9"/>
        <v>8.7846904773120595</v>
      </c>
      <c r="J44">
        <f t="shared" ca="1" si="9"/>
        <v>3.332541043891065</v>
      </c>
      <c r="K44">
        <f t="shared" ca="1" si="9"/>
        <v>2.4460719086553508</v>
      </c>
      <c r="L44">
        <f t="shared" ca="1" si="9"/>
        <v>4.575901238158874</v>
      </c>
      <c r="M44">
        <f t="shared" ca="1" si="9"/>
        <v>9.2507616071183225</v>
      </c>
      <c r="N44">
        <f t="shared" ca="1" si="9"/>
        <v>8.9728769418253602</v>
      </c>
      <c r="O44">
        <f t="shared" ca="1" si="9"/>
        <v>1.149941535364204</v>
      </c>
      <c r="P44">
        <f t="shared" ca="1" si="9"/>
        <v>2.6918640616552345</v>
      </c>
      <c r="Q44">
        <f t="shared" ca="1" si="9"/>
        <v>5.4410266993573853</v>
      </c>
      <c r="R44">
        <f t="shared" ca="1" si="8"/>
        <v>6.1233529668608373</v>
      </c>
      <c r="S44">
        <f t="shared" ca="1" si="8"/>
        <v>9.0202456101312833</v>
      </c>
      <c r="T44">
        <f t="shared" ca="1" si="8"/>
        <v>3.8640594527511372</v>
      </c>
      <c r="U44">
        <f t="shared" ca="1" si="8"/>
        <v>3.8457223883791514</v>
      </c>
      <c r="V44">
        <f t="shared" ca="1" si="8"/>
        <v>5.5425226950056583</v>
      </c>
      <c r="W44">
        <f t="shared" ca="1" si="8"/>
        <v>3.5742826752515757</v>
      </c>
      <c r="X44">
        <f t="shared" ca="1" si="8"/>
        <v>4.9627392152764394</v>
      </c>
      <c r="Y44">
        <f t="shared" ca="1" si="8"/>
        <v>7.3871894145068513</v>
      </c>
      <c r="Z44">
        <f t="shared" ca="1" si="8"/>
        <v>2.1482545794627139</v>
      </c>
      <c r="AA44">
        <f t="shared" ca="1" si="8"/>
        <v>3.3590050898709292</v>
      </c>
      <c r="AB44">
        <f t="shared" ca="1" si="8"/>
        <v>4.1027122258308069</v>
      </c>
      <c r="AC44">
        <f t="shared" ca="1" si="8"/>
        <v>2.3937469639764011</v>
      </c>
      <c r="AD44">
        <f t="shared" ca="1" si="8"/>
        <v>6.0916895671563189</v>
      </c>
      <c r="AE44">
        <f t="shared" ca="1" si="8"/>
        <v>4.5934138236963449</v>
      </c>
    </row>
    <row r="45" spans="1:31" x14ac:dyDescent="0.2">
      <c r="A45" s="22">
        <v>46159</v>
      </c>
      <c r="B45">
        <f t="shared" ca="1" si="9"/>
        <v>9.3009321674844898</v>
      </c>
      <c r="C45">
        <f t="shared" ca="1" si="9"/>
        <v>4.2934991976325367</v>
      </c>
      <c r="D45">
        <f t="shared" ca="1" si="9"/>
        <v>8.5104872347629144</v>
      </c>
      <c r="E45">
        <f t="shared" ca="1" si="9"/>
        <v>6.2840089698517723</v>
      </c>
      <c r="F45">
        <f t="shared" ca="1" si="9"/>
        <v>5.7500569925742298</v>
      </c>
      <c r="G45">
        <f t="shared" ca="1" si="9"/>
        <v>6.1828639613398408</v>
      </c>
      <c r="H45">
        <f t="shared" ca="1" si="9"/>
        <v>6.833110245411957</v>
      </c>
      <c r="I45">
        <f t="shared" ca="1" si="9"/>
        <v>4.5172570856294012</v>
      </c>
      <c r="J45">
        <f t="shared" ca="1" si="9"/>
        <v>8.9047850606580692</v>
      </c>
      <c r="K45">
        <f t="shared" ca="1" si="9"/>
        <v>0.17812160864042137</v>
      </c>
      <c r="L45">
        <f t="shared" ca="1" si="9"/>
        <v>6.3628888709148033</v>
      </c>
      <c r="M45">
        <f t="shared" ca="1" si="9"/>
        <v>7.5537125259396252</v>
      </c>
      <c r="N45">
        <f t="shared" ca="1" si="9"/>
        <v>7.149291427816947</v>
      </c>
      <c r="O45">
        <f t="shared" ca="1" si="9"/>
        <v>8.2749312476219377</v>
      </c>
      <c r="P45">
        <f t="shared" ca="1" si="9"/>
        <v>9.9181404761553811</v>
      </c>
      <c r="Q45">
        <f t="shared" ca="1" si="9"/>
        <v>3.5060794530382999</v>
      </c>
      <c r="R45">
        <f t="shared" ca="1" si="8"/>
        <v>3.8519394096665858</v>
      </c>
      <c r="S45">
        <f t="shared" ca="1" si="8"/>
        <v>5.8120656598942162</v>
      </c>
      <c r="T45">
        <f t="shared" ca="1" si="8"/>
        <v>6.5082116883726906</v>
      </c>
      <c r="U45">
        <f t="shared" ca="1" si="8"/>
        <v>0.89695462376307322</v>
      </c>
      <c r="V45">
        <f t="shared" ca="1" si="8"/>
        <v>2.9553129852042668</v>
      </c>
      <c r="W45">
        <f t="shared" ca="1" si="8"/>
        <v>6.1540369163538546</v>
      </c>
      <c r="X45">
        <f t="shared" ca="1" si="8"/>
        <v>4.6531533987058351</v>
      </c>
      <c r="Y45">
        <f t="shared" ca="1" si="8"/>
        <v>6.5831364509977224</v>
      </c>
      <c r="Z45">
        <f t="shared" ca="1" si="8"/>
        <v>3.4717125102464563</v>
      </c>
      <c r="AA45">
        <f t="shared" ca="1" si="8"/>
        <v>9.5359993429439953</v>
      </c>
      <c r="AB45">
        <f t="shared" ca="1" si="8"/>
        <v>5.1143051908986301</v>
      </c>
      <c r="AC45">
        <f t="shared" ca="1" si="8"/>
        <v>2.6805733106132914</v>
      </c>
      <c r="AD45">
        <f t="shared" ca="1" si="8"/>
        <v>3.9963043619828831</v>
      </c>
      <c r="AE45">
        <f t="shared" ca="1" si="8"/>
        <v>1.2772555270544306</v>
      </c>
    </row>
    <row r="46" spans="1:31" x14ac:dyDescent="0.2">
      <c r="A46" s="21">
        <v>46162</v>
      </c>
      <c r="B46">
        <f t="shared" ca="1" si="9"/>
        <v>5.3466816931862216</v>
      </c>
      <c r="C46">
        <f t="shared" ca="1" si="9"/>
        <v>5.7610442596871803</v>
      </c>
      <c r="D46">
        <f t="shared" ca="1" si="9"/>
        <v>3.6087345836912066</v>
      </c>
      <c r="E46">
        <f t="shared" ca="1" si="9"/>
        <v>7.1740953183306875</v>
      </c>
      <c r="F46">
        <f t="shared" ca="1" si="9"/>
        <v>3.2225584200489008</v>
      </c>
      <c r="G46">
        <f t="shared" ca="1" si="9"/>
        <v>6.6615880929952853</v>
      </c>
      <c r="H46">
        <f t="shared" ca="1" si="9"/>
        <v>4.8728547284522765</v>
      </c>
      <c r="I46">
        <f t="shared" ca="1" si="9"/>
        <v>8.0144651561712514</v>
      </c>
      <c r="J46">
        <f t="shared" ca="1" si="9"/>
        <v>9.1041907921864915</v>
      </c>
      <c r="K46">
        <f t="shared" ca="1" si="9"/>
        <v>6.121492047663617</v>
      </c>
      <c r="L46">
        <f t="shared" ca="1" si="9"/>
        <v>1.225878198570578</v>
      </c>
      <c r="M46">
        <f t="shared" ca="1" si="9"/>
        <v>2.5212402782951724</v>
      </c>
      <c r="N46">
        <f t="shared" ca="1" si="9"/>
        <v>7.0891210373935918</v>
      </c>
      <c r="O46">
        <f t="shared" ca="1" si="9"/>
        <v>9.3125820203518845</v>
      </c>
      <c r="P46">
        <f t="shared" ca="1" si="9"/>
        <v>8.48778412246938</v>
      </c>
      <c r="Q46">
        <f t="shared" ca="1" si="9"/>
        <v>8.6449692934352118</v>
      </c>
      <c r="R46">
        <f t="shared" ca="1" si="8"/>
        <v>5.3388799885927298</v>
      </c>
      <c r="S46">
        <f t="shared" ca="1" si="8"/>
        <v>9.6670084864366927</v>
      </c>
      <c r="T46">
        <f t="shared" ca="1" si="8"/>
        <v>3.0346638103837718</v>
      </c>
      <c r="U46">
        <f t="shared" ca="1" si="8"/>
        <v>3.5306632125549386</v>
      </c>
      <c r="V46">
        <f t="shared" ca="1" si="8"/>
        <v>8.1100155352329786</v>
      </c>
      <c r="W46">
        <f t="shared" ca="1" si="8"/>
        <v>3.5467686460337844</v>
      </c>
      <c r="X46">
        <f t="shared" ca="1" si="8"/>
        <v>8.624570376331592</v>
      </c>
      <c r="Y46">
        <f t="shared" ca="1" si="8"/>
        <v>5.5211838993754156</v>
      </c>
      <c r="Z46">
        <f t="shared" ca="1" si="8"/>
        <v>6.2132542459758602</v>
      </c>
      <c r="AA46">
        <f t="shared" ca="1" si="8"/>
        <v>8.6745044770107214</v>
      </c>
      <c r="AB46">
        <f t="shared" ca="1" si="8"/>
        <v>1.9784569136654229</v>
      </c>
      <c r="AC46">
        <f t="shared" ca="1" si="8"/>
        <v>2.4145236708452433</v>
      </c>
      <c r="AD46">
        <f t="shared" ca="1" si="8"/>
        <v>9.3934217023577151</v>
      </c>
      <c r="AE46">
        <f t="shared" ca="1" si="8"/>
        <v>2.1694074364084548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27A7F00-E8B7-4112-9571-2ADCCD185C94}">
            <xm:f>IF(VLOOKUP($A2,Blueprints!$A$2:$J$101,4,FALSE)="Hybrid",TRUE,FALSE)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2" id="{EA11D824-57E0-44B6-AD4F-35177A3051C3}">
            <xm:f>IF(VLOOKUP($A2,Blueprints!$A$2:$J$101,4,FALSE)="Composites",TRUE,FALSE)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" id="{601EE1A6-A9F5-4581-A10B-414ACE24BAC1}">
            <xm:f>IF(VLOOKUP($A2,Blueprints!$A$2:$J$101,3,FALSE)="Industry",TRUE,FALSE)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A2:A46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F906-9370-45BF-A960-121221073BDC}">
  <dimension ref="A1:AE46"/>
  <sheetViews>
    <sheetView workbookViewId="0">
      <selection activeCell="K19" sqref="K19"/>
    </sheetView>
  </sheetViews>
  <sheetFormatPr defaultRowHeight="12.75" x14ac:dyDescent="0.2"/>
  <sheetData>
    <row r="1" spans="1:31" x14ac:dyDescent="0.2">
      <c r="A1" s="29" t="s">
        <v>116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 s="21">
        <v>46166</v>
      </c>
      <c r="B2">
        <f ca="1">RAND()*10</f>
        <v>5.1125342771148539</v>
      </c>
      <c r="C2">
        <f t="shared" ref="C2:AE10" ca="1" si="0">RAND()*10</f>
        <v>9.2299971808249399</v>
      </c>
      <c r="D2">
        <f t="shared" ca="1" si="0"/>
        <v>9.9183639260017316</v>
      </c>
      <c r="E2">
        <f t="shared" ca="1" si="0"/>
        <v>3.9805626355103065</v>
      </c>
      <c r="F2">
        <f t="shared" ca="1" si="0"/>
        <v>4.8219716540706958</v>
      </c>
      <c r="G2">
        <f t="shared" ca="1" si="0"/>
        <v>8.5470213924364238</v>
      </c>
      <c r="H2">
        <f t="shared" ca="1" si="0"/>
        <v>0.72867388657130938</v>
      </c>
      <c r="I2">
        <f t="shared" ca="1" si="0"/>
        <v>4.4232949989835255</v>
      </c>
      <c r="J2">
        <f t="shared" ca="1" si="0"/>
        <v>4.3641382313912658</v>
      </c>
      <c r="K2">
        <f t="shared" ca="1" si="0"/>
        <v>8.7538568245254584</v>
      </c>
      <c r="L2">
        <f t="shared" ca="1" si="0"/>
        <v>2.8348986493709063</v>
      </c>
      <c r="M2">
        <f t="shared" ca="1" si="0"/>
        <v>0.84538076985761657</v>
      </c>
      <c r="N2">
        <f t="shared" ca="1" si="0"/>
        <v>4.7737870877069843</v>
      </c>
      <c r="O2">
        <f t="shared" ca="1" si="0"/>
        <v>7.9016104767379183</v>
      </c>
      <c r="P2">
        <f t="shared" ca="1" si="0"/>
        <v>8.2487225804175353</v>
      </c>
      <c r="Q2">
        <f t="shared" ca="1" si="0"/>
        <v>1.006828939511788</v>
      </c>
      <c r="R2">
        <f t="shared" ca="1" si="0"/>
        <v>4.0988909885853246</v>
      </c>
      <c r="S2">
        <f t="shared" ca="1" si="0"/>
        <v>7.7338461974703634</v>
      </c>
      <c r="T2">
        <f t="shared" ca="1" si="0"/>
        <v>5.4524411630632121</v>
      </c>
      <c r="U2">
        <f t="shared" ca="1" si="0"/>
        <v>7.7949039974834005</v>
      </c>
      <c r="V2">
        <f t="shared" ca="1" si="0"/>
        <v>8.144913937588754</v>
      </c>
      <c r="W2">
        <f t="shared" ca="1" si="0"/>
        <v>2.6411617020580556</v>
      </c>
      <c r="X2">
        <f t="shared" ca="1" si="0"/>
        <v>6.6592874085605711</v>
      </c>
      <c r="Y2">
        <f t="shared" ca="1" si="0"/>
        <v>1.5478216494832708</v>
      </c>
      <c r="Z2">
        <f t="shared" ca="1" si="0"/>
        <v>4.3005606129595098</v>
      </c>
      <c r="AA2">
        <f t="shared" ca="1" si="0"/>
        <v>3.9062445919186639</v>
      </c>
      <c r="AB2">
        <f t="shared" ca="1" si="0"/>
        <v>4.6494351517273733</v>
      </c>
      <c r="AC2">
        <f t="shared" ca="1" si="0"/>
        <v>5.5387146150582236</v>
      </c>
      <c r="AD2">
        <f t="shared" ca="1" si="0"/>
        <v>9.8818866982689784</v>
      </c>
      <c r="AE2">
        <f t="shared" ca="1" si="0"/>
        <v>5.3781198890507156</v>
      </c>
    </row>
    <row r="3" spans="1:31" x14ac:dyDescent="0.2">
      <c r="A3" s="22">
        <v>46167</v>
      </c>
      <c r="B3">
        <f t="shared" ref="B3:Q46" ca="1" si="1">RAND()*10</f>
        <v>1.3059064186092251</v>
      </c>
      <c r="C3">
        <f t="shared" ca="1" si="0"/>
        <v>2.620249960463231</v>
      </c>
      <c r="D3">
        <f t="shared" ca="1" si="0"/>
        <v>0.93959734065094724</v>
      </c>
      <c r="E3">
        <f t="shared" ca="1" si="0"/>
        <v>0.38665015357345456</v>
      </c>
      <c r="F3">
        <f t="shared" ca="1" si="0"/>
        <v>5.4519597935386956</v>
      </c>
      <c r="G3">
        <f t="shared" ca="1" si="0"/>
        <v>6.5001731515560133</v>
      </c>
      <c r="H3">
        <f t="shared" ca="1" si="0"/>
        <v>1.3915152694059141</v>
      </c>
      <c r="I3">
        <f t="shared" ca="1" si="0"/>
        <v>6.8244336545975415</v>
      </c>
      <c r="J3">
        <f t="shared" ca="1" si="0"/>
        <v>5.4649554473259023</v>
      </c>
      <c r="K3">
        <f t="shared" ca="1" si="0"/>
        <v>7.4437014963702088</v>
      </c>
      <c r="L3">
        <f t="shared" ca="1" si="0"/>
        <v>5.1862525011511975</v>
      </c>
      <c r="M3">
        <f t="shared" ca="1" si="0"/>
        <v>4.0756936283911838</v>
      </c>
      <c r="N3">
        <f t="shared" ca="1" si="0"/>
        <v>0.40307160480987925</v>
      </c>
      <c r="O3">
        <f t="shared" ca="1" si="0"/>
        <v>4.9229385245033939</v>
      </c>
      <c r="P3">
        <f t="shared" ca="1" si="0"/>
        <v>2.8103301197932051</v>
      </c>
      <c r="Q3">
        <f t="shared" ca="1" si="0"/>
        <v>6.1829061909631147</v>
      </c>
      <c r="R3">
        <f t="shared" ca="1" si="0"/>
        <v>3.8617416610353992</v>
      </c>
      <c r="S3">
        <f t="shared" ca="1" si="0"/>
        <v>3.0474413844484802</v>
      </c>
      <c r="T3">
        <f t="shared" ca="1" si="0"/>
        <v>5.2101666474942911</v>
      </c>
      <c r="U3">
        <f t="shared" ca="1" si="0"/>
        <v>2.931206376882014</v>
      </c>
      <c r="V3">
        <f t="shared" ca="1" si="0"/>
        <v>9.0335276644726221</v>
      </c>
      <c r="W3">
        <f t="shared" ca="1" si="0"/>
        <v>2.2199874610379657</v>
      </c>
      <c r="X3">
        <f t="shared" ca="1" si="0"/>
        <v>3.3906064578300699</v>
      </c>
      <c r="Y3">
        <f t="shared" ca="1" si="0"/>
        <v>7.5031059288131905</v>
      </c>
      <c r="Z3">
        <f t="shared" ca="1" si="0"/>
        <v>4.2045876212210977</v>
      </c>
      <c r="AA3">
        <f t="shared" ca="1" si="0"/>
        <v>2.5722545157246399</v>
      </c>
      <c r="AB3">
        <f t="shared" ca="1" si="0"/>
        <v>0.7164892403289147</v>
      </c>
      <c r="AC3">
        <f t="shared" ca="1" si="0"/>
        <v>1.5305712424331674</v>
      </c>
      <c r="AD3">
        <f t="shared" ca="1" si="0"/>
        <v>1.9585510476799473</v>
      </c>
      <c r="AE3">
        <f t="shared" ca="1" si="0"/>
        <v>1.421124414866588</v>
      </c>
    </row>
    <row r="4" spans="1:31" x14ac:dyDescent="0.2">
      <c r="A4" s="21">
        <v>46168</v>
      </c>
      <c r="B4">
        <f t="shared" ca="1" si="1"/>
        <v>6.322980624700322</v>
      </c>
      <c r="C4">
        <f t="shared" ca="1" si="0"/>
        <v>8.2292516567408853</v>
      </c>
      <c r="D4">
        <f t="shared" ca="1" si="0"/>
        <v>8.1248601288585487</v>
      </c>
      <c r="E4">
        <f t="shared" ca="1" si="0"/>
        <v>7.3150392275624121</v>
      </c>
      <c r="F4">
        <f t="shared" ca="1" si="0"/>
        <v>2.0162409379113133</v>
      </c>
      <c r="G4">
        <f t="shared" ca="1" si="0"/>
        <v>2.5641152506521534</v>
      </c>
      <c r="H4">
        <f t="shared" ca="1" si="0"/>
        <v>7.2294752911572306</v>
      </c>
      <c r="I4">
        <f t="shared" ca="1" si="0"/>
        <v>1.576878868213899</v>
      </c>
      <c r="J4">
        <f t="shared" ca="1" si="0"/>
        <v>2.8986777286451249</v>
      </c>
      <c r="K4">
        <f t="shared" ca="1" si="0"/>
        <v>0.55795863774422472</v>
      </c>
      <c r="L4">
        <f t="shared" ca="1" si="0"/>
        <v>3.312694703418948</v>
      </c>
      <c r="M4">
        <f t="shared" ca="1" si="0"/>
        <v>5.6626112064020546</v>
      </c>
      <c r="N4">
        <f t="shared" ca="1" si="0"/>
        <v>1.8344113253854433</v>
      </c>
      <c r="O4">
        <f t="shared" ca="1" si="0"/>
        <v>9.4738376065341949</v>
      </c>
      <c r="P4">
        <f t="shared" ca="1" si="0"/>
        <v>1.7187870297662089</v>
      </c>
      <c r="Q4">
        <f t="shared" ca="1" si="0"/>
        <v>8.1558763050911551</v>
      </c>
      <c r="R4">
        <f t="shared" ca="1" si="0"/>
        <v>4.3831070144544491</v>
      </c>
      <c r="S4">
        <f t="shared" ca="1" si="0"/>
        <v>1.4504661407852104</v>
      </c>
      <c r="T4">
        <f t="shared" ca="1" si="0"/>
        <v>9.1970773698073476</v>
      </c>
      <c r="U4">
        <f t="shared" ca="1" si="0"/>
        <v>2.8832431742147788</v>
      </c>
      <c r="V4">
        <f t="shared" ca="1" si="0"/>
        <v>0.83335560413152154</v>
      </c>
      <c r="W4">
        <f t="shared" ca="1" si="0"/>
        <v>4.5965681615014446</v>
      </c>
      <c r="X4">
        <f t="shared" ca="1" si="0"/>
        <v>1.0443137908728206</v>
      </c>
      <c r="Y4">
        <f t="shared" ca="1" si="0"/>
        <v>7.7804068659507264</v>
      </c>
      <c r="Z4">
        <f t="shared" ca="1" si="0"/>
        <v>9.1515943512679634</v>
      </c>
      <c r="AA4">
        <f t="shared" ca="1" si="0"/>
        <v>5.6122801157016653</v>
      </c>
      <c r="AB4">
        <f t="shared" ca="1" si="0"/>
        <v>8.0660218773955119</v>
      </c>
      <c r="AC4">
        <f t="shared" ca="1" si="0"/>
        <v>1.0590101246839956</v>
      </c>
      <c r="AD4">
        <f t="shared" ca="1" si="0"/>
        <v>2.3884022675959935</v>
      </c>
      <c r="AE4">
        <f t="shared" ca="1" si="0"/>
        <v>6.4799691567958284</v>
      </c>
    </row>
    <row r="5" spans="1:31" x14ac:dyDescent="0.2">
      <c r="A5" s="22">
        <v>46205</v>
      </c>
      <c r="B5">
        <f t="shared" ca="1" si="1"/>
        <v>7.5729283313110685</v>
      </c>
      <c r="C5">
        <f t="shared" ca="1" si="0"/>
        <v>1.0224366634374082</v>
      </c>
      <c r="D5">
        <f t="shared" ca="1" si="0"/>
        <v>5.6979452745572274</v>
      </c>
      <c r="E5">
        <f t="shared" ca="1" si="0"/>
        <v>2.2237344265478995</v>
      </c>
      <c r="F5">
        <f t="shared" ca="1" si="0"/>
        <v>5.8132795987131569</v>
      </c>
      <c r="G5">
        <f t="shared" ca="1" si="0"/>
        <v>7.8403221315011251</v>
      </c>
      <c r="H5">
        <f t="shared" ca="1" si="0"/>
        <v>9.3338734309397609</v>
      </c>
      <c r="I5">
        <f t="shared" ca="1" si="0"/>
        <v>2.8092681372439321</v>
      </c>
      <c r="J5">
        <f t="shared" ca="1" si="0"/>
        <v>7.2213363663054553</v>
      </c>
      <c r="K5">
        <f t="shared" ca="1" si="0"/>
        <v>0.59185522574207838</v>
      </c>
      <c r="L5">
        <f t="shared" ca="1" si="0"/>
        <v>4.2911888336769257</v>
      </c>
      <c r="M5">
        <f t="shared" ca="1" si="0"/>
        <v>7.46135983998985</v>
      </c>
      <c r="N5">
        <f t="shared" ca="1" si="0"/>
        <v>0.3377332573037839</v>
      </c>
      <c r="O5">
        <f t="shared" ca="1" si="0"/>
        <v>4.1604151002920187</v>
      </c>
      <c r="P5">
        <f t="shared" ca="1" si="0"/>
        <v>3.458466265407043</v>
      </c>
      <c r="Q5">
        <f t="shared" ca="1" si="0"/>
        <v>3.5081682957287272</v>
      </c>
      <c r="R5">
        <f t="shared" ca="1" si="0"/>
        <v>1.8414425895292652</v>
      </c>
      <c r="S5">
        <f t="shared" ca="1" si="0"/>
        <v>4.4051222964165024</v>
      </c>
      <c r="T5">
        <f t="shared" ca="1" si="0"/>
        <v>4.2742667524835367</v>
      </c>
      <c r="U5">
        <f t="shared" ca="1" si="0"/>
        <v>5.269202593968445</v>
      </c>
      <c r="V5">
        <f t="shared" ca="1" si="0"/>
        <v>9.5279735049496335</v>
      </c>
      <c r="W5">
        <f t="shared" ca="1" si="0"/>
        <v>1.8351839425224292</v>
      </c>
      <c r="X5">
        <f t="shared" ca="1" si="0"/>
        <v>5.7326165427417966</v>
      </c>
      <c r="Y5">
        <f t="shared" ca="1" si="0"/>
        <v>5.1621194901491609</v>
      </c>
      <c r="Z5">
        <f t="shared" ca="1" si="0"/>
        <v>6.36208753486315</v>
      </c>
      <c r="AA5">
        <f t="shared" ca="1" si="0"/>
        <v>6.8223147331664222</v>
      </c>
      <c r="AB5">
        <f t="shared" ca="1" si="0"/>
        <v>8.6179927296895631</v>
      </c>
      <c r="AC5">
        <f t="shared" ca="1" si="0"/>
        <v>1.4600676414925406</v>
      </c>
      <c r="AD5">
        <f t="shared" ca="1" si="0"/>
        <v>6.6790448713598281</v>
      </c>
      <c r="AE5">
        <f t="shared" ca="1" si="0"/>
        <v>2.4605080178269612</v>
      </c>
    </row>
    <row r="6" spans="1:31" x14ac:dyDescent="0.2">
      <c r="A6" s="21">
        <v>46169</v>
      </c>
      <c r="B6">
        <f t="shared" ca="1" si="1"/>
        <v>2.8946061438805382</v>
      </c>
      <c r="C6">
        <f t="shared" ca="1" si="0"/>
        <v>1.8496895993786078</v>
      </c>
      <c r="D6">
        <f t="shared" ca="1" si="0"/>
        <v>2.5851074994312206</v>
      </c>
      <c r="E6">
        <f t="shared" ca="1" si="0"/>
        <v>7.5910359021711145</v>
      </c>
      <c r="F6">
        <f t="shared" ca="1" si="0"/>
        <v>2.6255670629462458</v>
      </c>
      <c r="G6">
        <f t="shared" ca="1" si="0"/>
        <v>7.5583062717416443</v>
      </c>
      <c r="H6">
        <f t="shared" ca="1" si="0"/>
        <v>8.6636926860849535</v>
      </c>
      <c r="I6">
        <f t="shared" ca="1" si="0"/>
        <v>5.6951263467494186</v>
      </c>
      <c r="J6">
        <f t="shared" ca="1" si="0"/>
        <v>9.8090522868914647</v>
      </c>
      <c r="K6">
        <f t="shared" ca="1" si="0"/>
        <v>7.2270571036503686</v>
      </c>
      <c r="L6">
        <f t="shared" ca="1" si="0"/>
        <v>9.5854643536261506</v>
      </c>
      <c r="M6">
        <f t="shared" ca="1" si="0"/>
        <v>9.6801327260785168</v>
      </c>
      <c r="N6">
        <f t="shared" ca="1" si="0"/>
        <v>4.6542316993040931</v>
      </c>
      <c r="O6">
        <f t="shared" ca="1" si="0"/>
        <v>0.76510578058999856</v>
      </c>
      <c r="P6">
        <f t="shared" ca="1" si="0"/>
        <v>9.6259530523206855</v>
      </c>
      <c r="Q6">
        <f t="shared" ca="1" si="0"/>
        <v>2.6260591847065049</v>
      </c>
      <c r="R6">
        <f t="shared" ca="1" si="0"/>
        <v>2.8553969640677113</v>
      </c>
      <c r="S6">
        <f t="shared" ca="1" si="0"/>
        <v>7.2399647114795886</v>
      </c>
      <c r="T6">
        <f t="shared" ca="1" si="0"/>
        <v>1.1485036360889467</v>
      </c>
      <c r="U6">
        <f t="shared" ca="1" si="0"/>
        <v>5.5611030042922636</v>
      </c>
      <c r="V6">
        <f t="shared" ca="1" si="0"/>
        <v>8.8272118720127004</v>
      </c>
      <c r="W6">
        <f t="shared" ca="1" si="0"/>
        <v>6.9399429248048765</v>
      </c>
      <c r="X6">
        <f t="shared" ca="1" si="0"/>
        <v>3.7989277281326741</v>
      </c>
      <c r="Y6">
        <f t="shared" ca="1" si="0"/>
        <v>6.3617534194000003</v>
      </c>
      <c r="Z6">
        <f t="shared" ca="1" si="0"/>
        <v>8.0643580295033654</v>
      </c>
      <c r="AA6">
        <f t="shared" ca="1" si="0"/>
        <v>6.1210988510937669</v>
      </c>
      <c r="AB6">
        <f t="shared" ca="1" si="0"/>
        <v>5.2856925089057896</v>
      </c>
      <c r="AC6">
        <f t="shared" ca="1" si="0"/>
        <v>4.8227653531260861</v>
      </c>
      <c r="AD6">
        <f t="shared" ca="1" si="0"/>
        <v>6.1013881059209352</v>
      </c>
      <c r="AE6">
        <f t="shared" ca="1" si="0"/>
        <v>5.1778080239905453</v>
      </c>
    </row>
    <row r="7" spans="1:31" x14ac:dyDescent="0.2">
      <c r="A7" s="22">
        <v>46170</v>
      </c>
      <c r="B7">
        <f t="shared" ca="1" si="1"/>
        <v>4.7012799289920952</v>
      </c>
      <c r="C7">
        <f t="shared" ca="1" si="0"/>
        <v>4.5762198851545186</v>
      </c>
      <c r="D7">
        <f t="shared" ca="1" si="0"/>
        <v>3.5518198612260132</v>
      </c>
      <c r="E7">
        <f t="shared" ca="1" si="0"/>
        <v>0.89936270385179928</v>
      </c>
      <c r="F7">
        <f t="shared" ca="1" si="0"/>
        <v>7.0905834858479952</v>
      </c>
      <c r="G7">
        <f t="shared" ca="1" si="0"/>
        <v>9.7293227318128039</v>
      </c>
      <c r="H7">
        <f t="shared" ca="1" si="0"/>
        <v>1.6960563651475313</v>
      </c>
      <c r="I7">
        <f t="shared" ca="1" si="0"/>
        <v>1.9260641724247218</v>
      </c>
      <c r="J7">
        <f t="shared" ca="1" si="0"/>
        <v>9.9020943879553727</v>
      </c>
      <c r="K7">
        <f t="shared" ca="1" si="0"/>
        <v>1.8315711555804026</v>
      </c>
      <c r="L7">
        <f t="shared" ca="1" si="0"/>
        <v>4.305574086505648</v>
      </c>
      <c r="M7">
        <f t="shared" ca="1" si="0"/>
        <v>6.1052882851991264</v>
      </c>
      <c r="N7">
        <f t="shared" ca="1" si="0"/>
        <v>2.8245416919820441</v>
      </c>
      <c r="O7">
        <f t="shared" ca="1" si="0"/>
        <v>2.1138915330662167</v>
      </c>
      <c r="P7">
        <f t="shared" ca="1" si="0"/>
        <v>1.5174103666919503</v>
      </c>
      <c r="Q7">
        <f t="shared" ca="1" si="0"/>
        <v>5.3826432817883063</v>
      </c>
      <c r="R7">
        <f t="shared" ca="1" si="0"/>
        <v>1.2488823155509765</v>
      </c>
      <c r="S7">
        <f t="shared" ca="1" si="0"/>
        <v>3.7709833543716753</v>
      </c>
      <c r="T7">
        <f t="shared" ca="1" si="0"/>
        <v>9.5445112352972199</v>
      </c>
      <c r="U7">
        <f t="shared" ca="1" si="0"/>
        <v>7.6395304521304475</v>
      </c>
      <c r="V7">
        <f t="shared" ca="1" si="0"/>
        <v>7.5032890787878737</v>
      </c>
      <c r="W7">
        <f t="shared" ca="1" si="0"/>
        <v>0.20618191802236341</v>
      </c>
      <c r="X7">
        <f t="shared" ca="1" si="0"/>
        <v>4.8877533057568909</v>
      </c>
      <c r="Y7">
        <f t="shared" ca="1" si="0"/>
        <v>1.5619278820755356</v>
      </c>
      <c r="Z7">
        <f t="shared" ca="1" si="0"/>
        <v>1.2320680705440179</v>
      </c>
      <c r="AA7">
        <f t="shared" ca="1" si="0"/>
        <v>2.2888257276959512</v>
      </c>
      <c r="AB7">
        <f t="shared" ca="1" si="0"/>
        <v>6.8281305202849962</v>
      </c>
      <c r="AC7">
        <f t="shared" ca="1" si="0"/>
        <v>8.7938589408247854</v>
      </c>
      <c r="AD7">
        <f t="shared" ca="1" si="0"/>
        <v>2.0749921781463088</v>
      </c>
      <c r="AE7">
        <f t="shared" ca="1" si="0"/>
        <v>7.3629228995562768</v>
      </c>
    </row>
    <row r="8" spans="1:31" x14ac:dyDescent="0.2">
      <c r="A8" s="21">
        <v>46214</v>
      </c>
      <c r="B8">
        <f t="shared" ca="1" si="1"/>
        <v>7.1513897505838484</v>
      </c>
      <c r="C8">
        <f t="shared" ca="1" si="0"/>
        <v>7.8539491692560626</v>
      </c>
      <c r="D8">
        <f t="shared" ca="1" si="0"/>
        <v>6.5369365137023987</v>
      </c>
      <c r="E8">
        <f t="shared" ca="1" si="0"/>
        <v>8.0206931355663649</v>
      </c>
      <c r="F8">
        <f t="shared" ca="1" si="0"/>
        <v>0.52593464175983096</v>
      </c>
      <c r="G8">
        <f t="shared" ca="1" si="0"/>
        <v>6.3269029654730078</v>
      </c>
      <c r="H8">
        <f t="shared" ca="1" si="0"/>
        <v>1.2154562423323256</v>
      </c>
      <c r="I8">
        <f t="shared" ca="1" si="0"/>
        <v>4.0100869189565689</v>
      </c>
      <c r="J8">
        <f t="shared" ca="1" si="0"/>
        <v>9.981247154837364</v>
      </c>
      <c r="K8">
        <f t="shared" ca="1" si="0"/>
        <v>4.10655129772897</v>
      </c>
      <c r="L8">
        <f t="shared" ca="1" si="0"/>
        <v>4.7296060224261405</v>
      </c>
      <c r="M8">
        <f t="shared" ca="1" si="0"/>
        <v>3.728259838150072</v>
      </c>
      <c r="N8">
        <f t="shared" ca="1" si="0"/>
        <v>4.2299460059628462</v>
      </c>
      <c r="O8">
        <f t="shared" ca="1" si="0"/>
        <v>7.3725347292569747</v>
      </c>
      <c r="P8">
        <f t="shared" ca="1" si="0"/>
        <v>5.3494729596826396</v>
      </c>
      <c r="Q8">
        <f t="shared" ca="1" si="0"/>
        <v>5.2265555667009593</v>
      </c>
      <c r="R8">
        <f t="shared" ca="1" si="0"/>
        <v>7.4377861441548987</v>
      </c>
      <c r="S8">
        <f t="shared" ca="1" si="0"/>
        <v>7.4290197728983731</v>
      </c>
      <c r="T8">
        <f t="shared" ca="1" si="0"/>
        <v>1.9064276005764125</v>
      </c>
      <c r="U8">
        <f t="shared" ca="1" si="0"/>
        <v>5.5442743713721345</v>
      </c>
      <c r="V8">
        <f t="shared" ca="1" si="0"/>
        <v>9.4501314555971909</v>
      </c>
      <c r="W8">
        <f t="shared" ca="1" si="0"/>
        <v>0.37185284040091804</v>
      </c>
      <c r="X8">
        <f t="shared" ca="1" si="0"/>
        <v>6.7507061432980748</v>
      </c>
      <c r="Y8">
        <f t="shared" ca="1" si="0"/>
        <v>0.70946258895522418</v>
      </c>
      <c r="Z8">
        <f t="shared" ca="1" si="0"/>
        <v>9.3627850915859323</v>
      </c>
      <c r="AA8">
        <f t="shared" ca="1" si="0"/>
        <v>4.0257300066314006</v>
      </c>
      <c r="AB8">
        <f t="shared" ca="1" si="0"/>
        <v>8.4977255479048495</v>
      </c>
      <c r="AC8">
        <f t="shared" ca="1" si="0"/>
        <v>7.5732902372365727</v>
      </c>
      <c r="AD8">
        <f t="shared" ca="1" si="0"/>
        <v>9.417231886545677</v>
      </c>
      <c r="AE8">
        <f t="shared" ca="1" si="0"/>
        <v>8.6478039277222543</v>
      </c>
    </row>
    <row r="9" spans="1:31" x14ac:dyDescent="0.2">
      <c r="A9" s="22">
        <v>46171</v>
      </c>
      <c r="B9">
        <f t="shared" ca="1" si="1"/>
        <v>9.0832102439149924</v>
      </c>
      <c r="C9">
        <f t="shared" ca="1" si="0"/>
        <v>0.68683526543155793</v>
      </c>
      <c r="D9">
        <f t="shared" ca="1" si="0"/>
        <v>1.9663455847131461</v>
      </c>
      <c r="E9">
        <f t="shared" ca="1" si="0"/>
        <v>8.713218193110416</v>
      </c>
      <c r="F9">
        <f t="shared" ca="1" si="0"/>
        <v>1.6293567167419565</v>
      </c>
      <c r="G9">
        <f t="shared" ca="1" si="0"/>
        <v>1.3967429348408056</v>
      </c>
      <c r="H9">
        <f t="shared" ca="1" si="0"/>
        <v>8.3307405128082124</v>
      </c>
      <c r="I9">
        <f t="shared" ca="1" si="0"/>
        <v>4.6404731174499485</v>
      </c>
      <c r="J9">
        <f t="shared" ca="1" si="0"/>
        <v>3.3454615957096823</v>
      </c>
      <c r="K9">
        <f t="shared" ca="1" si="0"/>
        <v>2.1596113962925454</v>
      </c>
      <c r="L9">
        <f t="shared" ca="1" si="0"/>
        <v>6.0357576922618215</v>
      </c>
      <c r="M9">
        <f t="shared" ca="1" si="0"/>
        <v>7.9322069198718212</v>
      </c>
      <c r="N9">
        <f t="shared" ca="1" si="0"/>
        <v>9.2804473384690276</v>
      </c>
      <c r="O9">
        <f t="shared" ca="1" si="0"/>
        <v>9.5755889503100118</v>
      </c>
      <c r="P9">
        <f t="shared" ca="1" si="0"/>
        <v>5.507059348757398</v>
      </c>
      <c r="Q9">
        <f t="shared" ca="1" si="0"/>
        <v>9.9331100767621265</v>
      </c>
      <c r="R9">
        <f t="shared" ca="1" si="0"/>
        <v>3.5228154848633131</v>
      </c>
      <c r="S9">
        <f t="shared" ca="1" si="0"/>
        <v>5.268193081895757</v>
      </c>
      <c r="T9">
        <f t="shared" ca="1" si="0"/>
        <v>5.6167715608935431</v>
      </c>
      <c r="U9">
        <f t="shared" ca="1" si="0"/>
        <v>2.6649861474325509</v>
      </c>
      <c r="V9">
        <f t="shared" ca="1" si="0"/>
        <v>6.1848734059833097</v>
      </c>
      <c r="W9">
        <f t="shared" ca="1" si="0"/>
        <v>7.4462033575692077</v>
      </c>
      <c r="X9">
        <f t="shared" ca="1" si="0"/>
        <v>8.1280959459590161</v>
      </c>
      <c r="Y9">
        <f t="shared" ca="1" si="0"/>
        <v>8.4069094326094991</v>
      </c>
      <c r="Z9">
        <f t="shared" ca="1" si="0"/>
        <v>1.6341365461305768</v>
      </c>
      <c r="AA9">
        <f t="shared" ca="1" si="0"/>
        <v>8.6425759390000483</v>
      </c>
      <c r="AB9">
        <f t="shared" ca="1" si="0"/>
        <v>8.9804037097098774</v>
      </c>
      <c r="AC9">
        <f t="shared" ca="1" si="0"/>
        <v>2.6039196461260641</v>
      </c>
      <c r="AD9">
        <f t="shared" ca="1" si="0"/>
        <v>0.43368250811589126</v>
      </c>
      <c r="AE9">
        <f t="shared" ca="1" si="0"/>
        <v>4.908989866009442</v>
      </c>
    </row>
    <row r="10" spans="1:31" x14ac:dyDescent="0.2">
      <c r="A10" s="21">
        <v>46206</v>
      </c>
      <c r="B10">
        <f t="shared" ca="1" si="1"/>
        <v>8.378417567016994</v>
      </c>
      <c r="C10">
        <f t="shared" ca="1" si="0"/>
        <v>2.2319650623067577</v>
      </c>
      <c r="D10">
        <f t="shared" ca="1" si="0"/>
        <v>1.2776869753346276</v>
      </c>
      <c r="E10">
        <f t="shared" ca="1" si="0"/>
        <v>0.10209423211720026</v>
      </c>
      <c r="F10">
        <f t="shared" ca="1" si="0"/>
        <v>1.1122865963245177</v>
      </c>
      <c r="G10">
        <f t="shared" ca="1" si="0"/>
        <v>1.9113351765008657</v>
      </c>
      <c r="H10">
        <f t="shared" ca="1" si="0"/>
        <v>3.7758024572640805</v>
      </c>
      <c r="I10">
        <f t="shared" ca="1" si="0"/>
        <v>4.5179996658077215</v>
      </c>
      <c r="J10">
        <f t="shared" ca="1" si="0"/>
        <v>9.8517129158409382</v>
      </c>
      <c r="K10">
        <f t="shared" ca="1" si="0"/>
        <v>2.7213198160427501</v>
      </c>
      <c r="L10">
        <f t="shared" ca="1" si="0"/>
        <v>3.4445692752070367</v>
      </c>
      <c r="M10">
        <f t="shared" ca="1" si="0"/>
        <v>2.7172043799727019</v>
      </c>
      <c r="N10">
        <f t="shared" ca="1" si="0"/>
        <v>1.065824117907388</v>
      </c>
      <c r="O10">
        <f t="shared" ca="1" si="0"/>
        <v>6.4265026039683191</v>
      </c>
      <c r="P10">
        <f t="shared" ca="1" si="0"/>
        <v>2.3888862561574253</v>
      </c>
      <c r="Q10">
        <f t="shared" ca="1" si="0"/>
        <v>9.173273200649211</v>
      </c>
      <c r="R10">
        <f t="shared" ca="1" si="0"/>
        <v>5.9363952241178453</v>
      </c>
      <c r="S10">
        <f t="shared" ca="1" si="0"/>
        <v>7.9800564249044994</v>
      </c>
      <c r="T10">
        <f t="shared" ca="1" si="0"/>
        <v>7.3237923849154534</v>
      </c>
      <c r="U10">
        <f t="shared" ca="1" si="0"/>
        <v>8.8473736100077556</v>
      </c>
      <c r="V10">
        <f t="shared" ca="1" si="0"/>
        <v>9.8141533919936226</v>
      </c>
      <c r="W10">
        <f t="shared" ca="1" si="0"/>
        <v>4.4663312917988138</v>
      </c>
      <c r="X10">
        <f t="shared" ca="1" si="0"/>
        <v>6.9998047231675562</v>
      </c>
      <c r="Y10">
        <f t="shared" ca="1" si="0"/>
        <v>3.064333137247325</v>
      </c>
      <c r="Z10">
        <f t="shared" ref="Z10:AE46" ca="1" si="2">RAND()*10</f>
        <v>8.6868784014035292</v>
      </c>
      <c r="AA10">
        <f t="shared" ca="1" si="2"/>
        <v>2.6612381247821091</v>
      </c>
      <c r="AB10">
        <f t="shared" ca="1" si="2"/>
        <v>1.9210620786075772</v>
      </c>
      <c r="AC10">
        <f t="shared" ca="1" si="2"/>
        <v>7.423173747720913</v>
      </c>
      <c r="AD10">
        <f t="shared" ca="1" si="2"/>
        <v>9.6999554272979811</v>
      </c>
      <c r="AE10">
        <f t="shared" ca="1" si="2"/>
        <v>3.0849718349181829</v>
      </c>
    </row>
    <row r="11" spans="1:31" x14ac:dyDescent="0.2">
      <c r="A11" s="22">
        <v>46172</v>
      </c>
      <c r="B11">
        <f t="shared" ca="1" si="1"/>
        <v>2.9545419453257282</v>
      </c>
      <c r="C11">
        <f t="shared" ca="1" si="1"/>
        <v>0.14638187603728814</v>
      </c>
      <c r="D11">
        <f t="shared" ca="1" si="1"/>
        <v>9.3217496065618448</v>
      </c>
      <c r="E11">
        <f t="shared" ca="1" si="1"/>
        <v>3.4600103232734556</v>
      </c>
      <c r="F11">
        <f t="shared" ca="1" si="1"/>
        <v>1.0432759814429726</v>
      </c>
      <c r="G11">
        <f t="shared" ca="1" si="1"/>
        <v>6.5306120869629689</v>
      </c>
      <c r="H11">
        <f t="shared" ca="1" si="1"/>
        <v>2.2342521935548443</v>
      </c>
      <c r="I11">
        <f t="shared" ca="1" si="1"/>
        <v>4.7975018259501034</v>
      </c>
      <c r="J11">
        <f t="shared" ca="1" si="1"/>
        <v>9.3920062639054489</v>
      </c>
      <c r="K11">
        <f t="shared" ca="1" si="1"/>
        <v>8.9395708069135011</v>
      </c>
      <c r="L11">
        <f t="shared" ca="1" si="1"/>
        <v>8.3592216408525495</v>
      </c>
      <c r="M11">
        <f t="shared" ca="1" si="1"/>
        <v>0.24241046962436452</v>
      </c>
      <c r="N11">
        <f t="shared" ca="1" si="1"/>
        <v>0.19931149849161778</v>
      </c>
      <c r="O11">
        <f t="shared" ca="1" si="1"/>
        <v>2.7872058290887267</v>
      </c>
      <c r="P11">
        <f t="shared" ca="1" si="1"/>
        <v>1.0673280372533178</v>
      </c>
      <c r="Q11">
        <f t="shared" ca="1" si="1"/>
        <v>5.3621356872966084</v>
      </c>
      <c r="R11">
        <f t="shared" ref="R11:AE46" ca="1" si="3">RAND()*10</f>
        <v>1.9886372906482663</v>
      </c>
      <c r="S11">
        <f t="shared" ca="1" si="3"/>
        <v>0.72806354818422681</v>
      </c>
      <c r="T11">
        <f t="shared" ca="1" si="3"/>
        <v>8.0648831843159066</v>
      </c>
      <c r="U11">
        <f t="shared" ca="1" si="3"/>
        <v>6.0239364250177676</v>
      </c>
      <c r="V11">
        <f t="shared" ca="1" si="3"/>
        <v>5.9689238326769019</v>
      </c>
      <c r="W11">
        <f t="shared" ca="1" si="3"/>
        <v>2.1911382499468877</v>
      </c>
      <c r="X11">
        <f t="shared" ca="1" si="3"/>
        <v>6.169235861137004</v>
      </c>
      <c r="Y11">
        <f t="shared" ca="1" si="3"/>
        <v>0.78796390461741694</v>
      </c>
      <c r="Z11">
        <f t="shared" ca="1" si="3"/>
        <v>1.5082677130117006</v>
      </c>
      <c r="AA11">
        <f t="shared" ca="1" si="3"/>
        <v>2.838409904617949</v>
      </c>
      <c r="AB11">
        <f t="shared" ca="1" si="3"/>
        <v>4.1402188680542986</v>
      </c>
      <c r="AC11">
        <f t="shared" ca="1" si="3"/>
        <v>5.5146038047779182</v>
      </c>
      <c r="AD11">
        <f t="shared" ca="1" si="3"/>
        <v>1.686642184728292</v>
      </c>
      <c r="AE11">
        <f t="shared" ca="1" si="3"/>
        <v>0.10362182539033093</v>
      </c>
    </row>
    <row r="12" spans="1:31" x14ac:dyDescent="0.2">
      <c r="A12" s="21">
        <v>46213</v>
      </c>
      <c r="B12">
        <f t="shared" ca="1" si="1"/>
        <v>2.7603197857868942</v>
      </c>
      <c r="C12">
        <f t="shared" ca="1" si="1"/>
        <v>3.3809384981182724</v>
      </c>
      <c r="D12">
        <f t="shared" ca="1" si="1"/>
        <v>0.70568335256374626</v>
      </c>
      <c r="E12">
        <f t="shared" ca="1" si="1"/>
        <v>4.1537000142412879</v>
      </c>
      <c r="F12">
        <f t="shared" ca="1" si="1"/>
        <v>7.7784865416114704</v>
      </c>
      <c r="G12">
        <f t="shared" ca="1" si="1"/>
        <v>4.7865354767062502</v>
      </c>
      <c r="H12">
        <f t="shared" ca="1" si="1"/>
        <v>7.7453677250740824</v>
      </c>
      <c r="I12">
        <f t="shared" ca="1" si="1"/>
        <v>6.0043086398540595</v>
      </c>
      <c r="J12">
        <f t="shared" ca="1" si="1"/>
        <v>4.5686086943070503</v>
      </c>
      <c r="K12">
        <f t="shared" ca="1" si="1"/>
        <v>2.7914671674475064</v>
      </c>
      <c r="L12">
        <f t="shared" ca="1" si="1"/>
        <v>7.0211627182864937</v>
      </c>
      <c r="M12">
        <f t="shared" ca="1" si="1"/>
        <v>5.7538398907041541</v>
      </c>
      <c r="N12">
        <f t="shared" ca="1" si="1"/>
        <v>7.1764692957725229</v>
      </c>
      <c r="O12">
        <f t="shared" ca="1" si="1"/>
        <v>0.2724817973482585</v>
      </c>
      <c r="P12">
        <f t="shared" ca="1" si="1"/>
        <v>9.8560940342833607</v>
      </c>
      <c r="Q12">
        <f t="shared" ca="1" si="1"/>
        <v>2.5300054742210163</v>
      </c>
      <c r="R12">
        <f t="shared" ca="1" si="3"/>
        <v>2.7556349774353386</v>
      </c>
      <c r="S12">
        <f t="shared" ca="1" si="3"/>
        <v>2.4789190248187332</v>
      </c>
      <c r="T12">
        <f t="shared" ca="1" si="3"/>
        <v>2.880482514718361</v>
      </c>
      <c r="U12">
        <f t="shared" ca="1" si="3"/>
        <v>3.4014422648265819</v>
      </c>
      <c r="V12">
        <f t="shared" ca="1" si="3"/>
        <v>9.7240509884235919</v>
      </c>
      <c r="W12">
        <f t="shared" ca="1" si="3"/>
        <v>9.9187239775371676</v>
      </c>
      <c r="X12">
        <f t="shared" ca="1" si="3"/>
        <v>1.7015623346786724</v>
      </c>
      <c r="Y12">
        <f t="shared" ca="1" si="3"/>
        <v>8.18518849405746</v>
      </c>
      <c r="Z12">
        <f t="shared" ca="1" si="3"/>
        <v>5.7485502857159876</v>
      </c>
      <c r="AA12">
        <f t="shared" ca="1" si="3"/>
        <v>7.3550305179201869</v>
      </c>
      <c r="AB12">
        <f t="shared" ca="1" si="3"/>
        <v>2.1002380455420742</v>
      </c>
      <c r="AC12">
        <f t="shared" ca="1" si="3"/>
        <v>9.0081193378240894</v>
      </c>
      <c r="AD12">
        <f t="shared" ca="1" si="3"/>
        <v>0.77040656169805377</v>
      </c>
      <c r="AE12">
        <f t="shared" ca="1" si="3"/>
        <v>0.68854749895687073</v>
      </c>
    </row>
    <row r="13" spans="1:31" x14ac:dyDescent="0.2">
      <c r="A13" s="22">
        <v>46173</v>
      </c>
      <c r="B13">
        <f t="shared" ca="1" si="1"/>
        <v>0.56634238218438049</v>
      </c>
      <c r="C13">
        <f t="shared" ca="1" si="1"/>
        <v>3.467393577034239</v>
      </c>
      <c r="D13">
        <f t="shared" ca="1" si="1"/>
        <v>6.053058986394678</v>
      </c>
      <c r="E13">
        <f t="shared" ca="1" si="1"/>
        <v>5.861240798539292</v>
      </c>
      <c r="F13">
        <f t="shared" ca="1" si="1"/>
        <v>7.9814840437014043</v>
      </c>
      <c r="G13">
        <f t="shared" ca="1" si="1"/>
        <v>0.2469062066141714</v>
      </c>
      <c r="H13">
        <f t="shared" ca="1" si="1"/>
        <v>7.0828490963094559</v>
      </c>
      <c r="I13">
        <f t="shared" ca="1" si="1"/>
        <v>1.5661153477380985</v>
      </c>
      <c r="J13">
        <f t="shared" ca="1" si="1"/>
        <v>2.3587215112047288</v>
      </c>
      <c r="K13">
        <f t="shared" ca="1" si="1"/>
        <v>5.2930405040693085</v>
      </c>
      <c r="L13">
        <f t="shared" ca="1" si="1"/>
        <v>5.3945309876398575</v>
      </c>
      <c r="M13">
        <f t="shared" ca="1" si="1"/>
        <v>8.9934173354580249</v>
      </c>
      <c r="N13">
        <f t="shared" ca="1" si="1"/>
        <v>3.9110350857946052</v>
      </c>
      <c r="O13">
        <f t="shared" ca="1" si="1"/>
        <v>5.5405236102761659</v>
      </c>
      <c r="P13">
        <f t="shared" ca="1" si="1"/>
        <v>1.6046757239626563</v>
      </c>
      <c r="Q13">
        <f t="shared" ca="1" si="1"/>
        <v>7.4903080203299908</v>
      </c>
      <c r="R13">
        <f t="shared" ca="1" si="3"/>
        <v>5.8318123038062843</v>
      </c>
      <c r="S13">
        <f t="shared" ca="1" si="3"/>
        <v>5.4941364266073789</v>
      </c>
      <c r="T13">
        <f t="shared" ca="1" si="3"/>
        <v>2.8589981058346616</v>
      </c>
      <c r="U13">
        <f t="shared" ca="1" si="3"/>
        <v>3.5626395970092162</v>
      </c>
      <c r="V13">
        <f t="shared" ca="1" si="3"/>
        <v>4.9400115238941655</v>
      </c>
      <c r="W13">
        <f t="shared" ca="1" si="3"/>
        <v>0.56009849461063799</v>
      </c>
      <c r="X13">
        <f t="shared" ca="1" si="3"/>
        <v>4.1714959912028062</v>
      </c>
      <c r="Y13">
        <f t="shared" ca="1" si="3"/>
        <v>5.9618761868423729</v>
      </c>
      <c r="Z13">
        <f t="shared" ca="1" si="3"/>
        <v>4.8953749151561263</v>
      </c>
      <c r="AA13">
        <f t="shared" ca="1" si="3"/>
        <v>6.8419909451545768</v>
      </c>
      <c r="AB13">
        <f t="shared" ca="1" si="3"/>
        <v>6.8953149218088319</v>
      </c>
      <c r="AC13">
        <f t="shared" ca="1" si="3"/>
        <v>9.9226181101506903</v>
      </c>
      <c r="AD13">
        <f t="shared" ca="1" si="3"/>
        <v>7.8843912165579049</v>
      </c>
      <c r="AE13">
        <f t="shared" ca="1" si="3"/>
        <v>0.52781831212768471</v>
      </c>
    </row>
    <row r="14" spans="1:31" x14ac:dyDescent="0.2">
      <c r="A14" s="21">
        <v>46209</v>
      </c>
      <c r="B14">
        <f t="shared" ca="1" si="1"/>
        <v>1.5658592786321002</v>
      </c>
      <c r="C14">
        <f t="shared" ca="1" si="1"/>
        <v>9.6462097660471802</v>
      </c>
      <c r="D14">
        <f t="shared" ca="1" si="1"/>
        <v>7.2271105392748929</v>
      </c>
      <c r="E14">
        <f t="shared" ca="1" si="1"/>
        <v>7.1260576845743344</v>
      </c>
      <c r="F14">
        <f t="shared" ca="1" si="1"/>
        <v>4.2491906016452541</v>
      </c>
      <c r="G14">
        <f t="shared" ca="1" si="1"/>
        <v>4.1477411942632871</v>
      </c>
      <c r="H14">
        <f t="shared" ca="1" si="1"/>
        <v>7.2599031497640603</v>
      </c>
      <c r="I14">
        <f t="shared" ca="1" si="1"/>
        <v>6.3638191877892005</v>
      </c>
      <c r="J14">
        <f t="shared" ca="1" si="1"/>
        <v>5.2016457118937121</v>
      </c>
      <c r="K14">
        <f t="shared" ca="1" si="1"/>
        <v>4.3178727665044123</v>
      </c>
      <c r="L14">
        <f t="shared" ca="1" si="1"/>
        <v>1.9084365370096468</v>
      </c>
      <c r="M14">
        <f t="shared" ca="1" si="1"/>
        <v>4.9171877743919277</v>
      </c>
      <c r="N14">
        <f t="shared" ca="1" si="1"/>
        <v>6.8930254085978291</v>
      </c>
      <c r="O14">
        <f t="shared" ca="1" si="1"/>
        <v>0.31201224817062556</v>
      </c>
      <c r="P14">
        <f t="shared" ca="1" si="1"/>
        <v>8.7489636442352765</v>
      </c>
      <c r="Q14">
        <f t="shared" ca="1" si="1"/>
        <v>1.0177465456048096</v>
      </c>
      <c r="R14">
        <f t="shared" ca="1" si="3"/>
        <v>9.9313555424783253</v>
      </c>
      <c r="S14">
        <f t="shared" ca="1" si="3"/>
        <v>5.0776189057621774</v>
      </c>
      <c r="T14">
        <f t="shared" ca="1" si="3"/>
        <v>0.43548356238946595</v>
      </c>
      <c r="U14">
        <f t="shared" ca="1" si="3"/>
        <v>2.9773120323159152</v>
      </c>
      <c r="V14">
        <f t="shared" ca="1" si="3"/>
        <v>0.22277625661307865</v>
      </c>
      <c r="W14">
        <f t="shared" ca="1" si="3"/>
        <v>5.2061630935791303</v>
      </c>
      <c r="X14">
        <f t="shared" ca="1" si="3"/>
        <v>7.7769503044048189</v>
      </c>
      <c r="Y14">
        <f t="shared" ca="1" si="3"/>
        <v>2.2897356491902965</v>
      </c>
      <c r="Z14">
        <f t="shared" ca="1" si="3"/>
        <v>8.6204156380013472</v>
      </c>
      <c r="AA14">
        <f t="shared" ca="1" si="3"/>
        <v>8.1537987556657008</v>
      </c>
      <c r="AB14">
        <f t="shared" ca="1" si="3"/>
        <v>9.8601132406912093</v>
      </c>
      <c r="AC14">
        <f t="shared" ca="1" si="3"/>
        <v>9.4343364537503955</v>
      </c>
      <c r="AD14">
        <f t="shared" ca="1" si="3"/>
        <v>9.092870483039853</v>
      </c>
      <c r="AE14">
        <f t="shared" ca="1" si="3"/>
        <v>4.224658713373163</v>
      </c>
    </row>
    <row r="15" spans="1:31" x14ac:dyDescent="0.2">
      <c r="A15" s="22">
        <v>46174</v>
      </c>
      <c r="B15">
        <f t="shared" ca="1" si="1"/>
        <v>5.3411266885515776</v>
      </c>
      <c r="C15">
        <f t="shared" ca="1" si="1"/>
        <v>4.5819170207069062</v>
      </c>
      <c r="D15">
        <f t="shared" ca="1" si="1"/>
        <v>3.3555251558694366</v>
      </c>
      <c r="E15">
        <f t="shared" ca="1" si="1"/>
        <v>4.3272864009177168</v>
      </c>
      <c r="F15">
        <f t="shared" ca="1" si="1"/>
        <v>6.1740939098050562E-2</v>
      </c>
      <c r="G15">
        <f t="shared" ca="1" si="1"/>
        <v>9.2367904270439123</v>
      </c>
      <c r="H15">
        <f t="shared" ca="1" si="1"/>
        <v>4.3011024289574928</v>
      </c>
      <c r="I15">
        <f t="shared" ca="1" si="1"/>
        <v>1.7627621105425251</v>
      </c>
      <c r="J15">
        <f t="shared" ca="1" si="1"/>
        <v>2.6137475257544995</v>
      </c>
      <c r="K15">
        <f t="shared" ca="1" si="1"/>
        <v>4.2765909217171147</v>
      </c>
      <c r="L15">
        <f t="shared" ca="1" si="1"/>
        <v>0.65831704334263663</v>
      </c>
      <c r="M15">
        <f t="shared" ca="1" si="1"/>
        <v>7.9372950120244692</v>
      </c>
      <c r="N15">
        <f t="shared" ca="1" si="1"/>
        <v>6.8282903194782865</v>
      </c>
      <c r="O15">
        <f t="shared" ca="1" si="1"/>
        <v>8.8293679634544535</v>
      </c>
      <c r="P15">
        <f t="shared" ca="1" si="1"/>
        <v>3.8073995621087429</v>
      </c>
      <c r="Q15">
        <f t="shared" ca="1" si="1"/>
        <v>8.2706084618770621</v>
      </c>
      <c r="R15">
        <f t="shared" ca="1" si="3"/>
        <v>9.6551588991086099</v>
      </c>
      <c r="S15">
        <f t="shared" ca="1" si="3"/>
        <v>3.6456642038626197</v>
      </c>
      <c r="T15">
        <f t="shared" ca="1" si="3"/>
        <v>1.0335797650804168</v>
      </c>
      <c r="U15">
        <f t="shared" ca="1" si="3"/>
        <v>2.0254914899691934</v>
      </c>
      <c r="V15">
        <f t="shared" ca="1" si="3"/>
        <v>6.9112149621671515</v>
      </c>
      <c r="W15">
        <f t="shared" ca="1" si="3"/>
        <v>2.0983934112466773</v>
      </c>
      <c r="X15">
        <f t="shared" ca="1" si="3"/>
        <v>8.8921900712967723</v>
      </c>
      <c r="Y15">
        <f t="shared" ca="1" si="3"/>
        <v>4.5904081705884092</v>
      </c>
      <c r="Z15">
        <f t="shared" ca="1" si="3"/>
        <v>6.3494456367079373</v>
      </c>
      <c r="AA15">
        <f t="shared" ca="1" si="3"/>
        <v>9.3585134525028018</v>
      </c>
      <c r="AB15">
        <f t="shared" ca="1" si="3"/>
        <v>0.67287444478934089</v>
      </c>
      <c r="AC15">
        <f t="shared" ca="1" si="3"/>
        <v>3.2407300151752514</v>
      </c>
      <c r="AD15">
        <f t="shared" ca="1" si="3"/>
        <v>4.4028855626456789</v>
      </c>
      <c r="AE15">
        <f t="shared" ca="1" si="3"/>
        <v>9.7388638183654059</v>
      </c>
    </row>
    <row r="16" spans="1:31" x14ac:dyDescent="0.2">
      <c r="A16" s="21">
        <v>46175</v>
      </c>
      <c r="B16">
        <f t="shared" ca="1" si="1"/>
        <v>9.0039791054410561</v>
      </c>
      <c r="C16">
        <f t="shared" ca="1" si="1"/>
        <v>7.0382339347843903</v>
      </c>
      <c r="D16">
        <f t="shared" ca="1" si="1"/>
        <v>9.4385313197340661</v>
      </c>
      <c r="E16">
        <f t="shared" ca="1" si="1"/>
        <v>2.78440066047694</v>
      </c>
      <c r="F16">
        <f t="shared" ca="1" si="1"/>
        <v>6.424323052539135</v>
      </c>
      <c r="G16">
        <f t="shared" ca="1" si="1"/>
        <v>2.0212515399024813</v>
      </c>
      <c r="H16">
        <f t="shared" ca="1" si="1"/>
        <v>1.7088092103326813</v>
      </c>
      <c r="I16">
        <f t="shared" ca="1" si="1"/>
        <v>1.0002424333256121</v>
      </c>
      <c r="J16">
        <f t="shared" ca="1" si="1"/>
        <v>7.4649045928966009</v>
      </c>
      <c r="K16">
        <f t="shared" ca="1" si="1"/>
        <v>5.0239158251111533</v>
      </c>
      <c r="L16">
        <f t="shared" ca="1" si="1"/>
        <v>8.1621194278586877</v>
      </c>
      <c r="M16">
        <f t="shared" ca="1" si="1"/>
        <v>2.9551251972757053</v>
      </c>
      <c r="N16">
        <f t="shared" ca="1" si="1"/>
        <v>4.7499155495447409</v>
      </c>
      <c r="O16">
        <f t="shared" ca="1" si="1"/>
        <v>4.8286163650886795</v>
      </c>
      <c r="P16">
        <f t="shared" ca="1" si="1"/>
        <v>0.49249519436503242</v>
      </c>
      <c r="Q16">
        <f t="shared" ca="1" si="1"/>
        <v>0.20715146060962475</v>
      </c>
      <c r="R16">
        <f t="shared" ca="1" si="3"/>
        <v>1.2834958399372454</v>
      </c>
      <c r="S16">
        <f t="shared" ca="1" si="3"/>
        <v>9.6619248942570835</v>
      </c>
      <c r="T16">
        <f t="shared" ca="1" si="3"/>
        <v>5.6196112747258002</v>
      </c>
      <c r="U16">
        <f t="shared" ca="1" si="3"/>
        <v>6.7990371829003671</v>
      </c>
      <c r="V16">
        <f t="shared" ca="1" si="3"/>
        <v>9.8424149030089954</v>
      </c>
      <c r="W16">
        <f t="shared" ca="1" si="3"/>
        <v>7.9853768085635419</v>
      </c>
      <c r="X16">
        <f t="shared" ca="1" si="3"/>
        <v>8.7480693462997756</v>
      </c>
      <c r="Y16">
        <f t="shared" ca="1" si="3"/>
        <v>5.7490750232151395</v>
      </c>
      <c r="Z16">
        <f t="shared" ca="1" si="3"/>
        <v>3.029842690701301</v>
      </c>
      <c r="AA16">
        <f t="shared" ca="1" si="3"/>
        <v>2.0361051740239877</v>
      </c>
      <c r="AB16">
        <f t="shared" ca="1" si="3"/>
        <v>1.8465780850292079</v>
      </c>
      <c r="AC16">
        <f t="shared" ca="1" si="3"/>
        <v>5.0307537532929398</v>
      </c>
      <c r="AD16">
        <f t="shared" ca="1" si="3"/>
        <v>9.3234044119593111</v>
      </c>
      <c r="AE16">
        <f t="shared" ca="1" si="3"/>
        <v>9.8728498856751603</v>
      </c>
    </row>
    <row r="17" spans="1:31" x14ac:dyDescent="0.2">
      <c r="A17" s="22">
        <v>46212</v>
      </c>
      <c r="B17">
        <f t="shared" ca="1" si="1"/>
        <v>6.2026927363652398</v>
      </c>
      <c r="C17">
        <f t="shared" ca="1" si="1"/>
        <v>6.2551668396075213</v>
      </c>
      <c r="D17">
        <f t="shared" ca="1" si="1"/>
        <v>0.92387331933013295</v>
      </c>
      <c r="E17">
        <f t="shared" ca="1" si="1"/>
        <v>5.345731470553492</v>
      </c>
      <c r="F17">
        <f t="shared" ca="1" si="1"/>
        <v>8.9711013476543684</v>
      </c>
      <c r="G17">
        <f t="shared" ca="1" si="1"/>
        <v>2.7046198457034265</v>
      </c>
      <c r="H17">
        <f t="shared" ca="1" si="1"/>
        <v>7.5543090961836166</v>
      </c>
      <c r="I17">
        <f t="shared" ca="1" si="1"/>
        <v>1.0476217136246757</v>
      </c>
      <c r="J17">
        <f t="shared" ca="1" si="1"/>
        <v>6.3608780476036415</v>
      </c>
      <c r="K17">
        <f t="shared" ca="1" si="1"/>
        <v>9.8828574284711017</v>
      </c>
      <c r="L17">
        <f t="shared" ca="1" si="1"/>
        <v>8.6625420580935515</v>
      </c>
      <c r="M17">
        <f t="shared" ca="1" si="1"/>
        <v>4.8648388502411501</v>
      </c>
      <c r="N17">
        <f t="shared" ca="1" si="1"/>
        <v>8.0868379809952255</v>
      </c>
      <c r="O17">
        <f t="shared" ca="1" si="1"/>
        <v>3.346060219477148</v>
      </c>
      <c r="P17">
        <f t="shared" ca="1" si="1"/>
        <v>9.3727419895034352</v>
      </c>
      <c r="Q17">
        <f t="shared" ca="1" si="1"/>
        <v>9.5399154377249165</v>
      </c>
      <c r="R17">
        <f t="shared" ca="1" si="3"/>
        <v>9.3111298271374299</v>
      </c>
      <c r="S17">
        <f t="shared" ca="1" si="3"/>
        <v>2.4678994172513766</v>
      </c>
      <c r="T17">
        <f t="shared" ca="1" si="3"/>
        <v>5.1193052881887571</v>
      </c>
      <c r="U17">
        <f t="shared" ca="1" si="3"/>
        <v>6.101510111097765</v>
      </c>
      <c r="V17">
        <f t="shared" ca="1" si="3"/>
        <v>0.51586955324808059</v>
      </c>
      <c r="W17">
        <f t="shared" ca="1" si="3"/>
        <v>1.2762344156396244</v>
      </c>
      <c r="X17">
        <f t="shared" ca="1" si="3"/>
        <v>6.121642484289513</v>
      </c>
      <c r="Y17">
        <f t="shared" ca="1" si="3"/>
        <v>3.0680278573955686</v>
      </c>
      <c r="Z17">
        <f t="shared" ca="1" si="3"/>
        <v>5.9551424578974919</v>
      </c>
      <c r="AA17">
        <f t="shared" ca="1" si="3"/>
        <v>9.6417050611669062</v>
      </c>
      <c r="AB17">
        <f t="shared" ca="1" si="3"/>
        <v>3.7047503444343368</v>
      </c>
      <c r="AC17">
        <f t="shared" ca="1" si="3"/>
        <v>2.8559924396696958</v>
      </c>
      <c r="AD17">
        <f t="shared" ca="1" si="3"/>
        <v>8.5547372563941977</v>
      </c>
      <c r="AE17">
        <f t="shared" ca="1" si="3"/>
        <v>9.7186140281370612</v>
      </c>
    </row>
    <row r="18" spans="1:31" x14ac:dyDescent="0.2">
      <c r="A18" s="21">
        <v>46211</v>
      </c>
      <c r="B18">
        <f t="shared" ca="1" si="1"/>
        <v>1.0758131161204143</v>
      </c>
      <c r="C18">
        <f t="shared" ca="1" si="1"/>
        <v>1.669014972150008</v>
      </c>
      <c r="D18">
        <f t="shared" ca="1" si="1"/>
        <v>2.8337280408824927</v>
      </c>
      <c r="E18">
        <f t="shared" ca="1" si="1"/>
        <v>5.5740638306963586</v>
      </c>
      <c r="F18">
        <f t="shared" ca="1" si="1"/>
        <v>3.2097946699185629</v>
      </c>
      <c r="G18">
        <f t="shared" ca="1" si="1"/>
        <v>3.8118818311865708</v>
      </c>
      <c r="H18">
        <f t="shared" ca="1" si="1"/>
        <v>3.2890928941284492</v>
      </c>
      <c r="I18">
        <f t="shared" ca="1" si="1"/>
        <v>2.2751262155171723</v>
      </c>
      <c r="J18">
        <f t="shared" ca="1" si="1"/>
        <v>7.2492889374881457</v>
      </c>
      <c r="K18">
        <f t="shared" ca="1" si="1"/>
        <v>3.9913993406841906</v>
      </c>
      <c r="L18">
        <f t="shared" ca="1" si="1"/>
        <v>7.9032991808666591</v>
      </c>
      <c r="M18">
        <f t="shared" ca="1" si="1"/>
        <v>5.4201079480502834</v>
      </c>
      <c r="N18">
        <f t="shared" ca="1" si="1"/>
        <v>0.19908560665308106</v>
      </c>
      <c r="O18">
        <f t="shared" ca="1" si="1"/>
        <v>9.7164390185374323</v>
      </c>
      <c r="P18">
        <f t="shared" ca="1" si="1"/>
        <v>2.9488649723141269</v>
      </c>
      <c r="Q18">
        <f t="shared" ca="1" si="1"/>
        <v>3.0217217223776416</v>
      </c>
      <c r="R18">
        <f t="shared" ca="1" si="3"/>
        <v>7.7656019491779462</v>
      </c>
      <c r="S18">
        <f t="shared" ca="1" si="3"/>
        <v>5.8028238274380852</v>
      </c>
      <c r="T18">
        <f t="shared" ca="1" si="3"/>
        <v>4.9848263845358476</v>
      </c>
      <c r="U18">
        <f t="shared" ca="1" si="3"/>
        <v>7.5629451152465297</v>
      </c>
      <c r="V18">
        <f t="shared" ca="1" si="3"/>
        <v>8.6323342389393982</v>
      </c>
      <c r="W18">
        <f t="shared" ca="1" si="3"/>
        <v>9.1127845503737088</v>
      </c>
      <c r="X18">
        <f t="shared" ca="1" si="3"/>
        <v>5.8800374863207434</v>
      </c>
      <c r="Y18">
        <f t="shared" ca="1" si="3"/>
        <v>0.46383419140527571</v>
      </c>
      <c r="Z18">
        <f t="shared" ca="1" si="3"/>
        <v>8.9215451512218706</v>
      </c>
      <c r="AA18">
        <f t="shared" ca="1" si="3"/>
        <v>4.1748702099985735</v>
      </c>
      <c r="AB18">
        <f t="shared" ca="1" si="3"/>
        <v>8.4541874502837864</v>
      </c>
      <c r="AC18">
        <f t="shared" ca="1" si="3"/>
        <v>5.5016445356702004</v>
      </c>
      <c r="AD18">
        <f t="shared" ca="1" si="3"/>
        <v>7.2599199607311613</v>
      </c>
      <c r="AE18">
        <f t="shared" ca="1" si="3"/>
        <v>2.8257313374389179</v>
      </c>
    </row>
    <row r="19" spans="1:31" x14ac:dyDescent="0.2">
      <c r="A19" s="22">
        <v>46176</v>
      </c>
      <c r="B19">
        <f t="shared" ca="1" si="1"/>
        <v>6.0435331551289924</v>
      </c>
      <c r="C19">
        <f t="shared" ca="1" si="1"/>
        <v>2.6806205514092598</v>
      </c>
      <c r="D19">
        <f t="shared" ca="1" si="1"/>
        <v>9.3983374992004816</v>
      </c>
      <c r="E19">
        <f t="shared" ca="1" si="1"/>
        <v>5.8941631229049838</v>
      </c>
      <c r="F19">
        <f t="shared" ca="1" si="1"/>
        <v>4.3838928809087729</v>
      </c>
      <c r="G19">
        <f t="shared" ca="1" si="1"/>
        <v>6.4362306024093776</v>
      </c>
      <c r="H19">
        <f t="shared" ca="1" si="1"/>
        <v>3.5729022426474986</v>
      </c>
      <c r="I19">
        <f t="shared" ca="1" si="1"/>
        <v>6.848117271244611</v>
      </c>
      <c r="J19">
        <f t="shared" ca="1" si="1"/>
        <v>9.568829750954281</v>
      </c>
      <c r="K19">
        <f t="shared" ca="1" si="1"/>
        <v>7.3174155664970577</v>
      </c>
      <c r="L19">
        <f t="shared" ca="1" si="1"/>
        <v>3.7927123717319935</v>
      </c>
      <c r="M19">
        <f t="shared" ca="1" si="1"/>
        <v>6.9099015602614475</v>
      </c>
      <c r="N19">
        <f t="shared" ca="1" si="1"/>
        <v>4.770500860171385</v>
      </c>
      <c r="O19">
        <f t="shared" ca="1" si="1"/>
        <v>1.6417598400550926</v>
      </c>
      <c r="P19">
        <f t="shared" ca="1" si="1"/>
        <v>7.6275889756367885</v>
      </c>
      <c r="Q19">
        <f t="shared" ca="1" si="1"/>
        <v>3.2642402359874909</v>
      </c>
      <c r="R19">
        <f t="shared" ca="1" si="3"/>
        <v>2.8938268729328875</v>
      </c>
      <c r="S19">
        <f t="shared" ca="1" si="3"/>
        <v>3.4194043569027279</v>
      </c>
      <c r="T19">
        <f t="shared" ca="1" si="3"/>
        <v>0.34361617842007974</v>
      </c>
      <c r="U19">
        <f t="shared" ca="1" si="3"/>
        <v>8.0506308839201637</v>
      </c>
      <c r="V19">
        <f t="shared" ca="1" si="3"/>
        <v>5.922549522685113</v>
      </c>
      <c r="W19">
        <f t="shared" ca="1" si="3"/>
        <v>5.5066309410500551</v>
      </c>
      <c r="X19">
        <f t="shared" ca="1" si="3"/>
        <v>2.9167804045649506</v>
      </c>
      <c r="Y19">
        <f t="shared" ca="1" si="3"/>
        <v>6.9381110636677761</v>
      </c>
      <c r="Z19">
        <f t="shared" ca="1" si="3"/>
        <v>0.64529462543346794</v>
      </c>
      <c r="AA19">
        <f t="shared" ca="1" si="3"/>
        <v>3.6278107572115106</v>
      </c>
      <c r="AB19">
        <f t="shared" ca="1" si="3"/>
        <v>7.3370189259123721</v>
      </c>
      <c r="AC19">
        <f t="shared" ca="1" si="3"/>
        <v>8.6827068552744162</v>
      </c>
      <c r="AD19">
        <f t="shared" ca="1" si="3"/>
        <v>4.3933115806618694</v>
      </c>
      <c r="AE19">
        <f t="shared" ca="1" si="3"/>
        <v>0.44144630451642075</v>
      </c>
    </row>
    <row r="20" spans="1:31" x14ac:dyDescent="0.2">
      <c r="A20" s="21">
        <v>46218</v>
      </c>
      <c r="B20">
        <f t="shared" ca="1" si="1"/>
        <v>0.59709346336819791</v>
      </c>
      <c r="C20">
        <f t="shared" ca="1" si="1"/>
        <v>1.2186297668116641</v>
      </c>
      <c r="D20">
        <f t="shared" ca="1" si="1"/>
        <v>5.6693991600748275</v>
      </c>
      <c r="E20">
        <f t="shared" ca="1" si="1"/>
        <v>8.8352552372006201</v>
      </c>
      <c r="F20">
        <f t="shared" ca="1" si="1"/>
        <v>9.1021295722635287E-2</v>
      </c>
      <c r="G20">
        <f t="shared" ca="1" si="1"/>
        <v>7.0588399206923089</v>
      </c>
      <c r="H20">
        <f t="shared" ca="1" si="1"/>
        <v>0.56605503098402177</v>
      </c>
      <c r="I20">
        <f t="shared" ca="1" si="1"/>
        <v>6.4157046335607681</v>
      </c>
      <c r="J20">
        <f t="shared" ca="1" si="1"/>
        <v>2.2520612990767863</v>
      </c>
      <c r="K20">
        <f t="shared" ca="1" si="1"/>
        <v>8.9870178990511214</v>
      </c>
      <c r="L20">
        <f t="shared" ca="1" si="1"/>
        <v>9.3909638408961662</v>
      </c>
      <c r="M20">
        <f t="shared" ca="1" si="1"/>
        <v>9.2261176156204669</v>
      </c>
      <c r="N20">
        <f t="shared" ca="1" si="1"/>
        <v>4.7074369089659207</v>
      </c>
      <c r="O20">
        <f t="shared" ca="1" si="1"/>
        <v>4.0263282838720578</v>
      </c>
      <c r="P20">
        <f t="shared" ca="1" si="1"/>
        <v>1.5107936852992243</v>
      </c>
      <c r="Q20">
        <f t="shared" ca="1" si="1"/>
        <v>6.2538358444486395</v>
      </c>
      <c r="R20">
        <f t="shared" ca="1" si="3"/>
        <v>1.8502643104910454</v>
      </c>
      <c r="S20">
        <f t="shared" ca="1" si="3"/>
        <v>9.4293748593568107</v>
      </c>
      <c r="T20">
        <f t="shared" ca="1" si="3"/>
        <v>3.3436564573071692</v>
      </c>
      <c r="U20">
        <f t="shared" ca="1" si="3"/>
        <v>2.2876705013081997</v>
      </c>
      <c r="V20">
        <f t="shared" ca="1" si="3"/>
        <v>2.2104419567220313</v>
      </c>
      <c r="W20">
        <f t="shared" ca="1" si="3"/>
        <v>1.2498774930490608</v>
      </c>
      <c r="X20">
        <f t="shared" ca="1" si="3"/>
        <v>1.5637141849116587</v>
      </c>
      <c r="Y20">
        <f t="shared" ca="1" si="3"/>
        <v>3.1246278420519316</v>
      </c>
      <c r="Z20">
        <f t="shared" ca="1" si="3"/>
        <v>5.9744543720877017</v>
      </c>
      <c r="AA20">
        <f t="shared" ca="1" si="3"/>
        <v>6.3853463753251951</v>
      </c>
      <c r="AB20">
        <f t="shared" ca="1" si="3"/>
        <v>8.9320178230464613</v>
      </c>
      <c r="AC20">
        <f t="shared" ca="1" si="3"/>
        <v>9.7085776336135083</v>
      </c>
      <c r="AD20">
        <f t="shared" ca="1" si="3"/>
        <v>9.5087127179963353</v>
      </c>
      <c r="AE20">
        <f t="shared" ca="1" si="3"/>
        <v>2.2705991003157679</v>
      </c>
    </row>
    <row r="21" spans="1:31" x14ac:dyDescent="0.2">
      <c r="A21" s="22">
        <v>46210</v>
      </c>
      <c r="B21">
        <f t="shared" ca="1" si="1"/>
        <v>6.8149627899857501</v>
      </c>
      <c r="C21">
        <f t="shared" ca="1" si="1"/>
        <v>6.2331486185628933</v>
      </c>
      <c r="D21">
        <f t="shared" ca="1" si="1"/>
        <v>4.5597633624842047</v>
      </c>
      <c r="E21">
        <f t="shared" ca="1" si="1"/>
        <v>2.5468174894008144</v>
      </c>
      <c r="F21">
        <f t="shared" ca="1" si="1"/>
        <v>9.87552245435751</v>
      </c>
      <c r="G21">
        <f t="shared" ca="1" si="1"/>
        <v>9.2644648518757862</v>
      </c>
      <c r="H21">
        <f t="shared" ca="1" si="1"/>
        <v>1.0631406180151026</v>
      </c>
      <c r="I21">
        <f t="shared" ca="1" si="1"/>
        <v>6.4274049064281247</v>
      </c>
      <c r="J21">
        <f t="shared" ca="1" si="1"/>
        <v>9.2604714174127079E-3</v>
      </c>
      <c r="K21">
        <f t="shared" ca="1" si="1"/>
        <v>0.99809357283523914</v>
      </c>
      <c r="L21">
        <f t="shared" ca="1" si="1"/>
        <v>5.6613873880731402</v>
      </c>
      <c r="M21">
        <f t="shared" ca="1" si="1"/>
        <v>1.861079513319146</v>
      </c>
      <c r="N21">
        <f t="shared" ca="1" si="1"/>
        <v>7.9969557641622551</v>
      </c>
      <c r="O21">
        <f t="shared" ca="1" si="1"/>
        <v>6.2135282606288786</v>
      </c>
      <c r="P21">
        <f t="shared" ca="1" si="1"/>
        <v>7.8187312626848504</v>
      </c>
      <c r="Q21">
        <f t="shared" ca="1" si="1"/>
        <v>6.8550392357679897</v>
      </c>
      <c r="R21">
        <f t="shared" ca="1" si="3"/>
        <v>3.8333325069056956</v>
      </c>
      <c r="S21">
        <f t="shared" ca="1" si="3"/>
        <v>3.4873495748637784</v>
      </c>
      <c r="T21">
        <f t="shared" ca="1" si="3"/>
        <v>0.97278597387605803</v>
      </c>
      <c r="U21">
        <f t="shared" ca="1" si="3"/>
        <v>8.9327301400437946</v>
      </c>
      <c r="V21">
        <f t="shared" ca="1" si="3"/>
        <v>0.2540525737748911</v>
      </c>
      <c r="W21">
        <f t="shared" ca="1" si="3"/>
        <v>8.1427556904128231</v>
      </c>
      <c r="X21">
        <f t="shared" ca="1" si="3"/>
        <v>6.4315239861501645</v>
      </c>
      <c r="Y21">
        <f t="shared" ca="1" si="3"/>
        <v>9.2798301063919535</v>
      </c>
      <c r="Z21">
        <f t="shared" ca="1" si="3"/>
        <v>3.5281692789432895</v>
      </c>
      <c r="AA21">
        <f t="shared" ca="1" si="3"/>
        <v>6.2441494174178338</v>
      </c>
      <c r="AB21">
        <f t="shared" ca="1" si="3"/>
        <v>9.6561513203767877</v>
      </c>
      <c r="AC21">
        <f t="shared" ca="1" si="3"/>
        <v>2.5526238120054154</v>
      </c>
      <c r="AD21">
        <f t="shared" ca="1" si="3"/>
        <v>6.0621745247554468</v>
      </c>
      <c r="AE21">
        <f t="shared" ca="1" si="3"/>
        <v>9.6799340635421025</v>
      </c>
    </row>
    <row r="22" spans="1:31" x14ac:dyDescent="0.2">
      <c r="A22" s="21">
        <v>46217</v>
      </c>
      <c r="B22">
        <f t="shared" ca="1" si="1"/>
        <v>0.45993377475890385</v>
      </c>
      <c r="C22">
        <f t="shared" ca="1" si="1"/>
        <v>2.9438994219043959</v>
      </c>
      <c r="D22">
        <f t="shared" ca="1" si="1"/>
        <v>2.7466869053347711</v>
      </c>
      <c r="E22">
        <f t="shared" ca="1" si="1"/>
        <v>1.9714280854507449</v>
      </c>
      <c r="F22">
        <f t="shared" ca="1" si="1"/>
        <v>4.280956197082979</v>
      </c>
      <c r="G22">
        <f t="shared" ca="1" si="1"/>
        <v>4.039209036730707</v>
      </c>
      <c r="H22">
        <f t="shared" ca="1" si="1"/>
        <v>2.6249978438712471</v>
      </c>
      <c r="I22">
        <f t="shared" ca="1" si="1"/>
        <v>6.7440680053645474</v>
      </c>
      <c r="J22">
        <f t="shared" ca="1" si="1"/>
        <v>8.7237229578407867</v>
      </c>
      <c r="K22">
        <f t="shared" ca="1" si="1"/>
        <v>2.8781738186443095</v>
      </c>
      <c r="L22">
        <f t="shared" ca="1" si="1"/>
        <v>9.4406507773865975</v>
      </c>
      <c r="M22">
        <f t="shared" ca="1" si="1"/>
        <v>6.1744257206332307</v>
      </c>
      <c r="N22">
        <f t="shared" ca="1" si="1"/>
        <v>4.8974340534390128</v>
      </c>
      <c r="O22">
        <f t="shared" ca="1" si="1"/>
        <v>9.5923418959550339</v>
      </c>
      <c r="P22">
        <f t="shared" ca="1" si="1"/>
        <v>1.2925521672551288</v>
      </c>
      <c r="Q22">
        <f t="shared" ca="1" si="1"/>
        <v>8.0620742413044315</v>
      </c>
      <c r="R22">
        <f t="shared" ca="1" si="3"/>
        <v>1.0950214725364016</v>
      </c>
      <c r="S22">
        <f t="shared" ca="1" si="3"/>
        <v>8.3400270021349101</v>
      </c>
      <c r="T22">
        <f t="shared" ca="1" si="3"/>
        <v>8.3802603725846563</v>
      </c>
      <c r="U22">
        <f t="shared" ca="1" si="3"/>
        <v>5.3133595356628884</v>
      </c>
      <c r="V22">
        <f t="shared" ca="1" si="3"/>
        <v>3.5336063085628555</v>
      </c>
      <c r="W22">
        <f t="shared" ca="1" si="3"/>
        <v>7.2126334370141727</v>
      </c>
      <c r="X22">
        <f t="shared" ca="1" si="3"/>
        <v>2.2927781797559188</v>
      </c>
      <c r="Y22">
        <f t="shared" ca="1" si="3"/>
        <v>9.1826129053265007</v>
      </c>
      <c r="Z22">
        <f t="shared" ca="1" si="3"/>
        <v>1.6975990763843729</v>
      </c>
      <c r="AA22">
        <f t="shared" ca="1" si="3"/>
        <v>6.5366491503729707</v>
      </c>
      <c r="AB22">
        <f t="shared" ca="1" si="3"/>
        <v>9.4208561094509129</v>
      </c>
      <c r="AC22">
        <f t="shared" ca="1" si="3"/>
        <v>3.7341032021571188</v>
      </c>
      <c r="AD22">
        <f t="shared" ca="1" si="3"/>
        <v>5.0928659815528432</v>
      </c>
      <c r="AE22">
        <f t="shared" ca="1" si="3"/>
        <v>7.8260041003679657</v>
      </c>
    </row>
    <row r="23" spans="1:31" x14ac:dyDescent="0.2">
      <c r="A23" s="22">
        <v>46215</v>
      </c>
      <c r="B23">
        <f t="shared" ca="1" si="1"/>
        <v>4.9860675481361305</v>
      </c>
      <c r="C23">
        <f t="shared" ca="1" si="1"/>
        <v>4.5046276925178885</v>
      </c>
      <c r="D23">
        <f t="shared" ca="1" si="1"/>
        <v>6.6388023847004662</v>
      </c>
      <c r="E23">
        <f t="shared" ca="1" si="1"/>
        <v>7.1406667205307635</v>
      </c>
      <c r="F23">
        <f t="shared" ca="1" si="1"/>
        <v>5.9174835248060695</v>
      </c>
      <c r="G23">
        <f t="shared" ca="1" si="1"/>
        <v>6.9437492519474651</v>
      </c>
      <c r="H23">
        <f t="shared" ca="1" si="1"/>
        <v>0.67172480089841113</v>
      </c>
      <c r="I23">
        <f t="shared" ca="1" si="1"/>
        <v>9.5084953399566796E-2</v>
      </c>
      <c r="J23">
        <f t="shared" ca="1" si="1"/>
        <v>1.8043951294128102</v>
      </c>
      <c r="K23">
        <f t="shared" ca="1" si="1"/>
        <v>6.8584401083495088</v>
      </c>
      <c r="L23">
        <f t="shared" ca="1" si="1"/>
        <v>3.3067669507418684</v>
      </c>
      <c r="M23">
        <f t="shared" ca="1" si="1"/>
        <v>1.3976085872033306</v>
      </c>
      <c r="N23">
        <f t="shared" ca="1" si="1"/>
        <v>5.6905315746271947</v>
      </c>
      <c r="O23">
        <f t="shared" ca="1" si="1"/>
        <v>5.1355478208350105</v>
      </c>
      <c r="P23">
        <f t="shared" ca="1" si="1"/>
        <v>8.0679133776205152</v>
      </c>
      <c r="Q23">
        <f t="shared" ca="1" si="1"/>
        <v>5.8930634726647737</v>
      </c>
      <c r="R23">
        <f t="shared" ca="1" si="3"/>
        <v>5.3637617102578803</v>
      </c>
      <c r="S23">
        <f t="shared" ca="1" si="3"/>
        <v>7.1018716913802615</v>
      </c>
      <c r="T23">
        <f t="shared" ca="1" si="3"/>
        <v>8.6167367194224163</v>
      </c>
      <c r="U23">
        <f t="shared" ca="1" si="3"/>
        <v>2.9785654996535826</v>
      </c>
      <c r="V23">
        <f t="shared" ca="1" si="3"/>
        <v>9.3533533025829882</v>
      </c>
      <c r="W23">
        <f t="shared" ca="1" si="3"/>
        <v>8.4213925876059186</v>
      </c>
      <c r="X23">
        <f t="shared" ca="1" si="3"/>
        <v>0.94004998269658691</v>
      </c>
      <c r="Y23">
        <f t="shared" ca="1" si="3"/>
        <v>4.5571445105782846</v>
      </c>
      <c r="Z23">
        <f t="shared" ca="1" si="3"/>
        <v>0.95111484609416985</v>
      </c>
      <c r="AA23">
        <f t="shared" ca="1" si="3"/>
        <v>7.5923423054191064</v>
      </c>
      <c r="AB23">
        <f t="shared" ca="1" si="3"/>
        <v>8.296013688418105</v>
      </c>
      <c r="AC23">
        <f t="shared" ca="1" si="3"/>
        <v>5.8012070000249016</v>
      </c>
      <c r="AD23">
        <f t="shared" ca="1" si="3"/>
        <v>8.7409095181420735</v>
      </c>
      <c r="AE23">
        <f t="shared" ca="1" si="3"/>
        <v>1.2039555781010958</v>
      </c>
    </row>
    <row r="24" spans="1:31" x14ac:dyDescent="0.2">
      <c r="A24" s="21">
        <v>46177</v>
      </c>
      <c r="B24">
        <f t="shared" ca="1" si="1"/>
        <v>9.2595724455649329</v>
      </c>
      <c r="C24">
        <f t="shared" ca="1" si="1"/>
        <v>6.5034002327843652</v>
      </c>
      <c r="D24">
        <f t="shared" ca="1" si="1"/>
        <v>3.5698040231933739</v>
      </c>
      <c r="E24">
        <f t="shared" ca="1" si="1"/>
        <v>5.8839088283130128</v>
      </c>
      <c r="F24">
        <f t="shared" ca="1" si="1"/>
        <v>4.7030470102139432</v>
      </c>
      <c r="G24">
        <f t="shared" ca="1" si="1"/>
        <v>4.6702522912255446</v>
      </c>
      <c r="H24">
        <f t="shared" ca="1" si="1"/>
        <v>8.440218155773632</v>
      </c>
      <c r="I24">
        <f t="shared" ca="1" si="1"/>
        <v>1.4506548955320853</v>
      </c>
      <c r="J24">
        <f t="shared" ca="1" si="1"/>
        <v>6.0715310872761208</v>
      </c>
      <c r="K24">
        <f t="shared" ca="1" si="1"/>
        <v>3.4744200699230121</v>
      </c>
      <c r="L24">
        <f t="shared" ca="1" si="1"/>
        <v>9.4229634431622014</v>
      </c>
      <c r="M24">
        <f t="shared" ca="1" si="1"/>
        <v>1.9819692347253159</v>
      </c>
      <c r="N24">
        <f t="shared" ca="1" si="1"/>
        <v>7.3511546073523437</v>
      </c>
      <c r="O24">
        <f t="shared" ca="1" si="1"/>
        <v>3.992857341971269</v>
      </c>
      <c r="P24">
        <f t="shared" ca="1" si="1"/>
        <v>6.7155513859346714</v>
      </c>
      <c r="Q24">
        <f t="shared" ca="1" si="1"/>
        <v>6.8354259863177314</v>
      </c>
      <c r="R24">
        <f t="shared" ca="1" si="3"/>
        <v>7.1427211630507461</v>
      </c>
      <c r="S24">
        <f t="shared" ca="1" si="3"/>
        <v>8.7993836155342215</v>
      </c>
      <c r="T24">
        <f t="shared" ca="1" si="3"/>
        <v>2.8373095695252326</v>
      </c>
      <c r="U24">
        <f t="shared" ca="1" si="3"/>
        <v>1.0463466165614166</v>
      </c>
      <c r="V24">
        <f t="shared" ca="1" si="3"/>
        <v>3.3970201579861028</v>
      </c>
      <c r="W24">
        <f t="shared" ca="1" si="3"/>
        <v>3.658606867810057</v>
      </c>
      <c r="X24">
        <f t="shared" ca="1" si="3"/>
        <v>6.1809090137018892</v>
      </c>
      <c r="Y24">
        <f t="shared" ca="1" si="3"/>
        <v>8.3866855443773414</v>
      </c>
      <c r="Z24">
        <f t="shared" ca="1" si="3"/>
        <v>4.5011179515817101</v>
      </c>
      <c r="AA24">
        <f t="shared" ca="1" si="3"/>
        <v>5.9850141409197271</v>
      </c>
      <c r="AB24">
        <f t="shared" ca="1" si="3"/>
        <v>4.1118611332004527</v>
      </c>
      <c r="AC24">
        <f t="shared" ca="1" si="3"/>
        <v>5.696174366406642</v>
      </c>
      <c r="AD24">
        <f t="shared" ca="1" si="3"/>
        <v>2.2225053060922173</v>
      </c>
      <c r="AE24">
        <f t="shared" ca="1" si="3"/>
        <v>6.6420093732605761</v>
      </c>
    </row>
    <row r="25" spans="1:31" x14ac:dyDescent="0.2">
      <c r="A25" s="22">
        <v>46186</v>
      </c>
      <c r="B25">
        <f t="shared" ca="1" si="1"/>
        <v>7.9906400795510422</v>
      </c>
      <c r="C25">
        <f t="shared" ca="1" si="1"/>
        <v>7.3125194075011066</v>
      </c>
      <c r="D25">
        <f t="shared" ca="1" si="1"/>
        <v>8.6379184626189449</v>
      </c>
      <c r="E25">
        <f t="shared" ca="1" si="1"/>
        <v>6.5427867891692912</v>
      </c>
      <c r="F25">
        <f t="shared" ca="1" si="1"/>
        <v>6.0380871350984258</v>
      </c>
      <c r="G25">
        <f t="shared" ca="1" si="1"/>
        <v>6.0733175694662132</v>
      </c>
      <c r="H25">
        <f t="shared" ca="1" si="1"/>
        <v>0.76159107492308142</v>
      </c>
      <c r="I25">
        <f t="shared" ca="1" si="1"/>
        <v>1.7553227085594525</v>
      </c>
      <c r="J25">
        <f t="shared" ca="1" si="1"/>
        <v>4.6767415340227512</v>
      </c>
      <c r="K25">
        <f t="shared" ca="1" si="1"/>
        <v>9.4463839996530208</v>
      </c>
      <c r="L25">
        <f t="shared" ca="1" si="1"/>
        <v>6.0761529613231682</v>
      </c>
      <c r="M25">
        <f t="shared" ca="1" si="1"/>
        <v>2.7474079487990668</v>
      </c>
      <c r="N25">
        <f t="shared" ca="1" si="1"/>
        <v>8.7270229085089888</v>
      </c>
      <c r="O25">
        <f t="shared" ca="1" si="1"/>
        <v>7.3939894225613232</v>
      </c>
      <c r="P25">
        <f t="shared" ca="1" si="1"/>
        <v>8.5570937934703508</v>
      </c>
      <c r="Q25">
        <f t="shared" ca="1" si="1"/>
        <v>1.1489169009580247</v>
      </c>
      <c r="R25">
        <f t="shared" ca="1" si="3"/>
        <v>7.6376171531056976</v>
      </c>
      <c r="S25">
        <f t="shared" ca="1" si="3"/>
        <v>7.4910976396679736</v>
      </c>
      <c r="T25">
        <f t="shared" ca="1" si="3"/>
        <v>1.3188410922274418</v>
      </c>
      <c r="U25">
        <f t="shared" ca="1" si="3"/>
        <v>5.2620544976970738</v>
      </c>
      <c r="V25">
        <f t="shared" ca="1" si="3"/>
        <v>6.9907983049610634</v>
      </c>
      <c r="W25">
        <f t="shared" ca="1" si="3"/>
        <v>6.042615532407912</v>
      </c>
      <c r="X25">
        <f t="shared" ca="1" si="3"/>
        <v>8.7061675906535783</v>
      </c>
      <c r="Y25">
        <f t="shared" ca="1" si="3"/>
        <v>4.0207807495218031</v>
      </c>
      <c r="Z25">
        <f t="shared" ca="1" si="3"/>
        <v>3.3580270298836092</v>
      </c>
      <c r="AA25">
        <f t="shared" ca="1" si="3"/>
        <v>4.7946155098140553</v>
      </c>
      <c r="AB25">
        <f t="shared" ca="1" si="3"/>
        <v>8.4227436380606591</v>
      </c>
      <c r="AC25">
        <f t="shared" ca="1" si="3"/>
        <v>3.358974250003727</v>
      </c>
      <c r="AD25">
        <f t="shared" ca="1" si="3"/>
        <v>7.3309055280615842</v>
      </c>
      <c r="AE25">
        <f t="shared" ca="1" si="3"/>
        <v>8.3013396496257812</v>
      </c>
    </row>
    <row r="26" spans="1:31" x14ac:dyDescent="0.2">
      <c r="A26" s="21">
        <v>46184</v>
      </c>
      <c r="B26">
        <f t="shared" ca="1" si="1"/>
        <v>5.854041711746131</v>
      </c>
      <c r="C26">
        <f t="shared" ca="1" si="1"/>
        <v>2.2613679686183907</v>
      </c>
      <c r="D26">
        <f t="shared" ca="1" si="1"/>
        <v>9.9275676007761771E-2</v>
      </c>
      <c r="E26">
        <f t="shared" ca="1" si="1"/>
        <v>5.5190286717114487</v>
      </c>
      <c r="F26">
        <f t="shared" ca="1" si="1"/>
        <v>9.8676294490091845</v>
      </c>
      <c r="G26">
        <f t="shared" ca="1" si="1"/>
        <v>4.3080617139511279</v>
      </c>
      <c r="H26">
        <f t="shared" ca="1" si="1"/>
        <v>4.9063664972061352</v>
      </c>
      <c r="I26">
        <f t="shared" ref="I26:X46" ca="1" si="4">RAND()*10</f>
        <v>8.5360893676186897</v>
      </c>
      <c r="J26">
        <f t="shared" ca="1" si="4"/>
        <v>8.2344947167484719</v>
      </c>
      <c r="K26">
        <f t="shared" ca="1" si="4"/>
        <v>0.77414071414983354</v>
      </c>
      <c r="L26">
        <f t="shared" ca="1" si="4"/>
        <v>1.4686426850127099</v>
      </c>
      <c r="M26">
        <f t="shared" ca="1" si="4"/>
        <v>5.7054756652940259</v>
      </c>
      <c r="N26">
        <f t="shared" ca="1" si="4"/>
        <v>4.4288984754828604</v>
      </c>
      <c r="O26">
        <f t="shared" ca="1" si="4"/>
        <v>1.6395381432895983</v>
      </c>
      <c r="P26">
        <f t="shared" ca="1" si="4"/>
        <v>8.5376017345894368</v>
      </c>
      <c r="Q26">
        <f t="shared" ca="1" si="4"/>
        <v>6.3219840989944132</v>
      </c>
      <c r="R26">
        <f t="shared" ca="1" si="4"/>
        <v>4.7499624308161925</v>
      </c>
      <c r="S26">
        <f t="shared" ca="1" si="4"/>
        <v>2.0732847622268755</v>
      </c>
      <c r="T26">
        <f t="shared" ca="1" si="4"/>
        <v>7.50725513282352</v>
      </c>
      <c r="U26">
        <f t="shared" ca="1" si="4"/>
        <v>8.5669679049773464</v>
      </c>
      <c r="V26">
        <f t="shared" ca="1" si="4"/>
        <v>7.1101457826282761</v>
      </c>
      <c r="W26">
        <f t="shared" ca="1" si="4"/>
        <v>1.3169592394967766</v>
      </c>
      <c r="X26">
        <f t="shared" ca="1" si="4"/>
        <v>8.432204816644207</v>
      </c>
      <c r="Y26">
        <f t="shared" ca="1" si="3"/>
        <v>7.0395455832272908</v>
      </c>
      <c r="Z26">
        <f t="shared" ca="1" si="3"/>
        <v>7.8073057468531379</v>
      </c>
      <c r="AA26">
        <f t="shared" ca="1" si="3"/>
        <v>3.7805256253040467</v>
      </c>
      <c r="AB26">
        <f t="shared" ca="1" si="3"/>
        <v>7.0793499870896381</v>
      </c>
      <c r="AC26">
        <f t="shared" ca="1" si="3"/>
        <v>6.2920349190519236</v>
      </c>
      <c r="AD26">
        <f t="shared" ca="1" si="3"/>
        <v>9.7492546410933851</v>
      </c>
      <c r="AE26">
        <f t="shared" ca="1" si="3"/>
        <v>2.7562932158612363</v>
      </c>
    </row>
    <row r="27" spans="1:31" x14ac:dyDescent="0.2">
      <c r="A27" s="22">
        <v>46178</v>
      </c>
      <c r="B27">
        <f t="shared" ref="B27:Q46" ca="1" si="5">RAND()*10</f>
        <v>0.76650732542090538</v>
      </c>
      <c r="C27">
        <f t="shared" ca="1" si="5"/>
        <v>8.1079977481479339</v>
      </c>
      <c r="D27">
        <f t="shared" ca="1" si="5"/>
        <v>7.694962553691246</v>
      </c>
      <c r="E27">
        <f t="shared" ca="1" si="5"/>
        <v>4.1873739895668161</v>
      </c>
      <c r="F27">
        <f t="shared" ca="1" si="5"/>
        <v>1.067375087846264</v>
      </c>
      <c r="G27">
        <f t="shared" ca="1" si="5"/>
        <v>8.8611276549991356</v>
      </c>
      <c r="H27">
        <f t="shared" ca="1" si="5"/>
        <v>1.856323117620251</v>
      </c>
      <c r="I27">
        <f t="shared" ca="1" si="5"/>
        <v>4.7169812798054664</v>
      </c>
      <c r="J27">
        <f t="shared" ca="1" si="5"/>
        <v>2.4032344947320827</v>
      </c>
      <c r="K27">
        <f t="shared" ca="1" si="5"/>
        <v>9.9660262286723249</v>
      </c>
      <c r="L27">
        <f t="shared" ca="1" si="5"/>
        <v>3.8824883936239418</v>
      </c>
      <c r="M27">
        <f t="shared" ca="1" si="5"/>
        <v>1.0892528691582104</v>
      </c>
      <c r="N27">
        <f t="shared" ca="1" si="5"/>
        <v>7.743288431263565</v>
      </c>
      <c r="O27">
        <f t="shared" ca="1" si="5"/>
        <v>6.8610679497600193</v>
      </c>
      <c r="P27">
        <f t="shared" ca="1" si="5"/>
        <v>8.1564438546399423</v>
      </c>
      <c r="Q27">
        <f t="shared" ca="1" si="5"/>
        <v>5.3242580152454524</v>
      </c>
      <c r="R27">
        <f t="shared" ca="1" si="4"/>
        <v>9.4412215119068286</v>
      </c>
      <c r="S27">
        <f t="shared" ca="1" si="4"/>
        <v>4.9323936031792339</v>
      </c>
      <c r="T27">
        <f t="shared" ca="1" si="4"/>
        <v>0.16519535959274578</v>
      </c>
      <c r="U27">
        <f t="shared" ca="1" si="4"/>
        <v>5.3592989186545363</v>
      </c>
      <c r="V27">
        <f t="shared" ca="1" si="4"/>
        <v>3.3733790056665161</v>
      </c>
      <c r="W27">
        <f t="shared" ca="1" si="4"/>
        <v>1.202937996084793</v>
      </c>
      <c r="X27">
        <f t="shared" ca="1" si="4"/>
        <v>5.9533294785121313</v>
      </c>
      <c r="Y27">
        <f t="shared" ca="1" si="3"/>
        <v>8.245665429029378</v>
      </c>
      <c r="Z27">
        <f t="shared" ca="1" si="3"/>
        <v>8.9079483446043426</v>
      </c>
      <c r="AA27">
        <f t="shared" ca="1" si="3"/>
        <v>5.5952479459059017</v>
      </c>
      <c r="AB27">
        <f t="shared" ca="1" si="3"/>
        <v>1.7070107200257378</v>
      </c>
      <c r="AC27">
        <f t="shared" ca="1" si="3"/>
        <v>8.9422807192660674</v>
      </c>
      <c r="AD27">
        <f t="shared" ca="1" si="3"/>
        <v>4.8954563824959632</v>
      </c>
      <c r="AE27">
        <f t="shared" ca="1" si="3"/>
        <v>6.3113340089028078</v>
      </c>
    </row>
    <row r="28" spans="1:31" x14ac:dyDescent="0.2">
      <c r="A28" s="21">
        <v>46179</v>
      </c>
      <c r="B28">
        <f t="shared" ca="1" si="5"/>
        <v>0.25147607755248602</v>
      </c>
      <c r="C28">
        <f t="shared" ca="1" si="5"/>
        <v>9.6717504277658595</v>
      </c>
      <c r="D28">
        <f t="shared" ca="1" si="5"/>
        <v>3.9280883749178108</v>
      </c>
      <c r="E28">
        <f t="shared" ca="1" si="5"/>
        <v>2.960053868438858</v>
      </c>
      <c r="F28">
        <f t="shared" ca="1" si="5"/>
        <v>0.40753493867629054</v>
      </c>
      <c r="G28">
        <f t="shared" ca="1" si="5"/>
        <v>2.0912051979515542</v>
      </c>
      <c r="H28">
        <f t="shared" ca="1" si="5"/>
        <v>5.6922949134733898</v>
      </c>
      <c r="I28">
        <f t="shared" ca="1" si="5"/>
        <v>6.7712394339338555</v>
      </c>
      <c r="J28">
        <f t="shared" ca="1" si="5"/>
        <v>7.3093515441423111</v>
      </c>
      <c r="K28">
        <f t="shared" ca="1" si="5"/>
        <v>3.3688120101060379</v>
      </c>
      <c r="L28">
        <f t="shared" ca="1" si="5"/>
        <v>1.0189712874069812</v>
      </c>
      <c r="M28">
        <f t="shared" ca="1" si="5"/>
        <v>1.8436106561266496</v>
      </c>
      <c r="N28">
        <f t="shared" ca="1" si="5"/>
        <v>1.6248849870350235</v>
      </c>
      <c r="O28">
        <f t="shared" ca="1" si="5"/>
        <v>5.4537756437362201</v>
      </c>
      <c r="P28">
        <f t="shared" ca="1" si="5"/>
        <v>1.3507773655934063</v>
      </c>
      <c r="Q28">
        <f t="shared" ca="1" si="5"/>
        <v>9.2643427118913841</v>
      </c>
      <c r="R28">
        <f t="shared" ca="1" si="4"/>
        <v>5.2646947848176273</v>
      </c>
      <c r="S28">
        <f t="shared" ca="1" si="4"/>
        <v>5.6932135949986051</v>
      </c>
      <c r="T28">
        <f t="shared" ca="1" si="4"/>
        <v>7.503939650679488</v>
      </c>
      <c r="U28">
        <f t="shared" ca="1" si="4"/>
        <v>8.318078647633115</v>
      </c>
      <c r="V28">
        <f t="shared" ca="1" si="4"/>
        <v>2.3764927556295321</v>
      </c>
      <c r="W28">
        <f t="shared" ca="1" si="4"/>
        <v>3.5705338580259904</v>
      </c>
      <c r="X28">
        <f t="shared" ca="1" si="4"/>
        <v>4.5514915356177301</v>
      </c>
      <c r="Y28">
        <f t="shared" ca="1" si="3"/>
        <v>6.8148679438172692</v>
      </c>
      <c r="Z28">
        <f t="shared" ca="1" si="3"/>
        <v>3.9523716587530187</v>
      </c>
      <c r="AA28">
        <f t="shared" ca="1" si="3"/>
        <v>1.7021653530230629</v>
      </c>
      <c r="AB28">
        <f t="shared" ca="1" si="3"/>
        <v>7.0423746804463576</v>
      </c>
      <c r="AC28">
        <f t="shared" ca="1" si="3"/>
        <v>3.5519426397578311</v>
      </c>
      <c r="AD28">
        <f t="shared" ca="1" si="3"/>
        <v>4.8524795439081014</v>
      </c>
      <c r="AE28">
        <f t="shared" ca="1" si="3"/>
        <v>6.6783419111457301</v>
      </c>
    </row>
    <row r="29" spans="1:31" x14ac:dyDescent="0.2">
      <c r="A29" s="22">
        <v>46180</v>
      </c>
      <c r="B29">
        <f t="shared" ca="1" si="5"/>
        <v>5.9132405799606333</v>
      </c>
      <c r="C29">
        <f t="shared" ca="1" si="5"/>
        <v>0.10500256166996236</v>
      </c>
      <c r="D29">
        <f t="shared" ca="1" si="5"/>
        <v>9.4007351315993262</v>
      </c>
      <c r="E29">
        <f t="shared" ca="1" si="5"/>
        <v>5.5825839664288672</v>
      </c>
      <c r="F29">
        <f t="shared" ca="1" si="5"/>
        <v>4.7263776329638238</v>
      </c>
      <c r="G29">
        <f t="shared" ca="1" si="5"/>
        <v>3.8410646310947003</v>
      </c>
      <c r="H29">
        <f t="shared" ca="1" si="5"/>
        <v>1.1170712005141004</v>
      </c>
      <c r="I29">
        <f t="shared" ca="1" si="5"/>
        <v>0.78744606252381888</v>
      </c>
      <c r="J29">
        <f t="shared" ca="1" si="5"/>
        <v>9.5864418624836159</v>
      </c>
      <c r="K29">
        <f t="shared" ca="1" si="5"/>
        <v>5.6741100292264877</v>
      </c>
      <c r="L29">
        <f t="shared" ca="1" si="5"/>
        <v>7.9674964502168599</v>
      </c>
      <c r="M29">
        <f t="shared" ca="1" si="5"/>
        <v>3.5701764646348932</v>
      </c>
      <c r="N29">
        <f t="shared" ca="1" si="5"/>
        <v>6.8141747732690208</v>
      </c>
      <c r="O29">
        <f t="shared" ca="1" si="5"/>
        <v>3.8376646052405761</v>
      </c>
      <c r="P29">
        <f t="shared" ca="1" si="5"/>
        <v>8.8430948051648404</v>
      </c>
      <c r="Q29">
        <f t="shared" ca="1" si="5"/>
        <v>5.6037829678113171</v>
      </c>
      <c r="R29">
        <f t="shared" ca="1" si="4"/>
        <v>4.1542334338027089</v>
      </c>
      <c r="S29">
        <f t="shared" ca="1" si="4"/>
        <v>1.4822720901080944E-2</v>
      </c>
      <c r="T29">
        <f t="shared" ca="1" si="4"/>
        <v>4.5339431412676205</v>
      </c>
      <c r="U29">
        <f t="shared" ca="1" si="4"/>
        <v>8.8109179471856898</v>
      </c>
      <c r="V29">
        <f t="shared" ca="1" si="4"/>
        <v>9.8682255185741443</v>
      </c>
      <c r="W29">
        <f t="shared" ca="1" si="4"/>
        <v>8.7556140328130514</v>
      </c>
      <c r="X29">
        <f t="shared" ca="1" si="4"/>
        <v>6.7899308350105203</v>
      </c>
      <c r="Y29">
        <f t="shared" ca="1" si="3"/>
        <v>2.9820280282324516</v>
      </c>
      <c r="Z29">
        <f t="shared" ca="1" si="3"/>
        <v>8.1412861309987044</v>
      </c>
      <c r="AA29">
        <f t="shared" ca="1" si="3"/>
        <v>6.1145359294924386</v>
      </c>
      <c r="AB29">
        <f t="shared" ca="1" si="3"/>
        <v>9.2350309736599172</v>
      </c>
      <c r="AC29">
        <f t="shared" ca="1" si="3"/>
        <v>6.2427740903454962</v>
      </c>
      <c r="AD29">
        <f t="shared" ca="1" si="3"/>
        <v>8.0117908774692452</v>
      </c>
      <c r="AE29">
        <f t="shared" ca="1" si="3"/>
        <v>2.8673575137779741</v>
      </c>
    </row>
    <row r="30" spans="1:31" x14ac:dyDescent="0.2">
      <c r="A30" s="21">
        <v>46181</v>
      </c>
      <c r="B30">
        <f t="shared" ca="1" si="5"/>
        <v>4.5820268069501457</v>
      </c>
      <c r="C30">
        <f t="shared" ca="1" si="5"/>
        <v>7.1556294742304294</v>
      </c>
      <c r="D30">
        <f t="shared" ca="1" si="5"/>
        <v>6.4377651232969368</v>
      </c>
      <c r="E30">
        <f t="shared" ca="1" si="5"/>
        <v>7.7302643573973571</v>
      </c>
      <c r="F30">
        <f t="shared" ca="1" si="5"/>
        <v>2.0757955389933693</v>
      </c>
      <c r="G30">
        <f t="shared" ca="1" si="5"/>
        <v>2.8189360378180384</v>
      </c>
      <c r="H30">
        <f t="shared" ca="1" si="5"/>
        <v>1.1863664618538039</v>
      </c>
      <c r="I30">
        <f t="shared" ca="1" si="5"/>
        <v>4.3742216120431818</v>
      </c>
      <c r="J30">
        <f t="shared" ca="1" si="5"/>
        <v>6.2796782928474819</v>
      </c>
      <c r="K30">
        <f t="shared" ca="1" si="5"/>
        <v>9.9937691382520661</v>
      </c>
      <c r="L30">
        <f t="shared" ca="1" si="5"/>
        <v>5.9266807469064107</v>
      </c>
      <c r="M30">
        <f t="shared" ca="1" si="5"/>
        <v>5.6822663170190832</v>
      </c>
      <c r="N30">
        <f t="shared" ca="1" si="5"/>
        <v>8.5364802524383876</v>
      </c>
      <c r="O30">
        <f t="shared" ca="1" si="5"/>
        <v>3.8793696405770515</v>
      </c>
      <c r="P30">
        <f t="shared" ca="1" si="5"/>
        <v>9.925983729966525</v>
      </c>
      <c r="Q30">
        <f t="shared" ca="1" si="5"/>
        <v>5.7044917073012167</v>
      </c>
      <c r="R30">
        <f t="shared" ca="1" si="4"/>
        <v>5.8787706742976473</v>
      </c>
      <c r="S30">
        <f t="shared" ca="1" si="4"/>
        <v>0.97516094238767281</v>
      </c>
      <c r="T30">
        <f t="shared" ca="1" si="4"/>
        <v>8.7755112891778388</v>
      </c>
      <c r="U30">
        <f t="shared" ca="1" si="4"/>
        <v>5.500981917952914</v>
      </c>
      <c r="V30">
        <f t="shared" ca="1" si="4"/>
        <v>2.4786138049960069</v>
      </c>
      <c r="W30">
        <f t="shared" ca="1" si="4"/>
        <v>9.8907719411283779</v>
      </c>
      <c r="X30">
        <f t="shared" ca="1" si="4"/>
        <v>0.62520341129561841</v>
      </c>
      <c r="Y30">
        <f t="shared" ca="1" si="3"/>
        <v>7.1102340583680608</v>
      </c>
      <c r="Z30">
        <f t="shared" ca="1" si="3"/>
        <v>6.73795887167811</v>
      </c>
      <c r="AA30">
        <f t="shared" ca="1" si="3"/>
        <v>2.491086858166792</v>
      </c>
      <c r="AB30">
        <f t="shared" ca="1" si="3"/>
        <v>5.9579164676453908</v>
      </c>
      <c r="AC30">
        <f t="shared" ca="1" si="3"/>
        <v>7.3994182253307574</v>
      </c>
      <c r="AD30">
        <f t="shared" ca="1" si="3"/>
        <v>9.0592330978464854</v>
      </c>
      <c r="AE30">
        <f t="shared" ca="1" si="3"/>
        <v>1.826595340148881</v>
      </c>
    </row>
    <row r="31" spans="1:31" x14ac:dyDescent="0.2">
      <c r="A31" s="22">
        <v>46208</v>
      </c>
      <c r="B31">
        <f t="shared" ca="1" si="5"/>
        <v>5.7831417106905647</v>
      </c>
      <c r="C31">
        <f t="shared" ca="1" si="5"/>
        <v>2.3804354746886269</v>
      </c>
      <c r="D31">
        <f t="shared" ca="1" si="5"/>
        <v>3.9833089166571414</v>
      </c>
      <c r="E31">
        <f t="shared" ca="1" si="5"/>
        <v>2.7638106816901784</v>
      </c>
      <c r="F31">
        <f t="shared" ca="1" si="5"/>
        <v>5.3928949601182659</v>
      </c>
      <c r="G31">
        <f t="shared" ca="1" si="5"/>
        <v>1.6003789134504554</v>
      </c>
      <c r="H31">
        <f t="shared" ca="1" si="5"/>
        <v>2.2478322314534638</v>
      </c>
      <c r="I31">
        <f t="shared" ca="1" si="5"/>
        <v>9.0311595677052701</v>
      </c>
      <c r="J31">
        <f t="shared" ca="1" si="5"/>
        <v>5.2100144181882886</v>
      </c>
      <c r="K31">
        <f t="shared" ca="1" si="5"/>
        <v>0.259881953869886</v>
      </c>
      <c r="L31">
        <f t="shared" ca="1" si="5"/>
        <v>4.7046736610165327</v>
      </c>
      <c r="M31">
        <f t="shared" ca="1" si="5"/>
        <v>6.2569380552005791</v>
      </c>
      <c r="N31">
        <f t="shared" ca="1" si="5"/>
        <v>1.7399408387716875</v>
      </c>
      <c r="O31">
        <f t="shared" ca="1" si="5"/>
        <v>3.0830525278015628</v>
      </c>
      <c r="P31">
        <f t="shared" ca="1" si="5"/>
        <v>7.8808691365266874</v>
      </c>
      <c r="Q31">
        <f t="shared" ca="1" si="5"/>
        <v>6.8857181031595847</v>
      </c>
      <c r="R31">
        <f t="shared" ca="1" si="4"/>
        <v>2.4870440056886514</v>
      </c>
      <c r="S31">
        <f t="shared" ca="1" si="4"/>
        <v>7.5537160810910633</v>
      </c>
      <c r="T31">
        <f t="shared" ca="1" si="4"/>
        <v>1.9166648473141124</v>
      </c>
      <c r="U31">
        <f t="shared" ca="1" si="4"/>
        <v>4.2706540962925796</v>
      </c>
      <c r="V31">
        <f t="shared" ca="1" si="4"/>
        <v>8.8609403102296174</v>
      </c>
      <c r="W31">
        <f t="shared" ca="1" si="4"/>
        <v>6.743243740781427</v>
      </c>
      <c r="X31">
        <f t="shared" ca="1" si="4"/>
        <v>6.5019258581694439</v>
      </c>
      <c r="Y31">
        <f t="shared" ca="1" si="3"/>
        <v>1.5392548902212622</v>
      </c>
      <c r="Z31">
        <f t="shared" ca="1" si="3"/>
        <v>5.7125226834606071</v>
      </c>
      <c r="AA31">
        <f t="shared" ca="1" si="3"/>
        <v>1.1721026546978819</v>
      </c>
      <c r="AB31">
        <f t="shared" ca="1" si="3"/>
        <v>4.0538198714602602</v>
      </c>
      <c r="AC31">
        <f t="shared" ca="1" si="3"/>
        <v>6.9419340294533622</v>
      </c>
      <c r="AD31">
        <f t="shared" ca="1" si="3"/>
        <v>3.9395135829265038</v>
      </c>
      <c r="AE31">
        <f t="shared" ca="1" si="3"/>
        <v>5.3613389873491668</v>
      </c>
    </row>
    <row r="32" spans="1:31" x14ac:dyDescent="0.2">
      <c r="A32" s="21">
        <v>46216</v>
      </c>
      <c r="B32">
        <f t="shared" ca="1" si="5"/>
        <v>0.5210447376943439</v>
      </c>
      <c r="C32">
        <f t="shared" ca="1" si="5"/>
        <v>8.8230336934632945</v>
      </c>
      <c r="D32">
        <f t="shared" ca="1" si="5"/>
        <v>2.7459138575764519</v>
      </c>
      <c r="E32">
        <f t="shared" ca="1" si="5"/>
        <v>0.36576437403377571</v>
      </c>
      <c r="F32">
        <f t="shared" ca="1" si="5"/>
        <v>2.0281821570875902</v>
      </c>
      <c r="G32">
        <f t="shared" ca="1" si="5"/>
        <v>1.3583975883753086</v>
      </c>
      <c r="H32">
        <f t="shared" ca="1" si="5"/>
        <v>2.632241381504421</v>
      </c>
      <c r="I32">
        <f t="shared" ca="1" si="5"/>
        <v>6.7100327564878697</v>
      </c>
      <c r="J32">
        <f t="shared" ca="1" si="5"/>
        <v>1.1398805800331857</v>
      </c>
      <c r="K32">
        <f t="shared" ca="1" si="5"/>
        <v>7.0893019783281446</v>
      </c>
      <c r="L32">
        <f t="shared" ca="1" si="5"/>
        <v>3.6207693525503206</v>
      </c>
      <c r="M32">
        <f t="shared" ca="1" si="5"/>
        <v>3.2011334048186257</v>
      </c>
      <c r="N32">
        <f t="shared" ca="1" si="5"/>
        <v>4.2926866637751182</v>
      </c>
      <c r="O32">
        <f t="shared" ca="1" si="5"/>
        <v>9.6971842423593397</v>
      </c>
      <c r="P32">
        <f t="shared" ca="1" si="5"/>
        <v>0.27653710824540267</v>
      </c>
      <c r="Q32">
        <f t="shared" ca="1" si="5"/>
        <v>5.8350249659538811</v>
      </c>
      <c r="R32">
        <f t="shared" ca="1" si="4"/>
        <v>9.240696458807971</v>
      </c>
      <c r="S32">
        <f t="shared" ca="1" si="4"/>
        <v>2.7098233224789214</v>
      </c>
      <c r="T32">
        <f t="shared" ca="1" si="4"/>
        <v>0.93222790362897712</v>
      </c>
      <c r="U32">
        <f t="shared" ca="1" si="4"/>
        <v>1.373113379296963</v>
      </c>
      <c r="V32">
        <f t="shared" ca="1" si="4"/>
        <v>0.62817129607769639</v>
      </c>
      <c r="W32">
        <f t="shared" ca="1" si="4"/>
        <v>9.3630874952072141</v>
      </c>
      <c r="X32">
        <f t="shared" ca="1" si="4"/>
        <v>4.6307702698839446</v>
      </c>
      <c r="Y32">
        <f t="shared" ca="1" si="3"/>
        <v>6.7354985984906577</v>
      </c>
      <c r="Z32">
        <f t="shared" ca="1" si="3"/>
        <v>8.0131729461700232</v>
      </c>
      <c r="AA32">
        <f t="shared" ca="1" si="3"/>
        <v>5.1630883705452231</v>
      </c>
      <c r="AB32">
        <f t="shared" ref="AB32:AE46" ca="1" si="6">RAND()*10</f>
        <v>2.0304056274286122</v>
      </c>
      <c r="AC32">
        <f t="shared" ca="1" si="6"/>
        <v>7.4475748056881121</v>
      </c>
      <c r="AD32">
        <f t="shared" ca="1" si="6"/>
        <v>4.8054010836620566</v>
      </c>
      <c r="AE32">
        <f t="shared" ca="1" si="6"/>
        <v>8.5508354789127416</v>
      </c>
    </row>
    <row r="33" spans="1:31" x14ac:dyDescent="0.2">
      <c r="A33" s="22">
        <v>46185</v>
      </c>
      <c r="B33">
        <f t="shared" ca="1" si="5"/>
        <v>4.071655843213307</v>
      </c>
      <c r="C33">
        <f t="shared" ca="1" si="5"/>
        <v>9.2762245592371588</v>
      </c>
      <c r="D33">
        <f t="shared" ca="1" si="5"/>
        <v>3.3859599479153446</v>
      </c>
      <c r="E33">
        <f t="shared" ca="1" si="5"/>
        <v>5.9150716155368404</v>
      </c>
      <c r="F33">
        <f t="shared" ca="1" si="5"/>
        <v>5.1070154628054274</v>
      </c>
      <c r="G33">
        <f t="shared" ca="1" si="5"/>
        <v>3.7362511757426642</v>
      </c>
      <c r="H33">
        <f t="shared" ca="1" si="5"/>
        <v>0.62663171088356506</v>
      </c>
      <c r="I33">
        <f t="shared" ca="1" si="5"/>
        <v>5.4242090470353901</v>
      </c>
      <c r="J33">
        <f t="shared" ca="1" si="5"/>
        <v>9.3144508322028372</v>
      </c>
      <c r="K33">
        <f t="shared" ca="1" si="5"/>
        <v>4.1918058566784762</v>
      </c>
      <c r="L33">
        <f t="shared" ca="1" si="5"/>
        <v>9.0955156036182387</v>
      </c>
      <c r="M33">
        <f t="shared" ca="1" si="5"/>
        <v>6.5772398084338146</v>
      </c>
      <c r="N33">
        <f t="shared" ca="1" si="5"/>
        <v>5.7733801414969736</v>
      </c>
      <c r="O33">
        <f t="shared" ca="1" si="5"/>
        <v>8.6365948593999615</v>
      </c>
      <c r="P33">
        <f t="shared" ca="1" si="5"/>
        <v>2.7524324982910917</v>
      </c>
      <c r="Q33">
        <f t="shared" ca="1" si="5"/>
        <v>8.969743287732717</v>
      </c>
      <c r="R33">
        <f t="shared" ca="1" si="4"/>
        <v>1.4330135157824186</v>
      </c>
      <c r="S33">
        <f t="shared" ca="1" si="4"/>
        <v>3.5144273509443282</v>
      </c>
      <c r="T33">
        <f t="shared" ca="1" si="4"/>
        <v>3.0614427110335729</v>
      </c>
      <c r="U33">
        <f t="shared" ca="1" si="4"/>
        <v>6.5566726023584776</v>
      </c>
      <c r="V33">
        <f t="shared" ca="1" si="4"/>
        <v>3.9237397730832391</v>
      </c>
      <c r="W33">
        <f t="shared" ca="1" si="4"/>
        <v>4.4551745842372412</v>
      </c>
      <c r="X33">
        <f t="shared" ca="1" si="4"/>
        <v>7.7209092440923E-2</v>
      </c>
      <c r="Y33">
        <f t="shared" ref="Y33:AE46" ca="1" si="7">RAND()*10</f>
        <v>5.1922849819172221</v>
      </c>
      <c r="Z33">
        <f t="shared" ca="1" si="7"/>
        <v>4.4179915397380656</v>
      </c>
      <c r="AA33">
        <f t="shared" ca="1" si="7"/>
        <v>4.0727079349706568</v>
      </c>
      <c r="AB33">
        <f t="shared" ca="1" si="7"/>
        <v>6.558346922707619</v>
      </c>
      <c r="AC33">
        <f t="shared" ca="1" si="7"/>
        <v>1.0244758476698201</v>
      </c>
      <c r="AD33">
        <f t="shared" ca="1" si="7"/>
        <v>5.9122377691241503</v>
      </c>
      <c r="AE33">
        <f t="shared" ca="1" si="7"/>
        <v>1.1991743383198661</v>
      </c>
    </row>
    <row r="34" spans="1:31" x14ac:dyDescent="0.2">
      <c r="A34" s="21">
        <v>46204</v>
      </c>
      <c r="B34">
        <f t="shared" ca="1" si="5"/>
        <v>2.2827249640899816</v>
      </c>
      <c r="C34">
        <f t="shared" ca="1" si="5"/>
        <v>1.5377961130854678</v>
      </c>
      <c r="D34">
        <f t="shared" ca="1" si="5"/>
        <v>3.5215466648106917</v>
      </c>
      <c r="E34">
        <f t="shared" ca="1" si="5"/>
        <v>6.7048859891736337</v>
      </c>
      <c r="F34">
        <f t="shared" ca="1" si="5"/>
        <v>5.5535622645159251</v>
      </c>
      <c r="G34">
        <f t="shared" ca="1" si="5"/>
        <v>2.1390937353503281</v>
      </c>
      <c r="H34">
        <f t="shared" ca="1" si="5"/>
        <v>3.4505842730160552</v>
      </c>
      <c r="I34">
        <f t="shared" ca="1" si="5"/>
        <v>1.8904550810935594</v>
      </c>
      <c r="J34">
        <f t="shared" ca="1" si="5"/>
        <v>5.5188394268609091</v>
      </c>
      <c r="K34">
        <f t="shared" ca="1" si="5"/>
        <v>7.8565035965110983</v>
      </c>
      <c r="L34">
        <f t="shared" ca="1" si="5"/>
        <v>2.6458852134919031</v>
      </c>
      <c r="M34">
        <f t="shared" ca="1" si="5"/>
        <v>7.8730431748200589</v>
      </c>
      <c r="N34">
        <f t="shared" ca="1" si="5"/>
        <v>6.3976794246312085E-3</v>
      </c>
      <c r="O34">
        <f t="shared" ca="1" si="5"/>
        <v>3.114816386819129</v>
      </c>
      <c r="P34">
        <f t="shared" ca="1" si="5"/>
        <v>9.6715694090884821</v>
      </c>
      <c r="Q34">
        <f t="shared" ca="1" si="5"/>
        <v>1.2555124286982855</v>
      </c>
      <c r="R34">
        <f t="shared" ca="1" si="4"/>
        <v>3.6186214745482879</v>
      </c>
      <c r="S34">
        <f t="shared" ca="1" si="4"/>
        <v>6.2199267858475302</v>
      </c>
      <c r="T34">
        <f t="shared" ca="1" si="4"/>
        <v>6.9725139513386702</v>
      </c>
      <c r="U34">
        <f t="shared" ca="1" si="4"/>
        <v>0.73873428696744514</v>
      </c>
      <c r="V34">
        <f t="shared" ca="1" si="4"/>
        <v>6.1589554056718487</v>
      </c>
      <c r="W34">
        <f t="shared" ca="1" si="4"/>
        <v>4.3832612218596818</v>
      </c>
      <c r="X34">
        <f t="shared" ca="1" si="4"/>
        <v>7.7722034618510074</v>
      </c>
      <c r="Y34">
        <f t="shared" ca="1" si="7"/>
        <v>4.3438772958206959</v>
      </c>
      <c r="Z34">
        <f t="shared" ca="1" si="7"/>
        <v>8.8319043470194583</v>
      </c>
      <c r="AA34">
        <f t="shared" ca="1" si="7"/>
        <v>6.961565498631237</v>
      </c>
      <c r="AB34">
        <f t="shared" ca="1" si="7"/>
        <v>3.1832441860549201</v>
      </c>
      <c r="AC34">
        <f t="shared" ca="1" si="7"/>
        <v>9.1513681343450823</v>
      </c>
      <c r="AD34">
        <f t="shared" ca="1" si="7"/>
        <v>5.6980414978736693</v>
      </c>
      <c r="AE34">
        <f t="shared" ca="1" si="7"/>
        <v>0.50204942357603866</v>
      </c>
    </row>
    <row r="35" spans="1:31" x14ac:dyDescent="0.2">
      <c r="A35" s="22">
        <v>46182</v>
      </c>
      <c r="B35">
        <f t="shared" ca="1" si="5"/>
        <v>8.4097136267461696</v>
      </c>
      <c r="C35">
        <f t="shared" ca="1" si="5"/>
        <v>5.4547882413660176</v>
      </c>
      <c r="D35">
        <f t="shared" ca="1" si="5"/>
        <v>7.9185784689353866</v>
      </c>
      <c r="E35">
        <f t="shared" ca="1" si="5"/>
        <v>8.7024837812864337</v>
      </c>
      <c r="F35">
        <f t="shared" ca="1" si="5"/>
        <v>2.6075907707989323</v>
      </c>
      <c r="G35">
        <f t="shared" ca="1" si="5"/>
        <v>4.4385060720341842</v>
      </c>
      <c r="H35">
        <f t="shared" ca="1" si="5"/>
        <v>1.5993611454149126</v>
      </c>
      <c r="I35">
        <f t="shared" ca="1" si="5"/>
        <v>5.8702974959583152</v>
      </c>
      <c r="J35">
        <f t="shared" ca="1" si="5"/>
        <v>6.6374839875466538</v>
      </c>
      <c r="K35">
        <f t="shared" ca="1" si="5"/>
        <v>8.9537546469284806</v>
      </c>
      <c r="L35">
        <f t="shared" ca="1" si="5"/>
        <v>8.2644668892239608</v>
      </c>
      <c r="M35">
        <f t="shared" ca="1" si="5"/>
        <v>8.7008264137500877</v>
      </c>
      <c r="N35">
        <f t="shared" ca="1" si="5"/>
        <v>5.3173413329129851</v>
      </c>
      <c r="O35">
        <f t="shared" ca="1" si="5"/>
        <v>5.8692811847257289</v>
      </c>
      <c r="P35">
        <f t="shared" ca="1" si="5"/>
        <v>7.869108091785284</v>
      </c>
      <c r="Q35">
        <f t="shared" ca="1" si="5"/>
        <v>5.2197800537117054</v>
      </c>
      <c r="R35">
        <f t="shared" ca="1" si="4"/>
        <v>6.2531894299939843</v>
      </c>
      <c r="S35">
        <f t="shared" ca="1" si="4"/>
        <v>1.9475537846247026</v>
      </c>
      <c r="T35">
        <f t="shared" ca="1" si="4"/>
        <v>9.912836030208009</v>
      </c>
      <c r="U35">
        <f t="shared" ca="1" si="4"/>
        <v>4.3612120274026793</v>
      </c>
      <c r="V35">
        <f t="shared" ca="1" si="4"/>
        <v>6.5257308378842191</v>
      </c>
      <c r="W35">
        <f t="shared" ca="1" si="4"/>
        <v>8.5743259294400342</v>
      </c>
      <c r="X35">
        <f t="shared" ca="1" si="4"/>
        <v>9.9459313516859993</v>
      </c>
      <c r="Y35">
        <f t="shared" ca="1" si="7"/>
        <v>0.27237715069856949</v>
      </c>
      <c r="Z35">
        <f t="shared" ca="1" si="7"/>
        <v>2.1670361339078239</v>
      </c>
      <c r="AA35">
        <f t="shared" ca="1" si="7"/>
        <v>2.9706480107019173</v>
      </c>
      <c r="AB35">
        <f t="shared" ca="1" si="7"/>
        <v>9.0589033738467286</v>
      </c>
      <c r="AC35">
        <f t="shared" ca="1" si="7"/>
        <v>4.3233250248923127</v>
      </c>
      <c r="AD35">
        <f t="shared" ca="1" si="7"/>
        <v>8.5084999133993566</v>
      </c>
      <c r="AE35">
        <f t="shared" ca="1" si="7"/>
        <v>3.2299316038418135</v>
      </c>
    </row>
    <row r="36" spans="1:31" x14ac:dyDescent="0.2">
      <c r="A36" s="21">
        <v>46207</v>
      </c>
      <c r="B36">
        <f t="shared" ca="1" si="5"/>
        <v>1.8541403607954832</v>
      </c>
      <c r="C36">
        <f t="shared" ca="1" si="5"/>
        <v>9.7772105738607191</v>
      </c>
      <c r="D36">
        <f t="shared" ca="1" si="5"/>
        <v>3.5775486821334788</v>
      </c>
      <c r="E36">
        <f t="shared" ca="1" si="5"/>
        <v>8.0459095402139571</v>
      </c>
      <c r="F36">
        <f t="shared" ca="1" si="5"/>
        <v>8.5008943543718427</v>
      </c>
      <c r="G36">
        <f t="shared" ca="1" si="5"/>
        <v>2.2690392991836128</v>
      </c>
      <c r="H36">
        <f t="shared" ca="1" si="5"/>
        <v>8.5037885483378393</v>
      </c>
      <c r="I36">
        <f t="shared" ca="1" si="5"/>
        <v>1.9367813507065657</v>
      </c>
      <c r="J36">
        <f t="shared" ca="1" si="5"/>
        <v>7.1960149690290711</v>
      </c>
      <c r="K36">
        <f t="shared" ca="1" si="5"/>
        <v>0.9264692405031838</v>
      </c>
      <c r="L36">
        <f t="shared" ca="1" si="5"/>
        <v>6.2683903806391132</v>
      </c>
      <c r="M36">
        <f t="shared" ca="1" si="5"/>
        <v>4.6024353419601125</v>
      </c>
      <c r="N36">
        <f t="shared" ca="1" si="5"/>
        <v>5.0731323902553251</v>
      </c>
      <c r="O36">
        <f t="shared" ca="1" si="5"/>
        <v>3.0245539346248931</v>
      </c>
      <c r="P36">
        <f t="shared" ca="1" si="5"/>
        <v>6.7297837540879346</v>
      </c>
      <c r="Q36">
        <f t="shared" ca="1" si="5"/>
        <v>3.7113069310605695</v>
      </c>
      <c r="R36">
        <f t="shared" ca="1" si="4"/>
        <v>2.5986439305107787</v>
      </c>
      <c r="S36">
        <f t="shared" ca="1" si="4"/>
        <v>3.6814462150836436</v>
      </c>
      <c r="T36">
        <f t="shared" ca="1" si="4"/>
        <v>6.4719045956203924</v>
      </c>
      <c r="U36">
        <f t="shared" ca="1" si="4"/>
        <v>5.8026041676118867</v>
      </c>
      <c r="V36">
        <f t="shared" ca="1" si="4"/>
        <v>3.3350683219427477</v>
      </c>
      <c r="W36">
        <f t="shared" ca="1" si="4"/>
        <v>4.7173760923738168</v>
      </c>
      <c r="X36">
        <f t="shared" ca="1" si="4"/>
        <v>4.8265969650403004</v>
      </c>
      <c r="Y36">
        <f t="shared" ca="1" si="7"/>
        <v>7.1498196918239802</v>
      </c>
      <c r="Z36">
        <f t="shared" ca="1" si="7"/>
        <v>2.3337942996273875</v>
      </c>
      <c r="AA36">
        <f t="shared" ca="1" si="7"/>
        <v>6.9482353537912651</v>
      </c>
      <c r="AB36">
        <f t="shared" ca="1" si="7"/>
        <v>8.8787189694350541</v>
      </c>
      <c r="AC36">
        <f t="shared" ca="1" si="7"/>
        <v>4.5165040445011408</v>
      </c>
      <c r="AD36">
        <f t="shared" ca="1" si="7"/>
        <v>9.6231711089704692</v>
      </c>
      <c r="AE36">
        <f t="shared" ca="1" si="7"/>
        <v>2.0395195811631464</v>
      </c>
    </row>
    <row r="37" spans="1:31" x14ac:dyDescent="0.2">
      <c r="A37" s="22">
        <v>46183</v>
      </c>
      <c r="B37">
        <f t="shared" ca="1" si="5"/>
        <v>9.9878833131163844</v>
      </c>
      <c r="C37">
        <f t="shared" ca="1" si="5"/>
        <v>6.859777588310541</v>
      </c>
      <c r="D37">
        <f t="shared" ca="1" si="5"/>
        <v>2.1784656872762866</v>
      </c>
      <c r="E37">
        <f t="shared" ca="1" si="5"/>
        <v>4.3353227153727714</v>
      </c>
      <c r="F37">
        <f t="shared" ca="1" si="5"/>
        <v>8.079583966470155</v>
      </c>
      <c r="G37">
        <f t="shared" ca="1" si="5"/>
        <v>4.9037400466409844</v>
      </c>
      <c r="H37">
        <f t="shared" ca="1" si="5"/>
        <v>2.7916397148321295</v>
      </c>
      <c r="I37">
        <f t="shared" ca="1" si="5"/>
        <v>6.8598818250201159</v>
      </c>
      <c r="J37">
        <f t="shared" ca="1" si="5"/>
        <v>9.9467959835901443</v>
      </c>
      <c r="K37">
        <f t="shared" ca="1" si="5"/>
        <v>8.0344209956411543</v>
      </c>
      <c r="L37">
        <f t="shared" ca="1" si="5"/>
        <v>6.9071479478742637</v>
      </c>
      <c r="M37">
        <f t="shared" ca="1" si="5"/>
        <v>0.82251542015447265</v>
      </c>
      <c r="N37">
        <f t="shared" ca="1" si="5"/>
        <v>8.2565072369200472</v>
      </c>
      <c r="O37">
        <f t="shared" ca="1" si="5"/>
        <v>3.67556174544859</v>
      </c>
      <c r="P37">
        <f t="shared" ca="1" si="5"/>
        <v>0.96305816036212577</v>
      </c>
      <c r="Q37">
        <f t="shared" ca="1" si="5"/>
        <v>5.3310068187989561</v>
      </c>
      <c r="R37">
        <f t="shared" ca="1" si="4"/>
        <v>7.1312347168094234</v>
      </c>
      <c r="S37">
        <f t="shared" ca="1" si="4"/>
        <v>6.0284707450822586</v>
      </c>
      <c r="T37">
        <f t="shared" ca="1" si="4"/>
        <v>2.408234469952566</v>
      </c>
      <c r="U37">
        <f t="shared" ca="1" si="4"/>
        <v>4.4559980466103504</v>
      </c>
      <c r="V37">
        <f t="shared" ca="1" si="4"/>
        <v>6.7038764701882947</v>
      </c>
      <c r="W37">
        <f t="shared" ca="1" si="4"/>
        <v>3.8630974043205879</v>
      </c>
      <c r="X37">
        <f t="shared" ca="1" si="4"/>
        <v>0.33383255794549482</v>
      </c>
      <c r="Y37">
        <f t="shared" ca="1" si="7"/>
        <v>1.7046457500324363</v>
      </c>
      <c r="Z37">
        <f t="shared" ca="1" si="7"/>
        <v>7.3823665854611775</v>
      </c>
      <c r="AA37">
        <f t="shared" ca="1" si="7"/>
        <v>6.4373117450455188</v>
      </c>
      <c r="AB37">
        <f t="shared" ca="1" si="7"/>
        <v>2.0236660243922708</v>
      </c>
      <c r="AC37">
        <f t="shared" ca="1" si="7"/>
        <v>3.972165704503825</v>
      </c>
      <c r="AD37">
        <f t="shared" ca="1" si="7"/>
        <v>5.0450765943993332</v>
      </c>
      <c r="AE37">
        <f t="shared" ca="1" si="7"/>
        <v>7.7611992194724246</v>
      </c>
    </row>
    <row r="38" spans="1:31" x14ac:dyDescent="0.2">
      <c r="A38" s="21">
        <v>46164</v>
      </c>
      <c r="B38">
        <f t="shared" ca="1" si="5"/>
        <v>1.1981269777174708</v>
      </c>
      <c r="C38">
        <f t="shared" ca="1" si="5"/>
        <v>9.8374090614732772</v>
      </c>
      <c r="D38">
        <f t="shared" ca="1" si="5"/>
        <v>8.3353943270139688</v>
      </c>
      <c r="E38">
        <f t="shared" ca="1" si="5"/>
        <v>7.212275276706209</v>
      </c>
      <c r="F38">
        <f t="shared" ca="1" si="5"/>
        <v>0.96350691056173554</v>
      </c>
      <c r="G38">
        <f t="shared" ca="1" si="5"/>
        <v>8.7552428759505343</v>
      </c>
      <c r="H38">
        <f t="shared" ca="1" si="5"/>
        <v>5.263880182823053</v>
      </c>
      <c r="I38">
        <f t="shared" ca="1" si="5"/>
        <v>7.020206216688357</v>
      </c>
      <c r="J38">
        <f t="shared" ca="1" si="5"/>
        <v>2.3690264957828147</v>
      </c>
      <c r="K38">
        <f t="shared" ca="1" si="5"/>
        <v>3.4613909962919753</v>
      </c>
      <c r="L38">
        <f t="shared" ca="1" si="5"/>
        <v>1.7442196267264476</v>
      </c>
      <c r="M38">
        <f t="shared" ca="1" si="5"/>
        <v>2.5856994151727353</v>
      </c>
      <c r="N38">
        <f t="shared" ca="1" si="5"/>
        <v>6.3740664246188867</v>
      </c>
      <c r="O38">
        <f t="shared" ca="1" si="5"/>
        <v>5.861559199923164</v>
      </c>
      <c r="P38">
        <f t="shared" ca="1" si="5"/>
        <v>2.563176409901061</v>
      </c>
      <c r="Q38">
        <f t="shared" ca="1" si="5"/>
        <v>4.4029387156179016</v>
      </c>
      <c r="R38">
        <f t="shared" ca="1" si="4"/>
        <v>7.2404801079082572</v>
      </c>
      <c r="S38">
        <f t="shared" ca="1" si="4"/>
        <v>5.0996719425541501</v>
      </c>
      <c r="T38">
        <f t="shared" ca="1" si="4"/>
        <v>1.2935327513856931</v>
      </c>
      <c r="U38">
        <f t="shared" ca="1" si="4"/>
        <v>0.35614569365266524</v>
      </c>
      <c r="V38">
        <f t="shared" ca="1" si="4"/>
        <v>4.6306845360512137</v>
      </c>
      <c r="W38">
        <f t="shared" ca="1" si="4"/>
        <v>0.60835573645421359</v>
      </c>
      <c r="X38">
        <f t="shared" ca="1" si="4"/>
        <v>5.3057323483827021</v>
      </c>
      <c r="Y38">
        <f t="shared" ca="1" si="7"/>
        <v>9.6693793593918702</v>
      </c>
      <c r="Z38">
        <f t="shared" ca="1" si="7"/>
        <v>7.9767995253883441</v>
      </c>
      <c r="AA38">
        <f t="shared" ca="1" si="7"/>
        <v>3.1185467198893537</v>
      </c>
      <c r="AB38">
        <f t="shared" ca="1" si="7"/>
        <v>7.4735535103421995</v>
      </c>
      <c r="AC38">
        <f t="shared" ca="1" si="7"/>
        <v>8.9059980066833546</v>
      </c>
      <c r="AD38">
        <f t="shared" ca="1" si="7"/>
        <v>3.6875502924083037E-3</v>
      </c>
      <c r="AE38">
        <f t="shared" ca="1" si="7"/>
        <v>9.7460789640120993</v>
      </c>
    </row>
    <row r="39" spans="1:31" x14ac:dyDescent="0.2">
      <c r="A39" s="22">
        <v>46165</v>
      </c>
      <c r="B39">
        <f t="shared" ca="1" si="5"/>
        <v>6.1691359397511327</v>
      </c>
      <c r="C39">
        <f t="shared" ca="1" si="5"/>
        <v>2.144399255596384</v>
      </c>
      <c r="D39">
        <f t="shared" ca="1" si="5"/>
        <v>2.5903609372541512</v>
      </c>
      <c r="E39">
        <f t="shared" ca="1" si="5"/>
        <v>4.5852653642695165</v>
      </c>
      <c r="F39">
        <f t="shared" ca="1" si="5"/>
        <v>6.1635977448898096</v>
      </c>
      <c r="G39">
        <f t="shared" ca="1" si="5"/>
        <v>2.5295251048450162</v>
      </c>
      <c r="H39">
        <f t="shared" ca="1" si="5"/>
        <v>6.2268135486062723</v>
      </c>
      <c r="I39">
        <f t="shared" ca="1" si="5"/>
        <v>9.554845170941519</v>
      </c>
      <c r="J39">
        <f t="shared" ca="1" si="5"/>
        <v>8.9636453627983492</v>
      </c>
      <c r="K39">
        <f t="shared" ca="1" si="5"/>
        <v>6.8926402960273139</v>
      </c>
      <c r="L39">
        <f t="shared" ca="1" si="5"/>
        <v>7.3606926382229148</v>
      </c>
      <c r="M39">
        <f t="shared" ca="1" si="5"/>
        <v>1.7998514092803886</v>
      </c>
      <c r="N39">
        <f t="shared" ca="1" si="5"/>
        <v>8.2355828691165662</v>
      </c>
      <c r="O39">
        <f t="shared" ca="1" si="5"/>
        <v>8.1181832851400131</v>
      </c>
      <c r="P39">
        <f t="shared" ca="1" si="5"/>
        <v>1.7016775619895541</v>
      </c>
      <c r="Q39">
        <f t="shared" ca="1" si="5"/>
        <v>9.331332084522316</v>
      </c>
      <c r="R39">
        <f t="shared" ca="1" si="4"/>
        <v>2.1515048519659983</v>
      </c>
      <c r="S39">
        <f t="shared" ca="1" si="4"/>
        <v>5.0219014061194143</v>
      </c>
      <c r="T39">
        <f t="shared" ca="1" si="4"/>
        <v>2.849664886225626</v>
      </c>
      <c r="U39">
        <f t="shared" ca="1" si="4"/>
        <v>3.5099578548516339</v>
      </c>
      <c r="V39">
        <f t="shared" ca="1" si="4"/>
        <v>7.6421124587441644</v>
      </c>
      <c r="W39">
        <f t="shared" ca="1" si="4"/>
        <v>6.1128579786206627</v>
      </c>
      <c r="X39">
        <f t="shared" ca="1" si="4"/>
        <v>0.60582622304919398</v>
      </c>
      <c r="Y39">
        <f t="shared" ca="1" si="7"/>
        <v>3.520356887979613</v>
      </c>
      <c r="Z39">
        <f t="shared" ca="1" si="7"/>
        <v>9.6621293757869093</v>
      </c>
      <c r="AA39">
        <f t="shared" ca="1" si="7"/>
        <v>7.6883800716158586</v>
      </c>
      <c r="AB39">
        <f t="shared" ca="1" si="7"/>
        <v>2.9965158598490471</v>
      </c>
      <c r="AC39">
        <f t="shared" ca="1" si="7"/>
        <v>4.4490550199018006</v>
      </c>
      <c r="AD39">
        <f t="shared" ca="1" si="7"/>
        <v>1.8296604337948097</v>
      </c>
      <c r="AE39">
        <f t="shared" ca="1" si="7"/>
        <v>5.8983527986029252</v>
      </c>
    </row>
    <row r="40" spans="1:31" x14ac:dyDescent="0.2">
      <c r="A40" s="21">
        <v>46160</v>
      </c>
      <c r="B40">
        <f t="shared" ca="1" si="5"/>
        <v>0.91675594214677192</v>
      </c>
      <c r="C40">
        <f t="shared" ca="1" si="5"/>
        <v>3.6666007718827975</v>
      </c>
      <c r="D40">
        <f t="shared" ca="1" si="5"/>
        <v>5.0833660769836868</v>
      </c>
      <c r="E40">
        <f t="shared" ca="1" si="5"/>
        <v>2.4336193294581152</v>
      </c>
      <c r="F40">
        <f t="shared" ca="1" si="5"/>
        <v>5.0903388685753201</v>
      </c>
      <c r="G40">
        <f t="shared" ca="1" si="5"/>
        <v>4.2761727872010757</v>
      </c>
      <c r="H40">
        <f t="shared" ca="1" si="5"/>
        <v>6.9093515005555677</v>
      </c>
      <c r="I40">
        <f t="shared" ca="1" si="5"/>
        <v>4.0778744220919751</v>
      </c>
      <c r="J40">
        <f t="shared" ca="1" si="5"/>
        <v>0.70209498403128845</v>
      </c>
      <c r="K40">
        <f t="shared" ca="1" si="5"/>
        <v>0.28427291765086182</v>
      </c>
      <c r="L40">
        <f t="shared" ca="1" si="5"/>
        <v>2.171517230551725</v>
      </c>
      <c r="M40">
        <f t="shared" ca="1" si="5"/>
        <v>3.2557770831268709</v>
      </c>
      <c r="N40">
        <f t="shared" ca="1" si="5"/>
        <v>5.9266369462096975</v>
      </c>
      <c r="O40">
        <f t="shared" ca="1" si="5"/>
        <v>3.0601479750698282</v>
      </c>
      <c r="P40">
        <f t="shared" ca="1" si="5"/>
        <v>2.9952427437675744</v>
      </c>
      <c r="Q40">
        <f t="shared" ca="1" si="5"/>
        <v>4.3306818859271523</v>
      </c>
      <c r="R40">
        <f t="shared" ca="1" si="4"/>
        <v>4.9304846512604996</v>
      </c>
      <c r="S40">
        <f t="shared" ca="1" si="4"/>
        <v>4.1893025803404891</v>
      </c>
      <c r="T40">
        <f t="shared" ca="1" si="4"/>
        <v>9.7714367878160573</v>
      </c>
      <c r="U40">
        <f t="shared" ca="1" si="4"/>
        <v>6.9640566384502005</v>
      </c>
      <c r="V40">
        <f t="shared" ca="1" si="4"/>
        <v>1.9788323514865747</v>
      </c>
      <c r="W40">
        <f t="shared" ca="1" si="4"/>
        <v>0.13102107515180927</v>
      </c>
      <c r="X40">
        <f t="shared" ca="1" si="4"/>
        <v>7.6677954883127617</v>
      </c>
      <c r="Y40">
        <f t="shared" ca="1" si="7"/>
        <v>6.9055786349701354</v>
      </c>
      <c r="Z40">
        <f t="shared" ca="1" si="7"/>
        <v>7.7822379567226783</v>
      </c>
      <c r="AA40">
        <f t="shared" ca="1" si="7"/>
        <v>4.7001655706376964</v>
      </c>
      <c r="AB40">
        <f t="shared" ca="1" si="7"/>
        <v>1.8604707639477558</v>
      </c>
      <c r="AC40">
        <f t="shared" ca="1" si="7"/>
        <v>9.7087222160331663</v>
      </c>
      <c r="AD40">
        <f t="shared" ca="1" si="7"/>
        <v>0.78480155628323889</v>
      </c>
      <c r="AE40">
        <f t="shared" ca="1" si="7"/>
        <v>9.5213671585705697</v>
      </c>
    </row>
    <row r="41" spans="1:31" x14ac:dyDescent="0.2">
      <c r="A41" s="22">
        <v>46158</v>
      </c>
      <c r="B41">
        <f t="shared" ca="1" si="5"/>
        <v>5.8782254041938096</v>
      </c>
      <c r="C41">
        <f t="shared" ca="1" si="5"/>
        <v>0.50357502452938796</v>
      </c>
      <c r="D41">
        <f t="shared" ca="1" si="5"/>
        <v>2.3341611405473861</v>
      </c>
      <c r="E41">
        <f t="shared" ca="1" si="5"/>
        <v>5.1560070205849042</v>
      </c>
      <c r="F41">
        <f t="shared" ca="1" si="5"/>
        <v>8.5749693688952782</v>
      </c>
      <c r="G41">
        <f t="shared" ca="1" si="5"/>
        <v>3.3678394779234608</v>
      </c>
      <c r="H41">
        <f t="shared" ca="1" si="5"/>
        <v>8.846550638735323</v>
      </c>
      <c r="I41">
        <f t="shared" ca="1" si="5"/>
        <v>0.5247582065591172</v>
      </c>
      <c r="J41">
        <f t="shared" ca="1" si="5"/>
        <v>0.53302194956969307</v>
      </c>
      <c r="K41">
        <f t="shared" ca="1" si="5"/>
        <v>2.4523928907385084E-2</v>
      </c>
      <c r="L41">
        <f t="shared" ca="1" si="5"/>
        <v>0.36124850394341101</v>
      </c>
      <c r="M41">
        <f t="shared" ca="1" si="5"/>
        <v>8.5380446677208575</v>
      </c>
      <c r="N41">
        <f t="shared" ca="1" si="5"/>
        <v>1.7634388877133722</v>
      </c>
      <c r="O41">
        <f t="shared" ca="1" si="5"/>
        <v>7.8190543904070333</v>
      </c>
      <c r="P41">
        <f t="shared" ca="1" si="5"/>
        <v>3.226307243982347</v>
      </c>
      <c r="Q41">
        <f t="shared" ca="1" si="5"/>
        <v>8.3478438537121882</v>
      </c>
      <c r="R41">
        <f t="shared" ca="1" si="4"/>
        <v>1.6909636263823347</v>
      </c>
      <c r="S41">
        <f t="shared" ca="1" si="4"/>
        <v>2.2107227477875524E-2</v>
      </c>
      <c r="T41">
        <f t="shared" ca="1" si="4"/>
        <v>5.2352288436568282</v>
      </c>
      <c r="U41">
        <f t="shared" ca="1" si="4"/>
        <v>4.8883822238351291</v>
      </c>
      <c r="V41">
        <f t="shared" ca="1" si="4"/>
        <v>8.5747027638794151</v>
      </c>
      <c r="W41">
        <f t="shared" ca="1" si="4"/>
        <v>7.0148269299444079</v>
      </c>
      <c r="X41">
        <f t="shared" ca="1" si="4"/>
        <v>9.3907186042826112</v>
      </c>
      <c r="Y41">
        <f t="shared" ca="1" si="7"/>
        <v>4.9360360995231911</v>
      </c>
      <c r="Z41">
        <f t="shared" ca="1" si="7"/>
        <v>9.360926516775999</v>
      </c>
      <c r="AA41">
        <f t="shared" ca="1" si="7"/>
        <v>3.9680230501984646</v>
      </c>
      <c r="AB41">
        <f t="shared" ca="1" si="7"/>
        <v>0.90360792463318518</v>
      </c>
      <c r="AC41">
        <f t="shared" ca="1" si="7"/>
        <v>2.0547279586453335</v>
      </c>
      <c r="AD41">
        <f t="shared" ca="1" si="7"/>
        <v>3.4359221720200317</v>
      </c>
      <c r="AE41">
        <f t="shared" ca="1" si="7"/>
        <v>4.0342059196607218</v>
      </c>
    </row>
    <row r="42" spans="1:31" x14ac:dyDescent="0.2">
      <c r="A42" s="21">
        <v>46163</v>
      </c>
      <c r="B42">
        <f t="shared" ca="1" si="5"/>
        <v>9.465089802961959</v>
      </c>
      <c r="C42">
        <f t="shared" ca="1" si="5"/>
        <v>7.2105779917216726</v>
      </c>
      <c r="D42">
        <f t="shared" ca="1" si="5"/>
        <v>0.67407929807867584</v>
      </c>
      <c r="E42">
        <f t="shared" ca="1" si="5"/>
        <v>1.7731954230004821</v>
      </c>
      <c r="F42">
        <f t="shared" ca="1" si="5"/>
        <v>8.1086275358012312</v>
      </c>
      <c r="G42">
        <f t="shared" ca="1" si="5"/>
        <v>2.8068322755293282</v>
      </c>
      <c r="H42">
        <f t="shared" ca="1" si="5"/>
        <v>1.4127609998126245</v>
      </c>
      <c r="I42">
        <f t="shared" ca="1" si="5"/>
        <v>8.553778885217735</v>
      </c>
      <c r="J42">
        <f t="shared" ca="1" si="5"/>
        <v>9.7842168556217288</v>
      </c>
      <c r="K42">
        <f t="shared" ca="1" si="5"/>
        <v>2.7464519646192187</v>
      </c>
      <c r="L42">
        <f t="shared" ca="1" si="5"/>
        <v>3.9843674992139921</v>
      </c>
      <c r="M42">
        <f t="shared" ca="1" si="5"/>
        <v>9.5181777763205897</v>
      </c>
      <c r="N42">
        <f t="shared" ca="1" si="5"/>
        <v>7.4970472284814536</v>
      </c>
      <c r="O42">
        <f t="shared" ca="1" si="5"/>
        <v>7.3957004629468148</v>
      </c>
      <c r="P42">
        <f t="shared" ca="1" si="5"/>
        <v>2.5029008899959857</v>
      </c>
      <c r="Q42">
        <f t="shared" ref="Q42:AE46" ca="1" si="8">RAND()*10</f>
        <v>2.1067726639269435</v>
      </c>
      <c r="R42">
        <f t="shared" ca="1" si="8"/>
        <v>4.3004342224463512</v>
      </c>
      <c r="S42">
        <f t="shared" ca="1" si="8"/>
        <v>4.5921515357590783</v>
      </c>
      <c r="T42">
        <f t="shared" ca="1" si="8"/>
        <v>4.1662625807337736</v>
      </c>
      <c r="U42">
        <f t="shared" ca="1" si="8"/>
        <v>9.2019972943372768</v>
      </c>
      <c r="V42">
        <f t="shared" ca="1" si="8"/>
        <v>8.7683365126824384</v>
      </c>
      <c r="W42">
        <f t="shared" ca="1" si="8"/>
        <v>5.6328557987749708</v>
      </c>
      <c r="X42">
        <f t="shared" ca="1" si="8"/>
        <v>0.20065552457189439</v>
      </c>
      <c r="Y42">
        <f t="shared" ca="1" si="8"/>
        <v>3.5853533756396017</v>
      </c>
      <c r="Z42">
        <f t="shared" ca="1" si="8"/>
        <v>6.0880731701330877</v>
      </c>
      <c r="AA42">
        <f t="shared" ca="1" si="8"/>
        <v>0.9957313561241854</v>
      </c>
      <c r="AB42">
        <f t="shared" ca="1" si="8"/>
        <v>2.7896196034104825</v>
      </c>
      <c r="AC42">
        <f t="shared" ca="1" si="8"/>
        <v>2.8333017597092649</v>
      </c>
      <c r="AD42">
        <f t="shared" ca="1" si="8"/>
        <v>8.8055251118269275</v>
      </c>
      <c r="AE42">
        <f t="shared" ca="1" si="8"/>
        <v>8.1670161909645937</v>
      </c>
    </row>
    <row r="43" spans="1:31" x14ac:dyDescent="0.2">
      <c r="A43" s="22">
        <v>46161</v>
      </c>
      <c r="B43">
        <f t="shared" ref="B43:Q46" ca="1" si="9">RAND()*10</f>
        <v>2.8907566887291489</v>
      </c>
      <c r="C43">
        <f t="shared" ca="1" si="9"/>
        <v>2.2349198367640541</v>
      </c>
      <c r="D43">
        <f t="shared" ca="1" si="9"/>
        <v>9.1566975684832723</v>
      </c>
      <c r="E43">
        <f t="shared" ca="1" si="9"/>
        <v>7.8913079863313289</v>
      </c>
      <c r="F43">
        <f t="shared" ca="1" si="9"/>
        <v>0.89142616596828095</v>
      </c>
      <c r="G43">
        <f t="shared" ca="1" si="9"/>
        <v>3.0240895544701574</v>
      </c>
      <c r="H43">
        <f t="shared" ca="1" si="9"/>
        <v>5.8837707126007599</v>
      </c>
      <c r="I43">
        <f t="shared" ca="1" si="9"/>
        <v>8.6483668032994849</v>
      </c>
      <c r="J43">
        <f t="shared" ca="1" si="9"/>
        <v>7.3759842802686393</v>
      </c>
      <c r="K43">
        <f t="shared" ca="1" si="9"/>
        <v>6.9188456048451288</v>
      </c>
      <c r="L43">
        <f t="shared" ca="1" si="9"/>
        <v>2.8926335957795613</v>
      </c>
      <c r="M43">
        <f t="shared" ca="1" si="9"/>
        <v>0.54896216136262055</v>
      </c>
      <c r="N43">
        <f t="shared" ca="1" si="9"/>
        <v>6.0176752027545515</v>
      </c>
      <c r="O43">
        <f t="shared" ca="1" si="9"/>
        <v>1.3216733972617012</v>
      </c>
      <c r="P43">
        <f t="shared" ca="1" si="9"/>
        <v>3.7870404903637631</v>
      </c>
      <c r="Q43">
        <f t="shared" ca="1" si="9"/>
        <v>6.0703669478066438</v>
      </c>
      <c r="R43">
        <f t="shared" ca="1" si="8"/>
        <v>8.7818326045970991</v>
      </c>
      <c r="S43">
        <f t="shared" ca="1" si="8"/>
        <v>8.1423554289214941</v>
      </c>
      <c r="T43">
        <f t="shared" ca="1" si="8"/>
        <v>1.0818981317789589</v>
      </c>
      <c r="U43">
        <f t="shared" ca="1" si="8"/>
        <v>8.6125311267369593</v>
      </c>
      <c r="V43">
        <f t="shared" ca="1" si="8"/>
        <v>1.1967920925441766</v>
      </c>
      <c r="W43">
        <f t="shared" ca="1" si="8"/>
        <v>9.8359462395161419</v>
      </c>
      <c r="X43">
        <f t="shared" ca="1" si="8"/>
        <v>4.3178659571099249</v>
      </c>
      <c r="Y43">
        <f t="shared" ca="1" si="8"/>
        <v>6.7770386636413713</v>
      </c>
      <c r="Z43">
        <f t="shared" ca="1" si="8"/>
        <v>5.2113213908205722</v>
      </c>
      <c r="AA43">
        <f t="shared" ca="1" si="8"/>
        <v>5.5571697125869317</v>
      </c>
      <c r="AB43">
        <f t="shared" ca="1" si="8"/>
        <v>9.999963419500995</v>
      </c>
      <c r="AC43">
        <f t="shared" ca="1" si="8"/>
        <v>0.58706715332193182</v>
      </c>
      <c r="AD43">
        <f t="shared" ca="1" si="8"/>
        <v>0.42661695089633134</v>
      </c>
      <c r="AE43">
        <f t="shared" ca="1" si="8"/>
        <v>2.5050346619848907</v>
      </c>
    </row>
    <row r="44" spans="1:31" x14ac:dyDescent="0.2">
      <c r="A44" s="21">
        <v>46157</v>
      </c>
      <c r="B44">
        <f t="shared" ca="1" si="9"/>
        <v>7.3513100355456995</v>
      </c>
      <c r="C44">
        <f t="shared" ca="1" si="9"/>
        <v>2.7780105573770166</v>
      </c>
      <c r="D44">
        <f t="shared" ca="1" si="9"/>
        <v>5.2972157749717717</v>
      </c>
      <c r="E44">
        <f t="shared" ca="1" si="9"/>
        <v>8.6299935236624297</v>
      </c>
      <c r="F44">
        <f t="shared" ca="1" si="9"/>
        <v>7.6743792206999961</v>
      </c>
      <c r="G44">
        <f t="shared" ca="1" si="9"/>
        <v>3.3349748752661181</v>
      </c>
      <c r="H44">
        <f t="shared" ca="1" si="9"/>
        <v>1.8968677227029929</v>
      </c>
      <c r="I44">
        <f t="shared" ca="1" si="9"/>
        <v>9.6548964661967709</v>
      </c>
      <c r="J44">
        <f t="shared" ca="1" si="9"/>
        <v>2.0074720948472811</v>
      </c>
      <c r="K44">
        <f t="shared" ca="1" si="9"/>
        <v>0.55802015673200978</v>
      </c>
      <c r="L44">
        <f t="shared" ca="1" si="9"/>
        <v>8.4880161566214412</v>
      </c>
      <c r="M44">
        <f t="shared" ca="1" si="9"/>
        <v>3.6308405673654995</v>
      </c>
      <c r="N44">
        <f t="shared" ca="1" si="9"/>
        <v>7.9891276622611542</v>
      </c>
      <c r="O44">
        <f t="shared" ca="1" si="9"/>
        <v>1.0017733328585132</v>
      </c>
      <c r="P44">
        <f t="shared" ca="1" si="9"/>
        <v>7.2329078674788052</v>
      </c>
      <c r="Q44">
        <f t="shared" ca="1" si="9"/>
        <v>0.59635777336695117</v>
      </c>
      <c r="R44">
        <f t="shared" ca="1" si="8"/>
        <v>6.7100275828671947</v>
      </c>
      <c r="S44">
        <f t="shared" ca="1" si="8"/>
        <v>1.007165073588937</v>
      </c>
      <c r="T44">
        <f t="shared" ca="1" si="8"/>
        <v>3.4760212966485438</v>
      </c>
      <c r="U44">
        <f t="shared" ca="1" si="8"/>
        <v>6.2396729285838788</v>
      </c>
      <c r="V44">
        <f t="shared" ca="1" si="8"/>
        <v>5.2422509571101035</v>
      </c>
      <c r="W44">
        <f t="shared" ca="1" si="8"/>
        <v>6.7865904413768749</v>
      </c>
      <c r="X44">
        <f t="shared" ca="1" si="8"/>
        <v>7.5079072976547367</v>
      </c>
      <c r="Y44">
        <f t="shared" ca="1" si="8"/>
        <v>4.5749064391908965</v>
      </c>
      <c r="Z44">
        <f t="shared" ca="1" si="8"/>
        <v>2.9450072479361102</v>
      </c>
      <c r="AA44">
        <f t="shared" ca="1" si="8"/>
        <v>9.2588080767778376</v>
      </c>
      <c r="AB44">
        <f t="shared" ca="1" si="8"/>
        <v>7.6093005299122742</v>
      </c>
      <c r="AC44">
        <f t="shared" ca="1" si="8"/>
        <v>7.820944341147702</v>
      </c>
      <c r="AD44">
        <f t="shared" ca="1" si="8"/>
        <v>5.7123114114530749</v>
      </c>
      <c r="AE44">
        <f t="shared" ca="1" si="8"/>
        <v>9.5609907027899741</v>
      </c>
    </row>
    <row r="45" spans="1:31" x14ac:dyDescent="0.2">
      <c r="A45" s="22">
        <v>46159</v>
      </c>
      <c r="B45">
        <f t="shared" ca="1" si="9"/>
        <v>0.58851715844185692</v>
      </c>
      <c r="C45">
        <f t="shared" ca="1" si="9"/>
        <v>9.3040810835019911</v>
      </c>
      <c r="D45">
        <f t="shared" ca="1" si="9"/>
        <v>2.7614680667141367</v>
      </c>
      <c r="E45">
        <f t="shared" ca="1" si="9"/>
        <v>7.2668979481394569</v>
      </c>
      <c r="F45">
        <f t="shared" ca="1" si="9"/>
        <v>1.4339117296761428</v>
      </c>
      <c r="G45">
        <f t="shared" ca="1" si="9"/>
        <v>5.8983371177554496</v>
      </c>
      <c r="H45">
        <f t="shared" ca="1" si="9"/>
        <v>4.9210159800875983</v>
      </c>
      <c r="I45">
        <f t="shared" ca="1" si="9"/>
        <v>2.8350302620535892</v>
      </c>
      <c r="J45">
        <f t="shared" ca="1" si="9"/>
        <v>8.1291417873059917</v>
      </c>
      <c r="K45">
        <f t="shared" ca="1" si="9"/>
        <v>8.9976551412755086</v>
      </c>
      <c r="L45">
        <f t="shared" ca="1" si="9"/>
        <v>1.7338688618372955</v>
      </c>
      <c r="M45">
        <f t="shared" ca="1" si="9"/>
        <v>1.8279555888863486</v>
      </c>
      <c r="N45">
        <f t="shared" ca="1" si="9"/>
        <v>2.134229299945626</v>
      </c>
      <c r="O45">
        <f t="shared" ca="1" si="9"/>
        <v>5.5850039724131104</v>
      </c>
      <c r="P45">
        <f t="shared" ca="1" si="9"/>
        <v>4.515631383181498</v>
      </c>
      <c r="Q45">
        <f t="shared" ca="1" si="9"/>
        <v>9.8649822002951275</v>
      </c>
      <c r="R45">
        <f t="shared" ca="1" si="8"/>
        <v>0.63444963484935557</v>
      </c>
      <c r="S45">
        <f t="shared" ca="1" si="8"/>
        <v>8.033388884632318</v>
      </c>
      <c r="T45">
        <f t="shared" ca="1" si="8"/>
        <v>3.6334572668996481</v>
      </c>
      <c r="U45">
        <f t="shared" ca="1" si="8"/>
        <v>5.1344983370056188</v>
      </c>
      <c r="V45">
        <f t="shared" ca="1" si="8"/>
        <v>6.2823371678098958</v>
      </c>
      <c r="W45">
        <f t="shared" ca="1" si="8"/>
        <v>7.0417371671806599</v>
      </c>
      <c r="X45">
        <f t="shared" ca="1" si="8"/>
        <v>2.2303622982604132</v>
      </c>
      <c r="Y45">
        <f t="shared" ca="1" si="8"/>
        <v>4.2328313530059392</v>
      </c>
      <c r="Z45">
        <f t="shared" ca="1" si="8"/>
        <v>2.3309695107369741</v>
      </c>
      <c r="AA45">
        <f t="shared" ca="1" si="8"/>
        <v>8.9737828817880061</v>
      </c>
      <c r="AB45">
        <f t="shared" ca="1" si="8"/>
        <v>0.39885793968740924</v>
      </c>
      <c r="AC45">
        <f t="shared" ca="1" si="8"/>
        <v>6.2073573725365261</v>
      </c>
      <c r="AD45">
        <f t="shared" ca="1" si="8"/>
        <v>5.3660433945911041</v>
      </c>
      <c r="AE45">
        <f t="shared" ca="1" si="8"/>
        <v>3.793543146580892</v>
      </c>
    </row>
    <row r="46" spans="1:31" x14ac:dyDescent="0.2">
      <c r="A46" s="21">
        <v>46162</v>
      </c>
      <c r="B46">
        <f t="shared" ca="1" si="9"/>
        <v>4.0445988497951273</v>
      </c>
      <c r="C46">
        <f t="shared" ca="1" si="9"/>
        <v>9.2874873839630911</v>
      </c>
      <c r="D46">
        <f t="shared" ca="1" si="9"/>
        <v>0.5577332215105979</v>
      </c>
      <c r="E46">
        <f t="shared" ca="1" si="9"/>
        <v>4.8010425147968183</v>
      </c>
      <c r="F46">
        <f t="shared" ca="1" si="9"/>
        <v>9.7189094295569252</v>
      </c>
      <c r="G46">
        <f t="shared" ca="1" si="9"/>
        <v>2.0320724194465267</v>
      </c>
      <c r="H46">
        <f t="shared" ca="1" si="9"/>
        <v>9.6447418303277619</v>
      </c>
      <c r="I46">
        <f t="shared" ca="1" si="9"/>
        <v>2.740958429203848</v>
      </c>
      <c r="J46">
        <f t="shared" ca="1" si="9"/>
        <v>6.1517853550362318</v>
      </c>
      <c r="K46">
        <f t="shared" ca="1" si="9"/>
        <v>1.6922676113264845</v>
      </c>
      <c r="L46">
        <f t="shared" ca="1" si="9"/>
        <v>9.9466206630495009</v>
      </c>
      <c r="M46">
        <f t="shared" ca="1" si="9"/>
        <v>4.237224847326444</v>
      </c>
      <c r="N46">
        <f t="shared" ca="1" si="9"/>
        <v>0.25726989153670776</v>
      </c>
      <c r="O46">
        <f t="shared" ca="1" si="9"/>
        <v>9.9063656499191861</v>
      </c>
      <c r="P46">
        <f t="shared" ca="1" si="9"/>
        <v>8.3297253369388642</v>
      </c>
      <c r="Q46">
        <f t="shared" ca="1" si="9"/>
        <v>9.5904846004839506</v>
      </c>
      <c r="R46">
        <f t="shared" ca="1" si="8"/>
        <v>3.588212242775588</v>
      </c>
      <c r="S46">
        <f t="shared" ca="1" si="8"/>
        <v>1.9913913552132234</v>
      </c>
      <c r="T46">
        <f t="shared" ca="1" si="8"/>
        <v>1.1317877907952667</v>
      </c>
      <c r="U46">
        <f t="shared" ca="1" si="8"/>
        <v>6.719946653899437</v>
      </c>
      <c r="V46">
        <f t="shared" ca="1" si="8"/>
        <v>6.0799821283494904</v>
      </c>
      <c r="W46">
        <f t="shared" ca="1" si="8"/>
        <v>2.1612587936777485</v>
      </c>
      <c r="X46">
        <f t="shared" ca="1" si="8"/>
        <v>2.5040054743634976</v>
      </c>
      <c r="Y46">
        <f t="shared" ca="1" si="8"/>
        <v>8.5998867023302861</v>
      </c>
      <c r="Z46">
        <f t="shared" ca="1" si="8"/>
        <v>9.555175275654836</v>
      </c>
      <c r="AA46">
        <f t="shared" ca="1" si="8"/>
        <v>3.9355898503662701</v>
      </c>
      <c r="AB46">
        <f t="shared" ca="1" si="8"/>
        <v>6.8526946245993194</v>
      </c>
      <c r="AC46">
        <f t="shared" ca="1" si="8"/>
        <v>9.8872386783554767</v>
      </c>
      <c r="AD46">
        <f t="shared" ca="1" si="8"/>
        <v>4.0030597466161</v>
      </c>
      <c r="AE46">
        <f t="shared" ca="1" si="8"/>
        <v>9.812402266434745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7545061-ACC6-42AC-A22A-5968E5D78153}">
            <xm:f>IF(VLOOKUP($A2,Blueprints!$A$2:$J$101,4,FALSE)="Hybrid",TRUE,FALSE)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2" id="{3A4AC529-602E-4D8E-B3FD-2B71E34BF1D8}">
            <xm:f>IF(VLOOKUP($A2,Blueprints!$A$2:$J$101,4,FALSE)="Composites",TRUE,FALSE)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" id="{D8C24351-A3DA-4C7A-9FF8-803DA76104AC}">
            <xm:f>IF(VLOOKUP($A2,Blueprints!$A$2:$J$101,3,FALSE)="Industry",TRUE,FALSE)</xm:f>
            <x14:dxf>
              <fill>
                <patternFill>
                  <bgColor theme="7" tint="0.59996337778862885"/>
                </patternFill>
              </fill>
            </x14:dxf>
          </x14:cfRule>
          <xm:sqref>A2:A46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2"/>
  <sheetViews>
    <sheetView workbookViewId="0">
      <selection activeCell="C17" sqref="C17"/>
    </sheetView>
  </sheetViews>
  <sheetFormatPr defaultColWidth="14.42578125" defaultRowHeight="15.75" customHeight="1" x14ac:dyDescent="0.2"/>
  <cols>
    <col min="1" max="1" width="20.5703125" customWidth="1"/>
    <col min="2" max="2" width="38.7109375" customWidth="1"/>
    <col min="4" max="5" width="15.5703125" customWidth="1"/>
    <col min="6" max="7" width="18.5703125" customWidth="1"/>
  </cols>
  <sheetData>
    <row r="1" spans="1:7" ht="15.75" customHeight="1" x14ac:dyDescent="0.2">
      <c r="A1" s="1" t="s">
        <v>1</v>
      </c>
      <c r="B1" s="1" t="s">
        <v>2</v>
      </c>
      <c r="C1" s="1" t="s">
        <v>13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.75" customHeight="1" x14ac:dyDescent="0.2">
      <c r="A2" s="1" t="s">
        <v>25</v>
      </c>
      <c r="B2" s="1" t="s">
        <v>80</v>
      </c>
      <c r="C2" t="e">
        <f>VLOOKUP(B2,Blueprints!A$2:I$132,2,FALSE)</f>
        <v>#N/A</v>
      </c>
      <c r="D2" s="17" t="e">
        <f>1440/( VLOOKUP(B2,Blueprints!A$2:I$132,6,FALSE)*(1 - IF(VLOOKUP(B2,Blueprints!A$1:I$132,3,FALSE)="Industry",Station!F$4,Station!G$3))*(1 - 0.04*VLOOKUP(A2,Characters!A1:E10,IF(VLOOKUP(B2,Blueprints!A$1:I$132,3,FALSE)="Industry",2,4))))</f>
        <v>#N/A</v>
      </c>
      <c r="E2" s="10" t="e">
        <f>IF(B2="","", VLOOKUP($B2,Blueprint_Market!$A$2:$I$101,9,FALSE)*VLOOKUP($A2,Characters!$A$1:$E$10,IF(VLOOKUP($B2,Blueprints!$A$1:$I$132,3,FALSE)="Indsutry",3,5),FALSE)*$D2)</f>
        <v>#N/A</v>
      </c>
      <c r="F2" s="10" t="e">
        <f t="shared" ref="F2:F12" si="0">E2*30</f>
        <v>#N/A</v>
      </c>
      <c r="G2" s="10" t="e">
        <f>IF(B2="","", D2*Parameters!B$3*VLOOKUP($B2,Blueprint_Market!$A$2:$I$101,3,FALSE)*VLOOKUP($A2,Characters!$A$1:$E$10,IF(VLOOKUP($B2,Blueprints!$A$1:$I$132,3,FALSE)="Indsutry",3,5),FALSE))</f>
        <v>#N/A</v>
      </c>
    </row>
    <row r="3" spans="1:7" ht="15.75" customHeight="1" x14ac:dyDescent="0.2">
      <c r="A3" s="1" t="s">
        <v>27</v>
      </c>
      <c r="B3" s="1" t="s">
        <v>70</v>
      </c>
      <c r="C3" t="e">
        <f>VLOOKUP(B3,Blueprints!A$2:I$132,2,FALSE)</f>
        <v>#N/A</v>
      </c>
      <c r="D3" s="17" t="e">
        <f>1440/( VLOOKUP(B3,Blueprints!A$2:I$132,6,FALSE)*(1 - IF(VLOOKUP(B3,Blueprints!A$1:I$132,3,FALSE)="Industry",Station!F$4,Station!G$3))*(1 - 0.04*VLOOKUP(A3,Characters!A2:E11,IF(VLOOKUP(B3,Blueprints!A$1:I$132,3,FALSE)="Industry",2,4))))</f>
        <v>#N/A</v>
      </c>
      <c r="E3" s="10" t="e">
        <f>IF(B3="","", VLOOKUP($B3,Blueprint_Market!$A$2:$I$101,9,FALSE)*VLOOKUP($A3,Characters!$A$1:$E$10,IF(VLOOKUP($B3,Blueprints!$A$1:$I$132,3,FALSE)="Indsutry",3,5),FALSE)*$D3)</f>
        <v>#N/A</v>
      </c>
      <c r="F3" s="10" t="e">
        <f t="shared" si="0"/>
        <v>#N/A</v>
      </c>
      <c r="G3" s="10" t="e">
        <f>IF(B3="","", D3*Parameters!B$3*VLOOKUP($B3,Blueprint_Market!$A$2:$I$101,3,FALSE)*VLOOKUP($A3,Characters!$A$1:$E$10,IF(VLOOKUP($B3,Blueprints!$A$1:$I$132,3,FALSE)="Indsutry",3,5),FALSE))</f>
        <v>#N/A</v>
      </c>
    </row>
    <row r="4" spans="1:7" ht="15.75" customHeight="1" x14ac:dyDescent="0.2">
      <c r="A4" s="1" t="s">
        <v>29</v>
      </c>
      <c r="B4" s="1" t="s">
        <v>102</v>
      </c>
      <c r="C4" t="e">
        <f>VLOOKUP(B4,Blueprints!A$2:I$132,2,FALSE)</f>
        <v>#N/A</v>
      </c>
      <c r="D4" s="17" t="e">
        <f>1440/( VLOOKUP(B4,Blueprints!A$2:I$132,6,FALSE)*(1 - IF(VLOOKUP(B4,Blueprints!A$1:I$132,3,FALSE)="Industry",Station!F$4,Station!G$3))*(1 - 0.04*VLOOKUP(A4,Characters!A3:E12,IF(VLOOKUP(B4,Blueprints!A$1:I$132,3,FALSE)="Industry",2,4))))</f>
        <v>#N/A</v>
      </c>
      <c r="E4" s="10" t="e">
        <f>IF(B4="","", VLOOKUP($B4,Blueprint_Market!$A$2:$I$101,9,FALSE)*VLOOKUP($A4,Characters!$A$1:$E$10,IF(VLOOKUP($B4,Blueprints!$A$1:$I$132,3,FALSE)="Indsutry",3,5),FALSE)*$D4)</f>
        <v>#N/A</v>
      </c>
      <c r="F4" s="10" t="e">
        <f t="shared" si="0"/>
        <v>#N/A</v>
      </c>
      <c r="G4" s="10" t="e">
        <f>IF(B4="","", D4*Parameters!B$3*VLOOKUP($B4,Blueprint_Market!$A$2:$I$101,3,FALSE)*VLOOKUP($A4,Characters!$A$1:$E$10,IF(VLOOKUP($B4,Blueprints!$A$1:$I$132,3,FALSE)="Indsutry",3,5),FALSE))</f>
        <v>#N/A</v>
      </c>
    </row>
    <row r="5" spans="1:7" ht="15.75" customHeight="1" x14ac:dyDescent="0.2">
      <c r="A5" s="1" t="s">
        <v>34</v>
      </c>
      <c r="B5" s="1" t="s">
        <v>103</v>
      </c>
      <c r="C5" t="e">
        <f>VLOOKUP(B5,Blueprints!A$2:I$132,2,FALSE)</f>
        <v>#N/A</v>
      </c>
      <c r="D5" s="17" t="e">
        <f>1440/( VLOOKUP(B5,Blueprints!A$2:I$132,6,FALSE)*(1 - IF(VLOOKUP(B5,Blueprints!A$1:I$132,3,FALSE)="Industry",Station!F$4,Station!G$3))*(1 - 0.04*VLOOKUP(A5,Characters!A4:E13,IF(VLOOKUP(B5,Blueprints!A$1:I$132,3,FALSE)="Industry",2,4))))</f>
        <v>#N/A</v>
      </c>
      <c r="E5" s="10" t="e">
        <f>IF(B5="","", VLOOKUP($B5,Blueprint_Market!$A$2:$I$101,9,FALSE)*VLOOKUP($A5,Characters!$A$1:$E$10,IF(VLOOKUP($B5,Blueprints!$A$1:$I$132,3,FALSE)="Indsutry",3,5),FALSE)*$D5)</f>
        <v>#N/A</v>
      </c>
      <c r="F5" s="10" t="e">
        <f t="shared" si="0"/>
        <v>#N/A</v>
      </c>
      <c r="G5" s="10" t="e">
        <f>IF(B5="","", D5*Parameters!B$3*VLOOKUP($B5,Blueprint_Market!$A$2:$I$101,3,FALSE)*VLOOKUP($A5,Characters!$A$1:$E$10,IF(VLOOKUP($B5,Blueprints!$A$1:$I$132,3,FALSE)="Indsutry",3,5),FALSE))</f>
        <v>#N/A</v>
      </c>
    </row>
    <row r="6" spans="1:7" ht="15.75" customHeight="1" x14ac:dyDescent="0.2">
      <c r="A6" s="1" t="s">
        <v>32</v>
      </c>
      <c r="B6" s="1" t="s">
        <v>66</v>
      </c>
      <c r="C6" t="e">
        <f>VLOOKUP(B6,Blueprints!A$2:I$132,2,FALSE)</f>
        <v>#N/A</v>
      </c>
      <c r="D6" s="17" t="e">
        <f>1440/( VLOOKUP(B6,Blueprints!A$2:I$132,6,FALSE)*(1 - IF(VLOOKUP(B6,Blueprints!A$1:I$132,3,FALSE)="Industry",Station!F$4,Station!G$3))*(1 - 0.04*VLOOKUP(A6,Characters!A5:E14,IF(VLOOKUP(B6,Blueprints!A$1:I$132,3,FALSE)="Industry",2,4))))</f>
        <v>#N/A</v>
      </c>
      <c r="E6" s="10" t="e">
        <f>IF(B6="","", VLOOKUP($B6,Blueprint_Market!$A$2:$I$101,9,FALSE)*VLOOKUP($A6,Characters!$A$1:$E$10,IF(VLOOKUP($B6,Blueprints!$A$1:$I$132,3,FALSE)="Indsutry",3,5),FALSE)*$D6)</f>
        <v>#N/A</v>
      </c>
      <c r="F6" s="10" t="e">
        <f t="shared" si="0"/>
        <v>#N/A</v>
      </c>
      <c r="G6" s="10" t="e">
        <f>IF(B6="","", D6*Parameters!B$3*VLOOKUP($B6,Blueprint_Market!$A$2:$I$101,3,FALSE)*VLOOKUP($A6,Characters!$A$1:$E$10,IF(VLOOKUP($B6,Blueprints!$A$1:$I$132,3,FALSE)="Indsutry",3,5),FALSE))</f>
        <v>#N/A</v>
      </c>
    </row>
    <row r="7" spans="1:7" ht="15.75" customHeight="1" x14ac:dyDescent="0.2">
      <c r="D7" s="17"/>
      <c r="E7" s="10"/>
      <c r="F7" s="10"/>
      <c r="G7" s="10"/>
    </row>
    <row r="8" spans="1:7" ht="15.75" customHeight="1" x14ac:dyDescent="0.2">
      <c r="D8" s="17"/>
      <c r="E8" s="10"/>
      <c r="F8" s="10"/>
      <c r="G8" s="10"/>
    </row>
    <row r="9" spans="1:7" ht="15.75" customHeight="1" x14ac:dyDescent="0.2">
      <c r="D9" s="17"/>
      <c r="E9" s="10"/>
      <c r="F9" s="10"/>
      <c r="G9" s="10"/>
    </row>
    <row r="10" spans="1:7" ht="15.75" customHeight="1" x14ac:dyDescent="0.2">
      <c r="D10" s="17"/>
      <c r="E10" s="10"/>
      <c r="F10" s="10"/>
      <c r="G10" s="10"/>
    </row>
    <row r="11" spans="1:7" ht="15.75" customHeight="1" x14ac:dyDescent="0.2">
      <c r="D11" s="17"/>
      <c r="E11" s="10"/>
      <c r="F11" s="10"/>
      <c r="G11" s="10"/>
    </row>
    <row r="12" spans="1:7" ht="15.75" customHeight="1" x14ac:dyDescent="0.2">
      <c r="D12" s="17"/>
      <c r="E12" s="10"/>
      <c r="F12" s="10"/>
      <c r="G12" s="10"/>
    </row>
  </sheetData>
  <autoFilter ref="A1:G12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800-000000000000}">
          <x14:formula1>
            <xm:f>Characters!$A$2:$A$10</xm:f>
          </x14:formula1>
          <xm:sqref>A2:A12</xm:sqref>
        </x14:dataValidation>
        <x14:dataValidation type="list" allowBlank="1" xr:uid="{00000000-0002-0000-0800-000001000000}">
          <x14:formula1>
            <xm:f>Blueprints!$B$2:$B$81</xm:f>
          </x14:formula1>
          <xm:sqref>B2:B12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4"/>
  <sheetViews>
    <sheetView workbookViewId="0"/>
  </sheetViews>
  <sheetFormatPr defaultColWidth="14.42578125" defaultRowHeight="15.75" customHeight="1" x14ac:dyDescent="0.2"/>
  <cols>
    <col min="1" max="1" width="20.5703125" customWidth="1"/>
    <col min="2" max="2" width="38.7109375" customWidth="1"/>
    <col min="4" max="5" width="15.5703125" customWidth="1"/>
    <col min="6" max="7" width="18.5703125" customWidth="1"/>
  </cols>
  <sheetData>
    <row r="1" spans="1:7" ht="15.75" customHeight="1" x14ac:dyDescent="0.2">
      <c r="A1" s="1" t="s">
        <v>1</v>
      </c>
      <c r="B1" s="1" t="s">
        <v>2</v>
      </c>
      <c r="C1" s="1" t="s">
        <v>13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.75" customHeight="1" x14ac:dyDescent="0.2">
      <c r="A2" s="1" t="s">
        <v>25</v>
      </c>
      <c r="B2" s="1" t="s">
        <v>37</v>
      </c>
      <c r="C2" t="e">
        <f>VLOOKUP(B2,Blueprints!A$2:I$132,2,FALSE)</f>
        <v>#N/A</v>
      </c>
      <c r="D2" s="17" t="e">
        <f>1440/( VLOOKUP(B2,Blueprints!A$2:I$132,6,FALSE)*(1 - IF(VLOOKUP(B2,Blueprints!A$1:I$132,3,FALSE)="Industry",Station!F$4,Station!G$3))*(1 - 0.04*VLOOKUP(A2,Characters!A1:E10,IF(VLOOKUP(B2,Blueprints!A$1:I$132,3,FALSE)="Industry",2,4))))</f>
        <v>#N/A</v>
      </c>
      <c r="E2" s="10" t="e">
        <f>IF(B2="","", VLOOKUP($B2,Blueprint_Market!$A$2:$I$101,9,FALSE)*VLOOKUP($A2,Characters!$A$1:$E$10,3,FALSE)*$D2)</f>
        <v>#N/A</v>
      </c>
      <c r="F2" s="10" t="e">
        <f t="shared" ref="F2:F12" si="0">E2*30</f>
        <v>#N/A</v>
      </c>
      <c r="G2" s="10" t="e">
        <f>IF(B2="","", D2*Parameters!B$3*VLOOKUP($B2,Blueprint_Market!$A$2:$I$101,3,FALSE)*VLOOKUP($A2,Characters!$A$1:$E$10,IF(VLOOKUP($B2,Blueprints!$A$1:$I$132,3,FALSE)="Indsutry",3,5),FALSE))</f>
        <v>#N/A</v>
      </c>
    </row>
    <row r="3" spans="1:7" ht="15.75" customHeight="1" x14ac:dyDescent="0.2">
      <c r="A3" s="1" t="s">
        <v>27</v>
      </c>
      <c r="B3" s="1" t="s">
        <v>40</v>
      </c>
      <c r="C3" t="e">
        <f>VLOOKUP(B3,Blueprints!A$2:I$132,2,FALSE)</f>
        <v>#N/A</v>
      </c>
      <c r="D3" s="17" t="e">
        <f>1440/( VLOOKUP(B3,Blueprints!A$2:I$132,6,FALSE)*(1 - IF(VLOOKUP(B3,Blueprints!A$1:I$132,3,FALSE)="Industry",Station!F$4,Station!G$3))*(1 - 0.04*VLOOKUP(A3,Characters!A2:E11,IF(VLOOKUP(B3,Blueprints!A$1:I$132,3,FALSE)="Industry",2,4))))</f>
        <v>#N/A</v>
      </c>
      <c r="E3" s="10" t="e">
        <f>IF(B3="","", VLOOKUP($B3,Blueprint_Market!$A$2:$I$101,9,FALSE)*VLOOKUP($A3,Characters!$A$1:$E$10,3,FALSE)*$D3)</f>
        <v>#N/A</v>
      </c>
      <c r="F3" s="10" t="e">
        <f t="shared" si="0"/>
        <v>#N/A</v>
      </c>
      <c r="G3" s="10" t="e">
        <f>IF(B3="","", D3*Parameters!B$3*VLOOKUP($B3,Blueprint_Market!$A$2:$I$101,3,FALSE)*VLOOKUP($A3,Characters!$A$1:$E$10,IF(VLOOKUP($B3,Blueprints!$A$1:$I$132,3,FALSE)="Indsutry",3,5),FALSE))</f>
        <v>#N/A</v>
      </c>
    </row>
    <row r="4" spans="1:7" ht="15.75" customHeight="1" x14ac:dyDescent="0.2">
      <c r="A4" s="1" t="s">
        <v>29</v>
      </c>
      <c r="B4" s="1" t="s">
        <v>43</v>
      </c>
      <c r="C4" t="e">
        <f>VLOOKUP(B4,Blueprints!A$2:I$132,2,FALSE)</f>
        <v>#N/A</v>
      </c>
      <c r="D4" s="17" t="e">
        <f>1440/( VLOOKUP(B4,Blueprints!A$2:I$132,6,FALSE)*(1 - IF(VLOOKUP(B4,Blueprints!A$1:I$132,3,FALSE)="Industry",Station!F$4,Station!G$3))*(1 - 0.04*VLOOKUP(A4,Characters!A3:E12,IF(VLOOKUP(B4,Blueprints!A$1:I$132,3,FALSE)="Industry",2,4))))</f>
        <v>#N/A</v>
      </c>
      <c r="E4" s="10" t="e">
        <f>IF(B4="","", VLOOKUP($B4,Blueprint_Market!$A$2:$I$101,9,FALSE)*VLOOKUP($A4,Characters!$A$1:$E$10,3,FALSE)*$D4)</f>
        <v>#N/A</v>
      </c>
      <c r="F4" s="10" t="e">
        <f t="shared" si="0"/>
        <v>#N/A</v>
      </c>
      <c r="G4" s="10" t="e">
        <f>IF(B4="","", D4*Parameters!B$3*VLOOKUP($B4,Blueprint_Market!$A$2:$I$101,3,FALSE)*VLOOKUP($A4,Characters!$A$1:$E$10,IF(VLOOKUP($B4,Blueprints!$A$1:$I$132,3,FALSE)="Indsutry",3,5),FALSE))</f>
        <v>#N/A</v>
      </c>
    </row>
    <row r="5" spans="1:7" ht="15.75" customHeight="1" x14ac:dyDescent="0.2">
      <c r="A5" s="1" t="s">
        <v>34</v>
      </c>
      <c r="B5" s="1" t="s">
        <v>35</v>
      </c>
      <c r="C5" t="e">
        <f>VLOOKUP(B5,Blueprints!A$2:I$132,2,FALSE)</f>
        <v>#N/A</v>
      </c>
      <c r="D5" s="17" t="e">
        <f>1440/( VLOOKUP(B5,Blueprints!A$2:I$132,6,FALSE)*(1 - IF(VLOOKUP(B5,Blueprints!A$1:I$132,3,FALSE)="Industry",Station!F$4,Station!G$3))*(1 - 0.04*VLOOKUP(A5,Characters!A4:E13,IF(VLOOKUP(B5,Blueprints!A$1:I$132,3,FALSE)="Industry",2,4))))</f>
        <v>#N/A</v>
      </c>
      <c r="E5" s="10" t="e">
        <f>IF(B5="","", VLOOKUP($B5,Blueprint_Market!$A$2:$I$101,9,FALSE)*VLOOKUP($A5,Characters!$A$1:$E$10,3,FALSE)*$D5)</f>
        <v>#N/A</v>
      </c>
      <c r="F5" s="10" t="e">
        <f t="shared" si="0"/>
        <v>#N/A</v>
      </c>
      <c r="G5" s="10" t="e">
        <f>IF(B5="","", D5*Parameters!B$3*VLOOKUP($B5,Blueprint_Market!$A$2:$I$101,3,FALSE)*VLOOKUP($A5,Characters!$A$1:$E$10,IF(VLOOKUP($B5,Blueprints!$A$1:$I$132,3,FALSE)="Indsutry",3,5),FALSE))</f>
        <v>#N/A</v>
      </c>
    </row>
    <row r="6" spans="1:7" ht="15.75" customHeight="1" x14ac:dyDescent="0.2">
      <c r="A6" s="1" t="s">
        <v>32</v>
      </c>
      <c r="B6" s="1" t="s">
        <v>42</v>
      </c>
      <c r="C6" t="e">
        <f>VLOOKUP(B6,Blueprints!A$2:I$132,2,FALSE)</f>
        <v>#N/A</v>
      </c>
      <c r="D6" s="17" t="e">
        <f>1440/( VLOOKUP(B6,Blueprints!A$2:I$132,6,FALSE)*(1 - IF(VLOOKUP(B6,Blueprints!A$1:I$132,3,FALSE)="Industry",Station!F$4,Station!G$3))*(1 - 0.04*VLOOKUP(A6,Characters!A5:E14,IF(VLOOKUP(B6,Blueprints!A$1:I$132,3,FALSE)="Industry",2,4))))</f>
        <v>#N/A</v>
      </c>
      <c r="E6" s="10" t="e">
        <f>IF(B6="","", VLOOKUP($B6,Blueprint_Market!$A$2:$I$101,9,FALSE)*VLOOKUP($A6,Characters!$A$1:$E$10,3,FALSE)*$D6)</f>
        <v>#N/A</v>
      </c>
      <c r="F6" s="10" t="e">
        <f t="shared" si="0"/>
        <v>#N/A</v>
      </c>
      <c r="G6" s="10" t="e">
        <f>IF(B6="","", D6*Parameters!B$3*VLOOKUP($B6,Blueprint_Market!$A$2:$I$101,3,FALSE)*VLOOKUP($A6,Characters!$A$1:$E$10,IF(VLOOKUP($B6,Blueprints!$A$1:$I$132,3,FALSE)="Indsutry",3,5),FALSE))</f>
        <v>#N/A</v>
      </c>
    </row>
    <row r="7" spans="1:7" ht="15.75" customHeight="1" x14ac:dyDescent="0.2">
      <c r="A7" s="1" t="s">
        <v>27</v>
      </c>
      <c r="B7" s="1" t="s">
        <v>38</v>
      </c>
      <c r="C7" t="e">
        <f>VLOOKUP(B7,Blueprints!A$2:I$132,2,FALSE)</f>
        <v>#N/A</v>
      </c>
      <c r="D7" s="17" t="e">
        <f>1440/( VLOOKUP(B7,Blueprints!A$2:I$132,6,FALSE)*(1 - IF(VLOOKUP(B7,Blueprints!A$1:I$132,3,FALSE)="Industry",Station!F$4,Station!G$3))*(1 - 0.04*VLOOKUP(A7,Characters!A6:E15,IF(VLOOKUP(B7,Blueprints!A$1:I$132,3,FALSE)="Industry",2,4))))</f>
        <v>#N/A</v>
      </c>
      <c r="E7" s="10" t="e">
        <f>IF(B7="","", VLOOKUP($B7,Blueprint_Market!$A$2:$I$101,9,FALSE)*VLOOKUP($A7,Characters!$A$1:$E$10,3,FALSE)*$D7)</f>
        <v>#N/A</v>
      </c>
      <c r="F7" s="10" t="e">
        <f t="shared" si="0"/>
        <v>#N/A</v>
      </c>
      <c r="G7" s="10" t="e">
        <f>IF(B7="","", D7*Parameters!B$3*VLOOKUP($B7,Blueprint_Market!$A$2:$I$101,3,FALSE)*VLOOKUP($A7,Characters!$A$1:$E$10,IF(VLOOKUP($B7,Blueprints!$A$1:$I$132,3,FALSE)="Indsutry",3,5),FALSE))</f>
        <v>#N/A</v>
      </c>
    </row>
    <row r="8" spans="1:7" ht="15.75" customHeight="1" x14ac:dyDescent="0.2">
      <c r="C8" t="e">
        <f>VLOOKUP(B8,Blueprints!A$2:I$132,2,FALSE)</f>
        <v>#N/A</v>
      </c>
      <c r="D8" s="17" t="e">
        <f>1440/( VLOOKUP(B8,Blueprints!A$2:I$132,6,FALSE)*(1 - IF(VLOOKUP(B8,Blueprints!A$1:I$132,3,FALSE)="Industry",Station!F$4,Station!G$3))*(1 - 0.04*VLOOKUP(A8,Characters!A7:E16,IF(VLOOKUP(B8,Blueprints!A$1:I$132,3,FALSE)="Industry",2,4))))</f>
        <v>#N/A</v>
      </c>
      <c r="E8" s="10" t="str">
        <f>IF(B8="","", VLOOKUP($B8,Blueprint_Market!$A$2:$I$101,9,FALSE)*VLOOKUP($A8,Characters!$A$1:$E$10,3,FALSE)*$D8)</f>
        <v/>
      </c>
      <c r="F8" s="10" t="e">
        <f t="shared" si="0"/>
        <v>#VALUE!</v>
      </c>
      <c r="G8" s="10" t="str">
        <f>IF(B8="","", D8*Parameters!B$3*VLOOKUP($B8,Blueprint_Market!$A$2:$I$101,3,FALSE)*VLOOKUP($A8,Characters!$A$1:$E$10,IF(VLOOKUP($B8,Blueprints!$A$1:$I$132,3,FALSE)="Indsutry",3,5),FALSE))</f>
        <v/>
      </c>
    </row>
    <row r="9" spans="1:7" ht="15.75" customHeight="1" x14ac:dyDescent="0.2">
      <c r="C9" t="e">
        <f>VLOOKUP(B9,Blueprints!A$2:I$132,2,FALSE)</f>
        <v>#N/A</v>
      </c>
      <c r="D9" s="17" t="e">
        <f>1440/( VLOOKUP(B9,Blueprints!A$2:I$132,6,FALSE)*(1 - IF(VLOOKUP(B9,Blueprints!A$1:I$132,3,FALSE)="Industry",Station!F$4,Station!G$3))*(1 - 0.04*VLOOKUP(A9,Characters!A8:E17,IF(VLOOKUP(B9,Blueprints!A$1:I$132,3,FALSE)="Industry",2,4))))</f>
        <v>#N/A</v>
      </c>
      <c r="E9" s="10" t="str">
        <f>IF(B9="","", VLOOKUP($B9,Blueprint_Market!$A$2:$I$101,9,FALSE)*VLOOKUP($A9,Characters!$A$1:$E$10,3,FALSE)*$D9)</f>
        <v/>
      </c>
      <c r="F9" s="10" t="e">
        <f t="shared" si="0"/>
        <v>#VALUE!</v>
      </c>
      <c r="G9" s="10" t="str">
        <f>IF(B9="","", D9*Parameters!B$3*VLOOKUP($B9,Blueprint_Market!$A$2:$I$101,3,FALSE)*VLOOKUP($A9,Characters!$A$1:$E$10,IF(VLOOKUP($B9,Blueprints!$A$1:$I$132,3,FALSE)="Indsutry",3,5),FALSE))</f>
        <v/>
      </c>
    </row>
    <row r="10" spans="1:7" ht="15.75" customHeight="1" x14ac:dyDescent="0.2">
      <c r="C10" t="e">
        <f>VLOOKUP(B10,Blueprints!A$2:I$132,2,FALSE)</f>
        <v>#N/A</v>
      </c>
      <c r="D10" s="17" t="e">
        <f>1440/( VLOOKUP(B10,Blueprints!A$2:I$132,6,FALSE)*(1 - IF(VLOOKUP(B10,Blueprints!A$1:I$132,3,FALSE)="Industry",Station!F$4,Station!G$3))*(1 - 0.04*VLOOKUP(A10,Characters!A9:E18,IF(VLOOKUP(B10,Blueprints!A$1:I$132,3,FALSE)="Industry",2,4))))</f>
        <v>#N/A</v>
      </c>
      <c r="E10" s="10" t="str">
        <f>IF(B10="","", VLOOKUP($B10,Blueprint_Market!$A$2:$I$101,9,FALSE)*VLOOKUP($A10,Characters!$A$1:$E$10,3,FALSE)*$D10)</f>
        <v/>
      </c>
      <c r="F10" s="10" t="e">
        <f t="shared" si="0"/>
        <v>#VALUE!</v>
      </c>
      <c r="G10" s="10" t="str">
        <f>IF(B10="","", D10*Parameters!B$3*VLOOKUP($B10,Blueprint_Market!$A$2:$I$101,3,FALSE)*VLOOKUP($A10,Characters!$A$1:$E$10,IF(VLOOKUP($B10,Blueprints!$A$1:$I$132,3,FALSE)="Indsutry",3,5),FALSE))</f>
        <v/>
      </c>
    </row>
    <row r="11" spans="1:7" ht="15.75" customHeight="1" x14ac:dyDescent="0.2">
      <c r="C11" t="e">
        <f>VLOOKUP(B11,Blueprints!A$2:I$132,2,FALSE)</f>
        <v>#N/A</v>
      </c>
      <c r="D11" s="17" t="e">
        <f>1440/( VLOOKUP(B11,Blueprints!A$2:I$132,6,FALSE)*(1 - IF(VLOOKUP(B11,Blueprints!A$1:I$132,3,FALSE)="Industry",Station!F$4,Station!G$3))*(1 - 0.04*VLOOKUP(A11,Characters!A10:E19,IF(VLOOKUP(B11,Blueprints!A$1:I$132,3,FALSE)="Industry",2,4))))</f>
        <v>#N/A</v>
      </c>
      <c r="E11" s="10" t="str">
        <f>IF(B11="","", VLOOKUP($B11,Blueprint_Market!$A$2:$I$101,9,FALSE)*VLOOKUP($A11,Characters!$A$1:$E$10,3,FALSE)*$D11)</f>
        <v/>
      </c>
      <c r="F11" s="10" t="e">
        <f t="shared" si="0"/>
        <v>#VALUE!</v>
      </c>
      <c r="G11" s="10" t="str">
        <f>IF(B11="","", D11*Parameters!B$3*VLOOKUP($B11,Blueprint_Market!$A$2:$I$101,3,FALSE)*VLOOKUP($A11,Characters!$A$1:$E$10,IF(VLOOKUP($B11,Blueprints!$A$1:$I$132,3,FALSE)="Indsutry",3,5),FALSE))</f>
        <v/>
      </c>
    </row>
    <row r="12" spans="1:7" ht="15.75" customHeight="1" x14ac:dyDescent="0.2">
      <c r="C12" t="e">
        <f>VLOOKUP(B12,Blueprints!A$2:I$132,2,FALSE)</f>
        <v>#N/A</v>
      </c>
      <c r="D12" s="17" t="e">
        <f>1440/( VLOOKUP(B12,Blueprints!A$2:I$132,6,FALSE)*(1 - IF(VLOOKUP(B12,Blueprints!A$1:I$132,3,FALSE)="Industry",Station!F$4,Station!G$3))*(1 - 0.04*VLOOKUP(A12,Characters!A11:E20,IF(VLOOKUP(B12,Blueprints!A$1:I$132,3,FALSE)="Industry",2,4))))</f>
        <v>#N/A</v>
      </c>
      <c r="E12" s="10" t="str">
        <f>IF(B12="","", VLOOKUP($B12,Blueprint_Market!$A$2:$I$101,9,FALSE)*VLOOKUP($A12,Characters!$A$1:$E$10,3,FALSE)*$D12)</f>
        <v/>
      </c>
      <c r="F12" s="10" t="e">
        <f t="shared" si="0"/>
        <v>#VALUE!</v>
      </c>
      <c r="G12" s="10" t="str">
        <f>IF(B12="","", D12*Parameters!B$3*VLOOKUP($B12,Blueprint_Market!$A$2:$I$101,3,FALSE)*VLOOKUP($A12,Characters!$A$1:$E$10,IF(VLOOKUP($B12,Blueprints!$A$1:$I$132,3,FALSE)="Indsutry",3,5),FALSE))</f>
        <v/>
      </c>
    </row>
    <row r="14" spans="1:7" ht="15.75" customHeight="1" x14ac:dyDescent="0.2">
      <c r="E14" s="10" t="e">
        <f t="shared" ref="E14:G14" si="1">SUM(E2:E12)</f>
        <v>#N/A</v>
      </c>
      <c r="F14" s="10" t="e">
        <f t="shared" si="1"/>
        <v>#N/A</v>
      </c>
      <c r="G14" s="10" t="e">
        <f t="shared" si="1"/>
        <v>#N/A</v>
      </c>
    </row>
  </sheetData>
  <autoFilter ref="A1:G12" xr:uid="{00000000-0009-0000-0000-000009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900-000000000000}">
          <x14:formula1>
            <xm:f>Characters!$A$2:$A$10</xm:f>
          </x14:formula1>
          <xm:sqref>A2:A12</xm:sqref>
        </x14:dataValidation>
        <x14:dataValidation type="list" allowBlank="1" xr:uid="{00000000-0002-0000-0900-000001000000}">
          <x14:formula1>
            <xm:f>Blueprints!$B$2:$B$81</xm:f>
          </x14:formula1>
          <xm:sqref>B2:B12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3"/>
  <sheetViews>
    <sheetView workbookViewId="0"/>
  </sheetViews>
  <sheetFormatPr defaultColWidth="14.42578125" defaultRowHeight="15.75" customHeight="1" x14ac:dyDescent="0.2"/>
  <cols>
    <col min="1" max="1" width="14.5703125" customWidth="1"/>
    <col min="3" max="3" width="17.42578125" customWidth="1"/>
  </cols>
  <sheetData>
    <row r="1" spans="1:3" ht="15.75" customHeight="1" x14ac:dyDescent="0.2">
      <c r="A1" s="1" t="s">
        <v>111</v>
      </c>
      <c r="B1" s="3">
        <v>3.7999999999999999E-2</v>
      </c>
    </row>
    <row r="2" spans="1:3" ht="15.75" customHeight="1" x14ac:dyDescent="0.2">
      <c r="A2" s="1" t="s">
        <v>112</v>
      </c>
      <c r="B2" s="3">
        <v>2.8000000000000001E-2</v>
      </c>
    </row>
    <row r="3" spans="1:3" ht="15.75" customHeight="1" x14ac:dyDescent="0.2">
      <c r="A3" s="1" t="s">
        <v>113</v>
      </c>
      <c r="B3" s="1">
        <v>2</v>
      </c>
    </row>
    <row r="12" spans="1:3" ht="15.75" customHeight="1" x14ac:dyDescent="0.2">
      <c r="C12" s="10"/>
    </row>
    <row r="13" spans="1:3" ht="15.75" customHeight="1" x14ac:dyDescent="0.2">
      <c r="C1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E48"/>
  <sheetViews>
    <sheetView workbookViewId="0"/>
  </sheetViews>
  <sheetFormatPr defaultColWidth="14.42578125" defaultRowHeight="15.75" customHeight="1" x14ac:dyDescent="0.2"/>
  <cols>
    <col min="2" max="2" width="19.5703125" customWidth="1"/>
    <col min="3" max="3" width="38.7109375" customWidth="1"/>
  </cols>
  <sheetData>
    <row r="1" spans="2:5" ht="15.75" customHeight="1" x14ac:dyDescent="0.2">
      <c r="E1" s="1" t="s">
        <v>110</v>
      </c>
    </row>
    <row r="2" spans="2:5" ht="15.75" customHeight="1" x14ac:dyDescent="0.2">
      <c r="B2" s="1" t="s">
        <v>27</v>
      </c>
      <c r="C2" s="1" t="s">
        <v>103</v>
      </c>
      <c r="D2" s="1">
        <v>9</v>
      </c>
      <c r="E2" s="1">
        <v>9</v>
      </c>
    </row>
    <row r="3" spans="2:5" ht="15.75" customHeight="1" x14ac:dyDescent="0.2">
      <c r="B3" s="1" t="s">
        <v>114</v>
      </c>
      <c r="C3" s="1" t="s">
        <v>115</v>
      </c>
      <c r="D3" s="1">
        <v>5</v>
      </c>
      <c r="E3" s="1">
        <v>0</v>
      </c>
    </row>
    <row r="4" spans="2:5" ht="15.75" customHeight="1" x14ac:dyDescent="0.2">
      <c r="B4" s="1" t="s">
        <v>29</v>
      </c>
      <c r="C4" s="1" t="s">
        <v>89</v>
      </c>
      <c r="D4" s="1">
        <v>5</v>
      </c>
      <c r="E4" s="1">
        <v>0</v>
      </c>
    </row>
    <row r="5" spans="2:5" ht="15.75" customHeight="1" x14ac:dyDescent="0.2">
      <c r="B5" s="1" t="s">
        <v>32</v>
      </c>
      <c r="C5" s="1" t="s">
        <v>87</v>
      </c>
      <c r="D5" s="1">
        <v>5</v>
      </c>
      <c r="E5" s="1">
        <v>5</v>
      </c>
    </row>
    <row r="6" spans="2:5" ht="15.75" customHeight="1" x14ac:dyDescent="0.2">
      <c r="B6" s="1" t="s">
        <v>32</v>
      </c>
      <c r="C6" s="1" t="s">
        <v>103</v>
      </c>
      <c r="D6" s="1">
        <v>9</v>
      </c>
      <c r="E6" s="1">
        <v>4</v>
      </c>
    </row>
    <row r="13" spans="2:5" ht="15.75" customHeight="1" x14ac:dyDescent="0.2">
      <c r="C13" t="str">
        <f ca="1">IFERROR(__xludf.DUMMYFUNCTION("FILTER(Manufacturing!B$2:B1000,Manufacturing!G$2:G1000&gt;100000)"),"Plasma Thruster")</f>
        <v>Plasma Thruster</v>
      </c>
    </row>
    <row r="14" spans="2:5" ht="15.75" customHeight="1" x14ac:dyDescent="0.2">
      <c r="C14" t="str">
        <f ca="1">IFERROR(__xludf.DUMMYFUNCTION("""COMPUTED_VALUE"""),"Ion Thruster")</f>
        <v>Ion Thruster</v>
      </c>
    </row>
    <row r="15" spans="2:5" ht="15.75" customHeight="1" x14ac:dyDescent="0.2">
      <c r="C15" t="str">
        <f ca="1">IFERROR(__xludf.DUMMYFUNCTION("""COMPUTED_VALUE"""),"Tesseract Capacitor Unit Blueprint")</f>
        <v>Tesseract Capacitor Unit Blueprint</v>
      </c>
    </row>
    <row r="16" spans="2:5" ht="15.75" customHeight="1" x14ac:dyDescent="0.2">
      <c r="C16" t="str">
        <f ca="1">IFERROR(__xludf.DUMMYFUNCTION("""COMPUTED_VALUE"""),"Particle Accelerator Unit Blueprint")</f>
        <v>Particle Accelerator Unit Blueprint</v>
      </c>
    </row>
    <row r="17" spans="3:3" ht="15.75" customHeight="1" x14ac:dyDescent="0.2">
      <c r="C17" t="str">
        <f ca="1">IFERROR(__xludf.DUMMYFUNCTION("""COMPUTED_VALUE"""),"Sustained Shield Emitter Blueprint")</f>
        <v>Sustained Shield Emitter Blueprint</v>
      </c>
    </row>
    <row r="18" spans="3:3" ht="15.75" customHeight="1" x14ac:dyDescent="0.2">
      <c r="C18" t="str">
        <f ca="1">IFERROR(__xludf.DUMMYFUNCTION("""COMPUTED_VALUE"""),"Small Capacitor Control Circuit I Blueprint")</f>
        <v>Small Capacitor Control Circuit I Blueprint</v>
      </c>
    </row>
    <row r="19" spans="3:3" ht="15.75" customHeight="1" x14ac:dyDescent="0.2">
      <c r="C19" t="str">
        <f ca="1">IFERROR(__xludf.DUMMYFUNCTION("""COMPUTED_VALUE"""),"Standup ASML-SD Missile Blueprint")</f>
        <v>Standup ASML-SD Missile Blueprint</v>
      </c>
    </row>
    <row r="20" spans="3:3" ht="15.75" customHeight="1" x14ac:dyDescent="0.2">
      <c r="C20" t="str">
        <f ca="1">IFERROR(__xludf.DUMMYFUNCTION("""COMPUTED_VALUE"""),"Fluxed Condensates Reaction Formula")</f>
        <v>Fluxed Condensates Reaction Formula</v>
      </c>
    </row>
    <row r="21" spans="3:3" ht="15.75" customHeight="1" x14ac:dyDescent="0.2">
      <c r="C21" t="str">
        <f ca="1">IFERROR(__xludf.DUMMYFUNCTION("""COMPUTED_VALUE"""),"Fulleride Reaction Formula")</f>
        <v>Fulleride Reaction Formula</v>
      </c>
    </row>
    <row r="22" spans="3:3" ht="15.75" customHeight="1" x14ac:dyDescent="0.2">
      <c r="C22" t="str">
        <f ca="1">IFERROR(__xludf.DUMMYFUNCTION("""COMPUTED_VALUE"""),"Hypersynaptic Fibers Reaction Formula")</f>
        <v>Hypersynaptic Fibers Reaction Formula</v>
      </c>
    </row>
    <row r="23" spans="3:3" ht="15.75" customHeight="1" x14ac:dyDescent="0.2">
      <c r="C23" t="str">
        <f ca="1">IFERROR(__xludf.DUMMYFUNCTION("""COMPUTED_VALUE"""),"Nonlinear Metamaterials Reaction Formula")</f>
        <v>Nonlinear Metamaterials Reaction Formula</v>
      </c>
    </row>
    <row r="24" spans="3:3" ht="15.75" customHeight="1" x14ac:dyDescent="0.2">
      <c r="C24" t="str">
        <f ca="1">IFERROR(__xludf.DUMMYFUNCTION("""COMPUTED_VALUE"""),"Phenolic Composites Reaction Formula")</f>
        <v>Phenolic Composites Reaction Formula</v>
      </c>
    </row>
    <row r="25" spans="3:3" ht="15.75" customHeight="1" x14ac:dyDescent="0.2">
      <c r="C25" t="str">
        <f ca="1">IFERROR(__xludf.DUMMYFUNCTION("""COMPUTED_VALUE"""),"Photonic Metamaterials Reaction Formula")</f>
        <v>Photonic Metamaterials Reaction Formula</v>
      </c>
    </row>
    <row r="26" spans="3:3" ht="15.75" customHeight="1" x14ac:dyDescent="0.2">
      <c r="C26" t="str">
        <f ca="1">IFERROR(__xludf.DUMMYFUNCTION("""COMPUTED_VALUE"""),"Prometium Reaction Formula")</f>
        <v>Prometium Reaction Formula</v>
      </c>
    </row>
    <row r="27" spans="3:3" ht="15.75" customHeight="1" x14ac:dyDescent="0.2">
      <c r="C27" t="str">
        <f ca="1">IFERROR(__xludf.DUMMYFUNCTION("""COMPUTED_VALUE"""),"Silicon Diborite Reaction Formula")</f>
        <v>Silicon Diborite Reaction Formula</v>
      </c>
    </row>
    <row r="28" spans="3:3" ht="15.75" customHeight="1" x14ac:dyDescent="0.2">
      <c r="C28" t="str">
        <f ca="1">IFERROR(__xludf.DUMMYFUNCTION("""COMPUTED_VALUE"""),"Sylramic Fibers Reaction Formula")</f>
        <v>Sylramic Fibers Reaction Formula</v>
      </c>
    </row>
    <row r="29" spans="3:3" ht="15.75" customHeight="1" x14ac:dyDescent="0.2">
      <c r="C29" t="str">
        <f ca="1">IFERROR(__xludf.DUMMYFUNCTION("""COMPUTED_VALUE"""),"Carbon-86 Epoxy Resin Reaction Formula")</f>
        <v>Carbon-86 Epoxy Resin Reaction Formula</v>
      </c>
    </row>
    <row r="30" spans="3:3" ht="15.75" customHeight="1" x14ac:dyDescent="0.2">
      <c r="C30" t="str">
        <f ca="1">IFERROR(__xludf.DUMMYFUNCTION("""COMPUTED_VALUE"""),"C3-FTM Acid Reaction Formula")</f>
        <v>C3-FTM Acid Reaction Formula</v>
      </c>
    </row>
    <row r="31" spans="3:3" ht="15.75" customHeight="1" x14ac:dyDescent="0.2">
      <c r="C31" t="str">
        <f ca="1">IFERROR(__xludf.DUMMYFUNCTION("""COMPUTED_VALUE"""),"Fullerene Intercalated Graphite Reaction")</f>
        <v>Fullerene Intercalated Graphite Reaction</v>
      </c>
    </row>
    <row r="32" spans="3:3" ht="15.75" customHeight="1" x14ac:dyDescent="0.2">
      <c r="C32" t="str">
        <f ca="1">IFERROR(__xludf.DUMMYFUNCTION("""COMPUTED_VALUE"""),"Fulleroferrocene Reaction")</f>
        <v>Fulleroferrocene Reaction</v>
      </c>
    </row>
    <row r="33" spans="3:3" ht="15.75" customHeight="1" x14ac:dyDescent="0.2">
      <c r="C33" t="str">
        <f ca="1">IFERROR(__xludf.DUMMYFUNCTION("""COMPUTED_VALUE"""),"Graphene Nanoribbons Reaction")</f>
        <v>Graphene Nanoribbons Reaction</v>
      </c>
    </row>
    <row r="34" spans="3:3" ht="15.75" customHeight="1" x14ac:dyDescent="0.2">
      <c r="C34" t="str">
        <f ca="1">IFERROR(__xludf.DUMMYFUNCTION("""COMPUTED_VALUE"""),"Lanthanum Metallofullerene Reaction")</f>
        <v>Lanthanum Metallofullerene Reaction</v>
      </c>
    </row>
    <row r="35" spans="3:3" ht="15.75" customHeight="1" x14ac:dyDescent="0.2">
      <c r="C35" t="str">
        <f ca="1">IFERROR(__xludf.DUMMYFUNCTION("""COMPUTED_VALUE"""),"Methanofullerene Reaction")</f>
        <v>Methanofullerene Reaction</v>
      </c>
    </row>
    <row r="36" spans="3:3" ht="12.75" x14ac:dyDescent="0.2">
      <c r="C36" t="str">
        <f ca="1">IFERROR(__xludf.DUMMYFUNCTION("""COMPUTED_VALUE"""),"PPD Fullerene Fibers Reaction")</f>
        <v>PPD Fullerene Fibers Reaction</v>
      </c>
    </row>
    <row r="37" spans="3:3" ht="12.75" x14ac:dyDescent="0.2">
      <c r="C37" t="str">
        <f ca="1">IFERROR(__xludf.DUMMYFUNCTION("""COMPUTED_VALUE"""),"Scandium Metallofullerene Reaction")</f>
        <v>Scandium Metallofullerene Reaction</v>
      </c>
    </row>
    <row r="38" spans="3:3" ht="12.75" x14ac:dyDescent="0.2">
      <c r="C38" t="str">
        <f ca="1">IFERROR(__xludf.DUMMYFUNCTION("""COMPUTED_VALUE"""),"")</f>
        <v/>
      </c>
    </row>
    <row r="39" spans="3:3" ht="12.75" x14ac:dyDescent="0.2">
      <c r="C39" t="str">
        <f ca="1">IFERROR(__xludf.DUMMYFUNCTION("""COMPUTED_VALUE"""),"")</f>
        <v/>
      </c>
    </row>
    <row r="40" spans="3:3" ht="12.75" x14ac:dyDescent="0.2">
      <c r="C40" t="str">
        <f ca="1">IFERROR(__xludf.DUMMYFUNCTION("""COMPUTED_VALUE"""),"")</f>
        <v/>
      </c>
    </row>
    <row r="41" spans="3:3" ht="12.75" x14ac:dyDescent="0.2">
      <c r="C41" t="str">
        <f ca="1">IFERROR(__xludf.DUMMYFUNCTION("""COMPUTED_VALUE"""),"")</f>
        <v/>
      </c>
    </row>
    <row r="42" spans="3:3" ht="12.75" x14ac:dyDescent="0.2">
      <c r="C42" t="str">
        <f ca="1">IFERROR(__xludf.DUMMYFUNCTION("""COMPUTED_VALUE"""),"")</f>
        <v/>
      </c>
    </row>
    <row r="43" spans="3:3" ht="12.75" x14ac:dyDescent="0.2">
      <c r="C43" t="str">
        <f ca="1">IFERROR(__xludf.DUMMYFUNCTION("""COMPUTED_VALUE"""),"")</f>
        <v/>
      </c>
    </row>
    <row r="44" spans="3:3" ht="12.75" x14ac:dyDescent="0.2">
      <c r="C44" t="str">
        <f ca="1">IFERROR(__xludf.DUMMYFUNCTION("""COMPUTED_VALUE"""),"")</f>
        <v/>
      </c>
    </row>
    <row r="45" spans="3:3" ht="12.75" x14ac:dyDescent="0.2">
      <c r="C45" t="str">
        <f ca="1">IFERROR(__xludf.DUMMYFUNCTION("""COMPUTED_VALUE"""),"")</f>
        <v/>
      </c>
    </row>
    <row r="46" spans="3:3" ht="12.75" x14ac:dyDescent="0.2">
      <c r="C46" t="str">
        <f ca="1">IFERROR(__xludf.DUMMYFUNCTION("""COMPUTED_VALUE"""),"")</f>
        <v/>
      </c>
    </row>
    <row r="47" spans="3:3" ht="12.75" x14ac:dyDescent="0.2">
      <c r="C47" t="str">
        <f ca="1">IFERROR(__xludf.DUMMYFUNCTION("""COMPUTED_VALUE"""),"")</f>
        <v/>
      </c>
    </row>
    <row r="48" spans="3:3" ht="12.75" x14ac:dyDescent="0.2">
      <c r="C48" t="str">
        <f ca="1">IFERROR(__xludf.DUMMYFUNCTION("""COMPUTED_VALUE"""),"")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B00-000000000000}">
          <x14:formula1>
            <xm:f>Characters!$A$2:$A$10</xm:f>
          </x14:formula1>
          <xm:sqref>B4:B6</xm:sqref>
        </x14:dataValidation>
        <x14:dataValidation type="list" allowBlank="1" xr:uid="{00000000-0002-0000-0B00-000001000000}">
          <x14:formula1>
            <xm:f>Blueprints!$B$2:$B$81</xm:f>
          </x14:formula1>
          <xm:sqref>C2 C4:C6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Characters</vt:lpstr>
      <vt:lpstr>Station</vt:lpstr>
      <vt:lpstr>Blueprints</vt:lpstr>
      <vt:lpstr>Blueprint_Market</vt:lpstr>
      <vt:lpstr>MasterPrice_Reactions</vt:lpstr>
      <vt:lpstr>Reactions_30dAvgPrice</vt:lpstr>
      <vt:lpstr>Reactions_30dAvgVol</vt:lpstr>
      <vt:lpstr>Reaction Plan</vt:lpstr>
      <vt:lpstr>Industry Plan</vt:lpstr>
      <vt:lpstr>Parameters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2019-08-21T11:21:40Z</dcterms:created>
  <dcterms:modified xsi:type="dcterms:W3CDTF">2019-08-21T11:21:41Z</dcterms:modified>
</cp:coreProperties>
</file>