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63714248-86F6-A244-B6B9-F52E928A0148}" xr6:coauthVersionLast="46" xr6:coauthVersionMax="46" xr10:uidLastSave="{00000000-0000-0000-0000-000000000000}"/>
  <bookViews>
    <workbookView xWindow="0" yWindow="0" windowWidth="14280" windowHeight="18000" activeTab="1" xr2:uid="{6B94F6F9-44B0-CC46-BCE3-E21706DCCC2F}"/>
  </bookViews>
  <sheets>
    <sheet name="Stats" sheetId="2" r:id="rId1"/>
    <sheet name="Description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7" i="1" s="1"/>
  <c r="K27" i="1"/>
  <c r="K13" i="1"/>
  <c r="B5" i="2" l="1"/>
  <c r="K33" i="1" l="1"/>
  <c r="K23" i="1"/>
  <c r="E24" i="2"/>
  <c r="K19" i="1"/>
  <c r="K21" i="1" s="1"/>
  <c r="K25" i="1" l="1"/>
  <c r="K29" i="1"/>
  <c r="K31" i="1" s="1"/>
</calcChain>
</file>

<file path=xl/sharedStrings.xml><?xml version="1.0" encoding="utf-8"?>
<sst xmlns="http://schemas.openxmlformats.org/spreadsheetml/2006/main" count="73" uniqueCount="67">
  <si>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</si>
  <si>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</si>
  <si>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</si>
  <si>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</si>
  <si>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</si>
  <si>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</si>
  <si>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</si>
  <si>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</si>
  <si>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</si>
  <si>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</si>
  <si>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</si>
  <si>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</si>
  <si>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</si>
  <si>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</si>
  <si>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</si>
  <si>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</si>
  <si>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</si>
  <si>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</si>
  <si>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</si>
  <si>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</si>
  <si>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</si>
  <si>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</si>
  <si>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</si>
  <si>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</si>
  <si>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</si>
  <si>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</si>
  <si>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</si>
  <si>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</si>
  <si>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</si>
  <si>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</si>
  <si>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</si>
  <si>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</si>
  <si>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</si>
  <si>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</si>
  <si>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</si>
  <si>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</si>
  <si>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</si>
  <si>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</si>
  <si>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</si>
  <si>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</si>
  <si>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</si>
  <si>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</si>
  <si>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</si>
  <si>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</si>
  <si>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</si>
  <si>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</si>
  <si>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</si>
  <si>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</si>
  <si>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</si>
  <si>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</si>
  <si>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</si>
  <si>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(Dt / 2) * SIN(RADIANS(a - 90 + 180)) / SIN(RADIANS(a)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</si>
  <si>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</si>
  <si>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</si>
  <si>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</si>
  <si>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</si>
  <si>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</si>
  <si>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</si>
  <si>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</si>
  <si>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</si>
  <si>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</si>
  <si>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</si>
  <si>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</si>
  <si>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</si>
  <si>
    <t>Gass Compressor capacity/Inlet flow</t>
  </si>
  <si>
    <t>Isp = F / mass flow * gravity constant</t>
  </si>
  <si>
    <t>&lt;-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</si>
</sst>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27"/>
  <sheetViews>
    <sheetView workbookViewId="0">
      <selection activeCell="B11" sqref="B11:D11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8" ht="21" x14ac:dyDescent="0.25">
      <c r="A1" s="5" t="s">
        <v>11</v>
      </c>
      <c r="B1">
        <v>23000</v>
      </c>
      <c r="C1" t="s">
        <v>12</v>
      </c>
    </row>
    <row r="3" spans="1:8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8" ht="21" x14ac:dyDescent="0.25">
      <c r="A5" s="5" t="s">
        <v>17</v>
      </c>
      <c r="B5" s="6">
        <f>B1/(B27*9.80665)</f>
        <v>187.6277831879388</v>
      </c>
      <c r="C5" s="6"/>
      <c r="D5" s="6"/>
      <c r="E5" s="6" t="s">
        <v>65</v>
      </c>
      <c r="F5" s="6"/>
      <c r="G5" s="6"/>
      <c r="H5" s="6"/>
    </row>
    <row r="7" spans="1:8" ht="21" x14ac:dyDescent="0.25">
      <c r="A7" s="5" t="s">
        <v>18</v>
      </c>
      <c r="B7" s="6">
        <v>5642.33</v>
      </c>
      <c r="C7" s="6"/>
      <c r="D7" s="6"/>
    </row>
    <row r="9" spans="1:8" ht="21" x14ac:dyDescent="0.25">
      <c r="A9" s="5" t="s">
        <v>19</v>
      </c>
      <c r="B9" s="6">
        <v>300</v>
      </c>
      <c r="C9" s="6"/>
      <c r="D9" s="6"/>
      <c r="E9" t="s">
        <v>63</v>
      </c>
    </row>
    <row r="11" spans="1:8" ht="21" x14ac:dyDescent="0.25">
      <c r="A11" s="5" t="s">
        <v>54</v>
      </c>
      <c r="B11" s="6"/>
      <c r="C11" s="6"/>
      <c r="D11" s="6"/>
    </row>
    <row r="14" spans="1:8" ht="21" x14ac:dyDescent="0.25">
      <c r="A14" s="5" t="s">
        <v>55</v>
      </c>
    </row>
    <row r="22" spans="1:5" x14ac:dyDescent="0.2">
      <c r="D22" t="s">
        <v>56</v>
      </c>
    </row>
    <row r="23" spans="1:5" x14ac:dyDescent="0.2">
      <c r="D23" t="s">
        <v>57</v>
      </c>
    </row>
    <row r="24" spans="1:5" x14ac:dyDescent="0.2">
      <c r="D24" t="s">
        <v>58</v>
      </c>
      <c r="E24" t="e">
        <f xml:space="preserve"> Patm</f>
        <v>#NAME?</v>
      </c>
    </row>
    <row r="27" spans="1:5" x14ac:dyDescent="0.2">
      <c r="A27" t="s">
        <v>64</v>
      </c>
      <c r="B27">
        <v>12.5</v>
      </c>
      <c r="C27" t="s">
        <v>66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abSelected="1" workbookViewId="0">
      <selection activeCell="K16" sqref="K16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9" t="s">
        <v>0</v>
      </c>
      <c r="B1" s="6"/>
      <c r="C1" s="6"/>
    </row>
    <row r="2" spans="1:12" x14ac:dyDescent="0.2">
      <c r="A2" s="6"/>
      <c r="B2" s="6"/>
      <c r="C2" s="6"/>
      <c r="E2" s="8" t="s">
        <v>9</v>
      </c>
      <c r="F2" s="8"/>
      <c r="K2" s="8" t="s">
        <v>10</v>
      </c>
      <c r="L2" s="8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f>Stats!B1/Stats!B5</f>
        <v>122.583125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 t="e">
        <f>(K13/Stats!B11)+1</f>
        <v>#DIV/0!</v>
      </c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 t="e">
        <f>K13-K15</f>
        <v>#DIV/0!</v>
      </c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  <c r="K23" s="6">
        <f>0.564*Stats!B9</f>
        <v>169.2</v>
      </c>
      <c r="L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  <c r="K25" s="6">
        <f>SQRT(4*K27/3.14)</f>
        <v>3.7870846269500515</v>
      </c>
      <c r="L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  <c r="K27" s="6">
        <f>K13/K23 *SQRT(K4*K21)/(K9*K11)</f>
        <v>11.258477827769909</v>
      </c>
      <c r="L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  <c r="K29" s="6">
        <f>3.65*K27</f>
        <v>41.093444071360167</v>
      </c>
      <c r="L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  <c r="K31" s="6">
        <f>SQRT(4*K29/3.14)</f>
        <v>7.2352150207604167</v>
      </c>
      <c r="L31" s="6"/>
    </row>
    <row r="33" spans="1:12" x14ac:dyDescent="0.2">
      <c r="A33" t="s">
        <v>39</v>
      </c>
      <c r="C33" s="6" t="s">
        <v>53</v>
      </c>
      <c r="D33" s="6"/>
      <c r="E33" s="6"/>
      <c r="F33" s="6"/>
      <c r="G33" s="6"/>
      <c r="H33" s="6"/>
      <c r="I33" t="s">
        <v>49</v>
      </c>
      <c r="K33" s="6">
        <f>K35+K37</f>
        <v>0</v>
      </c>
      <c r="L33" s="6"/>
    </row>
    <row r="35" spans="1:12" x14ac:dyDescent="0.2">
      <c r="A35" t="s">
        <v>40</v>
      </c>
      <c r="B35" t="s">
        <v>48</v>
      </c>
      <c r="C35" s="6" t="s">
        <v>51</v>
      </c>
      <c r="D35" s="6"/>
      <c r="E35" s="6"/>
      <c r="F35" s="6"/>
      <c r="G35" s="6"/>
      <c r="H35" s="6"/>
      <c r="I35" t="s">
        <v>49</v>
      </c>
      <c r="K35" s="6"/>
      <c r="L35" s="6"/>
    </row>
    <row r="37" spans="1:12" x14ac:dyDescent="0.2">
      <c r="A37" t="s">
        <v>41</v>
      </c>
      <c r="C37" s="6" t="s">
        <v>52</v>
      </c>
      <c r="D37" s="6"/>
      <c r="E37" s="6"/>
      <c r="F37" s="6"/>
      <c r="G37" s="6"/>
      <c r="H37" s="6"/>
      <c r="I37" t="s">
        <v>49</v>
      </c>
      <c r="K37" s="6"/>
      <c r="L37" s="6"/>
    </row>
    <row r="39" spans="1:12" x14ac:dyDescent="0.2">
      <c r="A39" t="s">
        <v>42</v>
      </c>
      <c r="C39" s="6" t="s">
        <v>61</v>
      </c>
      <c r="D39" s="6"/>
      <c r="E39" s="6"/>
      <c r="F39" s="6"/>
      <c r="G39" s="6"/>
      <c r="H39" s="6"/>
      <c r="I39" t="s">
        <v>50</v>
      </c>
    </row>
    <row r="41" spans="1:12" x14ac:dyDescent="0.2">
      <c r="A41" t="s">
        <v>43</v>
      </c>
      <c r="C41" s="6" t="s">
        <v>62</v>
      </c>
      <c r="D41" s="6"/>
      <c r="E41" s="6"/>
      <c r="F41" s="6"/>
      <c r="G41" s="6"/>
      <c r="H41" s="6"/>
      <c r="I41" t="s">
        <v>49</v>
      </c>
    </row>
    <row r="43" spans="1:12" x14ac:dyDescent="0.2">
      <c r="A43" t="s">
        <v>46</v>
      </c>
      <c r="C43" s="7"/>
      <c r="D43" s="7"/>
      <c r="E43" s="7"/>
      <c r="F43" s="7"/>
      <c r="G43" s="7"/>
      <c r="H43" s="7"/>
      <c r="I43" t="s">
        <v>49</v>
      </c>
    </row>
    <row r="45" spans="1:12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12" x14ac:dyDescent="0.2">
      <c r="A47" t="s">
        <v>59</v>
      </c>
      <c r="C47" s="6" t="s">
        <v>60</v>
      </c>
      <c r="D47" s="6"/>
      <c r="E47" s="6"/>
      <c r="F47" s="6"/>
      <c r="G47" s="6"/>
      <c r="H47" s="6"/>
    </row>
  </sheetData>
  <mergeCells count="42">
    <mergeCell ref="K33:L33"/>
    <mergeCell ref="K35:L35"/>
    <mergeCell ref="K37:L37"/>
    <mergeCell ref="K23:L23"/>
    <mergeCell ref="K25:L25"/>
    <mergeCell ref="K27:L27"/>
    <mergeCell ref="K29:L29"/>
    <mergeCell ref="K31:L31"/>
    <mergeCell ref="C39:H39"/>
    <mergeCell ref="C41:H41"/>
    <mergeCell ref="C29:H29"/>
    <mergeCell ref="C31:H31"/>
    <mergeCell ref="C33:H33"/>
    <mergeCell ref="C35:H35"/>
    <mergeCell ref="C37:H37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2021-02-13T14:25:42Z</dcterms:modified>
</cp:coreProperties>
</file>