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ача\"/>
    </mc:Choice>
  </mc:AlternateContent>
  <xr:revisionPtr revIDLastSave="0" documentId="13_ncr:1_{917C4B6F-85D3-46CB-9573-7A07C7A3F5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Электроэнергия" sheetId="5" r:id="rId1"/>
    <sheet name="Лист1" sheetId="6" r:id="rId2"/>
  </sheets>
  <definedNames>
    <definedName name="_xlnm._FilterDatabase" localSheetId="0" hidden="1">Электроэнергия!$B$6:$C$50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38" i="5" l="1"/>
  <c r="DM50" i="5" l="1"/>
  <c r="DK50" i="5"/>
  <c r="DJ49" i="5"/>
  <c r="DL49" i="5" s="1"/>
  <c r="DN49" i="5" s="1"/>
  <c r="DL48" i="5"/>
  <c r="DN48" i="5" s="1"/>
  <c r="DJ48" i="5"/>
  <c r="DJ47" i="5"/>
  <c r="DL47" i="5" s="1"/>
  <c r="DN47" i="5" s="1"/>
  <c r="DJ46" i="5"/>
  <c r="DL46" i="5" s="1"/>
  <c r="DN46" i="5" s="1"/>
  <c r="DJ45" i="5"/>
  <c r="DL45" i="5" s="1"/>
  <c r="DN45" i="5" s="1"/>
  <c r="DJ44" i="5"/>
  <c r="DL44" i="5" s="1"/>
  <c r="DN44" i="5" s="1"/>
  <c r="DJ43" i="5"/>
  <c r="DL43" i="5" s="1"/>
  <c r="DN43" i="5" s="1"/>
  <c r="DJ42" i="5"/>
  <c r="DL42" i="5" s="1"/>
  <c r="DN42" i="5" s="1"/>
  <c r="DJ41" i="5"/>
  <c r="DL41" i="5" s="1"/>
  <c r="DN41" i="5" s="1"/>
  <c r="DJ40" i="5"/>
  <c r="DL40" i="5" s="1"/>
  <c r="DN40" i="5" s="1"/>
  <c r="DJ39" i="5"/>
  <c r="DL39" i="5" s="1"/>
  <c r="DN39" i="5" s="1"/>
  <c r="DJ38" i="5"/>
  <c r="DJ37" i="5"/>
  <c r="DL37" i="5" s="1"/>
  <c r="DN37" i="5" s="1"/>
  <c r="DJ36" i="5"/>
  <c r="DL36" i="5" s="1"/>
  <c r="DN36" i="5" s="1"/>
  <c r="DJ35" i="5"/>
  <c r="DL35" i="5" s="1"/>
  <c r="DN35" i="5" s="1"/>
  <c r="DJ34" i="5"/>
  <c r="DL34" i="5" s="1"/>
  <c r="DN34" i="5" s="1"/>
  <c r="DJ33" i="5"/>
  <c r="DL33" i="5" s="1"/>
  <c r="DN33" i="5" s="1"/>
  <c r="DJ32" i="5"/>
  <c r="DL32" i="5" s="1"/>
  <c r="DN32" i="5" s="1"/>
  <c r="DJ31" i="5"/>
  <c r="DL31" i="5" s="1"/>
  <c r="DN31" i="5" s="1"/>
  <c r="DJ30" i="5"/>
  <c r="DL30" i="5" s="1"/>
  <c r="DN30" i="5" s="1"/>
  <c r="DJ29" i="5"/>
  <c r="DL29" i="5" s="1"/>
  <c r="DN29" i="5" s="1"/>
  <c r="DJ28" i="5"/>
  <c r="DL28" i="5" s="1"/>
  <c r="DN28" i="5" s="1"/>
  <c r="DJ27" i="5"/>
  <c r="DL27" i="5" s="1"/>
  <c r="DN27" i="5" s="1"/>
  <c r="DJ26" i="5"/>
  <c r="DL26" i="5" s="1"/>
  <c r="DN26" i="5" s="1"/>
  <c r="DJ25" i="5"/>
  <c r="DJ24" i="5"/>
  <c r="DJ23" i="5"/>
  <c r="DL23" i="5" s="1"/>
  <c r="DN23" i="5" s="1"/>
  <c r="DJ22" i="5"/>
  <c r="DJ21" i="5"/>
  <c r="DL21" i="5" s="1"/>
  <c r="DN21" i="5" s="1"/>
  <c r="DJ20" i="5"/>
  <c r="DL20" i="5" s="1"/>
  <c r="DN20" i="5" s="1"/>
  <c r="DJ19" i="5"/>
  <c r="DL19" i="5" s="1"/>
  <c r="DN19" i="5" s="1"/>
  <c r="DJ18" i="5"/>
  <c r="DL18" i="5" s="1"/>
  <c r="DN18" i="5" s="1"/>
  <c r="DJ17" i="5"/>
  <c r="DL17" i="5" s="1"/>
  <c r="DN17" i="5" s="1"/>
  <c r="DJ16" i="5"/>
  <c r="DL16" i="5" s="1"/>
  <c r="DN16" i="5" s="1"/>
  <c r="DJ15" i="5"/>
  <c r="DL15" i="5" s="1"/>
  <c r="DN15" i="5" s="1"/>
  <c r="DJ14" i="5"/>
  <c r="DL14" i="5" s="1"/>
  <c r="DN14" i="5" s="1"/>
  <c r="DJ13" i="5"/>
  <c r="DL13" i="5" s="1"/>
  <c r="DN13" i="5" s="1"/>
  <c r="DJ12" i="5"/>
  <c r="DJ11" i="5"/>
  <c r="DL11" i="5" s="1"/>
  <c r="DN11" i="5" s="1"/>
  <c r="DJ10" i="5"/>
  <c r="DL10" i="5" s="1"/>
  <c r="DN10" i="5" s="1"/>
  <c r="DJ9" i="5"/>
  <c r="DL9" i="5" s="1"/>
  <c r="DN9" i="5" s="1"/>
  <c r="DJ50" i="5" l="1"/>
  <c r="CY30" i="5"/>
  <c r="CY18" i="5"/>
  <c r="CX18" i="5" s="1"/>
  <c r="CZ18" i="5" s="1"/>
  <c r="DB18" i="5" s="1"/>
  <c r="DG50" i="5"/>
  <c r="DE50" i="5"/>
  <c r="DD49" i="5"/>
  <c r="DF49" i="5" s="1"/>
  <c r="DH49" i="5" s="1"/>
  <c r="DD48" i="5"/>
  <c r="DF48" i="5" s="1"/>
  <c r="DH48" i="5" s="1"/>
  <c r="DD47" i="5"/>
  <c r="DF47" i="5" s="1"/>
  <c r="DH47" i="5" s="1"/>
  <c r="DF46" i="5"/>
  <c r="DH46" i="5" s="1"/>
  <c r="DD46" i="5"/>
  <c r="DD45" i="5"/>
  <c r="DF45" i="5" s="1"/>
  <c r="DH45" i="5" s="1"/>
  <c r="DD44" i="5"/>
  <c r="DF44" i="5" s="1"/>
  <c r="DH44" i="5" s="1"/>
  <c r="DD43" i="5"/>
  <c r="DF43" i="5" s="1"/>
  <c r="DH43" i="5" s="1"/>
  <c r="DF42" i="5"/>
  <c r="DH42" i="5" s="1"/>
  <c r="DD42" i="5"/>
  <c r="DD41" i="5"/>
  <c r="DF41" i="5" s="1"/>
  <c r="DH41" i="5" s="1"/>
  <c r="DF40" i="5"/>
  <c r="DH40" i="5" s="1"/>
  <c r="DD40" i="5"/>
  <c r="DD39" i="5"/>
  <c r="DF39" i="5" s="1"/>
  <c r="DH39" i="5" s="1"/>
  <c r="DF38" i="5"/>
  <c r="DH38" i="5" s="1"/>
  <c r="DD38" i="5"/>
  <c r="DD37" i="5"/>
  <c r="DF37" i="5" s="1"/>
  <c r="DH37" i="5" s="1"/>
  <c r="DD36" i="5"/>
  <c r="DF36" i="5" s="1"/>
  <c r="DH36" i="5" s="1"/>
  <c r="DD35" i="5"/>
  <c r="DF35" i="5" s="1"/>
  <c r="DH35" i="5" s="1"/>
  <c r="DF34" i="5"/>
  <c r="DH34" i="5" s="1"/>
  <c r="DD34" i="5"/>
  <c r="DD33" i="5"/>
  <c r="DF33" i="5" s="1"/>
  <c r="DH33" i="5" s="1"/>
  <c r="DD32" i="5"/>
  <c r="DF32" i="5" s="1"/>
  <c r="DH32" i="5" s="1"/>
  <c r="DD31" i="5"/>
  <c r="DF31" i="5" s="1"/>
  <c r="DH31" i="5" s="1"/>
  <c r="DD30" i="5"/>
  <c r="DF29" i="5"/>
  <c r="DH29" i="5" s="1"/>
  <c r="DD29" i="5"/>
  <c r="DD28" i="5"/>
  <c r="DF28" i="5" s="1"/>
  <c r="DH28" i="5" s="1"/>
  <c r="DF27" i="5"/>
  <c r="DH27" i="5" s="1"/>
  <c r="DD27" i="5"/>
  <c r="DD26" i="5"/>
  <c r="DF26" i="5" s="1"/>
  <c r="DH26" i="5" s="1"/>
  <c r="DF25" i="5"/>
  <c r="DH25" i="5" s="1"/>
  <c r="DD25" i="5"/>
  <c r="DD24" i="5"/>
  <c r="DF24" i="5" s="1"/>
  <c r="DH24" i="5" s="1"/>
  <c r="DD23" i="5"/>
  <c r="DF23" i="5" s="1"/>
  <c r="DH23" i="5" s="1"/>
  <c r="DD22" i="5"/>
  <c r="DF22" i="5" s="1"/>
  <c r="DH22" i="5" s="1"/>
  <c r="DF21" i="5"/>
  <c r="DH21" i="5" s="1"/>
  <c r="DD21" i="5"/>
  <c r="DD20" i="5"/>
  <c r="DF20" i="5" s="1"/>
  <c r="DH20" i="5" s="1"/>
  <c r="DF19" i="5"/>
  <c r="DH19" i="5" s="1"/>
  <c r="DD19" i="5"/>
  <c r="DD18" i="5"/>
  <c r="DF17" i="5"/>
  <c r="DH17" i="5" s="1"/>
  <c r="DD17" i="5"/>
  <c r="DD16" i="5"/>
  <c r="DF16" i="5" s="1"/>
  <c r="DH16" i="5" s="1"/>
  <c r="DD15" i="5"/>
  <c r="DF15" i="5" s="1"/>
  <c r="DH15" i="5" s="1"/>
  <c r="DD14" i="5"/>
  <c r="DF14" i="5" s="1"/>
  <c r="DH14" i="5" s="1"/>
  <c r="DF13" i="5"/>
  <c r="DH13" i="5" s="1"/>
  <c r="DD13" i="5"/>
  <c r="DD12" i="5"/>
  <c r="DF12" i="5" s="1"/>
  <c r="DH12" i="5" s="1"/>
  <c r="DD11" i="5"/>
  <c r="DF11" i="5" s="1"/>
  <c r="DH11" i="5" s="1"/>
  <c r="DD10" i="5"/>
  <c r="DF10" i="5" s="1"/>
  <c r="DH10" i="5" s="1"/>
  <c r="DD9" i="5"/>
  <c r="CX30" i="5"/>
  <c r="CZ30" i="5" s="1"/>
  <c r="DB30" i="5" s="1"/>
  <c r="CZ9" i="5"/>
  <c r="DA50" i="5"/>
  <c r="CX49" i="5"/>
  <c r="CZ49" i="5" s="1"/>
  <c r="DB49" i="5" s="1"/>
  <c r="CX48" i="5"/>
  <c r="CZ48" i="5" s="1"/>
  <c r="DB48" i="5" s="1"/>
  <c r="CX47" i="5"/>
  <c r="CZ47" i="5" s="1"/>
  <c r="DB47" i="5" s="1"/>
  <c r="CZ46" i="5"/>
  <c r="DB46" i="5" s="1"/>
  <c r="CX46" i="5"/>
  <c r="CX45" i="5"/>
  <c r="CZ45" i="5" s="1"/>
  <c r="DB45" i="5" s="1"/>
  <c r="CX44" i="5"/>
  <c r="CZ44" i="5" s="1"/>
  <c r="DB44" i="5" s="1"/>
  <c r="CX43" i="5"/>
  <c r="CZ43" i="5" s="1"/>
  <c r="DB43" i="5" s="1"/>
  <c r="CX42" i="5"/>
  <c r="CZ42" i="5" s="1"/>
  <c r="DB42" i="5" s="1"/>
  <c r="CX41" i="5"/>
  <c r="CZ41" i="5" s="1"/>
  <c r="DB41" i="5" s="1"/>
  <c r="CX40" i="5"/>
  <c r="CZ40" i="5" s="1"/>
  <c r="DB40" i="5" s="1"/>
  <c r="CX39" i="5"/>
  <c r="CZ39" i="5" s="1"/>
  <c r="DB39" i="5" s="1"/>
  <c r="CX38" i="5"/>
  <c r="CZ38" i="5" s="1"/>
  <c r="DB38" i="5" s="1"/>
  <c r="CX37" i="5"/>
  <c r="CZ37" i="5" s="1"/>
  <c r="DB37" i="5" s="1"/>
  <c r="CX36" i="5"/>
  <c r="CZ36" i="5" s="1"/>
  <c r="DB36" i="5" s="1"/>
  <c r="CX35" i="5"/>
  <c r="CZ35" i="5" s="1"/>
  <c r="DB35" i="5" s="1"/>
  <c r="CX34" i="5"/>
  <c r="CZ34" i="5" s="1"/>
  <c r="DB34" i="5" s="1"/>
  <c r="CX33" i="5"/>
  <c r="CZ33" i="5" s="1"/>
  <c r="DB33" i="5" s="1"/>
  <c r="CX32" i="5"/>
  <c r="CZ32" i="5" s="1"/>
  <c r="DB32" i="5" s="1"/>
  <c r="CX31" i="5"/>
  <c r="CZ31" i="5" s="1"/>
  <c r="DB31" i="5" s="1"/>
  <c r="CX29" i="5"/>
  <c r="CZ29" i="5" s="1"/>
  <c r="DB29" i="5" s="1"/>
  <c r="CX28" i="5"/>
  <c r="CZ28" i="5" s="1"/>
  <c r="DB28" i="5" s="1"/>
  <c r="CX27" i="5"/>
  <c r="CZ27" i="5" s="1"/>
  <c r="DB27" i="5" s="1"/>
  <c r="CX26" i="5"/>
  <c r="CZ26" i="5" s="1"/>
  <c r="DB26" i="5" s="1"/>
  <c r="CX25" i="5"/>
  <c r="CZ25" i="5" s="1"/>
  <c r="DB25" i="5" s="1"/>
  <c r="CX24" i="5"/>
  <c r="CZ24" i="5" s="1"/>
  <c r="DB24" i="5" s="1"/>
  <c r="CX23" i="5"/>
  <c r="CZ23" i="5" s="1"/>
  <c r="DB23" i="5" s="1"/>
  <c r="CZ22" i="5"/>
  <c r="DB22" i="5" s="1"/>
  <c r="CX22" i="5"/>
  <c r="CX21" i="5"/>
  <c r="CZ21" i="5" s="1"/>
  <c r="DB21" i="5" s="1"/>
  <c r="CX20" i="5"/>
  <c r="CZ20" i="5" s="1"/>
  <c r="DB20" i="5" s="1"/>
  <c r="CX19" i="5"/>
  <c r="CZ19" i="5" s="1"/>
  <c r="DB19" i="5" s="1"/>
  <c r="CX17" i="5"/>
  <c r="CZ17" i="5" s="1"/>
  <c r="DB17" i="5" s="1"/>
  <c r="CX16" i="5"/>
  <c r="CZ16" i="5" s="1"/>
  <c r="DB16" i="5" s="1"/>
  <c r="CX15" i="5"/>
  <c r="CZ15" i="5" s="1"/>
  <c r="DB15" i="5" s="1"/>
  <c r="CZ14" i="5"/>
  <c r="DB14" i="5" s="1"/>
  <c r="CX14" i="5"/>
  <c r="CX13" i="5"/>
  <c r="CZ13" i="5" s="1"/>
  <c r="DB13" i="5" s="1"/>
  <c r="CX12" i="5"/>
  <c r="CZ12" i="5" s="1"/>
  <c r="DB12" i="5" s="1"/>
  <c r="CX11" i="5"/>
  <c r="CZ11" i="5" s="1"/>
  <c r="DB11" i="5" s="1"/>
  <c r="CX10" i="5"/>
  <c r="CZ10" i="5" s="1"/>
  <c r="DB10" i="5" s="1"/>
  <c r="CX9" i="5"/>
  <c r="CV9" i="5"/>
  <c r="CU50" i="5"/>
  <c r="CR49" i="5"/>
  <c r="CT49" i="5" s="1"/>
  <c r="CV49" i="5" s="1"/>
  <c r="CR48" i="5"/>
  <c r="CT48" i="5" s="1"/>
  <c r="CV48" i="5" s="1"/>
  <c r="CR47" i="5"/>
  <c r="CT47" i="5" s="1"/>
  <c r="CV47" i="5" s="1"/>
  <c r="CR46" i="5"/>
  <c r="CT46" i="5" s="1"/>
  <c r="CV46" i="5" s="1"/>
  <c r="CR45" i="5"/>
  <c r="CT45" i="5" s="1"/>
  <c r="CV45" i="5" s="1"/>
  <c r="CR44" i="5"/>
  <c r="CT44" i="5" s="1"/>
  <c r="CV44" i="5" s="1"/>
  <c r="CR43" i="5"/>
  <c r="CT43" i="5" s="1"/>
  <c r="CV43" i="5" s="1"/>
  <c r="CT42" i="5"/>
  <c r="CV42" i="5" s="1"/>
  <c r="CR42" i="5"/>
  <c r="CR41" i="5"/>
  <c r="CT41" i="5" s="1"/>
  <c r="CV41" i="5" s="1"/>
  <c r="CR40" i="5"/>
  <c r="CT40" i="5" s="1"/>
  <c r="CV40" i="5" s="1"/>
  <c r="CR39" i="5"/>
  <c r="CT39" i="5" s="1"/>
  <c r="CV39" i="5" s="1"/>
  <c r="CR38" i="5"/>
  <c r="CT38" i="5" s="1"/>
  <c r="CV38" i="5" s="1"/>
  <c r="CR37" i="5"/>
  <c r="CT37" i="5" s="1"/>
  <c r="CV37" i="5" s="1"/>
  <c r="CR36" i="5"/>
  <c r="CT36" i="5" s="1"/>
  <c r="CV36" i="5" s="1"/>
  <c r="CT35" i="5"/>
  <c r="CV35" i="5" s="1"/>
  <c r="CR35" i="5"/>
  <c r="CT34" i="5"/>
  <c r="CV34" i="5" s="1"/>
  <c r="CR34" i="5"/>
  <c r="CR33" i="5"/>
  <c r="CT33" i="5" s="1"/>
  <c r="CV33" i="5" s="1"/>
  <c r="CR32" i="5"/>
  <c r="CT32" i="5" s="1"/>
  <c r="CV32" i="5" s="1"/>
  <c r="CR31" i="5"/>
  <c r="CT31" i="5" s="1"/>
  <c r="CV31" i="5" s="1"/>
  <c r="CT30" i="5"/>
  <c r="CV30" i="5" s="1"/>
  <c r="CR30" i="5"/>
  <c r="CT29" i="5"/>
  <c r="CV29" i="5" s="1"/>
  <c r="CR29" i="5"/>
  <c r="CR28" i="5"/>
  <c r="CT28" i="5" s="1"/>
  <c r="CV28" i="5" s="1"/>
  <c r="CR27" i="5"/>
  <c r="CT27" i="5" s="1"/>
  <c r="CV27" i="5" s="1"/>
  <c r="CR26" i="5"/>
  <c r="CT26" i="5" s="1"/>
  <c r="CV26" i="5" s="1"/>
  <c r="CR25" i="5"/>
  <c r="CT25" i="5" s="1"/>
  <c r="CV25" i="5" s="1"/>
  <c r="CR24" i="5"/>
  <c r="CT24" i="5" s="1"/>
  <c r="CV24" i="5" s="1"/>
  <c r="CR23" i="5"/>
  <c r="CT23" i="5" s="1"/>
  <c r="CV23" i="5" s="1"/>
  <c r="CR22" i="5"/>
  <c r="CT22" i="5" s="1"/>
  <c r="CV22" i="5" s="1"/>
  <c r="CR21" i="5"/>
  <c r="CT21" i="5" s="1"/>
  <c r="CV21" i="5" s="1"/>
  <c r="CR20" i="5"/>
  <c r="CT20" i="5" s="1"/>
  <c r="CV20" i="5" s="1"/>
  <c r="CR19" i="5"/>
  <c r="CT19" i="5" s="1"/>
  <c r="CV19" i="5" s="1"/>
  <c r="CR18" i="5"/>
  <c r="CT18" i="5" s="1"/>
  <c r="CV18" i="5" s="1"/>
  <c r="CT17" i="5"/>
  <c r="CV17" i="5" s="1"/>
  <c r="CR17" i="5"/>
  <c r="CT16" i="5"/>
  <c r="CV16" i="5" s="1"/>
  <c r="CR16" i="5"/>
  <c r="CR15" i="5"/>
  <c r="CT15" i="5" s="1"/>
  <c r="CV15" i="5" s="1"/>
  <c r="CR14" i="5"/>
  <c r="CT14" i="5" s="1"/>
  <c r="CV14" i="5" s="1"/>
  <c r="CR13" i="5"/>
  <c r="CT13" i="5" s="1"/>
  <c r="CV13" i="5" s="1"/>
  <c r="CR12" i="5"/>
  <c r="CT12" i="5" s="1"/>
  <c r="CV12" i="5" s="1"/>
  <c r="CR11" i="5"/>
  <c r="CT11" i="5" s="1"/>
  <c r="CV11" i="5" s="1"/>
  <c r="CR10" i="5"/>
  <c r="CT10" i="5" s="1"/>
  <c r="CV10" i="5" s="1"/>
  <c r="CT9" i="5"/>
  <c r="CR9" i="5"/>
  <c r="CM24" i="5"/>
  <c r="CL24" i="5" s="1"/>
  <c r="CN24" i="5" s="1"/>
  <c r="CP24" i="5" s="1"/>
  <c r="CM33" i="5"/>
  <c r="CM50" i="5" s="1"/>
  <c r="CO50" i="5"/>
  <c r="CL49" i="5"/>
  <c r="CN49" i="5" s="1"/>
  <c r="CP49" i="5" s="1"/>
  <c r="CL48" i="5"/>
  <c r="CN48" i="5" s="1"/>
  <c r="CP48" i="5" s="1"/>
  <c r="CL47" i="5"/>
  <c r="CN47" i="5" s="1"/>
  <c r="CP47" i="5" s="1"/>
  <c r="CN46" i="5"/>
  <c r="CP46" i="5" s="1"/>
  <c r="CL46" i="5"/>
  <c r="CL45" i="5"/>
  <c r="CN45" i="5" s="1"/>
  <c r="CP45" i="5" s="1"/>
  <c r="CL44" i="5"/>
  <c r="CN44" i="5" s="1"/>
  <c r="CP44" i="5" s="1"/>
  <c r="CL43" i="5"/>
  <c r="CN43" i="5" s="1"/>
  <c r="CP43" i="5" s="1"/>
  <c r="CL42" i="5"/>
  <c r="CN42" i="5" s="1"/>
  <c r="CP42" i="5" s="1"/>
  <c r="CL41" i="5"/>
  <c r="CN41" i="5" s="1"/>
  <c r="CP41" i="5" s="1"/>
  <c r="CL40" i="5"/>
  <c r="CN40" i="5" s="1"/>
  <c r="CP40" i="5" s="1"/>
  <c r="CL39" i="5"/>
  <c r="CN39" i="5" s="1"/>
  <c r="CP39" i="5" s="1"/>
  <c r="CN38" i="5"/>
  <c r="CP38" i="5" s="1"/>
  <c r="CL38" i="5"/>
  <c r="CL37" i="5"/>
  <c r="CN37" i="5" s="1"/>
  <c r="CP37" i="5" s="1"/>
  <c r="CL36" i="5"/>
  <c r="CN36" i="5" s="1"/>
  <c r="CP36" i="5" s="1"/>
  <c r="CL35" i="5"/>
  <c r="CN35" i="5" s="1"/>
  <c r="CP35" i="5" s="1"/>
  <c r="CL34" i="5"/>
  <c r="CN34" i="5" s="1"/>
  <c r="CP34" i="5" s="1"/>
  <c r="CL32" i="5"/>
  <c r="CN32" i="5" s="1"/>
  <c r="CP32" i="5" s="1"/>
  <c r="CL31" i="5"/>
  <c r="CN31" i="5" s="1"/>
  <c r="CP31" i="5" s="1"/>
  <c r="CL30" i="5"/>
  <c r="CN30" i="5" s="1"/>
  <c r="CP30" i="5" s="1"/>
  <c r="CN29" i="5"/>
  <c r="CP29" i="5" s="1"/>
  <c r="CL29" i="5"/>
  <c r="CL28" i="5"/>
  <c r="CN28" i="5" s="1"/>
  <c r="CP28" i="5" s="1"/>
  <c r="CL27" i="5"/>
  <c r="CN27" i="5" s="1"/>
  <c r="CP27" i="5" s="1"/>
  <c r="CL26" i="5"/>
  <c r="CN26" i="5" s="1"/>
  <c r="CP26" i="5" s="1"/>
  <c r="CN25" i="5"/>
  <c r="CP25" i="5" s="1"/>
  <c r="CL25" i="5"/>
  <c r="CN23" i="5"/>
  <c r="CP23" i="5" s="1"/>
  <c r="CL23" i="5"/>
  <c r="CL22" i="5"/>
  <c r="CN22" i="5" s="1"/>
  <c r="CP22" i="5" s="1"/>
  <c r="CL21" i="5"/>
  <c r="CN21" i="5" s="1"/>
  <c r="CP21" i="5" s="1"/>
  <c r="CL20" i="5"/>
  <c r="CN20" i="5" s="1"/>
  <c r="CP20" i="5" s="1"/>
  <c r="CL19" i="5"/>
  <c r="CN19" i="5" s="1"/>
  <c r="CP19" i="5" s="1"/>
  <c r="CL18" i="5"/>
  <c r="CN18" i="5" s="1"/>
  <c r="CP18" i="5" s="1"/>
  <c r="CN17" i="5"/>
  <c r="CP17" i="5" s="1"/>
  <c r="CL17" i="5"/>
  <c r="CL16" i="5"/>
  <c r="CN16" i="5" s="1"/>
  <c r="CP16" i="5" s="1"/>
  <c r="CL15" i="5"/>
  <c r="CN15" i="5" s="1"/>
  <c r="CP15" i="5" s="1"/>
  <c r="CL14" i="5"/>
  <c r="CN14" i="5" s="1"/>
  <c r="CP14" i="5" s="1"/>
  <c r="CN13" i="5"/>
  <c r="CP13" i="5" s="1"/>
  <c r="CL13" i="5"/>
  <c r="CL12" i="5"/>
  <c r="CN12" i="5" s="1"/>
  <c r="CP12" i="5" s="1"/>
  <c r="CL11" i="5"/>
  <c r="CL10" i="5"/>
  <c r="CN10" i="5" s="1"/>
  <c r="CP10" i="5" s="1"/>
  <c r="CN9" i="5"/>
  <c r="CL9" i="5"/>
  <c r="CG30" i="5"/>
  <c r="CI50" i="5"/>
  <c r="CG50" i="5"/>
  <c r="CF49" i="5"/>
  <c r="CH49" i="5" s="1"/>
  <c r="CJ49" i="5" s="1"/>
  <c r="CF48" i="5"/>
  <c r="CH48" i="5" s="1"/>
  <c r="CJ48" i="5" s="1"/>
  <c r="CF47" i="5"/>
  <c r="CH47" i="5" s="1"/>
  <c r="CJ47" i="5" s="1"/>
  <c r="CF46" i="5"/>
  <c r="CH46" i="5" s="1"/>
  <c r="CJ46" i="5" s="1"/>
  <c r="CF45" i="5"/>
  <c r="CH45" i="5" s="1"/>
  <c r="CJ45" i="5" s="1"/>
  <c r="CF44" i="5"/>
  <c r="CH44" i="5" s="1"/>
  <c r="CJ44" i="5" s="1"/>
  <c r="CF43" i="5"/>
  <c r="CH43" i="5" s="1"/>
  <c r="CJ43" i="5" s="1"/>
  <c r="CF42" i="5"/>
  <c r="CH42" i="5" s="1"/>
  <c r="CJ42" i="5" s="1"/>
  <c r="CF41" i="5"/>
  <c r="CH41" i="5" s="1"/>
  <c r="CJ41" i="5" s="1"/>
  <c r="CF40" i="5"/>
  <c r="CH40" i="5" s="1"/>
  <c r="CJ40" i="5" s="1"/>
  <c r="CF39" i="5"/>
  <c r="CH39" i="5" s="1"/>
  <c r="CJ39" i="5" s="1"/>
  <c r="CF38" i="5"/>
  <c r="CH38" i="5" s="1"/>
  <c r="CJ38" i="5" s="1"/>
  <c r="CF37" i="5"/>
  <c r="CH37" i="5" s="1"/>
  <c r="CJ37" i="5" s="1"/>
  <c r="CF36" i="5"/>
  <c r="CH36" i="5" s="1"/>
  <c r="CJ36" i="5" s="1"/>
  <c r="CF35" i="5"/>
  <c r="CH35" i="5" s="1"/>
  <c r="CJ35" i="5" s="1"/>
  <c r="CF34" i="5"/>
  <c r="CH34" i="5" s="1"/>
  <c r="CJ34" i="5" s="1"/>
  <c r="CF33" i="5"/>
  <c r="CH33" i="5" s="1"/>
  <c r="CJ33" i="5" s="1"/>
  <c r="CF32" i="5"/>
  <c r="CH32" i="5" s="1"/>
  <c r="CJ32" i="5" s="1"/>
  <c r="CF31" i="5"/>
  <c r="CH31" i="5" s="1"/>
  <c r="CJ31" i="5" s="1"/>
  <c r="CF30" i="5"/>
  <c r="CH30" i="5" s="1"/>
  <c r="CJ30" i="5" s="1"/>
  <c r="CF29" i="5"/>
  <c r="CH29" i="5" s="1"/>
  <c r="CJ29" i="5" s="1"/>
  <c r="CF28" i="5"/>
  <c r="CH28" i="5" s="1"/>
  <c r="CJ28" i="5" s="1"/>
  <c r="CF27" i="5"/>
  <c r="CH27" i="5" s="1"/>
  <c r="CJ27" i="5" s="1"/>
  <c r="CF26" i="5"/>
  <c r="CH26" i="5" s="1"/>
  <c r="CJ26" i="5" s="1"/>
  <c r="CF25" i="5"/>
  <c r="CH25" i="5" s="1"/>
  <c r="CJ25" i="5" s="1"/>
  <c r="CF24" i="5"/>
  <c r="CH24" i="5" s="1"/>
  <c r="CJ24" i="5" s="1"/>
  <c r="CF23" i="5"/>
  <c r="CH23" i="5" s="1"/>
  <c r="CJ23" i="5" s="1"/>
  <c r="CH22" i="5"/>
  <c r="CJ22" i="5" s="1"/>
  <c r="CF22" i="5"/>
  <c r="CF21" i="5"/>
  <c r="CH21" i="5" s="1"/>
  <c r="CJ21" i="5" s="1"/>
  <c r="CF20" i="5"/>
  <c r="CH20" i="5" s="1"/>
  <c r="CJ20" i="5" s="1"/>
  <c r="CF19" i="5"/>
  <c r="CH19" i="5" s="1"/>
  <c r="CJ19" i="5" s="1"/>
  <c r="CF18" i="5"/>
  <c r="CH18" i="5" s="1"/>
  <c r="CJ18" i="5" s="1"/>
  <c r="CF17" i="5"/>
  <c r="CH17" i="5" s="1"/>
  <c r="CJ17" i="5" s="1"/>
  <c r="CF16" i="5"/>
  <c r="CH16" i="5" s="1"/>
  <c r="CJ16" i="5" s="1"/>
  <c r="CF15" i="5"/>
  <c r="CH15" i="5" s="1"/>
  <c r="CJ15" i="5" s="1"/>
  <c r="CH14" i="5"/>
  <c r="CJ14" i="5" s="1"/>
  <c r="CF14" i="5"/>
  <c r="CF13" i="5"/>
  <c r="CH13" i="5" s="1"/>
  <c r="CJ13" i="5" s="1"/>
  <c r="CH12" i="5"/>
  <c r="CJ12" i="5" s="1"/>
  <c r="CF12" i="5"/>
  <c r="CF11" i="5"/>
  <c r="CH11" i="5" s="1"/>
  <c r="CJ11" i="5" s="1"/>
  <c r="CF10" i="5"/>
  <c r="CH10" i="5" s="1"/>
  <c r="CJ10" i="5" s="1"/>
  <c r="CF9" i="5"/>
  <c r="CC50" i="5"/>
  <c r="CA50" i="5"/>
  <c r="BZ49" i="5"/>
  <c r="CB49" i="5" s="1"/>
  <c r="CD49" i="5" s="1"/>
  <c r="BZ48" i="5"/>
  <c r="CB48" i="5" s="1"/>
  <c r="CD48" i="5" s="1"/>
  <c r="BZ47" i="5"/>
  <c r="CB47" i="5" s="1"/>
  <c r="CD47" i="5" s="1"/>
  <c r="CB46" i="5"/>
  <c r="CD46" i="5" s="1"/>
  <c r="BZ46" i="5"/>
  <c r="BZ45" i="5"/>
  <c r="CB45" i="5" s="1"/>
  <c r="CD45" i="5" s="1"/>
  <c r="BZ44" i="5"/>
  <c r="CB44" i="5" s="1"/>
  <c r="CD44" i="5" s="1"/>
  <c r="BZ43" i="5"/>
  <c r="CB43" i="5" s="1"/>
  <c r="CD43" i="5" s="1"/>
  <c r="CB42" i="5"/>
  <c r="CD42" i="5" s="1"/>
  <c r="BZ42" i="5"/>
  <c r="BZ41" i="5"/>
  <c r="CB41" i="5" s="1"/>
  <c r="CD41" i="5" s="1"/>
  <c r="BZ40" i="5"/>
  <c r="CB40" i="5" s="1"/>
  <c r="CD40" i="5" s="1"/>
  <c r="BZ39" i="5"/>
  <c r="CB39" i="5" s="1"/>
  <c r="CD39" i="5" s="1"/>
  <c r="CB38" i="5"/>
  <c r="CD38" i="5" s="1"/>
  <c r="BZ38" i="5"/>
  <c r="BZ37" i="5"/>
  <c r="CB37" i="5" s="1"/>
  <c r="CD37" i="5" s="1"/>
  <c r="BZ36" i="5"/>
  <c r="CB36" i="5" s="1"/>
  <c r="CD36" i="5" s="1"/>
  <c r="BZ35" i="5"/>
  <c r="CB35" i="5" s="1"/>
  <c r="CD35" i="5" s="1"/>
  <c r="CB34" i="5"/>
  <c r="CD34" i="5" s="1"/>
  <c r="BZ34" i="5"/>
  <c r="BZ33" i="5"/>
  <c r="CB33" i="5" s="1"/>
  <c r="CD33" i="5" s="1"/>
  <c r="BZ32" i="5"/>
  <c r="CB32" i="5" s="1"/>
  <c r="CD32" i="5" s="1"/>
  <c r="BZ31" i="5"/>
  <c r="CB31" i="5" s="1"/>
  <c r="CD31" i="5" s="1"/>
  <c r="CB30" i="5"/>
  <c r="CD30" i="5" s="1"/>
  <c r="BZ30" i="5"/>
  <c r="BZ29" i="5"/>
  <c r="CB29" i="5" s="1"/>
  <c r="CD29" i="5" s="1"/>
  <c r="BZ28" i="5"/>
  <c r="CB28" i="5" s="1"/>
  <c r="CD28" i="5" s="1"/>
  <c r="BZ27" i="5"/>
  <c r="CB27" i="5" s="1"/>
  <c r="CD27" i="5" s="1"/>
  <c r="CB26" i="5"/>
  <c r="CD26" i="5" s="1"/>
  <c r="BZ26" i="5"/>
  <c r="BZ25" i="5"/>
  <c r="CB25" i="5" s="1"/>
  <c r="CD25" i="5" s="1"/>
  <c r="BZ24" i="5"/>
  <c r="CB24" i="5" s="1"/>
  <c r="CD24" i="5" s="1"/>
  <c r="BZ23" i="5"/>
  <c r="CB23" i="5" s="1"/>
  <c r="CD23" i="5" s="1"/>
  <c r="CB22" i="5"/>
  <c r="CD22" i="5" s="1"/>
  <c r="BZ22" i="5"/>
  <c r="BZ21" i="5"/>
  <c r="CB21" i="5" s="1"/>
  <c r="CD21" i="5" s="1"/>
  <c r="BZ20" i="5"/>
  <c r="CB20" i="5" s="1"/>
  <c r="CD20" i="5" s="1"/>
  <c r="BZ19" i="5"/>
  <c r="CB19" i="5" s="1"/>
  <c r="CD19" i="5" s="1"/>
  <c r="CB18" i="5"/>
  <c r="CD18" i="5" s="1"/>
  <c r="BZ18" i="5"/>
  <c r="BZ17" i="5"/>
  <c r="CB17" i="5" s="1"/>
  <c r="CD17" i="5" s="1"/>
  <c r="BZ16" i="5"/>
  <c r="CB16" i="5" s="1"/>
  <c r="CD16" i="5" s="1"/>
  <c r="BZ15" i="5"/>
  <c r="CB15" i="5" s="1"/>
  <c r="CD15" i="5" s="1"/>
  <c r="CB14" i="5"/>
  <c r="CD14" i="5" s="1"/>
  <c r="BZ14" i="5"/>
  <c r="BZ13" i="5"/>
  <c r="CB13" i="5" s="1"/>
  <c r="CD13" i="5" s="1"/>
  <c r="BZ12" i="5"/>
  <c r="CB12" i="5" s="1"/>
  <c r="CD12" i="5" s="1"/>
  <c r="BZ11" i="5"/>
  <c r="CB11" i="5" s="1"/>
  <c r="CD11" i="5" s="1"/>
  <c r="CB10" i="5"/>
  <c r="CD10" i="5" s="1"/>
  <c r="BZ10" i="5"/>
  <c r="BZ9" i="5"/>
  <c r="BW50" i="5"/>
  <c r="BU50" i="5"/>
  <c r="BT49" i="5"/>
  <c r="BV49" i="5" s="1"/>
  <c r="BX49" i="5" s="1"/>
  <c r="BT48" i="5"/>
  <c r="BV48" i="5" s="1"/>
  <c r="BX48" i="5" s="1"/>
  <c r="BT47" i="5"/>
  <c r="BV47" i="5" s="1"/>
  <c r="BX47" i="5" s="1"/>
  <c r="BV46" i="5"/>
  <c r="BX46" i="5" s="1"/>
  <c r="BT46" i="5"/>
  <c r="BT45" i="5"/>
  <c r="BV45" i="5" s="1"/>
  <c r="BX45" i="5" s="1"/>
  <c r="BT44" i="5"/>
  <c r="BV44" i="5" s="1"/>
  <c r="BX44" i="5" s="1"/>
  <c r="BT43" i="5"/>
  <c r="BV43" i="5" s="1"/>
  <c r="BX43" i="5" s="1"/>
  <c r="BV42" i="5"/>
  <c r="BX42" i="5" s="1"/>
  <c r="BT42" i="5"/>
  <c r="BT41" i="5"/>
  <c r="BV41" i="5" s="1"/>
  <c r="BX41" i="5" s="1"/>
  <c r="BT40" i="5"/>
  <c r="BV40" i="5" s="1"/>
  <c r="BX40" i="5" s="1"/>
  <c r="BT39" i="5"/>
  <c r="BV38" i="5"/>
  <c r="BX38" i="5" s="1"/>
  <c r="BT38" i="5"/>
  <c r="BT37" i="5"/>
  <c r="BV37" i="5" s="1"/>
  <c r="BX37" i="5" s="1"/>
  <c r="BT36" i="5"/>
  <c r="BV36" i="5" s="1"/>
  <c r="BX36" i="5" s="1"/>
  <c r="BT35" i="5"/>
  <c r="BV35" i="5" s="1"/>
  <c r="BX35" i="5" s="1"/>
  <c r="BT34" i="5"/>
  <c r="BV34" i="5" s="1"/>
  <c r="BX34" i="5" s="1"/>
  <c r="BT33" i="5"/>
  <c r="BV33" i="5" s="1"/>
  <c r="BX33" i="5" s="1"/>
  <c r="BT32" i="5"/>
  <c r="BV32" i="5" s="1"/>
  <c r="BX32" i="5" s="1"/>
  <c r="BV31" i="5"/>
  <c r="BX31" i="5" s="1"/>
  <c r="BT31" i="5"/>
  <c r="BT30" i="5"/>
  <c r="BV30" i="5" s="1"/>
  <c r="BX30" i="5" s="1"/>
  <c r="BT29" i="5"/>
  <c r="BV29" i="5" s="1"/>
  <c r="BX29" i="5" s="1"/>
  <c r="BT28" i="5"/>
  <c r="BV28" i="5" s="1"/>
  <c r="BX28" i="5" s="1"/>
  <c r="BT27" i="5"/>
  <c r="BV27" i="5" s="1"/>
  <c r="BX27" i="5" s="1"/>
  <c r="BT26" i="5"/>
  <c r="BV26" i="5" s="1"/>
  <c r="BX26" i="5" s="1"/>
  <c r="BT25" i="5"/>
  <c r="BV25" i="5" s="1"/>
  <c r="BX25" i="5" s="1"/>
  <c r="BT24" i="5"/>
  <c r="BV24" i="5" s="1"/>
  <c r="BX24" i="5" s="1"/>
  <c r="BV23" i="5"/>
  <c r="BX23" i="5" s="1"/>
  <c r="BT23" i="5"/>
  <c r="BV22" i="5"/>
  <c r="BX22" i="5" s="1"/>
  <c r="BT22" i="5"/>
  <c r="BT21" i="5"/>
  <c r="BV21" i="5" s="1"/>
  <c r="BX21" i="5" s="1"/>
  <c r="BT20" i="5"/>
  <c r="BV20" i="5" s="1"/>
  <c r="BX20" i="5" s="1"/>
  <c r="BT19" i="5"/>
  <c r="BV19" i="5" s="1"/>
  <c r="BX19" i="5" s="1"/>
  <c r="BT18" i="5"/>
  <c r="BV18" i="5" s="1"/>
  <c r="BX18" i="5" s="1"/>
  <c r="BT17" i="5"/>
  <c r="BV17" i="5" s="1"/>
  <c r="BX17" i="5" s="1"/>
  <c r="BT16" i="5"/>
  <c r="BV16" i="5" s="1"/>
  <c r="BX16" i="5" s="1"/>
  <c r="BV15" i="5"/>
  <c r="BX15" i="5" s="1"/>
  <c r="BT15" i="5"/>
  <c r="BV14" i="5"/>
  <c r="BX14" i="5" s="1"/>
  <c r="BT14" i="5"/>
  <c r="BT13" i="5"/>
  <c r="BV13" i="5" s="1"/>
  <c r="BX13" i="5" s="1"/>
  <c r="BT12" i="5"/>
  <c r="BV12" i="5" s="1"/>
  <c r="BX12" i="5" s="1"/>
  <c r="BT11" i="5"/>
  <c r="BV11" i="5" s="1"/>
  <c r="BX11" i="5" s="1"/>
  <c r="BT10" i="5"/>
  <c r="BV10" i="5" s="1"/>
  <c r="BX10" i="5" s="1"/>
  <c r="BT9" i="5"/>
  <c r="DL25" i="5" l="1"/>
  <c r="DN25" i="5" s="1"/>
  <c r="DL38" i="5"/>
  <c r="DN38" i="5" s="1"/>
  <c r="DL24" i="5"/>
  <c r="DN24" i="5" s="1"/>
  <c r="DL12" i="5"/>
  <c r="DN12" i="5" s="1"/>
  <c r="DL22" i="5"/>
  <c r="DD50" i="5"/>
  <c r="DF30" i="5"/>
  <c r="DH30" i="5" s="1"/>
  <c r="DF18" i="5"/>
  <c r="DH18" i="5" s="1"/>
  <c r="DF9" i="5"/>
  <c r="DH9" i="5" s="1"/>
  <c r="DH50" i="5" s="1"/>
  <c r="CY50" i="5"/>
  <c r="CX50" i="5"/>
  <c r="DB9" i="5"/>
  <c r="CT50" i="5"/>
  <c r="CV50" i="5"/>
  <c r="CR50" i="5"/>
  <c r="CS50" i="5"/>
  <c r="CL33" i="5"/>
  <c r="CN33" i="5" s="1"/>
  <c r="CP33" i="5" s="1"/>
  <c r="CN11" i="5"/>
  <c r="CP11" i="5" s="1"/>
  <c r="CL50" i="5"/>
  <c r="CN50" i="5"/>
  <c r="CP9" i="5"/>
  <c r="CF50" i="5"/>
  <c r="CH9" i="5"/>
  <c r="BZ50" i="5"/>
  <c r="CB9" i="5"/>
  <c r="BT50" i="5"/>
  <c r="BV9" i="5"/>
  <c r="BQ50" i="5"/>
  <c r="BO50" i="5"/>
  <c r="BP49" i="5"/>
  <c r="BR49" i="5" s="1"/>
  <c r="BN49" i="5"/>
  <c r="BN48" i="5"/>
  <c r="BP48" i="5" s="1"/>
  <c r="BR48" i="5" s="1"/>
  <c r="BP47" i="5"/>
  <c r="BR47" i="5" s="1"/>
  <c r="BN47" i="5"/>
  <c r="BN46" i="5"/>
  <c r="BP46" i="5" s="1"/>
  <c r="BR46" i="5" s="1"/>
  <c r="BP45" i="5"/>
  <c r="BR45" i="5" s="1"/>
  <c r="BN45" i="5"/>
  <c r="BN44" i="5"/>
  <c r="BP44" i="5" s="1"/>
  <c r="BR44" i="5" s="1"/>
  <c r="BN43" i="5"/>
  <c r="BP43" i="5" s="1"/>
  <c r="BR43" i="5" s="1"/>
  <c r="BN42" i="5"/>
  <c r="BP42" i="5" s="1"/>
  <c r="BR42" i="5" s="1"/>
  <c r="BP41" i="5"/>
  <c r="BR41" i="5" s="1"/>
  <c r="BN41" i="5"/>
  <c r="BN40" i="5"/>
  <c r="BP40" i="5" s="1"/>
  <c r="BR40" i="5" s="1"/>
  <c r="BP39" i="5"/>
  <c r="BR39" i="5" s="1"/>
  <c r="BN39" i="5"/>
  <c r="BN38" i="5"/>
  <c r="BP38" i="5" s="1"/>
  <c r="BR38" i="5" s="1"/>
  <c r="BP37" i="5"/>
  <c r="BR37" i="5" s="1"/>
  <c r="BN37" i="5"/>
  <c r="BN36" i="5"/>
  <c r="BP36" i="5" s="1"/>
  <c r="BR36" i="5" s="1"/>
  <c r="BN35" i="5"/>
  <c r="BP35" i="5" s="1"/>
  <c r="BR35" i="5" s="1"/>
  <c r="BN34" i="5"/>
  <c r="BP34" i="5" s="1"/>
  <c r="BR34" i="5" s="1"/>
  <c r="BN33" i="5"/>
  <c r="BP33" i="5" s="1"/>
  <c r="BR33" i="5" s="1"/>
  <c r="BN32" i="5"/>
  <c r="BP32" i="5" s="1"/>
  <c r="BR32" i="5" s="1"/>
  <c r="BP31" i="5"/>
  <c r="BR31" i="5" s="1"/>
  <c r="BN31" i="5"/>
  <c r="BN30" i="5"/>
  <c r="BP30" i="5" s="1"/>
  <c r="BR30" i="5" s="1"/>
  <c r="BP29" i="5"/>
  <c r="BR29" i="5" s="1"/>
  <c r="BN29" i="5"/>
  <c r="BN28" i="5"/>
  <c r="BP28" i="5" s="1"/>
  <c r="BR28" i="5" s="1"/>
  <c r="BP27" i="5"/>
  <c r="BR27" i="5" s="1"/>
  <c r="BN27" i="5"/>
  <c r="BN26" i="5"/>
  <c r="BP26" i="5" s="1"/>
  <c r="BR26" i="5" s="1"/>
  <c r="BN25" i="5"/>
  <c r="BP25" i="5" s="1"/>
  <c r="BR25" i="5" s="1"/>
  <c r="BN24" i="5"/>
  <c r="BP24" i="5" s="1"/>
  <c r="BR24" i="5" s="1"/>
  <c r="BN23" i="5"/>
  <c r="BP23" i="5" s="1"/>
  <c r="BR23" i="5" s="1"/>
  <c r="BN22" i="5"/>
  <c r="BP22" i="5" s="1"/>
  <c r="BR22" i="5" s="1"/>
  <c r="BN21" i="5"/>
  <c r="BP21" i="5" s="1"/>
  <c r="BR21" i="5" s="1"/>
  <c r="BR20" i="5"/>
  <c r="BP20" i="5"/>
  <c r="BN20" i="5"/>
  <c r="BN19" i="5"/>
  <c r="BP19" i="5" s="1"/>
  <c r="BR19" i="5" s="1"/>
  <c r="BN18" i="5"/>
  <c r="BP18" i="5" s="1"/>
  <c r="BR18" i="5" s="1"/>
  <c r="BN17" i="5"/>
  <c r="BP17" i="5" s="1"/>
  <c r="BR17" i="5" s="1"/>
  <c r="BN16" i="5"/>
  <c r="BP16" i="5" s="1"/>
  <c r="BR16" i="5" s="1"/>
  <c r="BP15" i="5"/>
  <c r="BR15" i="5" s="1"/>
  <c r="BN15" i="5"/>
  <c r="BN14" i="5"/>
  <c r="BP14" i="5" s="1"/>
  <c r="BR14" i="5" s="1"/>
  <c r="BN13" i="5"/>
  <c r="BP13" i="5" s="1"/>
  <c r="BR13" i="5" s="1"/>
  <c r="BN12" i="5"/>
  <c r="BP12" i="5" s="1"/>
  <c r="BR12" i="5" s="1"/>
  <c r="BP11" i="5"/>
  <c r="BR11" i="5" s="1"/>
  <c r="BN11" i="5"/>
  <c r="BN10" i="5"/>
  <c r="BP10" i="5" s="1"/>
  <c r="BR10" i="5" s="1"/>
  <c r="BN9" i="5"/>
  <c r="BK50" i="5"/>
  <c r="BI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E50" i="5"/>
  <c r="BC50" i="5"/>
  <c r="BB49" i="5"/>
  <c r="BB48" i="5"/>
  <c r="BB47" i="5"/>
  <c r="BB46" i="5"/>
  <c r="BB45" i="5"/>
  <c r="BB44" i="5"/>
  <c r="BB43" i="5"/>
  <c r="BB42" i="5"/>
  <c r="BB41" i="5"/>
  <c r="BB40" i="5"/>
  <c r="BB39" i="5"/>
  <c r="BB38" i="5"/>
  <c r="BB37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AS50" i="5"/>
  <c r="AY50" i="5"/>
  <c r="AW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9" i="5"/>
  <c r="AQ50" i="5"/>
  <c r="AM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K50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E32" i="5"/>
  <c r="AD32" i="5" s="1"/>
  <c r="AG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A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Y50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S24" i="5"/>
  <c r="S50" i="5" s="1"/>
  <c r="U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J10" i="5"/>
  <c r="O50" i="5"/>
  <c r="L49" i="5"/>
  <c r="N49" i="5" s="1"/>
  <c r="P49" i="5" s="1"/>
  <c r="L48" i="5"/>
  <c r="N48" i="5" s="1"/>
  <c r="P48" i="5" s="1"/>
  <c r="L47" i="5"/>
  <c r="N47" i="5" s="1"/>
  <c r="P47" i="5" s="1"/>
  <c r="L46" i="5"/>
  <c r="N46" i="5" s="1"/>
  <c r="P46" i="5" s="1"/>
  <c r="L45" i="5"/>
  <c r="N45" i="5" s="1"/>
  <c r="P45" i="5" s="1"/>
  <c r="L44" i="5"/>
  <c r="N44" i="5" s="1"/>
  <c r="P44" i="5" s="1"/>
  <c r="L43" i="5"/>
  <c r="N43" i="5" s="1"/>
  <c r="P43" i="5" s="1"/>
  <c r="L42" i="5"/>
  <c r="N42" i="5" s="1"/>
  <c r="P42" i="5" s="1"/>
  <c r="L41" i="5"/>
  <c r="N41" i="5" s="1"/>
  <c r="P41" i="5" s="1"/>
  <c r="L40" i="5"/>
  <c r="N40" i="5" s="1"/>
  <c r="P40" i="5" s="1"/>
  <c r="L39" i="5"/>
  <c r="N39" i="5" s="1"/>
  <c r="P39" i="5" s="1"/>
  <c r="L38" i="5"/>
  <c r="N38" i="5" s="1"/>
  <c r="P38" i="5" s="1"/>
  <c r="L37" i="5"/>
  <c r="N37" i="5" s="1"/>
  <c r="P37" i="5" s="1"/>
  <c r="L36" i="5"/>
  <c r="N36" i="5" s="1"/>
  <c r="P36" i="5" s="1"/>
  <c r="L35" i="5"/>
  <c r="N35" i="5" s="1"/>
  <c r="P35" i="5" s="1"/>
  <c r="L34" i="5"/>
  <c r="N34" i="5" s="1"/>
  <c r="P34" i="5" s="1"/>
  <c r="L33" i="5"/>
  <c r="N33" i="5" s="1"/>
  <c r="P33" i="5" s="1"/>
  <c r="L32" i="5"/>
  <c r="N32" i="5" s="1"/>
  <c r="P32" i="5" s="1"/>
  <c r="L31" i="5"/>
  <c r="N31" i="5" s="1"/>
  <c r="P31" i="5" s="1"/>
  <c r="L30" i="5"/>
  <c r="N30" i="5" s="1"/>
  <c r="P30" i="5" s="1"/>
  <c r="L29" i="5"/>
  <c r="N29" i="5" s="1"/>
  <c r="P29" i="5" s="1"/>
  <c r="L28" i="5"/>
  <c r="N28" i="5" s="1"/>
  <c r="P28" i="5" s="1"/>
  <c r="L27" i="5"/>
  <c r="N27" i="5" s="1"/>
  <c r="P27" i="5" s="1"/>
  <c r="L26" i="5"/>
  <c r="N26" i="5" s="1"/>
  <c r="P26" i="5" s="1"/>
  <c r="L25" i="5"/>
  <c r="N25" i="5" s="1"/>
  <c r="P25" i="5" s="1"/>
  <c r="M50" i="5"/>
  <c r="L24" i="5"/>
  <c r="N24" i="5" s="1"/>
  <c r="P24" i="5" s="1"/>
  <c r="L23" i="5"/>
  <c r="N23" i="5" s="1"/>
  <c r="P23" i="5" s="1"/>
  <c r="L22" i="5"/>
  <c r="N22" i="5" s="1"/>
  <c r="P22" i="5" s="1"/>
  <c r="L21" i="5"/>
  <c r="N21" i="5" s="1"/>
  <c r="L20" i="5"/>
  <c r="N20" i="5" s="1"/>
  <c r="P20" i="5" s="1"/>
  <c r="L19" i="5"/>
  <c r="N19" i="5" s="1"/>
  <c r="P19" i="5" s="1"/>
  <c r="L18" i="5"/>
  <c r="N18" i="5" s="1"/>
  <c r="P18" i="5" s="1"/>
  <c r="L17" i="5"/>
  <c r="N17" i="5" s="1"/>
  <c r="P17" i="5" s="1"/>
  <c r="L16" i="5"/>
  <c r="N16" i="5" s="1"/>
  <c r="P16" i="5" s="1"/>
  <c r="L15" i="5"/>
  <c r="N15" i="5" s="1"/>
  <c r="P15" i="5" s="1"/>
  <c r="L14" i="5"/>
  <c r="N14" i="5" s="1"/>
  <c r="P14" i="5" s="1"/>
  <c r="L13" i="5"/>
  <c r="N13" i="5" s="1"/>
  <c r="T13" i="5" s="1"/>
  <c r="Z13" i="5" s="1"/>
  <c r="AB13" i="5" s="1"/>
  <c r="L12" i="5"/>
  <c r="N12" i="5" s="1"/>
  <c r="P12" i="5" s="1"/>
  <c r="L11" i="5"/>
  <c r="N11" i="5" s="1"/>
  <c r="P11" i="5" s="1"/>
  <c r="L10" i="5"/>
  <c r="N10" i="5" s="1"/>
  <c r="P10" i="5" s="1"/>
  <c r="L9" i="5"/>
  <c r="G24" i="5"/>
  <c r="F24" i="5" s="1"/>
  <c r="I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DN22" i="5" l="1"/>
  <c r="DN50" i="5" s="1"/>
  <c r="DL50" i="5"/>
  <c r="DF50" i="5"/>
  <c r="DB50" i="5"/>
  <c r="CZ50" i="5"/>
  <c r="CP50" i="5"/>
  <c r="CJ9" i="5"/>
  <c r="CJ50" i="5" s="1"/>
  <c r="CH50" i="5"/>
  <c r="CD9" i="5"/>
  <c r="CD50" i="5" s="1"/>
  <c r="CB50" i="5"/>
  <c r="BV39" i="5"/>
  <c r="BX39" i="5" s="1"/>
  <c r="BX9" i="5"/>
  <c r="BX50" i="5" s="1"/>
  <c r="BV50" i="5"/>
  <c r="BN50" i="5"/>
  <c r="BP9" i="5"/>
  <c r="BH50" i="5"/>
  <c r="T39" i="5"/>
  <c r="V39" i="5" s="1"/>
  <c r="T36" i="5"/>
  <c r="V36" i="5" s="1"/>
  <c r="T40" i="5"/>
  <c r="V40" i="5" s="1"/>
  <c r="T20" i="5"/>
  <c r="V20" i="5" s="1"/>
  <c r="T11" i="5"/>
  <c r="V11" i="5" s="1"/>
  <c r="R24" i="5"/>
  <c r="Z39" i="5"/>
  <c r="AB39" i="5" s="1"/>
  <c r="T14" i="5"/>
  <c r="V14" i="5" s="1"/>
  <c r="T18" i="5"/>
  <c r="V18" i="5" s="1"/>
  <c r="AF13" i="5"/>
  <c r="AE50" i="5"/>
  <c r="T33" i="5"/>
  <c r="V33" i="5" s="1"/>
  <c r="T37" i="5"/>
  <c r="V37" i="5" s="1"/>
  <c r="Z20" i="5"/>
  <c r="AB20" i="5" s="1"/>
  <c r="Z36" i="5"/>
  <c r="AB36" i="5" s="1"/>
  <c r="Z40" i="5"/>
  <c r="AB40" i="5" s="1"/>
  <c r="BB50" i="5"/>
  <c r="AV50" i="5"/>
  <c r="AP50" i="5"/>
  <c r="AJ50" i="5"/>
  <c r="AD50" i="5"/>
  <c r="Z11" i="5"/>
  <c r="AB11" i="5" s="1"/>
  <c r="P13" i="5"/>
  <c r="P21" i="5"/>
  <c r="T21" i="5"/>
  <c r="V21" i="5" s="1"/>
  <c r="X24" i="5"/>
  <c r="T17" i="5"/>
  <c r="V17" i="5" s="1"/>
  <c r="T23" i="5"/>
  <c r="V23" i="5" s="1"/>
  <c r="T30" i="5"/>
  <c r="V30" i="5" s="1"/>
  <c r="T24" i="5"/>
  <c r="V24" i="5" s="1"/>
  <c r="T34" i="5"/>
  <c r="V34" i="5" s="1"/>
  <c r="T10" i="5"/>
  <c r="V10" i="5" s="1"/>
  <c r="V13" i="5"/>
  <c r="T16" i="5"/>
  <c r="V16" i="5" s="1"/>
  <c r="T19" i="5"/>
  <c r="V19" i="5" s="1"/>
  <c r="T26" i="5"/>
  <c r="V26" i="5" s="1"/>
  <c r="T29" i="5"/>
  <c r="V29" i="5" s="1"/>
  <c r="T32" i="5"/>
  <c r="V32" i="5" s="1"/>
  <c r="T35" i="5"/>
  <c r="V35" i="5" s="1"/>
  <c r="T42" i="5"/>
  <c r="V42" i="5" s="1"/>
  <c r="T45" i="5"/>
  <c r="V45" i="5" s="1"/>
  <c r="T49" i="5"/>
  <c r="V49" i="5" s="1"/>
  <c r="T46" i="5"/>
  <c r="V46" i="5" s="1"/>
  <c r="T47" i="5"/>
  <c r="V47" i="5" s="1"/>
  <c r="T27" i="5"/>
  <c r="V27" i="5" s="1"/>
  <c r="T43" i="5"/>
  <c r="V43" i="5" s="1"/>
  <c r="T12" i="5"/>
  <c r="T15" i="5"/>
  <c r="V15" i="5" s="1"/>
  <c r="T22" i="5"/>
  <c r="V22" i="5" s="1"/>
  <c r="T25" i="5"/>
  <c r="V25" i="5" s="1"/>
  <c r="T28" i="5"/>
  <c r="V28" i="5" s="1"/>
  <c r="T31" i="5"/>
  <c r="V31" i="5" s="1"/>
  <c r="T38" i="5"/>
  <c r="V38" i="5" s="1"/>
  <c r="T41" i="5"/>
  <c r="T44" i="5"/>
  <c r="V44" i="5" s="1"/>
  <c r="T48" i="5"/>
  <c r="V48" i="5" s="1"/>
  <c r="R50" i="5"/>
  <c r="L50" i="5"/>
  <c r="N9" i="5"/>
  <c r="N50" i="5" s="1"/>
  <c r="G50" i="5"/>
  <c r="F50" i="5"/>
  <c r="BR9" i="5" l="1"/>
  <c r="BR50" i="5" s="1"/>
  <c r="BP50" i="5"/>
  <c r="Z33" i="5"/>
  <c r="AB33" i="5" s="1"/>
  <c r="AF39" i="5"/>
  <c r="Z38" i="5"/>
  <c r="Z21" i="5"/>
  <c r="AB21" i="5" s="1"/>
  <c r="Z22" i="5"/>
  <c r="AH13" i="5"/>
  <c r="AL13" i="5"/>
  <c r="Z10" i="5"/>
  <c r="Z31" i="5"/>
  <c r="Z24" i="5"/>
  <c r="Z16" i="5"/>
  <c r="AF11" i="5"/>
  <c r="Z48" i="5"/>
  <c r="Z29" i="5"/>
  <c r="AF36" i="5"/>
  <c r="Z27" i="5"/>
  <c r="Z34" i="5"/>
  <c r="Z18" i="5"/>
  <c r="V12" i="5"/>
  <c r="Z12" i="5"/>
  <c r="AF40" i="5"/>
  <c r="Z15" i="5"/>
  <c r="V41" i="5"/>
  <c r="Z41" i="5"/>
  <c r="Z47" i="5"/>
  <c r="Z32" i="5"/>
  <c r="Z46" i="5"/>
  <c r="AF20" i="5"/>
  <c r="Z44" i="5"/>
  <c r="Z25" i="5"/>
  <c r="Z23" i="5"/>
  <c r="Z49" i="5"/>
  <c r="Z30" i="5"/>
  <c r="Z14" i="5"/>
  <c r="Z43" i="5"/>
  <c r="Z28" i="5"/>
  <c r="Z42" i="5"/>
  <c r="Z37" i="5"/>
  <c r="Z17" i="5"/>
  <c r="Z35" i="5"/>
  <c r="Z19" i="5"/>
  <c r="Z45" i="5"/>
  <c r="Z26" i="5"/>
  <c r="AF33" i="5"/>
  <c r="X50" i="5"/>
  <c r="P9" i="5"/>
  <c r="P50" i="5" s="1"/>
  <c r="T9" i="5"/>
  <c r="Z9" i="5" s="1"/>
  <c r="AF9" i="5" s="1"/>
  <c r="AL9" i="5" s="1"/>
  <c r="J31" i="5"/>
  <c r="J33" i="5"/>
  <c r="J49" i="5"/>
  <c r="J48" i="5"/>
  <c r="J39" i="5"/>
  <c r="AH39" i="5" l="1"/>
  <c r="AL39" i="5"/>
  <c r="AB9" i="5"/>
  <c r="AH9" i="5"/>
  <c r="AB22" i="5"/>
  <c r="AF22" i="5"/>
  <c r="AF21" i="5"/>
  <c r="AB38" i="5"/>
  <c r="AF38" i="5"/>
  <c r="AB45" i="5"/>
  <c r="AF45" i="5"/>
  <c r="AB46" i="5"/>
  <c r="AF46" i="5"/>
  <c r="AH36" i="5"/>
  <c r="AL36" i="5"/>
  <c r="AB16" i="5"/>
  <c r="AF16" i="5"/>
  <c r="AB17" i="5"/>
  <c r="AF17" i="5"/>
  <c r="AB23" i="5"/>
  <c r="AF23" i="5"/>
  <c r="AH33" i="5"/>
  <c r="AL33" i="5"/>
  <c r="AB19" i="5"/>
  <c r="AF19" i="5"/>
  <c r="AB42" i="5"/>
  <c r="AF42" i="5"/>
  <c r="AB14" i="5"/>
  <c r="AF14" i="5"/>
  <c r="AB25" i="5"/>
  <c r="AF25" i="5"/>
  <c r="AB32" i="5"/>
  <c r="AF32" i="5"/>
  <c r="AB15" i="5"/>
  <c r="AF15" i="5"/>
  <c r="AB18" i="5"/>
  <c r="AF18" i="5"/>
  <c r="AB29" i="5"/>
  <c r="AF29" i="5"/>
  <c r="AB24" i="5"/>
  <c r="AF24" i="5"/>
  <c r="AB10" i="5"/>
  <c r="AB50" i="5" s="1"/>
  <c r="AF10" i="5"/>
  <c r="AB37" i="5"/>
  <c r="AF37" i="5"/>
  <c r="AN9" i="5"/>
  <c r="AR9" i="5"/>
  <c r="Z50" i="5"/>
  <c r="AB26" i="5"/>
  <c r="AF26" i="5"/>
  <c r="AB35" i="5"/>
  <c r="AF35" i="5"/>
  <c r="AB28" i="5"/>
  <c r="AF28" i="5"/>
  <c r="AB30" i="5"/>
  <c r="AF30" i="5"/>
  <c r="AB44" i="5"/>
  <c r="AF44" i="5"/>
  <c r="AB47" i="5"/>
  <c r="AF47" i="5"/>
  <c r="AH40" i="5"/>
  <c r="AL40" i="5"/>
  <c r="AB34" i="5"/>
  <c r="AF34" i="5"/>
  <c r="AB48" i="5"/>
  <c r="AF48" i="5"/>
  <c r="AH21" i="5"/>
  <c r="AL21" i="5"/>
  <c r="AN13" i="5"/>
  <c r="AR13" i="5"/>
  <c r="AB43" i="5"/>
  <c r="AF43" i="5"/>
  <c r="AB49" i="5"/>
  <c r="AF49" i="5"/>
  <c r="AH20" i="5"/>
  <c r="AL20" i="5"/>
  <c r="AB41" i="5"/>
  <c r="AF41" i="5"/>
  <c r="AB12" i="5"/>
  <c r="AF12" i="5"/>
  <c r="AB27" i="5"/>
  <c r="AF27" i="5"/>
  <c r="AH11" i="5"/>
  <c r="AL11" i="5"/>
  <c r="AB31" i="5"/>
  <c r="AF31" i="5"/>
  <c r="V9" i="5"/>
  <c r="V50" i="5" s="1"/>
  <c r="T50" i="5"/>
  <c r="J9" i="5"/>
  <c r="J36" i="5"/>
  <c r="J34" i="5"/>
  <c r="J23" i="5"/>
  <c r="J47" i="5"/>
  <c r="J32" i="5"/>
  <c r="J11" i="5"/>
  <c r="AN39" i="5" l="1"/>
  <c r="AR39" i="5"/>
  <c r="AH22" i="5"/>
  <c r="AL22" i="5"/>
  <c r="AH38" i="5"/>
  <c r="AL38" i="5"/>
  <c r="AH12" i="5"/>
  <c r="AL12" i="5"/>
  <c r="AH43" i="5"/>
  <c r="AL43" i="5"/>
  <c r="AH34" i="5"/>
  <c r="AL34" i="5"/>
  <c r="AH30" i="5"/>
  <c r="AL30" i="5"/>
  <c r="AH35" i="5"/>
  <c r="AL35" i="5"/>
  <c r="AH37" i="5"/>
  <c r="AL37" i="5"/>
  <c r="AH18" i="5"/>
  <c r="AL18" i="5"/>
  <c r="AH14" i="5"/>
  <c r="AL14" i="5"/>
  <c r="AH19" i="5"/>
  <c r="AL19" i="5"/>
  <c r="AN36" i="5"/>
  <c r="AR36" i="5"/>
  <c r="AH23" i="5"/>
  <c r="AL23" i="5"/>
  <c r="AH31" i="5"/>
  <c r="AL31" i="5"/>
  <c r="AH27" i="5"/>
  <c r="AL27" i="5"/>
  <c r="AH41" i="5"/>
  <c r="AL41" i="5"/>
  <c r="AH49" i="5"/>
  <c r="AL49" i="5"/>
  <c r="AT13" i="5"/>
  <c r="AX13" i="5"/>
  <c r="AH48" i="5"/>
  <c r="AL48" i="5"/>
  <c r="AN40" i="5"/>
  <c r="AR40" i="5"/>
  <c r="AH44" i="5"/>
  <c r="AL44" i="5"/>
  <c r="AH28" i="5"/>
  <c r="AL28" i="5"/>
  <c r="AH26" i="5"/>
  <c r="AL26" i="5"/>
  <c r="AT9" i="5"/>
  <c r="AX9" i="5"/>
  <c r="AH10" i="5"/>
  <c r="AL10" i="5"/>
  <c r="AF50" i="5"/>
  <c r="AH29" i="5"/>
  <c r="AL29" i="5"/>
  <c r="AH15" i="5"/>
  <c r="AL15" i="5"/>
  <c r="AH25" i="5"/>
  <c r="AL25" i="5"/>
  <c r="AH42" i="5"/>
  <c r="AL42" i="5"/>
  <c r="AN33" i="5"/>
  <c r="AR33" i="5"/>
  <c r="AH17" i="5"/>
  <c r="AL17" i="5"/>
  <c r="AH16" i="5"/>
  <c r="AL16" i="5"/>
  <c r="AH46" i="5"/>
  <c r="AL46" i="5"/>
  <c r="AH45" i="5"/>
  <c r="AL45" i="5"/>
  <c r="AN11" i="5"/>
  <c r="AR11" i="5"/>
  <c r="AN20" i="5"/>
  <c r="AR20" i="5"/>
  <c r="AN21" i="5"/>
  <c r="AR21" i="5"/>
  <c r="AH47" i="5"/>
  <c r="AL47" i="5"/>
  <c r="AH24" i="5"/>
  <c r="AL24" i="5"/>
  <c r="AH32" i="5"/>
  <c r="AL32" i="5"/>
  <c r="J40" i="5"/>
  <c r="J25" i="5"/>
  <c r="J17" i="5"/>
  <c r="J19" i="5"/>
  <c r="J20" i="5"/>
  <c r="J21" i="5"/>
  <c r="J24" i="5"/>
  <c r="J30" i="5"/>
  <c r="J35" i="5"/>
  <c r="J22" i="5"/>
  <c r="J27" i="5"/>
  <c r="J14" i="5"/>
  <c r="AX39" i="5" l="1"/>
  <c r="AT39" i="5"/>
  <c r="AN38" i="5"/>
  <c r="AR38" i="5"/>
  <c r="AN22" i="5"/>
  <c r="AR22" i="5"/>
  <c r="AN24" i="5"/>
  <c r="AR24" i="5"/>
  <c r="AT21" i="5"/>
  <c r="AX21" i="5"/>
  <c r="AN17" i="5"/>
  <c r="AR17" i="5"/>
  <c r="AN28" i="5"/>
  <c r="AR28" i="5"/>
  <c r="AZ13" i="5"/>
  <c r="BD13" i="5"/>
  <c r="AN31" i="5"/>
  <c r="AR31" i="5"/>
  <c r="AT36" i="5"/>
  <c r="AX36" i="5"/>
  <c r="AN37" i="5"/>
  <c r="AR37" i="5"/>
  <c r="AN43" i="5"/>
  <c r="AR43" i="5"/>
  <c r="AN10" i="5"/>
  <c r="AR10" i="5"/>
  <c r="AL50" i="5"/>
  <c r="AN30" i="5"/>
  <c r="AR30" i="5"/>
  <c r="AN32" i="5"/>
  <c r="AR32" i="5"/>
  <c r="AN47" i="5"/>
  <c r="AR47" i="5"/>
  <c r="AT20" i="5"/>
  <c r="AX20" i="5"/>
  <c r="AN45" i="5"/>
  <c r="AR45" i="5"/>
  <c r="AN16" i="5"/>
  <c r="AR16" i="5"/>
  <c r="AT33" i="5"/>
  <c r="AX33" i="5"/>
  <c r="AN25" i="5"/>
  <c r="AR25" i="5"/>
  <c r="AN29" i="5"/>
  <c r="AR29" i="5"/>
  <c r="AH50" i="5"/>
  <c r="AN26" i="5"/>
  <c r="AR26" i="5"/>
  <c r="AN44" i="5"/>
  <c r="AR44" i="5"/>
  <c r="AN48" i="5"/>
  <c r="AR48" i="5"/>
  <c r="AN49" i="5"/>
  <c r="AR49" i="5"/>
  <c r="AN27" i="5"/>
  <c r="AR27" i="5"/>
  <c r="AN23" i="5"/>
  <c r="AR23" i="5"/>
  <c r="AN19" i="5"/>
  <c r="AR19" i="5"/>
  <c r="AN18" i="5"/>
  <c r="AR18" i="5"/>
  <c r="AN35" i="5"/>
  <c r="AR35" i="5"/>
  <c r="AN34" i="5"/>
  <c r="AR34" i="5"/>
  <c r="AN12" i="5"/>
  <c r="AR12" i="5"/>
  <c r="AT11" i="5"/>
  <c r="AX11" i="5"/>
  <c r="AN46" i="5"/>
  <c r="AR46" i="5"/>
  <c r="AN42" i="5"/>
  <c r="AR42" i="5"/>
  <c r="AN15" i="5"/>
  <c r="AR15" i="5"/>
  <c r="AT40" i="5"/>
  <c r="AX40" i="5"/>
  <c r="AN41" i="5"/>
  <c r="AR41" i="5"/>
  <c r="AN14" i="5"/>
  <c r="AR14" i="5"/>
  <c r="BD9" i="5"/>
  <c r="BJ9" i="5" s="1"/>
  <c r="BL9" i="5" s="1"/>
  <c r="AZ9" i="5"/>
  <c r="J12" i="5"/>
  <c r="J43" i="5"/>
  <c r="J45" i="5"/>
  <c r="J44" i="5"/>
  <c r="J46" i="5"/>
  <c r="J13" i="5"/>
  <c r="J41" i="5"/>
  <c r="J37" i="5"/>
  <c r="BF13" i="5" l="1"/>
  <c r="BJ13" i="5"/>
  <c r="BL13" i="5" s="1"/>
  <c r="BD39" i="5"/>
  <c r="AZ39" i="5"/>
  <c r="AT22" i="5"/>
  <c r="AX22" i="5"/>
  <c r="AT38" i="5"/>
  <c r="AX38" i="5"/>
  <c r="AT25" i="5"/>
  <c r="AX25" i="5"/>
  <c r="AT16" i="5"/>
  <c r="AX16" i="5"/>
  <c r="AZ20" i="5"/>
  <c r="BD20" i="5"/>
  <c r="AT32" i="5"/>
  <c r="AX32" i="5"/>
  <c r="AT10" i="5"/>
  <c r="AX10" i="5"/>
  <c r="AR50" i="5"/>
  <c r="AT37" i="5"/>
  <c r="AX37" i="5"/>
  <c r="AT31" i="5"/>
  <c r="AX31" i="5"/>
  <c r="AT28" i="5"/>
  <c r="AX28" i="5"/>
  <c r="AZ21" i="5"/>
  <c r="BD21" i="5"/>
  <c r="AT14" i="5"/>
  <c r="AX14" i="5"/>
  <c r="AZ40" i="5"/>
  <c r="BD40" i="5"/>
  <c r="AT42" i="5"/>
  <c r="AX42" i="5"/>
  <c r="AZ11" i="5"/>
  <c r="BD11" i="5"/>
  <c r="AT34" i="5"/>
  <c r="AX34" i="5"/>
  <c r="AT18" i="5"/>
  <c r="AX18" i="5"/>
  <c r="AT23" i="5"/>
  <c r="AX23" i="5"/>
  <c r="AT49" i="5"/>
  <c r="AX49" i="5"/>
  <c r="AT44" i="5"/>
  <c r="AX44" i="5"/>
  <c r="AN50" i="5"/>
  <c r="BF9" i="5"/>
  <c r="AT29" i="5"/>
  <c r="AX29" i="5"/>
  <c r="AZ33" i="5"/>
  <c r="BD33" i="5"/>
  <c r="AT45" i="5"/>
  <c r="AX45" i="5"/>
  <c r="AT47" i="5"/>
  <c r="AX47" i="5"/>
  <c r="AT30" i="5"/>
  <c r="AX30" i="5"/>
  <c r="AT43" i="5"/>
  <c r="AX43" i="5"/>
  <c r="AZ36" i="5"/>
  <c r="BD36" i="5"/>
  <c r="AT17" i="5"/>
  <c r="AX17" i="5"/>
  <c r="AT24" i="5"/>
  <c r="AX24" i="5"/>
  <c r="AT41" i="5"/>
  <c r="AX41" i="5"/>
  <c r="AT15" i="5"/>
  <c r="AX15" i="5"/>
  <c r="AT46" i="5"/>
  <c r="AX46" i="5"/>
  <c r="AT12" i="5"/>
  <c r="AX12" i="5"/>
  <c r="AT35" i="5"/>
  <c r="AX35" i="5"/>
  <c r="AT19" i="5"/>
  <c r="AX19" i="5"/>
  <c r="AT27" i="5"/>
  <c r="AX27" i="5"/>
  <c r="AT48" i="5"/>
  <c r="AX48" i="5"/>
  <c r="AT26" i="5"/>
  <c r="AX26" i="5"/>
  <c r="J28" i="5"/>
  <c r="J16" i="5"/>
  <c r="J29" i="5"/>
  <c r="J26" i="5"/>
  <c r="J42" i="5"/>
  <c r="J15" i="5"/>
  <c r="J18" i="5"/>
  <c r="J38" i="5"/>
  <c r="BF33" i="5" l="1"/>
  <c r="BJ33" i="5"/>
  <c r="BL33" i="5" s="1"/>
  <c r="BF40" i="5"/>
  <c r="BJ40" i="5"/>
  <c r="BL40" i="5" s="1"/>
  <c r="BF21" i="5"/>
  <c r="BJ21" i="5"/>
  <c r="BL21" i="5" s="1"/>
  <c r="BF39" i="5"/>
  <c r="BJ39" i="5"/>
  <c r="BL39" i="5" s="1"/>
  <c r="BF20" i="5"/>
  <c r="BJ20" i="5"/>
  <c r="BL20" i="5" s="1"/>
  <c r="BF36" i="5"/>
  <c r="BJ36" i="5"/>
  <c r="BL36" i="5" s="1"/>
  <c r="BF11" i="5"/>
  <c r="BJ11" i="5"/>
  <c r="AZ38" i="5"/>
  <c r="BD38" i="5"/>
  <c r="AZ22" i="5"/>
  <c r="BD22" i="5"/>
  <c r="AZ27" i="5"/>
  <c r="BD27" i="5"/>
  <c r="AZ41" i="5"/>
  <c r="BD41" i="5"/>
  <c r="AZ43" i="5"/>
  <c r="BD43" i="5"/>
  <c r="AZ49" i="5"/>
  <c r="BD49" i="5"/>
  <c r="AZ18" i="5"/>
  <c r="BD18" i="5"/>
  <c r="AZ32" i="5"/>
  <c r="BD32" i="5"/>
  <c r="AZ16" i="5"/>
  <c r="BD16" i="5"/>
  <c r="AZ26" i="5"/>
  <c r="BD26" i="5"/>
  <c r="AZ46" i="5"/>
  <c r="BD46" i="5"/>
  <c r="AZ47" i="5"/>
  <c r="BD47" i="5"/>
  <c r="AZ48" i="5"/>
  <c r="BD48" i="5"/>
  <c r="AZ19" i="5"/>
  <c r="BD19" i="5"/>
  <c r="AZ12" i="5"/>
  <c r="BD12" i="5"/>
  <c r="AZ15" i="5"/>
  <c r="BD15" i="5"/>
  <c r="AZ24" i="5"/>
  <c r="BD24" i="5"/>
  <c r="AZ30" i="5"/>
  <c r="BD30" i="5"/>
  <c r="AZ45" i="5"/>
  <c r="BD45" i="5"/>
  <c r="AZ29" i="5"/>
  <c r="BD29" i="5"/>
  <c r="AZ31" i="5"/>
  <c r="BD31" i="5"/>
  <c r="AZ44" i="5"/>
  <c r="BD44" i="5"/>
  <c r="AZ23" i="5"/>
  <c r="BD23" i="5"/>
  <c r="AZ34" i="5"/>
  <c r="BD34" i="5"/>
  <c r="AZ42" i="5"/>
  <c r="BD42" i="5"/>
  <c r="AZ14" i="5"/>
  <c r="BD14" i="5"/>
  <c r="AZ10" i="5"/>
  <c r="BD10" i="5"/>
  <c r="BJ10" i="5" s="1"/>
  <c r="BL10" i="5" s="1"/>
  <c r="AX50" i="5"/>
  <c r="AZ25" i="5"/>
  <c r="BD25" i="5"/>
  <c r="AZ35" i="5"/>
  <c r="BD35" i="5"/>
  <c r="AZ17" i="5"/>
  <c r="BD17" i="5"/>
  <c r="AZ28" i="5"/>
  <c r="BD28" i="5"/>
  <c r="AZ37" i="5"/>
  <c r="BD37" i="5"/>
  <c r="AT50" i="5"/>
  <c r="J50" i="5"/>
  <c r="BF23" i="5" l="1"/>
  <c r="BJ23" i="5"/>
  <c r="BL23" i="5" s="1"/>
  <c r="BF45" i="5"/>
  <c r="BJ45" i="5"/>
  <c r="BL45" i="5" s="1"/>
  <c r="BF12" i="5"/>
  <c r="BJ12" i="5"/>
  <c r="BL12" i="5" s="1"/>
  <c r="BF46" i="5"/>
  <c r="BJ46" i="5"/>
  <c r="BL46" i="5" s="1"/>
  <c r="BF18" i="5"/>
  <c r="BJ18" i="5"/>
  <c r="BL18" i="5" s="1"/>
  <c r="BF27" i="5"/>
  <c r="BJ27" i="5"/>
  <c r="BL27" i="5" s="1"/>
  <c r="BF38" i="5"/>
  <c r="BJ38" i="5"/>
  <c r="BL38" i="5" s="1"/>
  <c r="BF17" i="5"/>
  <c r="BJ17" i="5"/>
  <c r="BL17" i="5" s="1"/>
  <c r="BF42" i="5"/>
  <c r="BJ42" i="5"/>
  <c r="BL42" i="5" s="1"/>
  <c r="BF31" i="5"/>
  <c r="BJ31" i="5"/>
  <c r="BL31" i="5" s="1"/>
  <c r="BF24" i="5"/>
  <c r="BJ24" i="5"/>
  <c r="BL24" i="5" s="1"/>
  <c r="BF48" i="5"/>
  <c r="BJ48" i="5"/>
  <c r="BL48" i="5" s="1"/>
  <c r="BF16" i="5"/>
  <c r="BJ16" i="5"/>
  <c r="BL16" i="5" s="1"/>
  <c r="BF43" i="5"/>
  <c r="BJ43" i="5"/>
  <c r="BL43" i="5" s="1"/>
  <c r="BF37" i="5"/>
  <c r="BJ37" i="5"/>
  <c r="BL37" i="5" s="1"/>
  <c r="BF25" i="5"/>
  <c r="BJ25" i="5"/>
  <c r="BL25" i="5" s="1"/>
  <c r="BF14" i="5"/>
  <c r="BJ14" i="5"/>
  <c r="BL14" i="5" s="1"/>
  <c r="BF34" i="5"/>
  <c r="BJ34" i="5"/>
  <c r="BL34" i="5" s="1"/>
  <c r="BF44" i="5"/>
  <c r="BJ44" i="5"/>
  <c r="BL44" i="5" s="1"/>
  <c r="BF29" i="5"/>
  <c r="BJ29" i="5"/>
  <c r="BL29" i="5" s="1"/>
  <c r="BF30" i="5"/>
  <c r="BJ30" i="5"/>
  <c r="BL30" i="5" s="1"/>
  <c r="BF15" i="5"/>
  <c r="BJ15" i="5"/>
  <c r="BL15" i="5" s="1"/>
  <c r="BF19" i="5"/>
  <c r="BJ19" i="5"/>
  <c r="BL19" i="5" s="1"/>
  <c r="BF47" i="5"/>
  <c r="BJ47" i="5"/>
  <c r="BL47" i="5" s="1"/>
  <c r="BF26" i="5"/>
  <c r="BJ26" i="5"/>
  <c r="BL26" i="5" s="1"/>
  <c r="BF32" i="5"/>
  <c r="BJ32" i="5"/>
  <c r="BL32" i="5" s="1"/>
  <c r="BF49" i="5"/>
  <c r="BJ49" i="5"/>
  <c r="BL49" i="5" s="1"/>
  <c r="BF41" i="5"/>
  <c r="BJ41" i="5"/>
  <c r="BL41" i="5" s="1"/>
  <c r="BF22" i="5"/>
  <c r="BJ22" i="5"/>
  <c r="BL22" i="5" s="1"/>
  <c r="BF28" i="5"/>
  <c r="BJ28" i="5"/>
  <c r="BL28" i="5" s="1"/>
  <c r="BF35" i="5"/>
  <c r="BJ35" i="5"/>
  <c r="BL35" i="5" s="1"/>
  <c r="BL11" i="5"/>
  <c r="BF10" i="5"/>
  <c r="BF50" i="5" s="1"/>
  <c r="BD50" i="5"/>
  <c r="AZ50" i="5"/>
  <c r="BJ50" i="5" l="1"/>
  <c r="BL50" i="5"/>
</calcChain>
</file>

<file path=xl/sharedStrings.xml><?xml version="1.0" encoding="utf-8"?>
<sst xmlns="http://schemas.openxmlformats.org/spreadsheetml/2006/main" count="268" uniqueCount="75">
  <si>
    <t>Фамилия И.О.</t>
  </si>
  <si>
    <t>тариф</t>
  </si>
  <si>
    <t>Сумма</t>
  </si>
  <si>
    <t>АЛТУХОВА И.К.</t>
  </si>
  <si>
    <t>ХМЕЛЕВСКИЕ</t>
  </si>
  <si>
    <t>ЛЫНША Ю. Л.</t>
  </si>
  <si>
    <t>МАСЬКО И.Г.</t>
  </si>
  <si>
    <t>ЦАГОЙКО Л.В.</t>
  </si>
  <si>
    <t>РОМАНЕНКО А.З.</t>
  </si>
  <si>
    <t>ШАЛАЕВА Н.В.</t>
  </si>
  <si>
    <t>КОВАЛЕВ А.В.</t>
  </si>
  <si>
    <t>ДЮСОВ Н.Н.</t>
  </si>
  <si>
    <t>НЕРЕЗЬКО И.А.</t>
  </si>
  <si>
    <t>МАРТЫНЧИК В.В.</t>
  </si>
  <si>
    <t>ГРЕБЕННИК И.В.</t>
  </si>
  <si>
    <t>Капская В.В.</t>
  </si>
  <si>
    <t>Шиманович Е.В.</t>
  </si>
  <si>
    <t>166-1</t>
  </si>
  <si>
    <t>166-2</t>
  </si>
  <si>
    <t>№ уч</t>
  </si>
  <si>
    <t>Долг (-)</t>
  </si>
  <si>
    <t>БАРТАШ Г.Н.</t>
  </si>
  <si>
    <t>ИТОГО</t>
  </si>
  <si>
    <t>Кол-во</t>
  </si>
  <si>
    <t>*старые показания счетчика -&gt;</t>
  </si>
  <si>
    <t>ЛАГОЙКО К.Н.</t>
  </si>
  <si>
    <t>ВОРОБЬЕВА Г.Н.</t>
  </si>
  <si>
    <t>МИРОНОВИЧ О.Л.</t>
  </si>
  <si>
    <t>ГИЛЬ В.Г.</t>
  </si>
  <si>
    <t xml:space="preserve">ЕВИЧ А.А. </t>
  </si>
  <si>
    <t>ОЗЕРНАЯ З.В.</t>
  </si>
  <si>
    <t>ДМИТРИЕВ Д.А.</t>
  </si>
  <si>
    <t>ШМАК К.И.</t>
  </si>
  <si>
    <t>ХОВАНСКАЯ О.В.</t>
  </si>
  <si>
    <t>СТРУЖКО В.А.</t>
  </si>
  <si>
    <t>БАКУНОВИЧ А.А.</t>
  </si>
  <si>
    <t xml:space="preserve">КИБИСОВА В.И. </t>
  </si>
  <si>
    <t xml:space="preserve">РОМАНЕНКО Т.А. </t>
  </si>
  <si>
    <t>КРИЖАНОВСКАЯ Н.С.</t>
  </si>
  <si>
    <t xml:space="preserve">ВОЛКОВЕЦ Л.А. </t>
  </si>
  <si>
    <t>ЗУБЧИК Я.И.</t>
  </si>
  <si>
    <t xml:space="preserve">ФИЛИПЧИК В.И. </t>
  </si>
  <si>
    <t>ЗИНИНА А.П.</t>
  </si>
  <si>
    <t xml:space="preserve">НЕКРАШЕВИЧ М.П. </t>
  </si>
  <si>
    <t xml:space="preserve">ИСАЧЕНКО С.И. </t>
  </si>
  <si>
    <t>ГУРИНОВИЧ Г.К.</t>
  </si>
  <si>
    <t xml:space="preserve">                       СПИСОК ПО ОПЛАТЕ ЭЛЕКТРОЭНЕРГИИ ЧЛЕНАМИ ТОВАРИЩЕСТВА " РОДНИК 2015"</t>
  </si>
  <si>
    <t>Оплачено</t>
  </si>
  <si>
    <t>*Показан.</t>
  </si>
  <si>
    <t>кВт</t>
  </si>
  <si>
    <t>эл.сч</t>
  </si>
  <si>
    <t>на</t>
  </si>
  <si>
    <t xml:space="preserve"> 27.12.20</t>
  </si>
  <si>
    <t>31.12.20</t>
  </si>
  <si>
    <t>29.01.21</t>
  </si>
  <si>
    <t>26.02.21</t>
  </si>
  <si>
    <t>31.03.21</t>
  </si>
  <si>
    <t>18.04.2021</t>
  </si>
  <si>
    <t>30.04.21</t>
  </si>
  <si>
    <t>28.05.21</t>
  </si>
  <si>
    <t>14.06.2021</t>
  </si>
  <si>
    <t>06.07.21</t>
  </si>
  <si>
    <t>23.07.21</t>
  </si>
  <si>
    <t>01.08.2021</t>
  </si>
  <si>
    <t>МИХАЙЛОВ М.Н.</t>
  </si>
  <si>
    <t>МИКИЧУР Г.М.</t>
  </si>
  <si>
    <t>АЛЕКСЮТИН В.И.</t>
  </si>
  <si>
    <t>05.09.2021</t>
  </si>
  <si>
    <t>03.11.2021</t>
  </si>
  <si>
    <t>25.01.2022</t>
  </si>
  <si>
    <t>Новый тариф на электроэнергию с 01.01.22 - 0,2321</t>
  </si>
  <si>
    <t>25.03.2022</t>
  </si>
  <si>
    <t>25.04.2022</t>
  </si>
  <si>
    <t>30.05.2022</t>
  </si>
  <si>
    <t>31.06.2022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</si>
</sst>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;[Red]\-#,##0.0000"/>
    <numFmt numFmtId="165" formatCode="#,##0.00_ ;[Red]\-#,##0.00\ "/>
    <numFmt numFmtId="166" formatCode="[$-419]d\ mmm;@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0" fillId="0" borderId="0" xfId="1" applyFont="1"/>
    <xf numFmtId="0" fontId="0" fillId="0" borderId="0" xfId="0" applyFont="1"/>
    <xf numFmtId="0" fontId="0" fillId="0" borderId="0" xfId="0" applyFont="1" applyFill="1"/>
    <xf numFmtId="0" fontId="1" fillId="0" borderId="0" xfId="1" applyFont="1" applyAlignment="1"/>
    <xf numFmtId="0" fontId="0" fillId="0" borderId="0" xfId="1" applyFont="1" applyBorder="1"/>
    <xf numFmtId="0" fontId="0" fillId="2" borderId="0" xfId="0" applyFont="1" applyFill="1"/>
    <xf numFmtId="3" fontId="0" fillId="0" borderId="0" xfId="0" applyNumberFormat="1" applyFont="1" applyFill="1"/>
    <xf numFmtId="0" fontId="1" fillId="0" borderId="9" xfId="1" applyFont="1" applyFill="1" applyBorder="1" applyAlignment="1">
      <alignment horizont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0" fillId="0" borderId="2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3" xfId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right" vertical="center"/>
    </xf>
    <xf numFmtId="40" fontId="3" fillId="0" borderId="14" xfId="0" applyNumberFormat="1" applyFont="1" applyFill="1" applyBorder="1" applyAlignment="1">
      <alignment horizontal="right" vertical="center"/>
    </xf>
    <xf numFmtId="0" fontId="0" fillId="0" borderId="3" xfId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40" fontId="3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Fill="1" applyBorder="1" applyAlignment="1">
      <alignment horizontal="right" vertical="center"/>
    </xf>
    <xf numFmtId="40" fontId="3" fillId="0" borderId="4" xfId="0" applyNumberFormat="1" applyFont="1" applyFill="1" applyBorder="1" applyAlignment="1">
      <alignment horizontal="right" vertical="center"/>
    </xf>
    <xf numFmtId="0" fontId="0" fillId="0" borderId="31" xfId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right" vertical="center"/>
    </xf>
    <xf numFmtId="40" fontId="3" fillId="0" borderId="32" xfId="0" applyNumberFormat="1" applyFont="1" applyBorder="1" applyAlignment="1">
      <alignment horizontal="right" vertical="center"/>
    </xf>
    <xf numFmtId="0" fontId="0" fillId="0" borderId="34" xfId="1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right" vertical="center"/>
    </xf>
    <xf numFmtId="40" fontId="3" fillId="0" borderId="14" xfId="0" applyNumberFormat="1" applyFont="1" applyBorder="1" applyAlignment="1">
      <alignment horizontal="right" vertical="center"/>
    </xf>
    <xf numFmtId="0" fontId="0" fillId="0" borderId="5" xfId="1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40" fontId="3" fillId="0" borderId="7" xfId="0" applyNumberFormat="1" applyFont="1" applyBorder="1" applyAlignment="1">
      <alignment horizontal="right" vertical="center"/>
    </xf>
    <xf numFmtId="0" fontId="0" fillId="0" borderId="0" xfId="1" applyFont="1" applyFill="1" applyAlignment="1">
      <alignment horizontal="right" vertical="center"/>
    </xf>
    <xf numFmtId="38" fontId="0" fillId="0" borderId="2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 applyAlignment="1">
      <alignment horizontal="right" vertical="center"/>
    </xf>
    <xf numFmtId="2" fontId="0" fillId="0" borderId="2" xfId="0" applyNumberForma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1" applyFont="1" applyAlignment="1">
      <alignment horizontal="right" vertical="center"/>
    </xf>
    <xf numFmtId="38" fontId="0" fillId="0" borderId="1" xfId="0" applyNumberFormat="1" applyFont="1" applyBorder="1" applyAlignment="1">
      <alignment horizontal="right" vertical="center"/>
    </xf>
    <xf numFmtId="2" fontId="0" fillId="0" borderId="1" xfId="0" applyNumberFormat="1" applyFont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2" fontId="0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 applyAlignment="1">
      <alignment horizontal="right" vertical="center"/>
    </xf>
    <xf numFmtId="38" fontId="0" fillId="2" borderId="1" xfId="0" applyNumberFormat="1" applyFont="1" applyFill="1" applyBorder="1" applyAlignment="1">
      <alignment horizontal="right" vertical="center"/>
    </xf>
    <xf numFmtId="38" fontId="0" fillId="0" borderId="1" xfId="0" applyNumberFormat="1" applyFont="1" applyFill="1" applyBorder="1" applyAlignment="1">
      <alignment horizontal="right" vertical="center"/>
    </xf>
    <xf numFmtId="38" fontId="0" fillId="0" borderId="33" xfId="0" applyNumberFormat="1" applyFont="1" applyBorder="1" applyAlignment="1">
      <alignment horizontal="right" vertical="center"/>
    </xf>
    <xf numFmtId="2" fontId="0" fillId="0" borderId="33" xfId="0" applyNumberFormat="1" applyFont="1" applyBorder="1" applyAlignment="1">
      <alignment horizontal="right" vertical="center"/>
    </xf>
    <xf numFmtId="2" fontId="0" fillId="0" borderId="33" xfId="0" applyNumberFormat="1" applyFont="1" applyFill="1" applyBorder="1" applyAlignment="1">
      <alignment horizontal="right" vertical="center"/>
    </xf>
    <xf numFmtId="38" fontId="0" fillId="0" borderId="2" xfId="0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38" fontId="0" fillId="0" borderId="6" xfId="0" applyNumberFormat="1" applyFon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center"/>
    </xf>
    <xf numFmtId="2" fontId="0" fillId="0" borderId="6" xfId="0" applyNumberFormat="1" applyFont="1" applyFill="1" applyBorder="1" applyAlignment="1">
      <alignment horizontal="right" vertical="center"/>
    </xf>
    <xf numFmtId="0" fontId="0" fillId="0" borderId="14" xfId="1" applyFont="1" applyFill="1" applyBorder="1" applyAlignment="1">
      <alignment horizontal="left" vertical="center"/>
    </xf>
    <xf numFmtId="0" fontId="0" fillId="0" borderId="4" xfId="1" applyFont="1" applyFill="1" applyBorder="1" applyAlignment="1">
      <alignment horizontal="left" vertical="center"/>
    </xf>
    <xf numFmtId="0" fontId="0" fillId="0" borderId="32" xfId="1" applyFont="1" applyFill="1" applyBorder="1" applyAlignment="1">
      <alignment horizontal="left" vertical="center"/>
    </xf>
    <xf numFmtId="0" fontId="0" fillId="0" borderId="30" xfId="1" applyFont="1" applyFill="1" applyBorder="1" applyAlignment="1">
      <alignment horizontal="left" vertical="center"/>
    </xf>
    <xf numFmtId="0" fontId="0" fillId="0" borderId="10" xfId="1" applyFont="1" applyFill="1" applyBorder="1" applyAlignment="1">
      <alignment horizontal="left" vertical="center"/>
    </xf>
    <xf numFmtId="165" fontId="1" fillId="0" borderId="29" xfId="0" applyNumberFormat="1" applyFont="1" applyBorder="1" applyAlignment="1">
      <alignment horizontal="right" vertical="center"/>
    </xf>
    <xf numFmtId="3" fontId="1" fillId="0" borderId="35" xfId="0" applyNumberFormat="1" applyFont="1" applyFill="1" applyBorder="1" applyAlignment="1">
      <alignment horizontal="right" vertical="center"/>
    </xf>
    <xf numFmtId="3" fontId="1" fillId="0" borderId="37" xfId="0" applyNumberFormat="1" applyFont="1" applyFill="1" applyBorder="1" applyAlignment="1">
      <alignment horizontal="right" vertical="center"/>
    </xf>
    <xf numFmtId="2" fontId="1" fillId="0" borderId="35" xfId="0" applyNumberFormat="1" applyFont="1" applyFill="1" applyBorder="1" applyAlignment="1">
      <alignment horizontal="right" vertical="center"/>
    </xf>
    <xf numFmtId="2" fontId="1" fillId="0" borderId="28" xfId="0" applyNumberFormat="1" applyFont="1" applyFill="1" applyBorder="1" applyAlignment="1">
      <alignment horizontal="right" vertical="center"/>
    </xf>
    <xf numFmtId="165" fontId="1" fillId="0" borderId="36" xfId="0" applyNumberFormat="1" applyFont="1" applyBorder="1" applyAlignment="1">
      <alignment horizontal="right" vertical="center"/>
    </xf>
    <xf numFmtId="49" fontId="1" fillId="0" borderId="22" xfId="1" applyNumberFormat="1" applyFont="1" applyFill="1" applyBorder="1" applyAlignment="1">
      <alignment horizontal="center" vertical="center"/>
    </xf>
    <xf numFmtId="49" fontId="1" fillId="0" borderId="19" xfId="1" applyNumberFormat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23" xfId="1" applyFont="1" applyFill="1" applyBorder="1" applyAlignment="1">
      <alignment vertical="center"/>
    </xf>
    <xf numFmtId="0" fontId="0" fillId="0" borderId="20" xfId="1" applyFont="1" applyFill="1" applyBorder="1" applyAlignment="1">
      <alignment horizontal="center" vertical="center"/>
    </xf>
    <xf numFmtId="49" fontId="1" fillId="0" borderId="19" xfId="1" applyNumberFormat="1" applyFont="1" applyFill="1" applyBorder="1" applyAlignment="1">
      <alignment vertical="center"/>
    </xf>
    <xf numFmtId="49" fontId="1" fillId="0" borderId="12" xfId="1" applyNumberFormat="1" applyFont="1" applyFill="1" applyBorder="1" applyAlignment="1">
      <alignment horizontal="center" vertical="center"/>
    </xf>
    <xf numFmtId="49" fontId="1" fillId="0" borderId="21" xfId="1" applyNumberFormat="1" applyFont="1" applyFill="1" applyBorder="1" applyAlignment="1">
      <alignment horizontal="left" wrapText="1"/>
    </xf>
    <xf numFmtId="49" fontId="1" fillId="0" borderId="18" xfId="1" applyNumberFormat="1" applyFont="1" applyFill="1" applyBorder="1" applyAlignment="1">
      <alignment horizontal="left" wrapText="1"/>
    </xf>
    <xf numFmtId="49" fontId="1" fillId="0" borderId="5" xfId="1" applyNumberFormat="1" applyFont="1" applyFill="1" applyBorder="1" applyAlignment="1">
      <alignment horizontal="center" wrapText="1"/>
    </xf>
    <xf numFmtId="49" fontId="1" fillId="0" borderId="6" xfId="1" applyNumberFormat="1" applyFont="1" applyFill="1" applyBorder="1" applyAlignment="1">
      <alignment horizontal="center" wrapText="1"/>
    </xf>
    <xf numFmtId="49" fontId="5" fillId="0" borderId="23" xfId="1" applyNumberFormat="1" applyFont="1" applyFill="1" applyBorder="1" applyAlignment="1">
      <alignment horizontal="center" vertical="center" wrapText="1"/>
    </xf>
    <xf numFmtId="49" fontId="5" fillId="0" borderId="20" xfId="1" applyNumberFormat="1" applyFont="1" applyFill="1" applyBorder="1" applyAlignment="1">
      <alignment horizontal="center" vertical="center" wrapText="1"/>
    </xf>
    <xf numFmtId="38" fontId="0" fillId="2" borderId="2" xfId="0" applyNumberFormat="1" applyFont="1" applyFill="1" applyBorder="1" applyAlignment="1">
      <alignment horizontal="right" vertical="center"/>
    </xf>
    <xf numFmtId="0" fontId="4" fillId="0" borderId="0" xfId="1" applyFont="1" applyAlignment="1"/>
    <xf numFmtId="0" fontId="6" fillId="0" borderId="0" xfId="0" applyFont="1"/>
    <xf numFmtId="164" fontId="3" fillId="0" borderId="13" xfId="0" applyNumberFormat="1" applyFont="1" applyFill="1" applyBorder="1" applyAlignment="1">
      <alignment horizontal="right" vertical="center"/>
    </xf>
    <xf numFmtId="3" fontId="0" fillId="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33" xfId="0" applyNumberFormat="1" applyFont="1" applyBorder="1" applyAlignment="1">
      <alignment horizontal="right" vertical="center"/>
    </xf>
    <xf numFmtId="3" fontId="0" fillId="0" borderId="2" xfId="0" applyNumberFormat="1" applyFont="1" applyBorder="1" applyAlignment="1">
      <alignment horizontal="right" vertical="center"/>
    </xf>
    <xf numFmtId="3" fontId="0" fillId="0" borderId="6" xfId="0" applyNumberFormat="1" applyFont="1" applyBorder="1" applyAlignment="1">
      <alignment horizontal="right" vertical="center"/>
    </xf>
    <xf numFmtId="3" fontId="0" fillId="2" borderId="2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2" borderId="1" xfId="0" applyNumberFormat="1" applyFont="1" applyFill="1" applyBorder="1" applyAlignment="1">
      <alignment horizontal="right" vertical="center"/>
    </xf>
    <xf numFmtId="3" fontId="0" fillId="2" borderId="6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0" fillId="0" borderId="0" xfId="0" applyNumberFormat="1" applyFont="1"/>
    <xf numFmtId="165" fontId="1" fillId="0" borderId="18" xfId="1" applyNumberFormat="1" applyFont="1" applyFill="1" applyBorder="1" applyAlignment="1">
      <alignment horizontal="left" wrapText="1"/>
    </xf>
    <xf numFmtId="165" fontId="1" fillId="0" borderId="19" xfId="1" applyNumberFormat="1" applyFont="1" applyFill="1" applyBorder="1" applyAlignment="1">
      <alignment horizontal="center" vertical="center"/>
    </xf>
    <xf numFmtId="165" fontId="5" fillId="0" borderId="20" xfId="1" applyNumberFormat="1" applyFont="1" applyFill="1" applyBorder="1" applyAlignment="1">
      <alignment horizontal="center" vertical="center" wrapText="1"/>
    </xf>
    <xf numFmtId="165" fontId="3" fillId="0" borderId="14" xfId="0" applyNumberFormat="1" applyFont="1" applyFill="1" applyBorder="1" applyAlignment="1">
      <alignment horizontal="right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4" xfId="0" applyNumberFormat="1" applyFont="1" applyFill="1" applyBorder="1" applyAlignment="1">
      <alignment horizontal="right" vertical="center"/>
    </xf>
    <xf numFmtId="165" fontId="3" fillId="0" borderId="32" xfId="0" applyNumberFormat="1" applyFont="1" applyBorder="1" applyAlignment="1">
      <alignment horizontal="right" vertical="center"/>
    </xf>
    <xf numFmtId="165" fontId="3" fillId="0" borderId="14" xfId="0" applyNumberFormat="1" applyFont="1" applyBorder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3" fontId="0" fillId="0" borderId="6" xfId="0" applyNumberFormat="1" applyFont="1" applyFill="1" applyBorder="1" applyAlignment="1">
      <alignment horizontal="right" vertical="center"/>
    </xf>
    <xf numFmtId="166" fontId="5" fillId="0" borderId="20" xfId="1" applyNumberFormat="1" applyFont="1" applyFill="1" applyBorder="1" applyAlignment="1">
      <alignment horizontal="center" vertical="center" wrapText="1"/>
    </xf>
    <xf numFmtId="0" fontId="8" fillId="0" borderId="38" xfId="0" applyFont="1" applyBorder="1"/>
    <xf numFmtId="3" fontId="0" fillId="3" borderId="6" xfId="0" applyNumberFormat="1" applyFont="1" applyFill="1" applyBorder="1" applyAlignment="1">
      <alignment horizontal="right" vertical="center"/>
    </xf>
    <xf numFmtId="3" fontId="0" fillId="3" borderId="33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3" fontId="0" fillId="0" borderId="33" xfId="0" applyNumberFormat="1" applyFont="1" applyFill="1" applyBorder="1" applyAlignment="1">
      <alignment horizontal="right" vertical="center"/>
    </xf>
    <xf numFmtId="0" fontId="7" fillId="0" borderId="0" xfId="1" applyFont="1" applyAlignment="1"/>
    <xf numFmtId="0" fontId="1" fillId="0" borderId="24" xfId="1" applyFont="1" applyFill="1" applyBorder="1" applyAlignment="1">
      <alignment horizontal="center" wrapText="1"/>
    </xf>
    <xf numFmtId="0" fontId="1" fillId="0" borderId="25" xfId="1" applyFont="1" applyFill="1" applyBorder="1" applyAlignment="1">
      <alignment horizontal="center" wrapText="1"/>
    </xf>
    <xf numFmtId="0" fontId="1" fillId="0" borderId="26" xfId="1" applyFont="1" applyFill="1" applyBorder="1" applyAlignment="1">
      <alignment horizontal="center" wrapText="1"/>
    </xf>
    <xf numFmtId="0" fontId="1" fillId="0" borderId="16" xfId="1" applyFont="1" applyFill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57"/>
  <sheetViews>
    <sheetView tabSelected="1" zoomScale="70" zoomScaleNormal="70" workbookViewId="0">
      <pane xSplit="3" ySplit="8" topLeftCell="DD9" activePane="bottomRight" state="frozen"/>
      <selection pane="topRight" activeCell="E1" sqref="E1"/>
      <selection pane="bottomLeft" activeCell="A8" sqref="A8"/>
      <selection pane="bottomRight" activeCell="DQ17" sqref="DQ17"/>
    </sheetView>
  </sheetViews>
  <sheetFormatPr defaultColWidth="9.1796875" defaultRowHeight="14.5" x14ac:dyDescent="0.35"/>
  <cols>
    <col min="1" max="1" width="0.7265625" style="2" customWidth="1"/>
    <col min="2" max="2" width="6.7265625" style="3" customWidth="1"/>
    <col min="3" max="3" width="19.90625" style="3" customWidth="1"/>
    <col min="4" max="4" width="9.7265625" style="2" hidden="1" customWidth="1"/>
    <col min="5" max="5" width="8.7265625" style="2" hidden="1" customWidth="1"/>
    <col min="6" max="6" width="8.453125" style="2" hidden="1" customWidth="1"/>
    <col min="7" max="7" width="8.26953125" style="3" hidden="1" customWidth="1"/>
    <col min="8" max="8" width="11.7265625" style="2" hidden="1" customWidth="1"/>
    <col min="9" max="9" width="11.1796875" style="2" hidden="1" customWidth="1"/>
    <col min="10" max="10" width="9.7265625" style="2" hidden="1" customWidth="1"/>
    <col min="11" max="11" width="8.7265625" style="2" hidden="1" customWidth="1"/>
    <col min="12" max="12" width="8.453125" style="2" hidden="1" customWidth="1"/>
    <col min="13" max="13" width="8.26953125" style="3" hidden="1" customWidth="1"/>
    <col min="14" max="14" width="11.7265625" style="2" hidden="1" customWidth="1"/>
    <col min="15" max="15" width="11.1796875" style="2" hidden="1" customWidth="1"/>
    <col min="16" max="16" width="9.7265625" style="2" hidden="1" customWidth="1"/>
    <col min="17" max="17" width="8.7265625" style="2" hidden="1" customWidth="1"/>
    <col min="18" max="18" width="8.453125" style="2" hidden="1" customWidth="1"/>
    <col min="19" max="19" width="8.26953125" style="3" hidden="1" customWidth="1"/>
    <col min="20" max="20" width="11.7265625" style="2" hidden="1" customWidth="1"/>
    <col min="21" max="21" width="11.1796875" style="2" hidden="1" customWidth="1"/>
    <col min="22" max="22" width="9.7265625" style="93" hidden="1" customWidth="1"/>
    <col min="23" max="23" width="6.54296875" style="2" hidden="1" customWidth="1"/>
    <col min="24" max="24" width="8.453125" style="2" hidden="1" customWidth="1"/>
    <col min="25" max="25" width="8.26953125" style="3" hidden="1" customWidth="1"/>
    <col min="26" max="26" width="9.90625" style="2" hidden="1" customWidth="1"/>
    <col min="27" max="27" width="11.1796875" style="2" hidden="1" customWidth="1"/>
    <col min="28" max="28" width="9.7265625" style="93" hidden="1" customWidth="1"/>
    <col min="29" max="29" width="6.54296875" style="2" hidden="1" customWidth="1"/>
    <col min="30" max="30" width="8.453125" style="2" hidden="1" customWidth="1"/>
    <col min="31" max="31" width="8.26953125" style="3" hidden="1" customWidth="1"/>
    <col min="32" max="32" width="9.90625" style="2" hidden="1" customWidth="1"/>
    <col min="33" max="33" width="11.1796875" style="2" hidden="1" customWidth="1"/>
    <col min="34" max="34" width="9.7265625" style="93" hidden="1" customWidth="1"/>
    <col min="35" max="35" width="6.54296875" style="2" hidden="1" customWidth="1"/>
    <col min="36" max="36" width="8.453125" style="2" hidden="1" customWidth="1"/>
    <col min="37" max="37" width="8.26953125" style="3" hidden="1" customWidth="1"/>
    <col min="38" max="38" width="9.90625" style="2" hidden="1" customWidth="1"/>
    <col min="39" max="39" width="11.1796875" style="2" hidden="1" customWidth="1"/>
    <col min="40" max="40" width="9.7265625" style="93" hidden="1" customWidth="1"/>
    <col min="41" max="41" width="6.54296875" style="2" hidden="1" customWidth="1"/>
    <col min="42" max="42" width="8.453125" style="2" hidden="1" customWidth="1"/>
    <col min="43" max="43" width="8.26953125" style="3" hidden="1" customWidth="1"/>
    <col min="44" max="44" width="9.90625" style="2" hidden="1" customWidth="1"/>
    <col min="45" max="45" width="11.1796875" style="2" hidden="1" customWidth="1"/>
    <col min="46" max="46" width="9.7265625" style="93" hidden="1" customWidth="1"/>
    <col min="47" max="47" width="6.54296875" style="2" hidden="1" customWidth="1"/>
    <col min="48" max="48" width="8.453125" style="2" hidden="1" customWidth="1"/>
    <col min="49" max="49" width="8.26953125" style="3" hidden="1" customWidth="1"/>
    <col min="50" max="50" width="9.90625" style="2" hidden="1" customWidth="1"/>
    <col min="51" max="51" width="11.1796875" style="2" hidden="1" customWidth="1"/>
    <col min="52" max="52" width="9.7265625" style="93" hidden="1" customWidth="1"/>
    <col min="53" max="53" width="6.54296875" style="2" hidden="1" customWidth="1"/>
    <col min="54" max="54" width="8.453125" style="2" hidden="1" customWidth="1"/>
    <col min="55" max="55" width="8.26953125" style="3" hidden="1" customWidth="1"/>
    <col min="56" max="56" width="9.90625" style="2" hidden="1" customWidth="1"/>
    <col min="57" max="57" width="11.1796875" style="2" hidden="1" customWidth="1"/>
    <col min="58" max="58" width="7.453125" style="93" hidden="1" customWidth="1"/>
    <col min="59" max="60" width="7.453125" style="2" hidden="1" customWidth="1"/>
    <col min="61" max="61" width="7.54296875" style="3" hidden="1" customWidth="1"/>
    <col min="62" max="62" width="9.90625" style="2" hidden="1" customWidth="1"/>
    <col min="63" max="63" width="10.26953125" style="2" hidden="1" customWidth="1"/>
    <col min="64" max="64" width="8.36328125" style="93" hidden="1" customWidth="1"/>
    <col min="65" max="66" width="7.453125" style="2" hidden="1" customWidth="1"/>
    <col min="67" max="67" width="7.54296875" style="3" hidden="1" customWidth="1"/>
    <col min="68" max="68" width="9.90625" style="2" hidden="1" customWidth="1"/>
    <col min="69" max="69" width="10.26953125" style="3" hidden="1" customWidth="1"/>
    <col min="70" max="70" width="10.08984375" style="93" hidden="1" customWidth="1"/>
    <col min="71" max="71" width="6.54296875" style="2" hidden="1" customWidth="1"/>
    <col min="72" max="72" width="7.453125" style="2" hidden="1" customWidth="1"/>
    <col min="73" max="73" width="7.54296875" style="3" hidden="1" customWidth="1"/>
    <col min="74" max="74" width="9.90625" style="2" hidden="1" customWidth="1"/>
    <col min="75" max="75" width="10.26953125" style="3" hidden="1" customWidth="1"/>
    <col min="76" max="76" width="10.08984375" style="93" hidden="1" customWidth="1"/>
    <col min="77" max="77" width="6.54296875" style="2" hidden="1" customWidth="1"/>
    <col min="78" max="78" width="7.453125" style="2" hidden="1" customWidth="1"/>
    <col min="79" max="79" width="7.54296875" style="3" hidden="1" customWidth="1"/>
    <col min="80" max="80" width="9.90625" style="2" hidden="1" customWidth="1"/>
    <col min="81" max="81" width="10.26953125" style="3" hidden="1" customWidth="1"/>
    <col min="82" max="82" width="10.08984375" style="93" hidden="1" customWidth="1"/>
    <col min="83" max="83" width="6.54296875" style="2" hidden="1" customWidth="1"/>
    <col min="84" max="84" width="7.453125" style="2" hidden="1" customWidth="1"/>
    <col min="85" max="85" width="7.54296875" style="3" hidden="1" customWidth="1"/>
    <col min="86" max="86" width="9.90625" style="2" hidden="1" customWidth="1"/>
    <col min="87" max="87" width="10.26953125" style="3" hidden="1" customWidth="1"/>
    <col min="88" max="88" width="8.26953125" style="93" hidden="1" customWidth="1"/>
    <col min="89" max="89" width="6.26953125" style="2" hidden="1" customWidth="1"/>
    <col min="90" max="90" width="7.453125" style="2" hidden="1" customWidth="1"/>
    <col min="91" max="91" width="7.54296875" style="3" hidden="1" customWidth="1"/>
    <col min="92" max="92" width="9.90625" style="2" hidden="1" customWidth="1"/>
    <col min="93" max="93" width="6.6328125" style="3" hidden="1" customWidth="1"/>
    <col min="94" max="94" width="10.08984375" style="93" hidden="1" customWidth="1"/>
    <col min="95" max="95" width="7.7265625" style="2" hidden="1" customWidth="1"/>
    <col min="96" max="96" width="7.453125" style="2" hidden="1" customWidth="1"/>
    <col min="97" max="97" width="7.54296875" style="3" hidden="1" customWidth="1"/>
    <col min="98" max="98" width="9.90625" style="2" hidden="1" customWidth="1"/>
    <col min="99" max="99" width="10.26953125" style="3" hidden="1" customWidth="1"/>
    <col min="100" max="100" width="10.08984375" style="93" hidden="1" customWidth="1"/>
    <col min="101" max="101" width="6.81640625" style="2" hidden="1" customWidth="1"/>
    <col min="102" max="102" width="7.453125" style="2" hidden="1" customWidth="1"/>
    <col min="103" max="103" width="7.54296875" style="3" hidden="1" customWidth="1"/>
    <col min="104" max="104" width="9.90625" style="2" hidden="1" customWidth="1"/>
    <col min="105" max="105" width="10.26953125" style="3" hidden="1" customWidth="1"/>
    <col min="106" max="106" width="10.08984375" style="93" hidden="1" customWidth="1"/>
    <col min="107" max="107" width="6.54296875" style="2" hidden="1" customWidth="1"/>
    <col min="108" max="108" width="7.453125" style="2" customWidth="1"/>
    <col min="109" max="109" width="7.54296875" style="3" customWidth="1"/>
    <col min="110" max="110" width="9.90625" style="2" hidden="1" customWidth="1"/>
    <col min="111" max="111" width="10.26953125" style="3" hidden="1" customWidth="1"/>
    <col min="112" max="112" width="10.08984375" style="93" customWidth="1"/>
    <col min="113" max="113" width="6.54296875" style="2" hidden="1" customWidth="1"/>
    <col min="114" max="114" width="7.453125" style="2" customWidth="1"/>
    <col min="115" max="115" width="7.54296875" style="3" customWidth="1"/>
    <col min="116" max="116" width="9.90625" style="2" customWidth="1"/>
    <col min="117" max="117" width="10.26953125" style="3" customWidth="1"/>
    <col min="118" max="118" width="10.08984375" style="93" customWidth="1"/>
    <col min="119" max="16384" width="9.1796875" style="2"/>
  </cols>
  <sheetData>
    <row r="1" spans="1:118" ht="15" hidden="1" customHeight="1" x14ac:dyDescent="0.35">
      <c r="D1"/>
      <c r="F1" t="s">
        <v>24</v>
      </c>
      <c r="I1" s="6"/>
      <c r="J1"/>
      <c r="L1" t="s">
        <v>24</v>
      </c>
      <c r="O1" s="6"/>
      <c r="P1"/>
      <c r="R1" t="s">
        <v>24</v>
      </c>
      <c r="U1" s="6"/>
      <c r="V1" s="92"/>
      <c r="X1" t="s">
        <v>24</v>
      </c>
      <c r="AA1" s="6"/>
      <c r="AB1" s="92"/>
      <c r="AD1" t="s">
        <v>24</v>
      </c>
      <c r="AG1" s="6"/>
      <c r="AH1" s="92"/>
      <c r="AJ1" t="s">
        <v>24</v>
      </c>
      <c r="AM1" s="6"/>
      <c r="AN1" s="92"/>
      <c r="AP1" t="s">
        <v>24</v>
      </c>
      <c r="AS1" s="6"/>
      <c r="AT1" s="92"/>
      <c r="AV1" t="s">
        <v>24</v>
      </c>
      <c r="AY1" s="6"/>
      <c r="AZ1" s="92"/>
      <c r="BB1" t="s">
        <v>24</v>
      </c>
      <c r="BE1" s="6"/>
      <c r="BF1" s="92"/>
      <c r="BH1" t="s">
        <v>24</v>
      </c>
      <c r="BK1" s="6"/>
      <c r="BL1" s="92"/>
      <c r="BN1" t="s">
        <v>24</v>
      </c>
      <c r="BR1" s="92"/>
      <c r="BT1" t="s">
        <v>24</v>
      </c>
      <c r="BX1" s="92"/>
      <c r="BZ1" t="s">
        <v>24</v>
      </c>
      <c r="CD1" s="92"/>
      <c r="CF1" t="s">
        <v>24</v>
      </c>
      <c r="CJ1" s="92"/>
      <c r="CL1" t="s">
        <v>24</v>
      </c>
      <c r="CP1" s="92"/>
      <c r="CR1" t="s">
        <v>24</v>
      </c>
      <c r="CV1" s="92"/>
      <c r="CX1" t="s">
        <v>24</v>
      </c>
      <c r="DB1" s="92"/>
      <c r="DD1" t="s">
        <v>24</v>
      </c>
      <c r="DH1" s="92"/>
      <c r="DJ1" t="s">
        <v>24</v>
      </c>
      <c r="DN1" s="92"/>
    </row>
    <row r="3" spans="1:118" x14ac:dyDescent="0.35">
      <c r="A3" s="1"/>
      <c r="B3" s="4" t="s">
        <v>46</v>
      </c>
      <c r="C3" s="4"/>
    </row>
    <row r="4" spans="1:118" x14ac:dyDescent="0.35">
      <c r="A4" s="1"/>
      <c r="B4" s="110" t="s">
        <v>70</v>
      </c>
      <c r="C4" s="79"/>
      <c r="D4" s="80"/>
      <c r="E4" s="80"/>
      <c r="F4" s="80"/>
      <c r="K4" s="80"/>
      <c r="L4" s="80"/>
      <c r="Q4" s="80"/>
      <c r="R4" s="80"/>
      <c r="W4" s="80"/>
      <c r="X4" s="80"/>
      <c r="AC4" s="80"/>
      <c r="AD4" s="80"/>
      <c r="AI4" s="80"/>
      <c r="AJ4" s="80"/>
      <c r="AO4" s="80"/>
      <c r="AP4" s="80"/>
      <c r="AU4" s="80"/>
      <c r="AV4" s="80"/>
      <c r="BA4" s="80"/>
      <c r="BB4" s="80"/>
      <c r="BG4" s="80"/>
      <c r="BH4" s="80"/>
      <c r="BM4" s="80"/>
      <c r="BN4" s="80"/>
      <c r="BS4" s="80"/>
      <c r="BT4" s="80"/>
      <c r="BY4" s="80"/>
      <c r="BZ4" s="80"/>
      <c r="CE4" s="80"/>
      <c r="CF4" s="80"/>
      <c r="CK4" s="80"/>
      <c r="CL4" s="80"/>
      <c r="CQ4" s="80"/>
      <c r="CR4" s="80"/>
      <c r="CW4" s="80"/>
      <c r="CX4" s="80"/>
      <c r="DC4" s="80"/>
      <c r="DD4" s="80"/>
      <c r="DI4" s="80"/>
      <c r="DJ4" s="80"/>
    </row>
    <row r="5" spans="1:118" ht="15" thickBot="1" x14ac:dyDescent="0.4">
      <c r="A5" s="1"/>
      <c r="B5" s="4"/>
      <c r="C5" s="79"/>
      <c r="D5" s="80"/>
      <c r="E5" s="80"/>
      <c r="F5" s="80"/>
      <c r="K5" s="80"/>
      <c r="L5" s="80"/>
      <c r="Q5" s="80"/>
      <c r="R5" s="80"/>
      <c r="W5" s="80"/>
      <c r="X5" s="80"/>
      <c r="AC5" s="80"/>
      <c r="AD5" s="80"/>
      <c r="AI5" s="80"/>
      <c r="AJ5" s="80"/>
      <c r="AO5" s="80"/>
      <c r="AP5" s="80"/>
      <c r="AU5" s="80"/>
      <c r="AV5" s="80"/>
      <c r="BA5" s="80"/>
      <c r="BB5" s="80"/>
      <c r="BG5" s="80"/>
      <c r="BH5" s="80"/>
      <c r="BM5" s="80"/>
      <c r="BN5" s="80"/>
      <c r="BS5" s="80"/>
      <c r="BT5" s="80"/>
      <c r="BY5" s="80"/>
      <c r="BZ5" s="80"/>
      <c r="CE5" s="80"/>
      <c r="CF5" s="80"/>
      <c r="CK5" s="80"/>
      <c r="CL5" s="80"/>
      <c r="CQ5" s="80"/>
      <c r="CR5" s="80"/>
      <c r="CW5" s="80"/>
      <c r="CX5" s="80"/>
      <c r="DC5" s="80"/>
      <c r="DD5" s="80"/>
      <c r="DI5" s="80"/>
      <c r="DJ5" s="80"/>
    </row>
    <row r="6" spans="1:118" ht="22.5" customHeight="1" x14ac:dyDescent="0.35">
      <c r="A6" s="1"/>
      <c r="B6" s="67"/>
      <c r="C6" s="65"/>
      <c r="D6" s="73" t="s">
        <v>20</v>
      </c>
      <c r="E6" s="111">
        <v>2021</v>
      </c>
      <c r="F6" s="112"/>
      <c r="G6" s="113"/>
      <c r="H6" s="72" t="s">
        <v>47</v>
      </c>
      <c r="I6" s="72" t="s">
        <v>48</v>
      </c>
      <c r="J6" s="73" t="s">
        <v>20</v>
      </c>
      <c r="K6" s="111">
        <v>2021</v>
      </c>
      <c r="L6" s="112"/>
      <c r="M6" s="113"/>
      <c r="N6" s="72" t="s">
        <v>47</v>
      </c>
      <c r="O6" s="72" t="s">
        <v>48</v>
      </c>
      <c r="P6" s="73" t="s">
        <v>20</v>
      </c>
      <c r="Q6" s="111">
        <v>2021</v>
      </c>
      <c r="R6" s="112"/>
      <c r="S6" s="113"/>
      <c r="T6" s="72" t="s">
        <v>47</v>
      </c>
      <c r="U6" s="72" t="s">
        <v>48</v>
      </c>
      <c r="V6" s="94" t="s">
        <v>20</v>
      </c>
      <c r="W6" s="111">
        <v>2021</v>
      </c>
      <c r="X6" s="112"/>
      <c r="Y6" s="113"/>
      <c r="Z6" s="72" t="s">
        <v>47</v>
      </c>
      <c r="AA6" s="72" t="s">
        <v>48</v>
      </c>
      <c r="AB6" s="94" t="s">
        <v>20</v>
      </c>
      <c r="AC6" s="111">
        <v>2021</v>
      </c>
      <c r="AD6" s="112"/>
      <c r="AE6" s="113"/>
      <c r="AF6" s="72" t="s">
        <v>47</v>
      </c>
      <c r="AG6" s="72" t="s">
        <v>48</v>
      </c>
      <c r="AH6" s="94" t="s">
        <v>20</v>
      </c>
      <c r="AI6" s="111">
        <v>2021</v>
      </c>
      <c r="AJ6" s="112"/>
      <c r="AK6" s="113"/>
      <c r="AL6" s="72" t="s">
        <v>47</v>
      </c>
      <c r="AM6" s="72" t="s">
        <v>48</v>
      </c>
      <c r="AN6" s="94" t="s">
        <v>20</v>
      </c>
      <c r="AO6" s="111">
        <v>2021</v>
      </c>
      <c r="AP6" s="112"/>
      <c r="AQ6" s="113"/>
      <c r="AR6" s="72" t="s">
        <v>47</v>
      </c>
      <c r="AS6" s="72" t="s">
        <v>48</v>
      </c>
      <c r="AT6" s="94" t="s">
        <v>20</v>
      </c>
      <c r="AU6" s="111">
        <v>2021</v>
      </c>
      <c r="AV6" s="112"/>
      <c r="AW6" s="113"/>
      <c r="AX6" s="72" t="s">
        <v>47</v>
      </c>
      <c r="AY6" s="72" t="s">
        <v>48</v>
      </c>
      <c r="AZ6" s="94" t="s">
        <v>20</v>
      </c>
      <c r="BA6" s="111">
        <v>2021</v>
      </c>
      <c r="BB6" s="112"/>
      <c r="BC6" s="113"/>
      <c r="BD6" s="72" t="s">
        <v>47</v>
      </c>
      <c r="BE6" s="72" t="s">
        <v>48</v>
      </c>
      <c r="BF6" s="94" t="s">
        <v>20</v>
      </c>
      <c r="BG6" s="111">
        <v>2021</v>
      </c>
      <c r="BH6" s="112"/>
      <c r="BI6" s="113"/>
      <c r="BJ6" s="72" t="s">
        <v>47</v>
      </c>
      <c r="BK6" s="72" t="s">
        <v>48</v>
      </c>
      <c r="BL6" s="94" t="s">
        <v>20</v>
      </c>
      <c r="BM6" s="111">
        <v>2021</v>
      </c>
      <c r="BN6" s="112"/>
      <c r="BO6" s="113"/>
      <c r="BP6" s="72" t="s">
        <v>47</v>
      </c>
      <c r="BQ6" s="72" t="s">
        <v>48</v>
      </c>
      <c r="BR6" s="94" t="s">
        <v>20</v>
      </c>
      <c r="BS6" s="111">
        <v>2021</v>
      </c>
      <c r="BT6" s="112"/>
      <c r="BU6" s="113"/>
      <c r="BV6" s="72" t="s">
        <v>47</v>
      </c>
      <c r="BW6" s="72" t="s">
        <v>48</v>
      </c>
      <c r="BX6" s="94" t="s">
        <v>20</v>
      </c>
      <c r="BY6" s="111">
        <v>2022</v>
      </c>
      <c r="BZ6" s="112"/>
      <c r="CA6" s="113"/>
      <c r="CB6" s="72" t="s">
        <v>47</v>
      </c>
      <c r="CC6" s="72" t="s">
        <v>48</v>
      </c>
      <c r="CD6" s="94" t="s">
        <v>20</v>
      </c>
      <c r="CE6" s="111">
        <v>2022</v>
      </c>
      <c r="CF6" s="112"/>
      <c r="CG6" s="113"/>
      <c r="CH6" s="72" t="s">
        <v>47</v>
      </c>
      <c r="CI6" s="72" t="s">
        <v>48</v>
      </c>
      <c r="CJ6" s="94" t="s">
        <v>20</v>
      </c>
      <c r="CK6" s="111">
        <v>2022</v>
      </c>
      <c r="CL6" s="112"/>
      <c r="CM6" s="113"/>
      <c r="CN6" s="72" t="s">
        <v>47</v>
      </c>
      <c r="CO6" s="72" t="s">
        <v>48</v>
      </c>
      <c r="CP6" s="94" t="s">
        <v>20</v>
      </c>
      <c r="CQ6" s="111">
        <v>2022</v>
      </c>
      <c r="CR6" s="112"/>
      <c r="CS6" s="113"/>
      <c r="CT6" s="72" t="s">
        <v>47</v>
      </c>
      <c r="CU6" s="72" t="s">
        <v>48</v>
      </c>
      <c r="CV6" s="94" t="s">
        <v>20</v>
      </c>
      <c r="CW6" s="111">
        <v>2022</v>
      </c>
      <c r="CX6" s="112"/>
      <c r="CY6" s="113"/>
      <c r="CZ6" s="72" t="s">
        <v>47</v>
      </c>
      <c r="DA6" s="72" t="s">
        <v>48</v>
      </c>
      <c r="DB6" s="94" t="s">
        <v>20</v>
      </c>
      <c r="DC6" s="111">
        <v>2022</v>
      </c>
      <c r="DD6" s="112"/>
      <c r="DE6" s="113"/>
      <c r="DF6" s="72" t="s">
        <v>47</v>
      </c>
      <c r="DG6" s="72" t="s">
        <v>48</v>
      </c>
      <c r="DH6" s="94" t="s">
        <v>20</v>
      </c>
      <c r="DI6" s="111">
        <v>2022</v>
      </c>
      <c r="DJ6" s="112"/>
      <c r="DK6" s="113"/>
      <c r="DL6" s="72" t="s">
        <v>47</v>
      </c>
      <c r="DM6" s="72" t="s">
        <v>48</v>
      </c>
      <c r="DN6" s="94" t="s">
        <v>20</v>
      </c>
    </row>
    <row r="7" spans="1:118" x14ac:dyDescent="0.35">
      <c r="A7" s="5"/>
      <c r="B7" s="71" t="s">
        <v>19</v>
      </c>
      <c r="C7" s="70" t="s">
        <v>0</v>
      </c>
      <c r="D7" s="64" t="s">
        <v>51</v>
      </c>
      <c r="E7" s="114">
        <v>1</v>
      </c>
      <c r="F7" s="115"/>
      <c r="G7" s="116"/>
      <c r="H7" s="63" t="s">
        <v>49</v>
      </c>
      <c r="I7" s="63" t="s">
        <v>50</v>
      </c>
      <c r="J7" s="64" t="s">
        <v>51</v>
      </c>
      <c r="K7" s="114">
        <v>2</v>
      </c>
      <c r="L7" s="115"/>
      <c r="M7" s="116"/>
      <c r="N7" s="63" t="s">
        <v>49</v>
      </c>
      <c r="O7" s="63" t="s">
        <v>50</v>
      </c>
      <c r="P7" s="64" t="s">
        <v>51</v>
      </c>
      <c r="Q7" s="114">
        <v>3</v>
      </c>
      <c r="R7" s="115"/>
      <c r="S7" s="116"/>
      <c r="T7" s="63" t="s">
        <v>49</v>
      </c>
      <c r="U7" s="63" t="s">
        <v>50</v>
      </c>
      <c r="V7" s="95" t="s">
        <v>51</v>
      </c>
      <c r="W7" s="114">
        <v>4</v>
      </c>
      <c r="X7" s="115"/>
      <c r="Y7" s="116"/>
      <c r="Z7" s="63" t="s">
        <v>49</v>
      </c>
      <c r="AA7" s="63" t="s">
        <v>50</v>
      </c>
      <c r="AB7" s="95" t="s">
        <v>51</v>
      </c>
      <c r="AC7" s="114">
        <v>5</v>
      </c>
      <c r="AD7" s="115"/>
      <c r="AE7" s="116"/>
      <c r="AF7" s="63" t="s">
        <v>49</v>
      </c>
      <c r="AG7" s="63" t="s">
        <v>50</v>
      </c>
      <c r="AH7" s="95" t="s">
        <v>51</v>
      </c>
      <c r="AI7" s="114">
        <v>6</v>
      </c>
      <c r="AJ7" s="115"/>
      <c r="AK7" s="116"/>
      <c r="AL7" s="63" t="s">
        <v>49</v>
      </c>
      <c r="AM7" s="63" t="s">
        <v>50</v>
      </c>
      <c r="AN7" s="95" t="s">
        <v>51</v>
      </c>
      <c r="AO7" s="114">
        <v>7</v>
      </c>
      <c r="AP7" s="115"/>
      <c r="AQ7" s="116"/>
      <c r="AR7" s="63" t="s">
        <v>49</v>
      </c>
      <c r="AS7" s="63" t="s">
        <v>50</v>
      </c>
      <c r="AT7" s="95" t="s">
        <v>51</v>
      </c>
      <c r="AU7" s="114">
        <v>8</v>
      </c>
      <c r="AV7" s="115"/>
      <c r="AW7" s="116"/>
      <c r="AX7" s="63" t="s">
        <v>49</v>
      </c>
      <c r="AY7" s="63" t="s">
        <v>50</v>
      </c>
      <c r="AZ7" s="95" t="s">
        <v>51</v>
      </c>
      <c r="BA7" s="114">
        <v>9</v>
      </c>
      <c r="BB7" s="115"/>
      <c r="BC7" s="116"/>
      <c r="BD7" s="63" t="s">
        <v>49</v>
      </c>
      <c r="BE7" s="63" t="s">
        <v>50</v>
      </c>
      <c r="BF7" s="95" t="s">
        <v>51</v>
      </c>
      <c r="BG7" s="114">
        <v>10</v>
      </c>
      <c r="BH7" s="115"/>
      <c r="BI7" s="116"/>
      <c r="BJ7" s="63" t="s">
        <v>49</v>
      </c>
      <c r="BK7" s="63" t="s">
        <v>50</v>
      </c>
      <c r="BL7" s="95" t="s">
        <v>51</v>
      </c>
      <c r="BM7" s="114">
        <v>11</v>
      </c>
      <c r="BN7" s="115"/>
      <c r="BO7" s="116"/>
      <c r="BP7" s="63" t="s">
        <v>49</v>
      </c>
      <c r="BQ7" s="63" t="s">
        <v>50</v>
      </c>
      <c r="BR7" s="95" t="s">
        <v>51</v>
      </c>
      <c r="BS7" s="114">
        <v>12</v>
      </c>
      <c r="BT7" s="115"/>
      <c r="BU7" s="116"/>
      <c r="BV7" s="63" t="s">
        <v>49</v>
      </c>
      <c r="BW7" s="63" t="s">
        <v>50</v>
      </c>
      <c r="BX7" s="95" t="s">
        <v>51</v>
      </c>
      <c r="BY7" s="114">
        <v>1</v>
      </c>
      <c r="BZ7" s="115"/>
      <c r="CA7" s="116"/>
      <c r="CB7" s="63" t="s">
        <v>49</v>
      </c>
      <c r="CC7" s="63" t="s">
        <v>50</v>
      </c>
      <c r="CD7" s="95" t="s">
        <v>51</v>
      </c>
      <c r="CE7" s="114">
        <v>2</v>
      </c>
      <c r="CF7" s="115"/>
      <c r="CG7" s="116"/>
      <c r="CH7" s="63" t="s">
        <v>49</v>
      </c>
      <c r="CI7" s="63" t="s">
        <v>50</v>
      </c>
      <c r="CJ7" s="95" t="s">
        <v>51</v>
      </c>
      <c r="CK7" s="114">
        <v>3</v>
      </c>
      <c r="CL7" s="115"/>
      <c r="CM7" s="116"/>
      <c r="CN7" s="63" t="s">
        <v>49</v>
      </c>
      <c r="CO7" s="63" t="s">
        <v>50</v>
      </c>
      <c r="CP7" s="95" t="s">
        <v>51</v>
      </c>
      <c r="CQ7" s="114">
        <v>4</v>
      </c>
      <c r="CR7" s="115"/>
      <c r="CS7" s="116"/>
      <c r="CT7" s="63" t="s">
        <v>49</v>
      </c>
      <c r="CU7" s="63" t="s">
        <v>50</v>
      </c>
      <c r="CV7" s="95" t="s">
        <v>51</v>
      </c>
      <c r="CW7" s="114">
        <v>5</v>
      </c>
      <c r="CX7" s="115"/>
      <c r="CY7" s="116"/>
      <c r="CZ7" s="63" t="s">
        <v>49</v>
      </c>
      <c r="DA7" s="63" t="s">
        <v>50</v>
      </c>
      <c r="DB7" s="95" t="s">
        <v>51</v>
      </c>
      <c r="DC7" s="114">
        <v>6</v>
      </c>
      <c r="DD7" s="115"/>
      <c r="DE7" s="116"/>
      <c r="DF7" s="63" t="s">
        <v>49</v>
      </c>
      <c r="DG7" s="63" t="s">
        <v>50</v>
      </c>
      <c r="DH7" s="95" t="s">
        <v>51</v>
      </c>
      <c r="DI7" s="114">
        <v>7</v>
      </c>
      <c r="DJ7" s="115"/>
      <c r="DK7" s="116"/>
      <c r="DL7" s="63" t="s">
        <v>49</v>
      </c>
      <c r="DM7" s="63" t="s">
        <v>50</v>
      </c>
      <c r="DN7" s="95" t="s">
        <v>51</v>
      </c>
    </row>
    <row r="8" spans="1:118" ht="16" customHeight="1" thickBot="1" x14ac:dyDescent="0.4">
      <c r="A8" s="5"/>
      <c r="B8" s="66"/>
      <c r="C8" s="69"/>
      <c r="D8" s="77" t="s">
        <v>53</v>
      </c>
      <c r="E8" s="8" t="s">
        <v>1</v>
      </c>
      <c r="F8" s="74" t="s">
        <v>23</v>
      </c>
      <c r="G8" s="75" t="s">
        <v>2</v>
      </c>
      <c r="H8" s="68"/>
      <c r="I8" s="76" t="s">
        <v>52</v>
      </c>
      <c r="J8" s="77" t="s">
        <v>54</v>
      </c>
      <c r="K8" s="8" t="s">
        <v>1</v>
      </c>
      <c r="L8" s="74" t="s">
        <v>23</v>
      </c>
      <c r="M8" s="75" t="s">
        <v>2</v>
      </c>
      <c r="N8" s="68"/>
      <c r="O8" s="76" t="s">
        <v>52</v>
      </c>
      <c r="P8" s="77" t="s">
        <v>55</v>
      </c>
      <c r="Q8" s="8" t="s">
        <v>1</v>
      </c>
      <c r="R8" s="74" t="s">
        <v>23</v>
      </c>
      <c r="S8" s="75" t="s">
        <v>2</v>
      </c>
      <c r="T8" s="68"/>
      <c r="U8" s="76" t="s">
        <v>52</v>
      </c>
      <c r="V8" s="96" t="s">
        <v>56</v>
      </c>
      <c r="W8" s="8" t="s">
        <v>1</v>
      </c>
      <c r="X8" s="74" t="s">
        <v>23</v>
      </c>
      <c r="Y8" s="75" t="s">
        <v>2</v>
      </c>
      <c r="Z8" s="68"/>
      <c r="AA8" s="76" t="s">
        <v>57</v>
      </c>
      <c r="AB8" s="96" t="s">
        <v>58</v>
      </c>
      <c r="AC8" s="8" t="s">
        <v>1</v>
      </c>
      <c r="AD8" s="74" t="s">
        <v>23</v>
      </c>
      <c r="AE8" s="75" t="s">
        <v>2</v>
      </c>
      <c r="AF8" s="68"/>
      <c r="AG8" s="76" t="s">
        <v>57</v>
      </c>
      <c r="AH8" s="76" t="s">
        <v>59</v>
      </c>
      <c r="AI8" s="8" t="s">
        <v>1</v>
      </c>
      <c r="AJ8" s="74" t="s">
        <v>23</v>
      </c>
      <c r="AK8" s="75" t="s">
        <v>2</v>
      </c>
      <c r="AL8" s="68"/>
      <c r="AM8" s="76" t="s">
        <v>60</v>
      </c>
      <c r="AN8" s="76" t="s">
        <v>61</v>
      </c>
      <c r="AO8" s="8" t="s">
        <v>1</v>
      </c>
      <c r="AP8" s="74" t="s">
        <v>23</v>
      </c>
      <c r="AQ8" s="75" t="s">
        <v>2</v>
      </c>
      <c r="AR8" s="68"/>
      <c r="AS8" s="76" t="s">
        <v>60</v>
      </c>
      <c r="AT8" s="104" t="s">
        <v>62</v>
      </c>
      <c r="AU8" s="8" t="s">
        <v>1</v>
      </c>
      <c r="AV8" s="74" t="s">
        <v>23</v>
      </c>
      <c r="AW8" s="75" t="s">
        <v>2</v>
      </c>
      <c r="AX8" s="68"/>
      <c r="AY8" s="76" t="s">
        <v>63</v>
      </c>
      <c r="AZ8" s="104">
        <v>44435</v>
      </c>
      <c r="BA8" s="8" t="s">
        <v>1</v>
      </c>
      <c r="BB8" s="74" t="s">
        <v>23</v>
      </c>
      <c r="BC8" s="75" t="s">
        <v>2</v>
      </c>
      <c r="BD8" s="68"/>
      <c r="BE8" s="76" t="s">
        <v>67</v>
      </c>
      <c r="BF8" s="104">
        <v>44470</v>
      </c>
      <c r="BG8" s="8" t="s">
        <v>1</v>
      </c>
      <c r="BH8" s="74" t="s">
        <v>23</v>
      </c>
      <c r="BI8" s="75" t="s">
        <v>2</v>
      </c>
      <c r="BJ8" s="68"/>
      <c r="BK8" s="76" t="s">
        <v>67</v>
      </c>
      <c r="BL8" s="104">
        <v>44498</v>
      </c>
      <c r="BM8" s="8" t="s">
        <v>1</v>
      </c>
      <c r="BN8" s="74" t="s">
        <v>23</v>
      </c>
      <c r="BO8" s="75" t="s">
        <v>2</v>
      </c>
      <c r="BP8" s="68"/>
      <c r="BQ8" s="76" t="s">
        <v>68</v>
      </c>
      <c r="BR8" s="104">
        <v>44529</v>
      </c>
      <c r="BS8" s="8" t="s">
        <v>1</v>
      </c>
      <c r="BT8" s="74" t="s">
        <v>23</v>
      </c>
      <c r="BU8" s="75" t="s">
        <v>2</v>
      </c>
      <c r="BV8" s="68"/>
      <c r="BW8" s="76" t="s">
        <v>68</v>
      </c>
      <c r="BX8" s="104">
        <v>44212</v>
      </c>
      <c r="BY8" s="8" t="s">
        <v>1</v>
      </c>
      <c r="BZ8" s="74" t="s">
        <v>23</v>
      </c>
      <c r="CA8" s="75" t="s">
        <v>2</v>
      </c>
      <c r="CB8" s="68"/>
      <c r="CC8" s="76" t="s">
        <v>69</v>
      </c>
      <c r="CD8" s="104">
        <v>44227</v>
      </c>
      <c r="CE8" s="8" t="s">
        <v>1</v>
      </c>
      <c r="CF8" s="74" t="s">
        <v>23</v>
      </c>
      <c r="CG8" s="75" t="s">
        <v>2</v>
      </c>
      <c r="CH8" s="68"/>
      <c r="CI8" s="76" t="s">
        <v>69</v>
      </c>
      <c r="CJ8" s="104">
        <v>44620</v>
      </c>
      <c r="CK8" s="8" t="s">
        <v>1</v>
      </c>
      <c r="CL8" s="74" t="s">
        <v>23</v>
      </c>
      <c r="CM8" s="75" t="s">
        <v>2</v>
      </c>
      <c r="CN8" s="68"/>
      <c r="CO8" s="76" t="s">
        <v>71</v>
      </c>
      <c r="CP8" s="104">
        <v>44651</v>
      </c>
      <c r="CQ8" s="8" t="s">
        <v>1</v>
      </c>
      <c r="CR8" s="74" t="s">
        <v>23</v>
      </c>
      <c r="CS8" s="75" t="s">
        <v>2</v>
      </c>
      <c r="CT8" s="68"/>
      <c r="CU8" s="76" t="s">
        <v>72</v>
      </c>
      <c r="CV8" s="104">
        <v>44680</v>
      </c>
      <c r="CW8" s="8" t="s">
        <v>1</v>
      </c>
      <c r="CX8" s="74" t="s">
        <v>23</v>
      </c>
      <c r="CY8" s="75" t="s">
        <v>2</v>
      </c>
      <c r="CZ8" s="68"/>
      <c r="DA8" s="76" t="s">
        <v>72</v>
      </c>
      <c r="DB8" s="104">
        <v>44712</v>
      </c>
      <c r="DC8" s="8" t="s">
        <v>1</v>
      </c>
      <c r="DD8" s="74" t="s">
        <v>23</v>
      </c>
      <c r="DE8" s="75" t="s">
        <v>2</v>
      </c>
      <c r="DF8" s="68"/>
      <c r="DG8" s="76" t="s">
        <v>73</v>
      </c>
      <c r="DH8" s="104" t="s">
        <v>74</v>
      </c>
      <c r="DI8" s="8" t="s">
        <v>1</v>
      </c>
      <c r="DJ8" s="74" t="s">
        <v>23</v>
      </c>
      <c r="DK8" s="75" t="s">
        <v>2</v>
      </c>
      <c r="DL8" s="68"/>
      <c r="DM8" s="76" t="s">
        <v>73</v>
      </c>
      <c r="DN8" s="104">
        <v>44773</v>
      </c>
    </row>
    <row r="9" spans="1:118" s="34" customFormat="1" x14ac:dyDescent="0.35">
      <c r="A9" s="30"/>
      <c r="B9" s="13">
        <v>146</v>
      </c>
      <c r="C9" s="52" t="s">
        <v>3</v>
      </c>
      <c r="D9" s="15">
        <v>21.921264714288963</v>
      </c>
      <c r="E9" s="14">
        <v>0.19009999999999999</v>
      </c>
      <c r="F9" s="32">
        <f>G9/E9</f>
        <v>0</v>
      </c>
      <c r="G9" s="33"/>
      <c r="H9" s="31">
        <v>4357.3143856616989</v>
      </c>
      <c r="I9" s="78">
        <v>4242</v>
      </c>
      <c r="J9" s="15">
        <f>(H9-I9)*E9</f>
        <v>21.921264714288963</v>
      </c>
      <c r="K9" s="81">
        <v>0.2092</v>
      </c>
      <c r="L9" s="32">
        <f>M9/K9</f>
        <v>0</v>
      </c>
      <c r="M9" s="33"/>
      <c r="N9" s="31">
        <f t="shared" ref="N9:N49" si="0">H9+L9</f>
        <v>4357.3143856616989</v>
      </c>
      <c r="O9" s="78">
        <v>4242</v>
      </c>
      <c r="P9" s="15">
        <f>(N9-O9)*K9</f>
        <v>24.123769480427413</v>
      </c>
      <c r="Q9" s="81">
        <v>0.2092</v>
      </c>
      <c r="R9" s="32">
        <f>S9/Q9</f>
        <v>0</v>
      </c>
      <c r="S9" s="33"/>
      <c r="T9" s="82">
        <f t="shared" ref="T9:T49" si="1">N9+R9</f>
        <v>4357.3143856616989</v>
      </c>
      <c r="U9" s="78">
        <v>4242</v>
      </c>
      <c r="V9" s="97">
        <f>(T9-U9)*Q9</f>
        <v>24.123769480427413</v>
      </c>
      <c r="W9" s="81">
        <v>0.2092</v>
      </c>
      <c r="X9" s="32">
        <f>Y9/W9</f>
        <v>0</v>
      </c>
      <c r="Y9" s="33"/>
      <c r="Z9" s="82">
        <f t="shared" ref="Z9:Z49" si="2">T9+X9</f>
        <v>4357.3143856616989</v>
      </c>
      <c r="AA9" s="88">
        <v>4242</v>
      </c>
      <c r="AB9" s="97">
        <f>(Z9-AA9)*W9</f>
        <v>24.123769480427413</v>
      </c>
      <c r="AC9" s="81">
        <v>0.2092</v>
      </c>
      <c r="AD9" s="32">
        <f>AE9/AC9</f>
        <v>27.246653919694072</v>
      </c>
      <c r="AE9" s="33">
        <v>5.7</v>
      </c>
      <c r="AF9" s="82">
        <f t="shared" ref="AF9:AF10" si="3">Z9+AD9</f>
        <v>4384.5610395813928</v>
      </c>
      <c r="AG9" s="88">
        <v>4242</v>
      </c>
      <c r="AH9" s="97">
        <f>(AF9-AG9)*AC9</f>
        <v>29.82376948042738</v>
      </c>
      <c r="AI9" s="81">
        <v>0.2092</v>
      </c>
      <c r="AJ9" s="32">
        <f>AK9/AI9</f>
        <v>90.822179732313572</v>
      </c>
      <c r="AK9" s="33">
        <v>19</v>
      </c>
      <c r="AL9" s="82">
        <f t="shared" ref="AL9:AL10" si="4">AF9+AJ9</f>
        <v>4475.3832193137068</v>
      </c>
      <c r="AM9" s="88">
        <v>4242</v>
      </c>
      <c r="AN9" s="97">
        <f>(AL9-AM9)*AI9</f>
        <v>48.823769480427465</v>
      </c>
      <c r="AO9" s="81">
        <v>0.2092</v>
      </c>
      <c r="AP9" s="32">
        <f>AQ9/AO9</f>
        <v>136.23326959847037</v>
      </c>
      <c r="AQ9" s="33">
        <v>28.5</v>
      </c>
      <c r="AR9" s="82">
        <f t="shared" ref="AR9:AR10" si="5">AL9+AP9</f>
        <v>4611.6164889121774</v>
      </c>
      <c r="AS9" s="88">
        <v>4242</v>
      </c>
      <c r="AT9" s="97">
        <f>(AR9-AS9)*AO9</f>
        <v>77.323769480427501</v>
      </c>
      <c r="AU9" s="81">
        <v>0.2092</v>
      </c>
      <c r="AV9" s="32">
        <f>AW9/AU9</f>
        <v>90.822179732313572</v>
      </c>
      <c r="AW9" s="33">
        <v>19</v>
      </c>
      <c r="AX9" s="82">
        <f t="shared" ref="AX9:AX10" si="6">AR9+AV9</f>
        <v>4702.4386686444914</v>
      </c>
      <c r="AY9" s="88">
        <v>4242</v>
      </c>
      <c r="AZ9" s="97">
        <f>(AX9-AY9)*AU9</f>
        <v>96.3237694804276</v>
      </c>
      <c r="BA9" s="81">
        <v>0.2092</v>
      </c>
      <c r="BB9" s="32">
        <f>BC9/BA9</f>
        <v>50.000000000000007</v>
      </c>
      <c r="BC9" s="33">
        <v>10.46</v>
      </c>
      <c r="BD9" s="82">
        <f t="shared" ref="BD9:BD10" si="7">AX9+BB9</f>
        <v>4752.4386686444914</v>
      </c>
      <c r="BE9" s="88">
        <v>4242</v>
      </c>
      <c r="BF9" s="97">
        <f t="shared" ref="BF9:BF49" si="8">(BD9-BE9)*BA9</f>
        <v>106.78376948042759</v>
      </c>
      <c r="BG9" s="81">
        <v>0.2092</v>
      </c>
      <c r="BH9" s="32">
        <f>BI9/BG9</f>
        <v>50.000000000000007</v>
      </c>
      <c r="BI9" s="33">
        <v>10.46</v>
      </c>
      <c r="BJ9" s="82">
        <f t="shared" ref="BJ9:BJ10" si="9">BD9+BH9</f>
        <v>4802.4386686444914</v>
      </c>
      <c r="BK9" s="88">
        <v>4242</v>
      </c>
      <c r="BL9" s="97">
        <f t="shared" ref="BL9:BL49" si="10">(BJ9-BK9)*BG9</f>
        <v>117.24376948042759</v>
      </c>
      <c r="BM9" s="81">
        <v>0.2092</v>
      </c>
      <c r="BN9" s="32">
        <f>BO9/BM9</f>
        <v>20.028680688336522</v>
      </c>
      <c r="BO9" s="33">
        <v>4.1900000000000004</v>
      </c>
      <c r="BP9" s="82">
        <f t="shared" ref="BP9:BP10" si="11">BJ9+BN9</f>
        <v>4822.4673493328282</v>
      </c>
      <c r="BQ9" s="82">
        <v>4242</v>
      </c>
      <c r="BR9" s="97">
        <f t="shared" ref="BR9:BR49" si="12">(BP9-BQ9)*BM9</f>
        <v>121.43376948042767</v>
      </c>
      <c r="BS9" s="81">
        <v>0.2092</v>
      </c>
      <c r="BT9" s="32">
        <f>BU9/BS9</f>
        <v>20.028680688336522</v>
      </c>
      <c r="BU9" s="33">
        <v>4.1900000000000004</v>
      </c>
      <c r="BV9" s="82">
        <f t="shared" ref="BV9:BV10" si="13">BP9+BT9</f>
        <v>4842.4960300211651</v>
      </c>
      <c r="BW9" s="82">
        <v>4242</v>
      </c>
      <c r="BX9" s="97">
        <f t="shared" ref="BX9:BX49" si="14">(BV9-BW9)*BS9</f>
        <v>125.62376948042774</v>
      </c>
      <c r="BY9" s="81">
        <v>0.2092</v>
      </c>
      <c r="BZ9" s="32">
        <f>CA9/BY9</f>
        <v>0</v>
      </c>
      <c r="CA9" s="33"/>
      <c r="CB9" s="82">
        <f t="shared" ref="CB9:CB10" si="15">BV9+BZ9</f>
        <v>4842.4960300211651</v>
      </c>
      <c r="CC9" s="82">
        <v>4242</v>
      </c>
      <c r="CD9" s="97">
        <f t="shared" ref="CD9:CD49" si="16">(CB9-CC9)*BY9</f>
        <v>125.62376948042774</v>
      </c>
      <c r="CE9" s="81">
        <v>0.2321</v>
      </c>
      <c r="CF9" s="32">
        <f>CG9/CE9</f>
        <v>0</v>
      </c>
      <c r="CG9" s="33"/>
      <c r="CH9" s="82">
        <f t="shared" ref="CH9:CH10" si="17">CB9+CF9</f>
        <v>4842.4960300211651</v>
      </c>
      <c r="CI9" s="82">
        <v>4242</v>
      </c>
      <c r="CJ9" s="97">
        <f t="shared" ref="CJ9:CJ49" si="18">(CH9-CI9)*CE9</f>
        <v>139.37512856791241</v>
      </c>
      <c r="CK9" s="81">
        <v>0.2321</v>
      </c>
      <c r="CL9" s="32">
        <f>CM9/CK9</f>
        <v>0</v>
      </c>
      <c r="CM9" s="33"/>
      <c r="CN9" s="82">
        <f t="shared" ref="CN9:CN10" si="19">CH9+CL9</f>
        <v>4842.4960300211651</v>
      </c>
      <c r="CO9" s="82">
        <v>4242</v>
      </c>
      <c r="CP9" s="97">
        <f t="shared" ref="CP9:CP49" si="20">(CN9-CO9)*CK9</f>
        <v>139.37512856791241</v>
      </c>
      <c r="CQ9" s="81">
        <v>0.2321</v>
      </c>
      <c r="CR9" s="32">
        <f>CS9/CQ9</f>
        <v>0</v>
      </c>
      <c r="CS9" s="33"/>
      <c r="CT9" s="82">
        <f t="shared" ref="CT9:CT10" si="21">CN9+CR9</f>
        <v>4842.4960300211651</v>
      </c>
      <c r="CU9" s="82">
        <v>4242</v>
      </c>
      <c r="CV9" s="97">
        <f>(CT9-CU9)*CQ9</f>
        <v>139.37512856791241</v>
      </c>
      <c r="CW9" s="81">
        <v>0.2321</v>
      </c>
      <c r="CX9" s="32">
        <f>CY9/CW9</f>
        <v>0</v>
      </c>
      <c r="CY9" s="33"/>
      <c r="CZ9" s="82">
        <f>CT9+CX9</f>
        <v>4842.4960300211651</v>
      </c>
      <c r="DA9" s="82">
        <v>4242</v>
      </c>
      <c r="DB9" s="97">
        <f>(CZ9-DA9)*CW9</f>
        <v>139.37512856791241</v>
      </c>
      <c r="DC9" s="81">
        <v>0.2321</v>
      </c>
      <c r="DD9" s="32">
        <f>DE9/DC9</f>
        <v>29.987074536837572</v>
      </c>
      <c r="DE9" s="33">
        <v>6.96</v>
      </c>
      <c r="DF9" s="82">
        <f>CZ9+DD9</f>
        <v>4872.4831045580031</v>
      </c>
      <c r="DG9" s="82">
        <v>4242</v>
      </c>
      <c r="DH9" s="97">
        <f>(DF9-DG9)*DC9</f>
        <v>146.33512856791253</v>
      </c>
      <c r="DI9" s="81">
        <v>0.2321</v>
      </c>
      <c r="DJ9" s="32">
        <f>DK9/DI9</f>
        <v>126.23869021973287</v>
      </c>
      <c r="DK9" s="33">
        <v>29.3</v>
      </c>
      <c r="DL9" s="82">
        <f>DF9+DJ9</f>
        <v>4998.7217947777362</v>
      </c>
      <c r="DM9" s="82">
        <v>4242</v>
      </c>
      <c r="DN9" s="97">
        <f>(DL9-DM9)*DI9</f>
        <v>175.63512856791257</v>
      </c>
    </row>
    <row r="10" spans="1:118" s="39" customFormat="1" x14ac:dyDescent="0.35">
      <c r="A10" s="35"/>
      <c r="B10" s="16">
        <v>147</v>
      </c>
      <c r="C10" s="53" t="s">
        <v>45</v>
      </c>
      <c r="D10" s="18">
        <v>1.1327189672606979</v>
      </c>
      <c r="E10" s="17">
        <v>0.19009999999999999</v>
      </c>
      <c r="F10" s="37">
        <f t="shared" ref="F10:F29" si="22">G10/E10</f>
        <v>100.00000000000001</v>
      </c>
      <c r="G10" s="38">
        <v>19.010000000000002</v>
      </c>
      <c r="H10" s="36">
        <v>6862.3585426999507</v>
      </c>
      <c r="I10" s="36">
        <v>6756.4</v>
      </c>
      <c r="J10" s="18">
        <f>(H10-I10)*E10</f>
        <v>20.142718967260699</v>
      </c>
      <c r="K10" s="81">
        <v>0.2092</v>
      </c>
      <c r="L10" s="37">
        <f t="shared" ref="L10:L29" si="23">M10/K10</f>
        <v>100.00000000000001</v>
      </c>
      <c r="M10" s="38">
        <v>20.92</v>
      </c>
      <c r="N10" s="36">
        <f t="shared" si="0"/>
        <v>6962.3585426999507</v>
      </c>
      <c r="O10" s="36">
        <v>6756.4</v>
      </c>
      <c r="P10" s="18">
        <f t="shared" ref="P10" si="24">(N10-O10)*K10</f>
        <v>43.086527132829765</v>
      </c>
      <c r="Q10" s="81">
        <v>0.2092</v>
      </c>
      <c r="R10" s="37">
        <f t="shared" ref="R10:R29" si="25">S10/Q10</f>
        <v>100.00000000000001</v>
      </c>
      <c r="S10" s="38">
        <v>20.92</v>
      </c>
      <c r="T10" s="83">
        <f t="shared" si="1"/>
        <v>7062.3585426999507</v>
      </c>
      <c r="U10" s="36">
        <v>6756.4</v>
      </c>
      <c r="V10" s="98">
        <f t="shared" ref="V10" si="26">(T10-U10)*Q10</f>
        <v>64.00652713282976</v>
      </c>
      <c r="W10" s="81">
        <v>0.2092</v>
      </c>
      <c r="X10" s="37">
        <f t="shared" ref="X10:X29" si="27">Y10/W10</f>
        <v>100.00000000000001</v>
      </c>
      <c r="Y10" s="38">
        <v>20.92</v>
      </c>
      <c r="Z10" s="83">
        <f t="shared" si="2"/>
        <v>7162.3585426999507</v>
      </c>
      <c r="AA10" s="83">
        <v>7073</v>
      </c>
      <c r="AB10" s="98">
        <f t="shared" ref="AB10" si="28">(Z10-AA10)*W10</f>
        <v>18.693807132829686</v>
      </c>
      <c r="AC10" s="81">
        <v>0.2092</v>
      </c>
      <c r="AD10" s="37">
        <f t="shared" ref="AD10:AD29" si="29">AE10/AC10</f>
        <v>100.00000000000001</v>
      </c>
      <c r="AE10" s="38">
        <v>20.92</v>
      </c>
      <c r="AF10" s="83">
        <f t="shared" si="3"/>
        <v>7262.3585426999507</v>
      </c>
      <c r="AG10" s="83">
        <v>7073</v>
      </c>
      <c r="AH10" s="98">
        <f t="shared" ref="AH10" si="30">(AF10-AG10)*AC10</f>
        <v>39.613807132829685</v>
      </c>
      <c r="AI10" s="81">
        <v>0.2092</v>
      </c>
      <c r="AJ10" s="37">
        <f t="shared" ref="AJ10:AJ29" si="31">AK10/AI10</f>
        <v>100.00000000000001</v>
      </c>
      <c r="AK10" s="38">
        <v>20.92</v>
      </c>
      <c r="AL10" s="83">
        <f t="shared" si="4"/>
        <v>7362.3585426999507</v>
      </c>
      <c r="AM10" s="83">
        <v>7264</v>
      </c>
      <c r="AN10" s="98">
        <f t="shared" ref="AN10" si="32">(AL10-AM10)*AI10</f>
        <v>20.576607132829686</v>
      </c>
      <c r="AO10" s="81">
        <v>0.2092</v>
      </c>
      <c r="AP10" s="32">
        <f t="shared" ref="AP10:AP49" si="33">AQ10/AO10</f>
        <v>200.00000000000003</v>
      </c>
      <c r="AQ10" s="38">
        <v>41.84</v>
      </c>
      <c r="AR10" s="83">
        <f t="shared" si="5"/>
        <v>7562.3585426999507</v>
      </c>
      <c r="AS10" s="83">
        <v>7264</v>
      </c>
      <c r="AT10" s="98">
        <f t="shared" ref="AT10" si="34">(AR10-AS10)*AO10</f>
        <v>62.416607132829689</v>
      </c>
      <c r="AU10" s="81">
        <v>0.2092</v>
      </c>
      <c r="AV10" s="32">
        <f t="shared" ref="AV10:AV49" si="35">AW10/AU10</f>
        <v>100.00000000000001</v>
      </c>
      <c r="AW10" s="38">
        <v>20.92</v>
      </c>
      <c r="AX10" s="83">
        <f t="shared" si="6"/>
        <v>7662.3585426999507</v>
      </c>
      <c r="AY10" s="83">
        <v>7431</v>
      </c>
      <c r="AZ10" s="98">
        <f t="shared" ref="AZ10" si="36">(AX10-AY10)*AU10</f>
        <v>48.400207132829685</v>
      </c>
      <c r="BA10" s="81">
        <v>0.2092</v>
      </c>
      <c r="BB10" s="32">
        <f t="shared" ref="BB10:BB49" si="37">BC10/BA10</f>
        <v>100.00000000000001</v>
      </c>
      <c r="BC10" s="38">
        <v>20.92</v>
      </c>
      <c r="BD10" s="83">
        <f t="shared" si="7"/>
        <v>7762.3585426999507</v>
      </c>
      <c r="BE10" s="83">
        <v>7559</v>
      </c>
      <c r="BF10" s="98">
        <f t="shared" si="8"/>
        <v>42.542607132829687</v>
      </c>
      <c r="BG10" s="81">
        <v>0.2092</v>
      </c>
      <c r="BH10" s="32">
        <f t="shared" ref="BH10:BH49" si="38">BI10/BG10</f>
        <v>0</v>
      </c>
      <c r="BI10" s="38"/>
      <c r="BJ10" s="83">
        <f t="shared" si="9"/>
        <v>7762.3585426999507</v>
      </c>
      <c r="BK10" s="83">
        <v>7559</v>
      </c>
      <c r="BL10" s="98">
        <f t="shared" si="10"/>
        <v>42.542607132829687</v>
      </c>
      <c r="BM10" s="81">
        <v>0.2092</v>
      </c>
      <c r="BN10" s="32">
        <f t="shared" ref="BN10:BN49" si="39">BO10/BM10</f>
        <v>100.00000000000001</v>
      </c>
      <c r="BO10" s="38">
        <v>20.92</v>
      </c>
      <c r="BP10" s="83">
        <f t="shared" si="11"/>
        <v>7862.3585426999507</v>
      </c>
      <c r="BQ10" s="84">
        <v>7559</v>
      </c>
      <c r="BR10" s="98">
        <f t="shared" si="12"/>
        <v>63.462607132829689</v>
      </c>
      <c r="BS10" s="81">
        <v>0.2092</v>
      </c>
      <c r="BT10" s="32">
        <f t="shared" ref="BT10:BT49" si="40">BU10/BS10</f>
        <v>0</v>
      </c>
      <c r="BU10" s="38"/>
      <c r="BV10" s="83">
        <f t="shared" si="13"/>
        <v>7862.3585426999507</v>
      </c>
      <c r="BW10" s="84">
        <v>7559</v>
      </c>
      <c r="BX10" s="98">
        <f t="shared" si="14"/>
        <v>63.462607132829689</v>
      </c>
      <c r="BY10" s="81">
        <v>0.2092</v>
      </c>
      <c r="BZ10" s="32">
        <f t="shared" ref="BZ10:BZ49" si="41">CA10/BY10</f>
        <v>110.94646271510517</v>
      </c>
      <c r="CA10" s="38">
        <v>23.21</v>
      </c>
      <c r="CB10" s="83">
        <f t="shared" si="15"/>
        <v>7973.3050054150563</v>
      </c>
      <c r="CC10" s="84">
        <v>7974</v>
      </c>
      <c r="CD10" s="98">
        <f t="shared" si="16"/>
        <v>-0.14539286717023098</v>
      </c>
      <c r="CE10" s="81">
        <v>0.2321</v>
      </c>
      <c r="CF10" s="32">
        <f t="shared" ref="CF10:CF49" si="42">CG10/CE10</f>
        <v>149.93537268418783</v>
      </c>
      <c r="CG10" s="38">
        <v>34.799999999999997</v>
      </c>
      <c r="CH10" s="83">
        <f t="shared" si="17"/>
        <v>8123.2403780992445</v>
      </c>
      <c r="CI10" s="84">
        <v>7974</v>
      </c>
      <c r="CJ10" s="98">
        <f t="shared" si="18"/>
        <v>34.638691756834646</v>
      </c>
      <c r="CK10" s="81">
        <v>0.2321</v>
      </c>
      <c r="CL10" s="32">
        <f t="shared" ref="CL10:CL49" si="43">CM10/CK10</f>
        <v>100</v>
      </c>
      <c r="CM10" s="38">
        <v>23.21</v>
      </c>
      <c r="CN10" s="83">
        <f t="shared" si="19"/>
        <v>8223.2403780992445</v>
      </c>
      <c r="CO10" s="84">
        <v>8119</v>
      </c>
      <c r="CP10" s="98">
        <f t="shared" si="20"/>
        <v>24.194191756834645</v>
      </c>
      <c r="CQ10" s="81">
        <v>0.2321</v>
      </c>
      <c r="CR10" s="32">
        <f t="shared" ref="CR10:CR49" si="44">CS10/CQ10</f>
        <v>100</v>
      </c>
      <c r="CS10" s="38">
        <v>23.21</v>
      </c>
      <c r="CT10" s="83">
        <f t="shared" si="21"/>
        <v>8323.2403780992445</v>
      </c>
      <c r="CU10" s="84">
        <v>8200</v>
      </c>
      <c r="CV10" s="98">
        <f t="shared" ref="CV10:CV49" si="45">(CT10-CU10)*CQ10</f>
        <v>28.604091756834645</v>
      </c>
      <c r="CW10" s="81">
        <v>0.2321</v>
      </c>
      <c r="CX10" s="32">
        <f t="shared" ref="CX10:CX49" si="46">CY10/CW10</f>
        <v>100</v>
      </c>
      <c r="CY10" s="38">
        <v>23.21</v>
      </c>
      <c r="CZ10" s="83">
        <f t="shared" ref="CZ10" si="47">CT10+CX10</f>
        <v>8423.2403780992445</v>
      </c>
      <c r="DA10" s="84">
        <v>8200</v>
      </c>
      <c r="DB10" s="98">
        <f t="shared" ref="DB10:DB49" si="48">(CZ10-DA10)*CW10</f>
        <v>51.814091756834642</v>
      </c>
      <c r="DC10" s="81">
        <v>0.2321</v>
      </c>
      <c r="DD10" s="32">
        <f t="shared" ref="DD10:DD49" si="49">DE10/DC10</f>
        <v>100</v>
      </c>
      <c r="DE10" s="38">
        <v>23.21</v>
      </c>
      <c r="DF10" s="83">
        <f t="shared" ref="DF10" si="50">CZ10+DD10</f>
        <v>8523.2403780992445</v>
      </c>
      <c r="DG10" s="84">
        <v>8274</v>
      </c>
      <c r="DH10" s="98">
        <f t="shared" ref="DH10:DH49" si="51">(DF10-DG10)*DC10</f>
        <v>57.848691756834647</v>
      </c>
      <c r="DI10" s="81">
        <v>0.2321</v>
      </c>
      <c r="DJ10" s="32">
        <f t="shared" ref="DJ10:DJ49" si="52">DK10/DI10</f>
        <v>100</v>
      </c>
      <c r="DK10" s="38">
        <v>23.21</v>
      </c>
      <c r="DL10" s="83">
        <f t="shared" ref="DL10" si="53">DF10+DJ10</f>
        <v>8623.2403780992445</v>
      </c>
      <c r="DM10" s="84">
        <v>8274</v>
      </c>
      <c r="DN10" s="98">
        <f t="shared" ref="DN10:DN49" si="54">(DL10-DM10)*DI10</f>
        <v>81.058691756834648</v>
      </c>
    </row>
    <row r="11" spans="1:118" s="39" customFormat="1" ht="15.75" customHeight="1" x14ac:dyDescent="0.35">
      <c r="A11" s="35"/>
      <c r="B11" s="16">
        <v>148</v>
      </c>
      <c r="C11" s="53" t="s">
        <v>64</v>
      </c>
      <c r="D11" s="18">
        <v>4.2040210667824089</v>
      </c>
      <c r="E11" s="17">
        <v>0.19009999999999999</v>
      </c>
      <c r="F11" s="37">
        <f t="shared" si="22"/>
        <v>52.60389268805892</v>
      </c>
      <c r="G11" s="40">
        <v>10</v>
      </c>
      <c r="H11" s="36">
        <v>9562.2186799935953</v>
      </c>
      <c r="I11" s="36">
        <v>9487.5</v>
      </c>
      <c r="J11" s="18">
        <f t="shared" ref="J11" si="55">(H11-I11)*E11</f>
        <v>14.204021066782463</v>
      </c>
      <c r="K11" s="81">
        <v>0.2092</v>
      </c>
      <c r="L11" s="37">
        <f t="shared" si="23"/>
        <v>143.40344168260037</v>
      </c>
      <c r="M11" s="40">
        <v>30</v>
      </c>
      <c r="N11" s="36">
        <f t="shared" si="0"/>
        <v>9705.6221216761951</v>
      </c>
      <c r="O11" s="36">
        <v>9487.5</v>
      </c>
      <c r="P11" s="18">
        <f>(N11-O11)*K11</f>
        <v>45.631147854660014</v>
      </c>
      <c r="Q11" s="81">
        <v>0.2092</v>
      </c>
      <c r="R11" s="37">
        <f t="shared" si="25"/>
        <v>204.34990439770556</v>
      </c>
      <c r="S11" s="40">
        <v>42.75</v>
      </c>
      <c r="T11" s="83">
        <f t="shared" si="1"/>
        <v>9909.9720260739014</v>
      </c>
      <c r="U11" s="36">
        <v>9487.5</v>
      </c>
      <c r="V11" s="98">
        <f>(T11-U11)*Q11</f>
        <v>88.381147854660171</v>
      </c>
      <c r="W11" s="81">
        <v>0.2092</v>
      </c>
      <c r="X11" s="37">
        <f t="shared" si="27"/>
        <v>108.74760994263862</v>
      </c>
      <c r="Y11" s="40">
        <v>22.75</v>
      </c>
      <c r="Z11" s="83">
        <f>T11+X11</f>
        <v>10018.71963601654</v>
      </c>
      <c r="AA11" s="83">
        <v>9948</v>
      </c>
      <c r="AB11" s="98">
        <f>(Z11-AA11)*W11</f>
        <v>14.794547854660143</v>
      </c>
      <c r="AC11" s="81">
        <v>0.2092</v>
      </c>
      <c r="AD11" s="37">
        <f t="shared" si="29"/>
        <v>47.801147227533463</v>
      </c>
      <c r="AE11" s="40">
        <v>10</v>
      </c>
      <c r="AF11" s="83">
        <f>Z11+AD11</f>
        <v>10066.520783244074</v>
      </c>
      <c r="AG11" s="83">
        <v>9948</v>
      </c>
      <c r="AH11" s="98">
        <f>(AF11-AG11)*AC11</f>
        <v>24.79454785466023</v>
      </c>
      <c r="AI11" s="81">
        <v>0.2092</v>
      </c>
      <c r="AJ11" s="37">
        <f t="shared" si="31"/>
        <v>239.0057361376673</v>
      </c>
      <c r="AK11" s="40">
        <v>50</v>
      </c>
      <c r="AL11" s="83">
        <f>AF11+AJ11</f>
        <v>10305.526519381741</v>
      </c>
      <c r="AM11" s="83">
        <v>10128</v>
      </c>
      <c r="AN11" s="98">
        <f>(AL11-AM11)*AI11</f>
        <v>37.138547854660281</v>
      </c>
      <c r="AO11" s="81">
        <v>0.2092</v>
      </c>
      <c r="AP11" s="32">
        <f t="shared" si="33"/>
        <v>47.801147227533463</v>
      </c>
      <c r="AQ11" s="40">
        <v>10</v>
      </c>
      <c r="AR11" s="83">
        <f>AL11+AP11</f>
        <v>10353.327666609275</v>
      </c>
      <c r="AS11" s="83">
        <v>10128</v>
      </c>
      <c r="AT11" s="98">
        <f>(AR11-AS11)*AO11</f>
        <v>47.138547854660366</v>
      </c>
      <c r="AU11" s="81">
        <v>0.2092</v>
      </c>
      <c r="AV11" s="32">
        <f t="shared" si="35"/>
        <v>239.0057361376673</v>
      </c>
      <c r="AW11" s="40">
        <v>50</v>
      </c>
      <c r="AX11" s="83">
        <f>AR11+AV11</f>
        <v>10592.333402746943</v>
      </c>
      <c r="AY11" s="83">
        <v>10322</v>
      </c>
      <c r="AZ11" s="98">
        <f>(AX11-AY11)*AU11</f>
        <v>56.553747854660422</v>
      </c>
      <c r="BA11" s="81">
        <v>0.2092</v>
      </c>
      <c r="BB11" s="32">
        <f t="shared" si="37"/>
        <v>0</v>
      </c>
      <c r="BC11" s="40"/>
      <c r="BD11" s="83">
        <f>AX11+BB11</f>
        <v>10592.333402746943</v>
      </c>
      <c r="BE11" s="83">
        <v>10450</v>
      </c>
      <c r="BF11" s="98">
        <f t="shared" si="8"/>
        <v>29.776147854660419</v>
      </c>
      <c r="BG11" s="81">
        <v>0.2092</v>
      </c>
      <c r="BH11" s="32">
        <f t="shared" si="38"/>
        <v>239.0057361376673</v>
      </c>
      <c r="BI11" s="40">
        <v>50</v>
      </c>
      <c r="BJ11" s="83">
        <f>BD11+BH11</f>
        <v>10831.33913888461</v>
      </c>
      <c r="BK11" s="83">
        <v>10450</v>
      </c>
      <c r="BL11" s="98">
        <f t="shared" si="10"/>
        <v>79.776147854660479</v>
      </c>
      <c r="BM11" s="81">
        <v>0.2092</v>
      </c>
      <c r="BN11" s="32">
        <f t="shared" si="39"/>
        <v>0</v>
      </c>
      <c r="BO11" s="40"/>
      <c r="BP11" s="83">
        <f>BJ11+BN11</f>
        <v>10831.33913888461</v>
      </c>
      <c r="BQ11" s="84">
        <v>10450</v>
      </c>
      <c r="BR11" s="98">
        <f t="shared" si="12"/>
        <v>79.776147854660479</v>
      </c>
      <c r="BS11" s="81">
        <v>0.2092</v>
      </c>
      <c r="BT11" s="32">
        <f t="shared" si="40"/>
        <v>95.602294455066925</v>
      </c>
      <c r="BU11" s="40">
        <v>20</v>
      </c>
      <c r="BV11" s="83">
        <f>BP11+BT11</f>
        <v>10926.941433339678</v>
      </c>
      <c r="BW11" s="84">
        <v>10450</v>
      </c>
      <c r="BX11" s="98">
        <f t="shared" si="14"/>
        <v>99.77614785466065</v>
      </c>
      <c r="BY11" s="81">
        <v>0.2092</v>
      </c>
      <c r="BZ11" s="32">
        <f t="shared" si="41"/>
        <v>0</v>
      </c>
      <c r="CA11" s="40"/>
      <c r="CB11" s="83">
        <f>BV11+BZ11</f>
        <v>10926.941433339678</v>
      </c>
      <c r="CC11" s="84">
        <v>10955</v>
      </c>
      <c r="CD11" s="98">
        <f t="shared" si="16"/>
        <v>-5.8698521453393537</v>
      </c>
      <c r="CE11" s="81">
        <v>0.2321</v>
      </c>
      <c r="CF11" s="32">
        <f t="shared" si="42"/>
        <v>86.169754416199908</v>
      </c>
      <c r="CG11" s="40">
        <v>20</v>
      </c>
      <c r="CH11" s="83">
        <f>CB11+CF11</f>
        <v>11013.111187755878</v>
      </c>
      <c r="CI11" s="84">
        <v>10955</v>
      </c>
      <c r="CJ11" s="98">
        <f t="shared" si="18"/>
        <v>13.487606678139246</v>
      </c>
      <c r="CK11" s="81">
        <v>0.2321</v>
      </c>
      <c r="CL11" s="32">
        <f t="shared" si="43"/>
        <v>129.25463162429986</v>
      </c>
      <c r="CM11" s="40">
        <v>30</v>
      </c>
      <c r="CN11" s="83">
        <f>CH11+CL11</f>
        <v>11142.365819380178</v>
      </c>
      <c r="CO11" s="84">
        <v>11122</v>
      </c>
      <c r="CP11" s="98">
        <f t="shared" si="20"/>
        <v>4.7269066781394153</v>
      </c>
      <c r="CQ11" s="81">
        <v>0.2321</v>
      </c>
      <c r="CR11" s="32">
        <f t="shared" si="44"/>
        <v>215.4243860404998</v>
      </c>
      <c r="CS11" s="40">
        <v>50</v>
      </c>
      <c r="CT11" s="83">
        <f>CN11+CR11</f>
        <v>11357.790205420679</v>
      </c>
      <c r="CU11" s="84">
        <v>11191</v>
      </c>
      <c r="CV11" s="98">
        <f t="shared" si="45"/>
        <v>38.712006678139559</v>
      </c>
      <c r="CW11" s="81">
        <v>0.2321</v>
      </c>
      <c r="CX11" s="32">
        <f t="shared" si="46"/>
        <v>258.50926324859972</v>
      </c>
      <c r="CY11" s="40">
        <v>60</v>
      </c>
      <c r="CZ11" s="83">
        <f>CT11+CX11</f>
        <v>11616.299468669278</v>
      </c>
      <c r="DA11" s="84">
        <v>11191</v>
      </c>
      <c r="DB11" s="98">
        <f t="shared" si="48"/>
        <v>98.712006678139474</v>
      </c>
      <c r="DC11" s="81">
        <v>0.2321</v>
      </c>
      <c r="DD11" s="32">
        <f t="shared" si="49"/>
        <v>129.25463162429986</v>
      </c>
      <c r="DE11" s="40">
        <v>30</v>
      </c>
      <c r="DF11" s="83">
        <f>CZ11+DD11</f>
        <v>11745.554100293579</v>
      </c>
      <c r="DG11" s="84">
        <v>11302</v>
      </c>
      <c r="DH11" s="98">
        <f t="shared" si="51"/>
        <v>102.94890667813964</v>
      </c>
      <c r="DI11" s="81">
        <v>0.2321</v>
      </c>
      <c r="DJ11" s="32">
        <f t="shared" si="52"/>
        <v>184.18785006462733</v>
      </c>
      <c r="DK11" s="40">
        <v>42.75</v>
      </c>
      <c r="DL11" s="83">
        <f>DF11+DJ11</f>
        <v>11929.741950358206</v>
      </c>
      <c r="DM11" s="84">
        <v>11302</v>
      </c>
      <c r="DN11" s="98">
        <f t="shared" si="54"/>
        <v>145.69890667813959</v>
      </c>
    </row>
    <row r="12" spans="1:118" s="39" customFormat="1" x14ac:dyDescent="0.35">
      <c r="A12" s="35"/>
      <c r="B12" s="16">
        <v>149</v>
      </c>
      <c r="C12" s="53" t="s">
        <v>44</v>
      </c>
      <c r="D12" s="18">
        <v>38.595541100301226</v>
      </c>
      <c r="E12" s="17">
        <v>0.19009999999999999</v>
      </c>
      <c r="F12" s="37">
        <f t="shared" si="22"/>
        <v>0</v>
      </c>
      <c r="G12" s="40"/>
      <c r="H12" s="36">
        <v>10957.027570227781</v>
      </c>
      <c r="I12" s="36">
        <v>10754</v>
      </c>
      <c r="J12" s="18">
        <f>(H12-I12)*E12</f>
        <v>38.595541100301226</v>
      </c>
      <c r="K12" s="81">
        <v>0.2092</v>
      </c>
      <c r="L12" s="37">
        <f t="shared" si="23"/>
        <v>0</v>
      </c>
      <c r="M12" s="40"/>
      <c r="N12" s="36">
        <f t="shared" si="0"/>
        <v>10957.027570227781</v>
      </c>
      <c r="O12" s="36">
        <v>10754</v>
      </c>
      <c r="P12" s="18">
        <f>(N12-O12)*K12</f>
        <v>42.473367691651852</v>
      </c>
      <c r="Q12" s="81">
        <v>0.2092</v>
      </c>
      <c r="R12" s="37">
        <f t="shared" si="25"/>
        <v>100.00000000000001</v>
      </c>
      <c r="S12" s="40">
        <v>20.92</v>
      </c>
      <c r="T12" s="83">
        <f t="shared" si="1"/>
        <v>11057.027570227781</v>
      </c>
      <c r="U12" s="36">
        <v>10754</v>
      </c>
      <c r="V12" s="98">
        <f>(T12-U12)*Q12</f>
        <v>63.393367691651854</v>
      </c>
      <c r="W12" s="81">
        <v>0.2092</v>
      </c>
      <c r="X12" s="37">
        <f t="shared" si="27"/>
        <v>0</v>
      </c>
      <c r="Y12" s="40"/>
      <c r="Z12" s="83">
        <f t="shared" si="2"/>
        <v>11057.027570227781</v>
      </c>
      <c r="AA12" s="83">
        <v>11036</v>
      </c>
      <c r="AB12" s="98">
        <f>(Z12-AA12)*W12</f>
        <v>4.398967691651853</v>
      </c>
      <c r="AC12" s="81">
        <v>0.2092</v>
      </c>
      <c r="AD12" s="37">
        <f t="shared" si="29"/>
        <v>100.00000000000001</v>
      </c>
      <c r="AE12" s="40">
        <v>20.92</v>
      </c>
      <c r="AF12" s="83">
        <f t="shared" ref="AF12:AF49" si="56">Z12+AD12</f>
        <v>11157.027570227781</v>
      </c>
      <c r="AG12" s="83">
        <v>11036</v>
      </c>
      <c r="AH12" s="98">
        <f>(AF12-AG12)*AC12</f>
        <v>25.318967691651853</v>
      </c>
      <c r="AI12" s="81">
        <v>0.2092</v>
      </c>
      <c r="AJ12" s="37">
        <f t="shared" si="31"/>
        <v>0</v>
      </c>
      <c r="AK12" s="40"/>
      <c r="AL12" s="83">
        <f t="shared" ref="AL12:AL49" si="57">AF12+AJ12</f>
        <v>11157.027570227781</v>
      </c>
      <c r="AM12" s="83">
        <v>11188</v>
      </c>
      <c r="AN12" s="98">
        <f>(AL12-AM12)*AI12</f>
        <v>-6.4794323083481471</v>
      </c>
      <c r="AO12" s="81">
        <v>0.2092</v>
      </c>
      <c r="AP12" s="32">
        <f t="shared" si="33"/>
        <v>0</v>
      </c>
      <c r="AQ12" s="40"/>
      <c r="AR12" s="83">
        <f t="shared" ref="AR12:AR49" si="58">AL12+AP12</f>
        <v>11157.027570227781</v>
      </c>
      <c r="AS12" s="83">
        <v>11188</v>
      </c>
      <c r="AT12" s="98">
        <f>(AR12-AS12)*AO12</f>
        <v>-6.4794323083481471</v>
      </c>
      <c r="AU12" s="81">
        <v>0.2092</v>
      </c>
      <c r="AV12" s="32">
        <f t="shared" si="35"/>
        <v>300</v>
      </c>
      <c r="AW12" s="40">
        <v>62.76</v>
      </c>
      <c r="AX12" s="83">
        <f t="shared" ref="AX12:AX49" si="59">AR12+AV12</f>
        <v>11457.027570227781</v>
      </c>
      <c r="AY12" s="83">
        <v>11343</v>
      </c>
      <c r="AZ12" s="98">
        <f>(AX12-AY12)*AU12</f>
        <v>23.854567691651852</v>
      </c>
      <c r="BA12" s="81">
        <v>0.2092</v>
      </c>
      <c r="BB12" s="32">
        <f t="shared" si="37"/>
        <v>300</v>
      </c>
      <c r="BC12" s="40">
        <v>62.76</v>
      </c>
      <c r="BD12" s="83">
        <f t="shared" ref="BD12:BD49" si="60">AX12+BB12</f>
        <v>11757.027570227781</v>
      </c>
      <c r="BE12" s="83">
        <v>11482</v>
      </c>
      <c r="BF12" s="98">
        <f t="shared" si="8"/>
        <v>57.535767691651856</v>
      </c>
      <c r="BG12" s="81">
        <v>0.2092</v>
      </c>
      <c r="BH12" s="32">
        <f t="shared" si="38"/>
        <v>0</v>
      </c>
      <c r="BI12" s="40"/>
      <c r="BJ12" s="83">
        <f t="shared" ref="BJ12:BJ49" si="61">BD12+BH12</f>
        <v>11757.027570227781</v>
      </c>
      <c r="BK12" s="83">
        <v>11482</v>
      </c>
      <c r="BL12" s="98">
        <f t="shared" si="10"/>
        <v>57.535767691651856</v>
      </c>
      <c r="BM12" s="81">
        <v>0.2092</v>
      </c>
      <c r="BN12" s="32">
        <f t="shared" si="39"/>
        <v>600</v>
      </c>
      <c r="BO12" s="40">
        <v>125.52</v>
      </c>
      <c r="BP12" s="83">
        <f t="shared" ref="BP12:BP49" si="62">BJ12+BN12</f>
        <v>12357.027570227781</v>
      </c>
      <c r="BQ12" s="84">
        <v>11482</v>
      </c>
      <c r="BR12" s="98">
        <f t="shared" si="12"/>
        <v>183.05576769165185</v>
      </c>
      <c r="BS12" s="81">
        <v>0.2092</v>
      </c>
      <c r="BT12" s="32">
        <f t="shared" si="40"/>
        <v>0</v>
      </c>
      <c r="BU12" s="40"/>
      <c r="BV12" s="83">
        <f t="shared" ref="BV12:BV49" si="63">BP12+BT12</f>
        <v>12357.027570227781</v>
      </c>
      <c r="BW12" s="84">
        <v>11482</v>
      </c>
      <c r="BX12" s="98">
        <f t="shared" si="14"/>
        <v>183.05576769165185</v>
      </c>
      <c r="BY12" s="81">
        <v>0.2092</v>
      </c>
      <c r="BZ12" s="32">
        <f t="shared" si="41"/>
        <v>0</v>
      </c>
      <c r="CA12" s="40"/>
      <c r="CB12" s="83">
        <f t="shared" ref="CB12:CB49" si="64">BV12+BZ12</f>
        <v>12357.027570227781</v>
      </c>
      <c r="CC12" s="84">
        <v>11989</v>
      </c>
      <c r="CD12" s="98">
        <f t="shared" si="16"/>
        <v>76.991367691651845</v>
      </c>
      <c r="CE12" s="81">
        <v>0.2321</v>
      </c>
      <c r="CF12" s="32">
        <f t="shared" si="42"/>
        <v>0</v>
      </c>
      <c r="CG12" s="40"/>
      <c r="CH12" s="83">
        <f t="shared" ref="CH12:CH49" si="65">CB12+CF12</f>
        <v>12357.027570227781</v>
      </c>
      <c r="CI12" s="84">
        <v>11989</v>
      </c>
      <c r="CJ12" s="98">
        <f t="shared" si="18"/>
        <v>85.419199049868041</v>
      </c>
      <c r="CK12" s="81">
        <v>0.2321</v>
      </c>
      <c r="CL12" s="32">
        <f t="shared" si="43"/>
        <v>0</v>
      </c>
      <c r="CM12" s="40"/>
      <c r="CN12" s="83">
        <f t="shared" ref="CN12:CN49" si="66">CH12+CL12</f>
        <v>12357.027570227781</v>
      </c>
      <c r="CO12" s="84">
        <v>12174</v>
      </c>
      <c r="CP12" s="98">
        <f t="shared" si="20"/>
        <v>42.480699049868043</v>
      </c>
      <c r="CQ12" s="81">
        <v>0.2321</v>
      </c>
      <c r="CR12" s="32">
        <f t="shared" si="44"/>
        <v>0</v>
      </c>
      <c r="CS12" s="40"/>
      <c r="CT12" s="83">
        <f t="shared" ref="CT12:CT49" si="67">CN12+CR12</f>
        <v>12357.027570227781</v>
      </c>
      <c r="CU12" s="84">
        <v>12305</v>
      </c>
      <c r="CV12" s="98">
        <f t="shared" si="45"/>
        <v>12.075599049868046</v>
      </c>
      <c r="CW12" s="81">
        <v>0.2321</v>
      </c>
      <c r="CX12" s="32">
        <f t="shared" si="46"/>
        <v>0</v>
      </c>
      <c r="CY12" s="40"/>
      <c r="CZ12" s="83">
        <f t="shared" ref="CZ12:CZ49" si="68">CT12+CX12</f>
        <v>12357.027570227781</v>
      </c>
      <c r="DA12" s="84">
        <v>12305</v>
      </c>
      <c r="DB12" s="98">
        <f t="shared" si="48"/>
        <v>12.075599049868046</v>
      </c>
      <c r="DC12" s="81">
        <v>0.2321</v>
      </c>
      <c r="DD12" s="32">
        <f t="shared" si="49"/>
        <v>430.84877208099959</v>
      </c>
      <c r="DE12" s="40">
        <v>100</v>
      </c>
      <c r="DF12" s="83">
        <f t="shared" ref="DF12:DF49" si="69">CZ12+DD12</f>
        <v>12787.87634230878</v>
      </c>
      <c r="DG12" s="84">
        <v>12467</v>
      </c>
      <c r="DH12" s="98">
        <f t="shared" si="51"/>
        <v>74.475399049867903</v>
      </c>
      <c r="DI12" s="81">
        <v>0.2321</v>
      </c>
      <c r="DJ12" s="32">
        <f t="shared" si="52"/>
        <v>517.01852649719945</v>
      </c>
      <c r="DK12" s="40">
        <v>120</v>
      </c>
      <c r="DL12" s="83">
        <f t="shared" ref="DL12:DL49" si="70">DF12+DJ12</f>
        <v>13304.894868805979</v>
      </c>
      <c r="DM12" s="84">
        <v>12467</v>
      </c>
      <c r="DN12" s="98">
        <f t="shared" si="54"/>
        <v>194.47539904986775</v>
      </c>
    </row>
    <row r="13" spans="1:118" s="39" customFormat="1" x14ac:dyDescent="0.35">
      <c r="A13" s="35"/>
      <c r="B13" s="16">
        <v>150</v>
      </c>
      <c r="C13" s="53" t="s">
        <v>44</v>
      </c>
      <c r="D13" s="18">
        <v>-0.41337099994551751</v>
      </c>
      <c r="E13" s="17">
        <v>0.19009999999999999</v>
      </c>
      <c r="F13" s="37">
        <f t="shared" si="22"/>
        <v>0</v>
      </c>
      <c r="G13" s="40"/>
      <c r="H13" s="36">
        <v>15690.825507627851</v>
      </c>
      <c r="I13" s="36">
        <v>15693</v>
      </c>
      <c r="J13" s="18">
        <f t="shared" ref="J13:J22" si="71">(H13-I13)*E13</f>
        <v>-0.41337099994551751</v>
      </c>
      <c r="K13" s="81">
        <v>0.2092</v>
      </c>
      <c r="L13" s="37">
        <f t="shared" si="23"/>
        <v>0</v>
      </c>
      <c r="M13" s="40"/>
      <c r="N13" s="36">
        <f t="shared" si="0"/>
        <v>15690.825507627851</v>
      </c>
      <c r="O13" s="36">
        <v>15693</v>
      </c>
      <c r="P13" s="18">
        <f t="shared" ref="P13:P22" si="72">(N13-O13)*K13</f>
        <v>-0.45490380425356269</v>
      </c>
      <c r="Q13" s="81">
        <v>0.2092</v>
      </c>
      <c r="R13" s="37">
        <f t="shared" si="25"/>
        <v>1000</v>
      </c>
      <c r="S13" s="40">
        <v>209.2</v>
      </c>
      <c r="T13" s="83">
        <f t="shared" si="1"/>
        <v>16690.825507627851</v>
      </c>
      <c r="U13" s="36">
        <v>15693</v>
      </c>
      <c r="V13" s="98">
        <f t="shared" ref="V13:V22" si="73">(T13-U13)*Q13</f>
        <v>208.74509619574644</v>
      </c>
      <c r="W13" s="81">
        <v>0.2092</v>
      </c>
      <c r="X13" s="37">
        <f t="shared" si="27"/>
        <v>0</v>
      </c>
      <c r="Y13" s="40"/>
      <c r="Z13" s="83">
        <f t="shared" si="2"/>
        <v>16690.825507627851</v>
      </c>
      <c r="AA13" s="83">
        <v>17341</v>
      </c>
      <c r="AB13" s="98">
        <f t="shared" ref="AB13:AB22" si="74">(Z13-AA13)*W13</f>
        <v>-136.01650380425357</v>
      </c>
      <c r="AC13" s="81">
        <v>0.2092</v>
      </c>
      <c r="AD13" s="37">
        <f t="shared" si="29"/>
        <v>1000</v>
      </c>
      <c r="AE13" s="40">
        <v>209.2</v>
      </c>
      <c r="AF13" s="83">
        <f t="shared" si="56"/>
        <v>17690.825507627851</v>
      </c>
      <c r="AG13" s="83">
        <v>17341</v>
      </c>
      <c r="AH13" s="98">
        <f t="shared" ref="AH13:AH22" si="75">(AF13-AG13)*AC13</f>
        <v>73.183496195746443</v>
      </c>
      <c r="AI13" s="81">
        <v>0.2092</v>
      </c>
      <c r="AJ13" s="37">
        <f t="shared" si="31"/>
        <v>0</v>
      </c>
      <c r="AK13" s="40"/>
      <c r="AL13" s="83">
        <f t="shared" si="57"/>
        <v>17690.825507627851</v>
      </c>
      <c r="AM13" s="83">
        <v>18061</v>
      </c>
      <c r="AN13" s="98">
        <f t="shared" ref="AN13:AN22" si="76">(AL13-AM13)*AI13</f>
        <v>-77.440503804253566</v>
      </c>
      <c r="AO13" s="81">
        <v>0.2092</v>
      </c>
      <c r="AP13" s="32">
        <f t="shared" si="33"/>
        <v>0</v>
      </c>
      <c r="AQ13" s="40"/>
      <c r="AR13" s="83">
        <f t="shared" si="58"/>
        <v>17690.825507627851</v>
      </c>
      <c r="AS13" s="83">
        <v>18061</v>
      </c>
      <c r="AT13" s="98">
        <f t="shared" ref="AT13:AT22" si="77">(AR13-AS13)*AO13</f>
        <v>-77.440503804253566</v>
      </c>
      <c r="AU13" s="81">
        <v>0.2092</v>
      </c>
      <c r="AV13" s="32">
        <f t="shared" si="35"/>
        <v>1000</v>
      </c>
      <c r="AW13" s="40">
        <v>209.2</v>
      </c>
      <c r="AX13" s="83">
        <f t="shared" si="59"/>
        <v>18690.825507627851</v>
      </c>
      <c r="AY13" s="83">
        <v>18459</v>
      </c>
      <c r="AZ13" s="98">
        <f t="shared" ref="AZ13:AZ22" si="78">(AX13-AY13)*AU13</f>
        <v>48.497896195746435</v>
      </c>
      <c r="BA13" s="81">
        <v>0.2092</v>
      </c>
      <c r="BB13" s="32">
        <f t="shared" si="37"/>
        <v>300</v>
      </c>
      <c r="BC13" s="40">
        <v>62.76</v>
      </c>
      <c r="BD13" s="83">
        <f t="shared" si="60"/>
        <v>18990.825507627851</v>
      </c>
      <c r="BE13" s="83">
        <v>18813</v>
      </c>
      <c r="BF13" s="98">
        <f t="shared" si="8"/>
        <v>37.201096195746437</v>
      </c>
      <c r="BG13" s="81">
        <v>0.2092</v>
      </c>
      <c r="BH13" s="32">
        <f t="shared" si="38"/>
        <v>0</v>
      </c>
      <c r="BI13" s="40"/>
      <c r="BJ13" s="83">
        <f t="shared" si="61"/>
        <v>18990.825507627851</v>
      </c>
      <c r="BK13" s="83">
        <v>18813</v>
      </c>
      <c r="BL13" s="98">
        <f t="shared" si="10"/>
        <v>37.201096195746437</v>
      </c>
      <c r="BM13" s="81">
        <v>0.2092</v>
      </c>
      <c r="BN13" s="32">
        <f t="shared" si="39"/>
        <v>300</v>
      </c>
      <c r="BO13" s="40">
        <v>62.76</v>
      </c>
      <c r="BP13" s="83">
        <f t="shared" si="62"/>
        <v>19290.825507627851</v>
      </c>
      <c r="BQ13" s="84">
        <v>18813</v>
      </c>
      <c r="BR13" s="98">
        <f t="shared" si="12"/>
        <v>99.961096195746435</v>
      </c>
      <c r="BS13" s="81">
        <v>0.2092</v>
      </c>
      <c r="BT13" s="32">
        <f t="shared" si="40"/>
        <v>0</v>
      </c>
      <c r="BU13" s="40"/>
      <c r="BV13" s="83">
        <f t="shared" si="63"/>
        <v>19290.825507627851</v>
      </c>
      <c r="BW13" s="84">
        <v>18813</v>
      </c>
      <c r="BX13" s="98">
        <f t="shared" si="14"/>
        <v>99.961096195746435</v>
      </c>
      <c r="BY13" s="81">
        <v>0.2092</v>
      </c>
      <c r="BZ13" s="32">
        <f t="shared" si="41"/>
        <v>1331.3575525812619</v>
      </c>
      <c r="CA13" s="40">
        <v>278.52</v>
      </c>
      <c r="CB13" s="83">
        <f t="shared" si="64"/>
        <v>20622.183060209114</v>
      </c>
      <c r="CC13" s="84">
        <v>21223</v>
      </c>
      <c r="CD13" s="98">
        <f t="shared" si="16"/>
        <v>-125.69090380425334</v>
      </c>
      <c r="CE13" s="81">
        <v>0.2321</v>
      </c>
      <c r="CF13" s="32">
        <f t="shared" si="42"/>
        <v>899.99999999999989</v>
      </c>
      <c r="CG13" s="40">
        <v>208.89</v>
      </c>
      <c r="CH13" s="83">
        <f t="shared" si="65"/>
        <v>21522.183060209114</v>
      </c>
      <c r="CI13" s="84">
        <v>21223</v>
      </c>
      <c r="CJ13" s="98">
        <f t="shared" si="18"/>
        <v>69.440388274535366</v>
      </c>
      <c r="CK13" s="81">
        <v>0.2321</v>
      </c>
      <c r="CL13" s="32">
        <f t="shared" si="43"/>
        <v>301.59414045669968</v>
      </c>
      <c r="CM13" s="40">
        <v>70</v>
      </c>
      <c r="CN13" s="83">
        <f t="shared" si="66"/>
        <v>21823.777200665812</v>
      </c>
      <c r="CO13" s="84">
        <v>21877</v>
      </c>
      <c r="CP13" s="98">
        <f t="shared" si="20"/>
        <v>-12.353011725464938</v>
      </c>
      <c r="CQ13" s="81">
        <v>0.2321</v>
      </c>
      <c r="CR13" s="32">
        <f t="shared" si="44"/>
        <v>300</v>
      </c>
      <c r="CS13" s="40">
        <v>69.63</v>
      </c>
      <c r="CT13" s="83">
        <f t="shared" si="67"/>
        <v>22123.777200665812</v>
      </c>
      <c r="CU13" s="84">
        <v>22192</v>
      </c>
      <c r="CV13" s="98">
        <f t="shared" si="45"/>
        <v>-15.834511725464939</v>
      </c>
      <c r="CW13" s="81">
        <v>0.2321</v>
      </c>
      <c r="CX13" s="32">
        <f t="shared" si="46"/>
        <v>600</v>
      </c>
      <c r="CY13" s="40">
        <v>139.26</v>
      </c>
      <c r="CZ13" s="83">
        <f t="shared" si="68"/>
        <v>22723.777200665812</v>
      </c>
      <c r="DA13" s="84">
        <v>22192</v>
      </c>
      <c r="DB13" s="98">
        <f t="shared" si="48"/>
        <v>123.42548827453506</v>
      </c>
      <c r="DC13" s="81">
        <v>0.2321</v>
      </c>
      <c r="DD13" s="32">
        <f t="shared" si="49"/>
        <v>0</v>
      </c>
      <c r="DE13" s="40"/>
      <c r="DF13" s="83">
        <f t="shared" si="69"/>
        <v>22723.777200665812</v>
      </c>
      <c r="DG13" s="84">
        <v>22551</v>
      </c>
      <c r="DH13" s="98">
        <f t="shared" si="51"/>
        <v>40.101588274535061</v>
      </c>
      <c r="DI13" s="81">
        <v>0.2321</v>
      </c>
      <c r="DJ13" s="32">
        <f t="shared" si="52"/>
        <v>0</v>
      </c>
      <c r="DK13" s="40"/>
      <c r="DL13" s="83">
        <f t="shared" si="70"/>
        <v>22723.777200665812</v>
      </c>
      <c r="DM13" s="84">
        <v>22551</v>
      </c>
      <c r="DN13" s="98">
        <f t="shared" si="54"/>
        <v>40.101588274535061</v>
      </c>
    </row>
    <row r="14" spans="1:118" s="39" customFormat="1" ht="15.75" customHeight="1" x14ac:dyDescent="0.35">
      <c r="A14" s="35"/>
      <c r="B14" s="16">
        <v>151</v>
      </c>
      <c r="C14" s="53" t="s">
        <v>43</v>
      </c>
      <c r="D14" s="18">
        <v>45.949987575343805</v>
      </c>
      <c r="E14" s="17">
        <v>0.19009999999999999</v>
      </c>
      <c r="F14" s="37">
        <f t="shared" si="22"/>
        <v>0</v>
      </c>
      <c r="G14" s="40"/>
      <c r="H14" s="36">
        <v>872.11482154310261</v>
      </c>
      <c r="I14" s="36">
        <v>630.4</v>
      </c>
      <c r="J14" s="18">
        <f t="shared" si="71"/>
        <v>45.949987575343805</v>
      </c>
      <c r="K14" s="81">
        <v>0.2092</v>
      </c>
      <c r="L14" s="37">
        <f t="shared" si="23"/>
        <v>0</v>
      </c>
      <c r="M14" s="40"/>
      <c r="N14" s="36">
        <f t="shared" si="0"/>
        <v>872.11482154310261</v>
      </c>
      <c r="O14" s="36">
        <v>630.4</v>
      </c>
      <c r="P14" s="18">
        <f t="shared" si="72"/>
        <v>50.566740666817068</v>
      </c>
      <c r="Q14" s="81">
        <v>0.2092</v>
      </c>
      <c r="R14" s="37">
        <f t="shared" si="25"/>
        <v>0</v>
      </c>
      <c r="S14" s="40"/>
      <c r="T14" s="83">
        <f t="shared" si="1"/>
        <v>872.11482154310261</v>
      </c>
      <c r="U14" s="36">
        <v>630.4</v>
      </c>
      <c r="V14" s="98">
        <f t="shared" si="73"/>
        <v>50.566740666817068</v>
      </c>
      <c r="W14" s="81">
        <v>0.2092</v>
      </c>
      <c r="X14" s="37">
        <f t="shared" si="27"/>
        <v>0</v>
      </c>
      <c r="Y14" s="40"/>
      <c r="Z14" s="83">
        <f t="shared" si="2"/>
        <v>872.11482154310261</v>
      </c>
      <c r="AA14" s="83">
        <v>630</v>
      </c>
      <c r="AB14" s="98">
        <f t="shared" si="74"/>
        <v>50.650420666817062</v>
      </c>
      <c r="AC14" s="81">
        <v>0.2092</v>
      </c>
      <c r="AD14" s="37">
        <f t="shared" si="29"/>
        <v>0</v>
      </c>
      <c r="AE14" s="40"/>
      <c r="AF14" s="83">
        <f t="shared" si="56"/>
        <v>872.11482154310261</v>
      </c>
      <c r="AG14" s="83">
        <v>630</v>
      </c>
      <c r="AH14" s="98">
        <f t="shared" si="75"/>
        <v>50.650420666817062</v>
      </c>
      <c r="AI14" s="81">
        <v>0.2092</v>
      </c>
      <c r="AJ14" s="37">
        <f t="shared" si="31"/>
        <v>0</v>
      </c>
      <c r="AK14" s="40"/>
      <c r="AL14" s="83">
        <f t="shared" si="57"/>
        <v>872.11482154310261</v>
      </c>
      <c r="AM14" s="83">
        <v>642</v>
      </c>
      <c r="AN14" s="98">
        <f t="shared" si="76"/>
        <v>48.140020666817065</v>
      </c>
      <c r="AO14" s="81">
        <v>0.2092</v>
      </c>
      <c r="AP14" s="32">
        <f t="shared" si="33"/>
        <v>0</v>
      </c>
      <c r="AQ14" s="40"/>
      <c r="AR14" s="83">
        <f t="shared" si="58"/>
        <v>872.11482154310261</v>
      </c>
      <c r="AS14" s="83">
        <v>642</v>
      </c>
      <c r="AT14" s="98">
        <f t="shared" si="77"/>
        <v>48.140020666817065</v>
      </c>
      <c r="AU14" s="81">
        <v>0.2092</v>
      </c>
      <c r="AV14" s="32">
        <f t="shared" si="35"/>
        <v>0</v>
      </c>
      <c r="AW14" s="40"/>
      <c r="AX14" s="83">
        <f t="shared" si="59"/>
        <v>872.11482154310261</v>
      </c>
      <c r="AY14" s="83">
        <v>668</v>
      </c>
      <c r="AZ14" s="98">
        <f t="shared" si="78"/>
        <v>42.700820666817066</v>
      </c>
      <c r="BA14" s="81">
        <v>0.2092</v>
      </c>
      <c r="BB14" s="32">
        <f t="shared" si="37"/>
        <v>0</v>
      </c>
      <c r="BC14" s="40"/>
      <c r="BD14" s="83">
        <f t="shared" si="60"/>
        <v>872.11482154310261</v>
      </c>
      <c r="BE14" s="83">
        <v>676</v>
      </c>
      <c r="BF14" s="98">
        <f t="shared" si="8"/>
        <v>41.027220666817065</v>
      </c>
      <c r="BG14" s="81">
        <v>0.2092</v>
      </c>
      <c r="BH14" s="32">
        <f t="shared" si="38"/>
        <v>50.000000000000007</v>
      </c>
      <c r="BI14" s="40">
        <v>10.46</v>
      </c>
      <c r="BJ14" s="83">
        <f t="shared" si="61"/>
        <v>922.11482154310261</v>
      </c>
      <c r="BK14" s="83">
        <v>676</v>
      </c>
      <c r="BL14" s="98">
        <f t="shared" si="10"/>
        <v>51.487220666817066</v>
      </c>
      <c r="BM14" s="81">
        <v>0.2092</v>
      </c>
      <c r="BN14" s="32">
        <f t="shared" si="39"/>
        <v>0</v>
      </c>
      <c r="BO14" s="40"/>
      <c r="BP14" s="83">
        <f t="shared" si="62"/>
        <v>922.11482154310261</v>
      </c>
      <c r="BQ14" s="84">
        <v>676</v>
      </c>
      <c r="BR14" s="98">
        <f t="shared" si="12"/>
        <v>51.487220666817066</v>
      </c>
      <c r="BS14" s="81">
        <v>0.2092</v>
      </c>
      <c r="BT14" s="32">
        <f t="shared" si="40"/>
        <v>0</v>
      </c>
      <c r="BU14" s="40"/>
      <c r="BV14" s="83">
        <f t="shared" si="63"/>
        <v>922.11482154310261</v>
      </c>
      <c r="BW14" s="84">
        <v>676</v>
      </c>
      <c r="BX14" s="98">
        <f t="shared" si="14"/>
        <v>51.487220666817066</v>
      </c>
      <c r="BY14" s="81">
        <v>0.2092</v>
      </c>
      <c r="BZ14" s="32">
        <f t="shared" si="41"/>
        <v>0</v>
      </c>
      <c r="CA14" s="40"/>
      <c r="CB14" s="83">
        <f t="shared" si="64"/>
        <v>922.11482154310261</v>
      </c>
      <c r="CC14" s="84">
        <v>678</v>
      </c>
      <c r="CD14" s="98">
        <f t="shared" si="16"/>
        <v>51.068820666817068</v>
      </c>
      <c r="CE14" s="81">
        <v>0.2321</v>
      </c>
      <c r="CF14" s="32">
        <f t="shared" si="42"/>
        <v>0</v>
      </c>
      <c r="CG14" s="40"/>
      <c r="CH14" s="83">
        <f t="shared" si="65"/>
        <v>922.11482154310261</v>
      </c>
      <c r="CI14" s="84">
        <v>678</v>
      </c>
      <c r="CJ14" s="98">
        <f t="shared" si="18"/>
        <v>56.659050080154117</v>
      </c>
      <c r="CK14" s="81">
        <v>0.2321</v>
      </c>
      <c r="CL14" s="32">
        <f t="shared" si="43"/>
        <v>0</v>
      </c>
      <c r="CM14" s="40"/>
      <c r="CN14" s="83">
        <f t="shared" si="66"/>
        <v>922.11482154310261</v>
      </c>
      <c r="CO14" s="84">
        <v>678</v>
      </c>
      <c r="CP14" s="98">
        <f t="shared" si="20"/>
        <v>56.659050080154117</v>
      </c>
      <c r="CQ14" s="81">
        <v>0.2321</v>
      </c>
      <c r="CR14" s="32">
        <f t="shared" si="44"/>
        <v>0</v>
      </c>
      <c r="CS14" s="40"/>
      <c r="CT14" s="83">
        <f t="shared" si="67"/>
        <v>922.11482154310261</v>
      </c>
      <c r="CU14" s="84">
        <v>679</v>
      </c>
      <c r="CV14" s="98">
        <f t="shared" si="45"/>
        <v>56.426950080154114</v>
      </c>
      <c r="CW14" s="81">
        <v>0.2321</v>
      </c>
      <c r="CX14" s="32">
        <f t="shared" si="46"/>
        <v>0</v>
      </c>
      <c r="CY14" s="40"/>
      <c r="CZ14" s="83">
        <f t="shared" si="68"/>
        <v>922.11482154310261</v>
      </c>
      <c r="DA14" s="84">
        <v>679</v>
      </c>
      <c r="DB14" s="98">
        <f t="shared" si="48"/>
        <v>56.426950080154114</v>
      </c>
      <c r="DC14" s="81">
        <v>0.2321</v>
      </c>
      <c r="DD14" s="32">
        <f t="shared" si="49"/>
        <v>0</v>
      </c>
      <c r="DE14" s="40"/>
      <c r="DF14" s="83">
        <f t="shared" si="69"/>
        <v>922.11482154310261</v>
      </c>
      <c r="DG14" s="84">
        <v>691</v>
      </c>
      <c r="DH14" s="98">
        <f t="shared" si="51"/>
        <v>53.641750080154118</v>
      </c>
      <c r="DI14" s="81">
        <v>0.2321</v>
      </c>
      <c r="DJ14" s="32">
        <f t="shared" si="52"/>
        <v>0</v>
      </c>
      <c r="DK14" s="40"/>
      <c r="DL14" s="83">
        <f t="shared" si="70"/>
        <v>922.11482154310261</v>
      </c>
      <c r="DM14" s="84">
        <v>691</v>
      </c>
      <c r="DN14" s="98">
        <f t="shared" si="54"/>
        <v>53.641750080154118</v>
      </c>
    </row>
    <row r="15" spans="1:118" s="39" customFormat="1" x14ac:dyDescent="0.35">
      <c r="A15" s="35"/>
      <c r="B15" s="16">
        <v>152</v>
      </c>
      <c r="C15" s="53" t="s">
        <v>42</v>
      </c>
      <c r="D15" s="18">
        <v>-43.656272644801113</v>
      </c>
      <c r="E15" s="17">
        <v>0.19009999999999999</v>
      </c>
      <c r="F15" s="37">
        <f t="shared" si="22"/>
        <v>236.71751709626514</v>
      </c>
      <c r="G15" s="40">
        <v>45</v>
      </c>
      <c r="H15" s="36">
        <v>899.06852895948919</v>
      </c>
      <c r="I15" s="36">
        <v>892</v>
      </c>
      <c r="J15" s="18">
        <f t="shared" si="71"/>
        <v>1.3437273551988942</v>
      </c>
      <c r="K15" s="81">
        <v>0.2092</v>
      </c>
      <c r="L15" s="37">
        <f t="shared" si="23"/>
        <v>0</v>
      </c>
      <c r="M15" s="40"/>
      <c r="N15" s="36">
        <f t="shared" si="0"/>
        <v>899.06852895948919</v>
      </c>
      <c r="O15" s="36">
        <v>892</v>
      </c>
      <c r="P15" s="18">
        <f t="shared" si="72"/>
        <v>1.4787362583251376</v>
      </c>
      <c r="Q15" s="81">
        <v>0.2092</v>
      </c>
      <c r="R15" s="37">
        <f t="shared" si="25"/>
        <v>0</v>
      </c>
      <c r="S15" s="40"/>
      <c r="T15" s="83">
        <f t="shared" si="1"/>
        <v>899.06852895948919</v>
      </c>
      <c r="U15" s="36">
        <v>892</v>
      </c>
      <c r="V15" s="98">
        <f t="shared" si="73"/>
        <v>1.4787362583251376</v>
      </c>
      <c r="W15" s="81">
        <v>0.2092</v>
      </c>
      <c r="X15" s="37">
        <f t="shared" si="27"/>
        <v>0</v>
      </c>
      <c r="Y15" s="40"/>
      <c r="Z15" s="83">
        <f t="shared" si="2"/>
        <v>899.06852895948919</v>
      </c>
      <c r="AA15" s="83">
        <v>916</v>
      </c>
      <c r="AB15" s="98">
        <f t="shared" si="74"/>
        <v>-3.5420637416748622</v>
      </c>
      <c r="AC15" s="81">
        <v>0.2092</v>
      </c>
      <c r="AD15" s="37">
        <f t="shared" si="29"/>
        <v>0</v>
      </c>
      <c r="AE15" s="40"/>
      <c r="AF15" s="83">
        <f t="shared" si="56"/>
        <v>899.06852895948919</v>
      </c>
      <c r="AG15" s="83">
        <v>916</v>
      </c>
      <c r="AH15" s="98">
        <f t="shared" si="75"/>
        <v>-3.5420637416748622</v>
      </c>
      <c r="AI15" s="81">
        <v>0.2092</v>
      </c>
      <c r="AJ15" s="37">
        <f t="shared" si="31"/>
        <v>0</v>
      </c>
      <c r="AK15" s="40"/>
      <c r="AL15" s="83">
        <f t="shared" si="57"/>
        <v>899.06852895948919</v>
      </c>
      <c r="AM15" s="83">
        <v>923</v>
      </c>
      <c r="AN15" s="98">
        <f t="shared" si="76"/>
        <v>-5.0064637416748621</v>
      </c>
      <c r="AO15" s="81">
        <v>0.2092</v>
      </c>
      <c r="AP15" s="32">
        <f t="shared" si="33"/>
        <v>0</v>
      </c>
      <c r="AQ15" s="40"/>
      <c r="AR15" s="83">
        <f t="shared" si="58"/>
        <v>899.06852895948919</v>
      </c>
      <c r="AS15" s="83">
        <v>923</v>
      </c>
      <c r="AT15" s="98">
        <f t="shared" si="77"/>
        <v>-5.0064637416748621</v>
      </c>
      <c r="AU15" s="81">
        <v>0.2092</v>
      </c>
      <c r="AV15" s="32">
        <f t="shared" si="35"/>
        <v>0</v>
      </c>
      <c r="AW15" s="40"/>
      <c r="AX15" s="83">
        <f t="shared" si="59"/>
        <v>899.06852895948919</v>
      </c>
      <c r="AY15" s="83">
        <v>1024</v>
      </c>
      <c r="AZ15" s="98">
        <f t="shared" si="78"/>
        <v>-26.135663741674861</v>
      </c>
      <c r="BA15" s="81">
        <v>0.2092</v>
      </c>
      <c r="BB15" s="32">
        <f t="shared" si="37"/>
        <v>0</v>
      </c>
      <c r="BC15" s="40"/>
      <c r="BD15" s="83">
        <f t="shared" si="60"/>
        <v>899.06852895948919</v>
      </c>
      <c r="BE15" s="83">
        <v>1056</v>
      </c>
      <c r="BF15" s="98">
        <f t="shared" si="8"/>
        <v>-32.830063741674863</v>
      </c>
      <c r="BG15" s="81">
        <v>0.2092</v>
      </c>
      <c r="BH15" s="32">
        <f t="shared" si="38"/>
        <v>0</v>
      </c>
      <c r="BI15" s="40"/>
      <c r="BJ15" s="83">
        <f t="shared" si="61"/>
        <v>899.06852895948919</v>
      </c>
      <c r="BK15" s="83">
        <v>1056</v>
      </c>
      <c r="BL15" s="98">
        <f t="shared" si="10"/>
        <v>-32.830063741674863</v>
      </c>
      <c r="BM15" s="81">
        <v>0.2092</v>
      </c>
      <c r="BN15" s="32">
        <f t="shared" si="39"/>
        <v>156.93116634799236</v>
      </c>
      <c r="BO15" s="40">
        <v>32.83</v>
      </c>
      <c r="BP15" s="83">
        <f t="shared" si="62"/>
        <v>1055.9996953074815</v>
      </c>
      <c r="BQ15" s="84">
        <v>1056</v>
      </c>
      <c r="BR15" s="98">
        <f t="shared" si="12"/>
        <v>-6.3741674872653677E-5</v>
      </c>
      <c r="BS15" s="81">
        <v>0.2092</v>
      </c>
      <c r="BT15" s="32">
        <f t="shared" si="40"/>
        <v>0</v>
      </c>
      <c r="BU15" s="40"/>
      <c r="BV15" s="83">
        <f t="shared" si="63"/>
        <v>1055.9996953074815</v>
      </c>
      <c r="BW15" s="84">
        <v>1056</v>
      </c>
      <c r="BX15" s="98">
        <f t="shared" si="14"/>
        <v>-6.3741674872653677E-5</v>
      </c>
      <c r="BY15" s="81">
        <v>0.2092</v>
      </c>
      <c r="BZ15" s="32">
        <f t="shared" si="41"/>
        <v>0</v>
      </c>
      <c r="CA15" s="40"/>
      <c r="CB15" s="83">
        <f t="shared" si="64"/>
        <v>1055.9996953074815</v>
      </c>
      <c r="CC15" s="84">
        <v>1110</v>
      </c>
      <c r="CD15" s="98">
        <f t="shared" si="16"/>
        <v>-11.296863741674873</v>
      </c>
      <c r="CE15" s="81">
        <v>0.2321</v>
      </c>
      <c r="CF15" s="32">
        <f t="shared" si="42"/>
        <v>0</v>
      </c>
      <c r="CG15" s="40"/>
      <c r="CH15" s="83">
        <f t="shared" si="65"/>
        <v>1055.9996953074815</v>
      </c>
      <c r="CI15" s="84">
        <v>1110</v>
      </c>
      <c r="CJ15" s="98">
        <f t="shared" si="18"/>
        <v>-12.533470719133547</v>
      </c>
      <c r="CK15" s="81">
        <v>0.2321</v>
      </c>
      <c r="CL15" s="32">
        <f t="shared" si="43"/>
        <v>86.169754416199908</v>
      </c>
      <c r="CM15" s="40">
        <v>20</v>
      </c>
      <c r="CN15" s="83">
        <f t="shared" si="66"/>
        <v>1142.1694497236813</v>
      </c>
      <c r="CO15" s="84">
        <v>1123</v>
      </c>
      <c r="CP15" s="98">
        <f t="shared" si="20"/>
        <v>4.449229280866426</v>
      </c>
      <c r="CQ15" s="81">
        <v>0.2321</v>
      </c>
      <c r="CR15" s="32">
        <f t="shared" si="44"/>
        <v>0</v>
      </c>
      <c r="CS15" s="40"/>
      <c r="CT15" s="83">
        <f t="shared" si="67"/>
        <v>1142.1694497236813</v>
      </c>
      <c r="CU15" s="84">
        <v>1123</v>
      </c>
      <c r="CV15" s="98">
        <f t="shared" si="45"/>
        <v>4.449229280866426</v>
      </c>
      <c r="CW15" s="81">
        <v>0.2321</v>
      </c>
      <c r="CX15" s="32">
        <f t="shared" si="46"/>
        <v>0</v>
      </c>
      <c r="CY15" s="40"/>
      <c r="CZ15" s="83">
        <f t="shared" si="68"/>
        <v>1142.1694497236813</v>
      </c>
      <c r="DA15" s="84">
        <v>1123</v>
      </c>
      <c r="DB15" s="98">
        <f t="shared" si="48"/>
        <v>4.449229280866426</v>
      </c>
      <c r="DC15" s="81">
        <v>0.2321</v>
      </c>
      <c r="DD15" s="32">
        <f t="shared" si="49"/>
        <v>0</v>
      </c>
      <c r="DE15" s="40"/>
      <c r="DF15" s="83">
        <f t="shared" si="69"/>
        <v>1142.1694497236813</v>
      </c>
      <c r="DG15" s="84">
        <v>1147</v>
      </c>
      <c r="DH15" s="98">
        <f t="shared" si="51"/>
        <v>-1.1211707191335745</v>
      </c>
      <c r="DI15" s="81">
        <v>0.2321</v>
      </c>
      <c r="DJ15" s="32">
        <f t="shared" si="52"/>
        <v>0</v>
      </c>
      <c r="DK15" s="40"/>
      <c r="DL15" s="83">
        <f t="shared" si="70"/>
        <v>1142.1694497236813</v>
      </c>
      <c r="DM15" s="84">
        <v>1147</v>
      </c>
      <c r="DN15" s="98">
        <f t="shared" si="54"/>
        <v>-1.1211707191335745</v>
      </c>
    </row>
    <row r="16" spans="1:118" s="39" customFormat="1" x14ac:dyDescent="0.35">
      <c r="A16" s="35"/>
      <c r="B16" s="16">
        <v>153</v>
      </c>
      <c r="C16" s="53" t="s">
        <v>41</v>
      </c>
      <c r="D16" s="18">
        <v>11.40349391107083</v>
      </c>
      <c r="E16" s="17">
        <v>0.19009999999999999</v>
      </c>
      <c r="F16" s="37">
        <f t="shared" si="22"/>
        <v>0</v>
      </c>
      <c r="G16" s="40"/>
      <c r="H16" s="36">
        <v>9016.9868169966903</v>
      </c>
      <c r="I16" s="36">
        <v>8957</v>
      </c>
      <c r="J16" s="18">
        <f t="shared" si="71"/>
        <v>11.40349391107083</v>
      </c>
      <c r="K16" s="81">
        <v>0.2092</v>
      </c>
      <c r="L16" s="37">
        <f t="shared" si="23"/>
        <v>0</v>
      </c>
      <c r="M16" s="40"/>
      <c r="N16" s="36">
        <f t="shared" si="0"/>
        <v>9016.9868169966903</v>
      </c>
      <c r="O16" s="36">
        <v>8957</v>
      </c>
      <c r="P16" s="18">
        <f t="shared" si="72"/>
        <v>12.549242115707615</v>
      </c>
      <c r="Q16" s="81">
        <v>0.2092</v>
      </c>
      <c r="R16" s="37">
        <f t="shared" si="25"/>
        <v>0</v>
      </c>
      <c r="S16" s="40"/>
      <c r="T16" s="83">
        <f t="shared" si="1"/>
        <v>9016.9868169966903</v>
      </c>
      <c r="U16" s="36">
        <v>8957</v>
      </c>
      <c r="V16" s="98">
        <f t="shared" si="73"/>
        <v>12.549242115707615</v>
      </c>
      <c r="W16" s="81">
        <v>0.2092</v>
      </c>
      <c r="X16" s="37">
        <f t="shared" si="27"/>
        <v>136.28107074569792</v>
      </c>
      <c r="Y16" s="40">
        <v>28.51</v>
      </c>
      <c r="Z16" s="83">
        <f t="shared" si="2"/>
        <v>9153.2678877423878</v>
      </c>
      <c r="AA16" s="83">
        <v>9030</v>
      </c>
      <c r="AB16" s="98">
        <f t="shared" si="74"/>
        <v>25.78764211570752</v>
      </c>
      <c r="AC16" s="81">
        <v>0.2092</v>
      </c>
      <c r="AD16" s="37">
        <f t="shared" si="29"/>
        <v>272.60994263862335</v>
      </c>
      <c r="AE16" s="40">
        <v>57.03</v>
      </c>
      <c r="AF16" s="83">
        <f t="shared" si="56"/>
        <v>9425.8778303810104</v>
      </c>
      <c r="AG16" s="83">
        <v>9030</v>
      </c>
      <c r="AH16" s="98">
        <f t="shared" si="75"/>
        <v>82.817642115707386</v>
      </c>
      <c r="AI16" s="81">
        <v>0.2092</v>
      </c>
      <c r="AJ16" s="37">
        <f t="shared" si="31"/>
        <v>272.60994263862335</v>
      </c>
      <c r="AK16" s="40">
        <v>57.03</v>
      </c>
      <c r="AL16" s="83">
        <f t="shared" si="57"/>
        <v>9698.4877730196331</v>
      </c>
      <c r="AM16" s="83">
        <v>9466</v>
      </c>
      <c r="AN16" s="98">
        <f t="shared" si="76"/>
        <v>48.63644211570724</v>
      </c>
      <c r="AO16" s="81">
        <v>0.2092</v>
      </c>
      <c r="AP16" s="32">
        <f t="shared" si="33"/>
        <v>181.73996175908223</v>
      </c>
      <c r="AQ16" s="40">
        <v>38.020000000000003</v>
      </c>
      <c r="AR16" s="83">
        <f t="shared" si="58"/>
        <v>9880.2277347787149</v>
      </c>
      <c r="AS16" s="83">
        <v>9466</v>
      </c>
      <c r="AT16" s="98">
        <f t="shared" si="77"/>
        <v>86.656442115707151</v>
      </c>
      <c r="AU16" s="81">
        <v>0.2092</v>
      </c>
      <c r="AV16" s="32">
        <f t="shared" si="35"/>
        <v>200.00000000000003</v>
      </c>
      <c r="AW16" s="40">
        <v>41.84</v>
      </c>
      <c r="AX16" s="83">
        <f t="shared" si="59"/>
        <v>10080.227734778715</v>
      </c>
      <c r="AY16" s="83">
        <v>9844</v>
      </c>
      <c r="AZ16" s="98">
        <f t="shared" si="78"/>
        <v>49.41884211570715</v>
      </c>
      <c r="BA16" s="81">
        <v>0.2092</v>
      </c>
      <c r="BB16" s="32">
        <f t="shared" si="37"/>
        <v>0</v>
      </c>
      <c r="BC16" s="40"/>
      <c r="BD16" s="83">
        <f t="shared" si="60"/>
        <v>10080.227734778715</v>
      </c>
      <c r="BE16" s="83">
        <v>10173</v>
      </c>
      <c r="BF16" s="98">
        <f t="shared" si="8"/>
        <v>-19.407957884292848</v>
      </c>
      <c r="BG16" s="81">
        <v>0.2092</v>
      </c>
      <c r="BH16" s="32">
        <f t="shared" si="38"/>
        <v>400.00000000000006</v>
      </c>
      <c r="BI16" s="40">
        <v>83.68</v>
      </c>
      <c r="BJ16" s="83">
        <f t="shared" si="61"/>
        <v>10480.227734778715</v>
      </c>
      <c r="BK16" s="83">
        <v>10173</v>
      </c>
      <c r="BL16" s="98">
        <f t="shared" si="10"/>
        <v>64.272042115707151</v>
      </c>
      <c r="BM16" s="81">
        <v>0.2092</v>
      </c>
      <c r="BN16" s="32">
        <f t="shared" si="39"/>
        <v>0</v>
      </c>
      <c r="BO16" s="40"/>
      <c r="BP16" s="83">
        <f t="shared" si="62"/>
        <v>10480.227734778715</v>
      </c>
      <c r="BQ16" s="84">
        <v>10173</v>
      </c>
      <c r="BR16" s="98">
        <f t="shared" si="12"/>
        <v>64.272042115707151</v>
      </c>
      <c r="BS16" s="81">
        <v>0.2092</v>
      </c>
      <c r="BT16" s="32">
        <f t="shared" si="40"/>
        <v>0</v>
      </c>
      <c r="BU16" s="40"/>
      <c r="BV16" s="83">
        <f t="shared" si="63"/>
        <v>10480.227734778715</v>
      </c>
      <c r="BW16" s="84">
        <v>10173</v>
      </c>
      <c r="BX16" s="98">
        <f t="shared" si="14"/>
        <v>64.272042115707151</v>
      </c>
      <c r="BY16" s="81">
        <v>0.2092</v>
      </c>
      <c r="BZ16" s="32">
        <f t="shared" si="41"/>
        <v>0</v>
      </c>
      <c r="CA16" s="40"/>
      <c r="CB16" s="83">
        <f t="shared" si="64"/>
        <v>10480.227734778715</v>
      </c>
      <c r="CC16" s="84">
        <v>10558</v>
      </c>
      <c r="CD16" s="98">
        <f t="shared" si="16"/>
        <v>-16.269957884292847</v>
      </c>
      <c r="CE16" s="81">
        <v>0.2321</v>
      </c>
      <c r="CF16" s="32">
        <f t="shared" si="42"/>
        <v>0</v>
      </c>
      <c r="CG16" s="40"/>
      <c r="CH16" s="83">
        <f t="shared" si="65"/>
        <v>10480.227734778715</v>
      </c>
      <c r="CI16" s="84">
        <v>10558</v>
      </c>
      <c r="CJ16" s="98">
        <f t="shared" si="18"/>
        <v>-18.050942757860277</v>
      </c>
      <c r="CK16" s="81">
        <v>0.2321</v>
      </c>
      <c r="CL16" s="32">
        <f t="shared" si="43"/>
        <v>0</v>
      </c>
      <c r="CM16" s="40"/>
      <c r="CN16" s="83">
        <f t="shared" si="66"/>
        <v>10480.227734778715</v>
      </c>
      <c r="CO16" s="84">
        <v>10558</v>
      </c>
      <c r="CP16" s="98">
        <f t="shared" si="20"/>
        <v>-18.050942757860277</v>
      </c>
      <c r="CQ16" s="81">
        <v>0.2321</v>
      </c>
      <c r="CR16" s="32">
        <f t="shared" si="44"/>
        <v>0</v>
      </c>
      <c r="CS16" s="40"/>
      <c r="CT16" s="83">
        <f t="shared" si="67"/>
        <v>10480.227734778715</v>
      </c>
      <c r="CU16" s="84">
        <v>10566</v>
      </c>
      <c r="CV16" s="98">
        <f t="shared" si="45"/>
        <v>-19.907742757860277</v>
      </c>
      <c r="CW16" s="81">
        <v>0.2321</v>
      </c>
      <c r="CX16" s="32">
        <f t="shared" si="46"/>
        <v>200</v>
      </c>
      <c r="CY16" s="40">
        <v>46.42</v>
      </c>
      <c r="CZ16" s="83">
        <f t="shared" si="68"/>
        <v>10680.227734778715</v>
      </c>
      <c r="DA16" s="84">
        <v>10566</v>
      </c>
      <c r="DB16" s="98">
        <f t="shared" si="48"/>
        <v>26.512257242139722</v>
      </c>
      <c r="DC16" s="81">
        <v>0.2321</v>
      </c>
      <c r="DD16" s="32">
        <f t="shared" si="49"/>
        <v>400</v>
      </c>
      <c r="DE16" s="40">
        <v>92.84</v>
      </c>
      <c r="DF16" s="83">
        <f t="shared" si="69"/>
        <v>11080.227734778715</v>
      </c>
      <c r="DG16" s="84">
        <v>10777</v>
      </c>
      <c r="DH16" s="98">
        <f t="shared" si="51"/>
        <v>70.379157242139726</v>
      </c>
      <c r="DI16" s="81">
        <v>0.2321</v>
      </c>
      <c r="DJ16" s="32">
        <f t="shared" si="52"/>
        <v>219.99138302455839</v>
      </c>
      <c r="DK16" s="40">
        <v>51.06</v>
      </c>
      <c r="DL16" s="83">
        <f t="shared" si="70"/>
        <v>11300.219117803274</v>
      </c>
      <c r="DM16" s="84">
        <v>10777</v>
      </c>
      <c r="DN16" s="98">
        <f t="shared" si="54"/>
        <v>121.43915724213979</v>
      </c>
    </row>
    <row r="17" spans="1:118" s="39" customFormat="1" ht="15.75" customHeight="1" x14ac:dyDescent="0.35">
      <c r="A17" s="35"/>
      <c r="B17" s="16">
        <v>154</v>
      </c>
      <c r="C17" s="53" t="s">
        <v>4</v>
      </c>
      <c r="D17" s="18">
        <v>6.0761592592591889</v>
      </c>
      <c r="E17" s="17">
        <v>0.19009999999999999</v>
      </c>
      <c r="F17" s="37">
        <f t="shared" si="22"/>
        <v>0</v>
      </c>
      <c r="G17" s="40"/>
      <c r="H17" s="36">
        <v>5964.9629629629626</v>
      </c>
      <c r="I17" s="41">
        <v>5933</v>
      </c>
      <c r="J17" s="18">
        <f t="shared" si="71"/>
        <v>6.0761592592591889</v>
      </c>
      <c r="K17" s="81">
        <v>0.2092</v>
      </c>
      <c r="L17" s="37">
        <f t="shared" si="23"/>
        <v>0</v>
      </c>
      <c r="M17" s="40"/>
      <c r="N17" s="36">
        <f t="shared" si="0"/>
        <v>5964.9629629629626</v>
      </c>
      <c r="O17" s="41">
        <v>5933</v>
      </c>
      <c r="P17" s="18">
        <f t="shared" si="72"/>
        <v>6.6866518518517744</v>
      </c>
      <c r="Q17" s="81">
        <v>0.2092</v>
      </c>
      <c r="R17" s="37">
        <f t="shared" si="25"/>
        <v>0</v>
      </c>
      <c r="S17" s="40"/>
      <c r="T17" s="83">
        <f t="shared" si="1"/>
        <v>5964.9629629629626</v>
      </c>
      <c r="U17" s="41">
        <v>5933</v>
      </c>
      <c r="V17" s="98">
        <f t="shared" si="73"/>
        <v>6.6866518518517744</v>
      </c>
      <c r="W17" s="81">
        <v>0.2092</v>
      </c>
      <c r="X17" s="37">
        <f t="shared" si="27"/>
        <v>0</v>
      </c>
      <c r="Y17" s="40"/>
      <c r="Z17" s="83">
        <f t="shared" si="2"/>
        <v>5964.9629629629626</v>
      </c>
      <c r="AA17" s="89">
        <v>5933</v>
      </c>
      <c r="AB17" s="98">
        <f t="shared" si="74"/>
        <v>6.6866518518517744</v>
      </c>
      <c r="AC17" s="81">
        <v>0.2092</v>
      </c>
      <c r="AD17" s="37">
        <f t="shared" si="29"/>
        <v>0</v>
      </c>
      <c r="AE17" s="40"/>
      <c r="AF17" s="83">
        <f t="shared" si="56"/>
        <v>5964.9629629629626</v>
      </c>
      <c r="AG17" s="89">
        <v>5933</v>
      </c>
      <c r="AH17" s="98">
        <f t="shared" si="75"/>
        <v>6.6866518518517744</v>
      </c>
      <c r="AI17" s="81">
        <v>0.2092</v>
      </c>
      <c r="AJ17" s="37">
        <f t="shared" si="31"/>
        <v>0</v>
      </c>
      <c r="AK17" s="40"/>
      <c r="AL17" s="83">
        <f t="shared" si="57"/>
        <v>5964.9629629629626</v>
      </c>
      <c r="AM17" s="89">
        <v>5941</v>
      </c>
      <c r="AN17" s="98">
        <f t="shared" si="76"/>
        <v>5.0130518518517739</v>
      </c>
      <c r="AO17" s="81">
        <v>0.2092</v>
      </c>
      <c r="AP17" s="32">
        <f t="shared" si="33"/>
        <v>0</v>
      </c>
      <c r="AQ17" s="40"/>
      <c r="AR17" s="83">
        <f t="shared" si="58"/>
        <v>5964.9629629629626</v>
      </c>
      <c r="AS17" s="89">
        <v>5941</v>
      </c>
      <c r="AT17" s="98">
        <f t="shared" si="77"/>
        <v>5.0130518518517739</v>
      </c>
      <c r="AU17" s="81">
        <v>0.2092</v>
      </c>
      <c r="AV17" s="32">
        <f t="shared" si="35"/>
        <v>0</v>
      </c>
      <c r="AW17" s="40"/>
      <c r="AX17" s="83">
        <f t="shared" si="59"/>
        <v>5964.9629629629626</v>
      </c>
      <c r="AY17" s="89">
        <v>5968</v>
      </c>
      <c r="AZ17" s="98">
        <f t="shared" si="78"/>
        <v>-0.6353481481482256</v>
      </c>
      <c r="BA17" s="81">
        <v>0.2092</v>
      </c>
      <c r="BB17" s="32">
        <f t="shared" si="37"/>
        <v>0</v>
      </c>
      <c r="BC17" s="40"/>
      <c r="BD17" s="83">
        <f t="shared" si="60"/>
        <v>5964.9629629629626</v>
      </c>
      <c r="BE17" s="83">
        <v>5988</v>
      </c>
      <c r="BF17" s="98">
        <f t="shared" si="8"/>
        <v>-4.8193481481482259</v>
      </c>
      <c r="BG17" s="81">
        <v>0.2092</v>
      </c>
      <c r="BH17" s="32">
        <f t="shared" si="38"/>
        <v>0</v>
      </c>
      <c r="BI17" s="40"/>
      <c r="BJ17" s="83">
        <f t="shared" si="61"/>
        <v>5964.9629629629626</v>
      </c>
      <c r="BK17" s="83">
        <v>5988</v>
      </c>
      <c r="BL17" s="98">
        <f t="shared" si="10"/>
        <v>-4.8193481481482259</v>
      </c>
      <c r="BM17" s="81">
        <v>0.2092</v>
      </c>
      <c r="BN17" s="32">
        <f t="shared" si="39"/>
        <v>0</v>
      </c>
      <c r="BO17" s="40"/>
      <c r="BP17" s="83">
        <f t="shared" si="62"/>
        <v>5964.9629629629626</v>
      </c>
      <c r="BQ17" s="84">
        <v>5988</v>
      </c>
      <c r="BR17" s="98">
        <f t="shared" si="12"/>
        <v>-4.8193481481482259</v>
      </c>
      <c r="BS17" s="81">
        <v>0.2092</v>
      </c>
      <c r="BT17" s="32">
        <f t="shared" si="40"/>
        <v>0</v>
      </c>
      <c r="BU17" s="40"/>
      <c r="BV17" s="83">
        <f t="shared" si="63"/>
        <v>5964.9629629629626</v>
      </c>
      <c r="BW17" s="84">
        <v>5988</v>
      </c>
      <c r="BX17" s="98">
        <f t="shared" si="14"/>
        <v>-4.8193481481482259</v>
      </c>
      <c r="BY17" s="81">
        <v>0.2092</v>
      </c>
      <c r="BZ17" s="32">
        <f t="shared" si="41"/>
        <v>0</v>
      </c>
      <c r="CA17" s="40"/>
      <c r="CB17" s="83">
        <f t="shared" si="64"/>
        <v>5964.9629629629626</v>
      </c>
      <c r="CC17" s="84">
        <v>6082</v>
      </c>
      <c r="CD17" s="98">
        <f t="shared" si="16"/>
        <v>-24.484148148148225</v>
      </c>
      <c r="CE17" s="81">
        <v>0.2321</v>
      </c>
      <c r="CF17" s="32">
        <f t="shared" si="42"/>
        <v>0</v>
      </c>
      <c r="CG17" s="40"/>
      <c r="CH17" s="83">
        <f t="shared" si="65"/>
        <v>5964.9629629629626</v>
      </c>
      <c r="CI17" s="84">
        <v>6082</v>
      </c>
      <c r="CJ17" s="98">
        <f t="shared" si="18"/>
        <v>-27.164296296296381</v>
      </c>
      <c r="CK17" s="81">
        <v>0.2321</v>
      </c>
      <c r="CL17" s="32">
        <f t="shared" si="43"/>
        <v>0</v>
      </c>
      <c r="CM17" s="40"/>
      <c r="CN17" s="83">
        <f t="shared" si="66"/>
        <v>5964.9629629629626</v>
      </c>
      <c r="CO17" s="84">
        <v>6121</v>
      </c>
      <c r="CP17" s="98">
        <f t="shared" si="20"/>
        <v>-36.216196296296381</v>
      </c>
      <c r="CQ17" s="81">
        <v>0.2321</v>
      </c>
      <c r="CR17" s="32">
        <f t="shared" si="44"/>
        <v>0</v>
      </c>
      <c r="CS17" s="40"/>
      <c r="CT17" s="83">
        <f t="shared" si="67"/>
        <v>5964.9629629629626</v>
      </c>
      <c r="CU17" s="84">
        <v>6122</v>
      </c>
      <c r="CV17" s="98">
        <f t="shared" si="45"/>
        <v>-36.448296296296384</v>
      </c>
      <c r="CW17" s="81">
        <v>0.2321</v>
      </c>
      <c r="CX17" s="32">
        <f t="shared" si="46"/>
        <v>0</v>
      </c>
      <c r="CY17" s="40"/>
      <c r="CZ17" s="83">
        <f t="shared" si="68"/>
        <v>5964.9629629629626</v>
      </c>
      <c r="DA17" s="84">
        <v>6122</v>
      </c>
      <c r="DB17" s="98">
        <f t="shared" si="48"/>
        <v>-36.448296296296384</v>
      </c>
      <c r="DC17" s="81">
        <v>0.2321</v>
      </c>
      <c r="DD17" s="32">
        <f t="shared" si="49"/>
        <v>0</v>
      </c>
      <c r="DE17" s="40"/>
      <c r="DF17" s="83">
        <f t="shared" si="69"/>
        <v>5964.9629629629626</v>
      </c>
      <c r="DG17" s="84">
        <v>6122</v>
      </c>
      <c r="DH17" s="98">
        <f t="shared" si="51"/>
        <v>-36.448296296296384</v>
      </c>
      <c r="DI17" s="81">
        <v>0.2321</v>
      </c>
      <c r="DJ17" s="32">
        <f t="shared" si="52"/>
        <v>0</v>
      </c>
      <c r="DK17" s="40"/>
      <c r="DL17" s="83">
        <f t="shared" si="70"/>
        <v>5964.9629629629626</v>
      </c>
      <c r="DM17" s="84">
        <v>6122</v>
      </c>
      <c r="DN17" s="98">
        <f t="shared" si="54"/>
        <v>-36.448296296296384</v>
      </c>
    </row>
    <row r="18" spans="1:118" s="39" customFormat="1" x14ac:dyDescent="0.35">
      <c r="A18" s="35"/>
      <c r="B18" s="16">
        <v>155</v>
      </c>
      <c r="C18" s="53" t="s">
        <v>40</v>
      </c>
      <c r="D18" s="18">
        <v>8.9000416696647964</v>
      </c>
      <c r="E18" s="17">
        <v>0.19009999999999999</v>
      </c>
      <c r="F18" s="37">
        <f t="shared" si="22"/>
        <v>0</v>
      </c>
      <c r="G18" s="40"/>
      <c r="H18" s="36">
        <v>1093.81768369103</v>
      </c>
      <c r="I18" s="36">
        <v>1047</v>
      </c>
      <c r="J18" s="18">
        <f t="shared" si="71"/>
        <v>8.9000416696647964</v>
      </c>
      <c r="K18" s="81">
        <v>0.2092</v>
      </c>
      <c r="L18" s="37">
        <f t="shared" si="23"/>
        <v>0</v>
      </c>
      <c r="M18" s="40"/>
      <c r="N18" s="36">
        <f t="shared" si="0"/>
        <v>1093.81768369103</v>
      </c>
      <c r="O18" s="36">
        <v>1047</v>
      </c>
      <c r="P18" s="18">
        <f t="shared" si="72"/>
        <v>9.7942594281634694</v>
      </c>
      <c r="Q18" s="81">
        <v>0.2092</v>
      </c>
      <c r="R18" s="37">
        <f t="shared" si="25"/>
        <v>0</v>
      </c>
      <c r="S18" s="40"/>
      <c r="T18" s="83">
        <f t="shared" si="1"/>
        <v>1093.81768369103</v>
      </c>
      <c r="U18" s="36">
        <v>1047</v>
      </c>
      <c r="V18" s="98">
        <f t="shared" si="73"/>
        <v>9.7942594281634694</v>
      </c>
      <c r="W18" s="81">
        <v>0.2092</v>
      </c>
      <c r="X18" s="37">
        <f t="shared" si="27"/>
        <v>54.971319311663478</v>
      </c>
      <c r="Y18" s="40">
        <v>11.5</v>
      </c>
      <c r="Z18" s="83">
        <f t="shared" si="2"/>
        <v>1148.7890030026933</v>
      </c>
      <c r="AA18" s="83">
        <v>1052</v>
      </c>
      <c r="AB18" s="98">
        <f t="shared" si="74"/>
        <v>20.248259428163447</v>
      </c>
      <c r="AC18" s="81">
        <v>0.2092</v>
      </c>
      <c r="AD18" s="37">
        <f t="shared" si="29"/>
        <v>0</v>
      </c>
      <c r="AE18" s="40"/>
      <c r="AF18" s="83">
        <f t="shared" si="56"/>
        <v>1148.7890030026933</v>
      </c>
      <c r="AG18" s="83">
        <v>1052</v>
      </c>
      <c r="AH18" s="98">
        <f t="shared" si="75"/>
        <v>20.248259428163447</v>
      </c>
      <c r="AI18" s="81">
        <v>0.2092</v>
      </c>
      <c r="AJ18" s="37">
        <f t="shared" si="31"/>
        <v>19.980879541108987</v>
      </c>
      <c r="AK18" s="40">
        <v>4.18</v>
      </c>
      <c r="AL18" s="83">
        <f t="shared" si="57"/>
        <v>1168.7698825438024</v>
      </c>
      <c r="AM18" s="83">
        <v>1145</v>
      </c>
      <c r="AN18" s="98">
        <f t="shared" si="76"/>
        <v>4.9726594281634613</v>
      </c>
      <c r="AO18" s="81">
        <v>0.2092</v>
      </c>
      <c r="AP18" s="32">
        <f t="shared" si="33"/>
        <v>50.000000000000007</v>
      </c>
      <c r="AQ18" s="40">
        <v>10.46</v>
      </c>
      <c r="AR18" s="83">
        <f t="shared" si="58"/>
        <v>1218.7698825438024</v>
      </c>
      <c r="AS18" s="83">
        <v>1145</v>
      </c>
      <c r="AT18" s="98">
        <f t="shared" si="77"/>
        <v>15.432659428163461</v>
      </c>
      <c r="AU18" s="81">
        <v>0.2092</v>
      </c>
      <c r="AV18" s="32">
        <f t="shared" si="35"/>
        <v>0</v>
      </c>
      <c r="AW18" s="40"/>
      <c r="AX18" s="83">
        <f t="shared" si="59"/>
        <v>1218.7698825438024</v>
      </c>
      <c r="AY18" s="83">
        <v>1221</v>
      </c>
      <c r="AZ18" s="98">
        <f t="shared" si="78"/>
        <v>-0.46654057183653874</v>
      </c>
      <c r="BA18" s="81">
        <v>0.2092</v>
      </c>
      <c r="BB18" s="32">
        <f t="shared" si="37"/>
        <v>50.000000000000007</v>
      </c>
      <c r="BC18" s="40">
        <v>10.46</v>
      </c>
      <c r="BD18" s="83">
        <f t="shared" si="60"/>
        <v>1268.7698825438024</v>
      </c>
      <c r="BE18" s="83">
        <v>1240</v>
      </c>
      <c r="BF18" s="98">
        <f t="shared" si="8"/>
        <v>6.0186594281634616</v>
      </c>
      <c r="BG18" s="81">
        <v>0.2092</v>
      </c>
      <c r="BH18" s="32">
        <f t="shared" si="38"/>
        <v>0</v>
      </c>
      <c r="BI18" s="40"/>
      <c r="BJ18" s="83">
        <f t="shared" si="61"/>
        <v>1268.7698825438024</v>
      </c>
      <c r="BK18" s="83">
        <v>1240</v>
      </c>
      <c r="BL18" s="98">
        <f t="shared" si="10"/>
        <v>6.0186594281634616</v>
      </c>
      <c r="BM18" s="81">
        <v>0.2092</v>
      </c>
      <c r="BN18" s="32">
        <f t="shared" si="39"/>
        <v>100.00000000000001</v>
      </c>
      <c r="BO18" s="40">
        <v>20.92</v>
      </c>
      <c r="BP18" s="83">
        <f t="shared" si="62"/>
        <v>1368.7698825438024</v>
      </c>
      <c r="BQ18" s="84">
        <v>1240</v>
      </c>
      <c r="BR18" s="98">
        <f t="shared" si="12"/>
        <v>26.938659428163461</v>
      </c>
      <c r="BS18" s="81">
        <v>0.2092</v>
      </c>
      <c r="BT18" s="32">
        <f t="shared" si="40"/>
        <v>0</v>
      </c>
      <c r="BU18" s="40"/>
      <c r="BV18" s="83">
        <f t="shared" si="63"/>
        <v>1368.7698825438024</v>
      </c>
      <c r="BW18" s="84">
        <v>1240</v>
      </c>
      <c r="BX18" s="98">
        <f t="shared" si="14"/>
        <v>26.938659428163461</v>
      </c>
      <c r="BY18" s="81">
        <v>0.2092</v>
      </c>
      <c r="BZ18" s="32">
        <f t="shared" si="41"/>
        <v>0</v>
      </c>
      <c r="CA18" s="40"/>
      <c r="CB18" s="83">
        <f t="shared" si="64"/>
        <v>1368.7698825438024</v>
      </c>
      <c r="CC18" s="84">
        <v>1310</v>
      </c>
      <c r="CD18" s="98">
        <f t="shared" si="16"/>
        <v>12.294659428163461</v>
      </c>
      <c r="CE18" s="81">
        <v>0.2321</v>
      </c>
      <c r="CF18" s="32">
        <f t="shared" si="42"/>
        <v>0</v>
      </c>
      <c r="CG18" s="40"/>
      <c r="CH18" s="83">
        <f t="shared" si="65"/>
        <v>1368.7698825438024</v>
      </c>
      <c r="CI18" s="84">
        <v>1310</v>
      </c>
      <c r="CJ18" s="98">
        <f t="shared" si="18"/>
        <v>13.640489738416536</v>
      </c>
      <c r="CK18" s="81">
        <v>0.2321</v>
      </c>
      <c r="CL18" s="32">
        <f t="shared" si="43"/>
        <v>0</v>
      </c>
      <c r="CM18" s="40"/>
      <c r="CN18" s="83">
        <f t="shared" si="66"/>
        <v>1368.7698825438024</v>
      </c>
      <c r="CO18" s="84">
        <v>1327</v>
      </c>
      <c r="CP18" s="98">
        <f t="shared" si="20"/>
        <v>9.6947897384165369</v>
      </c>
      <c r="CQ18" s="81">
        <v>0.2321</v>
      </c>
      <c r="CR18" s="32">
        <f t="shared" si="44"/>
        <v>0</v>
      </c>
      <c r="CS18" s="40"/>
      <c r="CT18" s="83">
        <f t="shared" si="67"/>
        <v>1368.7698825438024</v>
      </c>
      <c r="CU18" s="84">
        <v>1338</v>
      </c>
      <c r="CV18" s="98">
        <f t="shared" si="45"/>
        <v>7.1416897384165363</v>
      </c>
      <c r="CW18" s="81">
        <v>0.2321</v>
      </c>
      <c r="CX18" s="32">
        <f t="shared" si="46"/>
        <v>69.96984058595433</v>
      </c>
      <c r="CY18" s="40">
        <f>11.6+4.64</f>
        <v>16.239999999999998</v>
      </c>
      <c r="CZ18" s="83">
        <f t="shared" si="68"/>
        <v>1438.7397231297568</v>
      </c>
      <c r="DA18" s="84">
        <v>1338</v>
      </c>
      <c r="DB18" s="98">
        <f t="shared" si="48"/>
        <v>23.381689738416561</v>
      </c>
      <c r="DC18" s="81">
        <v>0.2321</v>
      </c>
      <c r="DD18" s="32">
        <f t="shared" si="49"/>
        <v>0</v>
      </c>
      <c r="DE18" s="40"/>
      <c r="DF18" s="83">
        <f t="shared" si="69"/>
        <v>1438.7397231297568</v>
      </c>
      <c r="DG18" s="84">
        <v>1375</v>
      </c>
      <c r="DH18" s="98">
        <f t="shared" si="51"/>
        <v>14.793989738416563</v>
      </c>
      <c r="DI18" s="81">
        <v>0.2321</v>
      </c>
      <c r="DJ18" s="32">
        <f t="shared" si="52"/>
        <v>0</v>
      </c>
      <c r="DK18" s="40"/>
      <c r="DL18" s="83">
        <f t="shared" si="70"/>
        <v>1438.7397231297568</v>
      </c>
      <c r="DM18" s="84">
        <v>1375</v>
      </c>
      <c r="DN18" s="98">
        <f t="shared" si="54"/>
        <v>14.793989738416563</v>
      </c>
    </row>
    <row r="19" spans="1:118" s="39" customFormat="1" x14ac:dyDescent="0.35">
      <c r="A19" s="35"/>
      <c r="B19" s="16">
        <v>156</v>
      </c>
      <c r="C19" s="53" t="s">
        <v>39</v>
      </c>
      <c r="D19" s="18">
        <v>17.940959748689558</v>
      </c>
      <c r="E19" s="17">
        <v>0.19009999999999999</v>
      </c>
      <c r="F19" s="37">
        <f t="shared" si="22"/>
        <v>0</v>
      </c>
      <c r="G19" s="40"/>
      <c r="H19" s="36">
        <v>2085.376432134085</v>
      </c>
      <c r="I19" s="36">
        <v>1991</v>
      </c>
      <c r="J19" s="18">
        <f t="shared" si="71"/>
        <v>17.940959748689558</v>
      </c>
      <c r="K19" s="81">
        <v>0.2092</v>
      </c>
      <c r="L19" s="37">
        <f t="shared" si="23"/>
        <v>0</v>
      </c>
      <c r="M19" s="40"/>
      <c r="N19" s="36">
        <f t="shared" si="0"/>
        <v>2085.376432134085</v>
      </c>
      <c r="O19" s="36">
        <v>1991</v>
      </c>
      <c r="P19" s="18">
        <f t="shared" si="72"/>
        <v>19.743549602450582</v>
      </c>
      <c r="Q19" s="81">
        <v>0.2092</v>
      </c>
      <c r="R19" s="37">
        <f t="shared" si="25"/>
        <v>0</v>
      </c>
      <c r="S19" s="40"/>
      <c r="T19" s="83">
        <f t="shared" si="1"/>
        <v>2085.376432134085</v>
      </c>
      <c r="U19" s="36">
        <v>1991</v>
      </c>
      <c r="V19" s="98">
        <f t="shared" si="73"/>
        <v>19.743549602450582</v>
      </c>
      <c r="W19" s="81">
        <v>0.2092</v>
      </c>
      <c r="X19" s="37">
        <f t="shared" si="27"/>
        <v>95.602294455066925</v>
      </c>
      <c r="Y19" s="40">
        <v>20</v>
      </c>
      <c r="Z19" s="83">
        <f t="shared" si="2"/>
        <v>2180.9787265891518</v>
      </c>
      <c r="AA19" s="83">
        <v>2067</v>
      </c>
      <c r="AB19" s="98">
        <f t="shared" si="74"/>
        <v>23.844349602450567</v>
      </c>
      <c r="AC19" s="81">
        <v>0.2092</v>
      </c>
      <c r="AD19" s="37">
        <f t="shared" si="29"/>
        <v>0</v>
      </c>
      <c r="AE19" s="40"/>
      <c r="AF19" s="83">
        <f t="shared" si="56"/>
        <v>2180.9787265891518</v>
      </c>
      <c r="AG19" s="83">
        <v>2067</v>
      </c>
      <c r="AH19" s="98">
        <f t="shared" si="75"/>
        <v>23.844349602450567</v>
      </c>
      <c r="AI19" s="81">
        <v>0.2092</v>
      </c>
      <c r="AJ19" s="37">
        <f t="shared" si="31"/>
        <v>0</v>
      </c>
      <c r="AK19" s="40"/>
      <c r="AL19" s="83">
        <f t="shared" si="57"/>
        <v>2180.9787265891518</v>
      </c>
      <c r="AM19" s="83">
        <v>2099</v>
      </c>
      <c r="AN19" s="98">
        <f t="shared" si="76"/>
        <v>17.149949602450565</v>
      </c>
      <c r="AO19" s="81">
        <v>0.2092</v>
      </c>
      <c r="AP19" s="32">
        <f t="shared" si="33"/>
        <v>95.602294455066925</v>
      </c>
      <c r="AQ19" s="40">
        <v>20</v>
      </c>
      <c r="AR19" s="83">
        <f t="shared" si="58"/>
        <v>2276.5810210442187</v>
      </c>
      <c r="AS19" s="83">
        <v>2099</v>
      </c>
      <c r="AT19" s="98">
        <f t="shared" si="77"/>
        <v>37.149949602450548</v>
      </c>
      <c r="AU19" s="81">
        <v>0.2092</v>
      </c>
      <c r="AV19" s="32">
        <f t="shared" si="35"/>
        <v>0</v>
      </c>
      <c r="AW19" s="40"/>
      <c r="AX19" s="83">
        <f t="shared" si="59"/>
        <v>2276.5810210442187</v>
      </c>
      <c r="AY19" s="83">
        <v>2136</v>
      </c>
      <c r="AZ19" s="98">
        <f t="shared" si="78"/>
        <v>29.40954960245055</v>
      </c>
      <c r="BA19" s="81">
        <v>0.2092</v>
      </c>
      <c r="BB19" s="32">
        <f t="shared" si="37"/>
        <v>95.602294455066925</v>
      </c>
      <c r="BC19" s="40">
        <v>20</v>
      </c>
      <c r="BD19" s="83">
        <f t="shared" si="60"/>
        <v>2372.1833154992855</v>
      </c>
      <c r="BE19" s="83">
        <v>2171</v>
      </c>
      <c r="BF19" s="98">
        <f t="shared" si="8"/>
        <v>42.08754960245053</v>
      </c>
      <c r="BG19" s="81">
        <v>0.2092</v>
      </c>
      <c r="BH19" s="32">
        <f t="shared" si="38"/>
        <v>0</v>
      </c>
      <c r="BI19" s="40"/>
      <c r="BJ19" s="83">
        <f t="shared" si="61"/>
        <v>2372.1833154992855</v>
      </c>
      <c r="BK19" s="83">
        <v>2171</v>
      </c>
      <c r="BL19" s="98">
        <f t="shared" si="10"/>
        <v>42.08754960245053</v>
      </c>
      <c r="BM19" s="81">
        <v>0.2092</v>
      </c>
      <c r="BN19" s="32">
        <f t="shared" si="39"/>
        <v>0</v>
      </c>
      <c r="BO19" s="40"/>
      <c r="BP19" s="83">
        <f t="shared" si="62"/>
        <v>2372.1833154992855</v>
      </c>
      <c r="BQ19" s="84">
        <v>2171</v>
      </c>
      <c r="BR19" s="98">
        <f t="shared" si="12"/>
        <v>42.08754960245053</v>
      </c>
      <c r="BS19" s="81">
        <v>0.2092</v>
      </c>
      <c r="BT19" s="32">
        <f t="shared" si="40"/>
        <v>0</v>
      </c>
      <c r="BU19" s="40"/>
      <c r="BV19" s="83">
        <f t="shared" si="63"/>
        <v>2372.1833154992855</v>
      </c>
      <c r="BW19" s="84">
        <v>2171</v>
      </c>
      <c r="BX19" s="98">
        <f t="shared" si="14"/>
        <v>42.08754960245053</v>
      </c>
      <c r="BY19" s="81">
        <v>0.2092</v>
      </c>
      <c r="BZ19" s="32">
        <f t="shared" si="41"/>
        <v>47.801147227533463</v>
      </c>
      <c r="CA19" s="40">
        <v>10</v>
      </c>
      <c r="CB19" s="83">
        <f t="shared" si="64"/>
        <v>2419.9844627268189</v>
      </c>
      <c r="CC19" s="84">
        <v>2259</v>
      </c>
      <c r="CD19" s="98">
        <f t="shared" si="16"/>
        <v>33.677949602450525</v>
      </c>
      <c r="CE19" s="81">
        <v>0.2321</v>
      </c>
      <c r="CF19" s="32">
        <f t="shared" si="42"/>
        <v>0</v>
      </c>
      <c r="CG19" s="40"/>
      <c r="CH19" s="83">
        <f t="shared" si="65"/>
        <v>2419.9844627268189</v>
      </c>
      <c r="CI19" s="84">
        <v>2259</v>
      </c>
      <c r="CJ19" s="98">
        <f t="shared" si="18"/>
        <v>37.364493798894678</v>
      </c>
      <c r="CK19" s="81">
        <v>0.2321</v>
      </c>
      <c r="CL19" s="32">
        <f t="shared" si="43"/>
        <v>0</v>
      </c>
      <c r="CM19" s="40"/>
      <c r="CN19" s="83">
        <f t="shared" si="66"/>
        <v>2419.9844627268189</v>
      </c>
      <c r="CO19" s="84">
        <v>2267</v>
      </c>
      <c r="CP19" s="98">
        <f t="shared" si="20"/>
        <v>35.507693798894678</v>
      </c>
      <c r="CQ19" s="81">
        <v>0.2321</v>
      </c>
      <c r="CR19" s="32">
        <f t="shared" si="44"/>
        <v>43.084877208099954</v>
      </c>
      <c r="CS19" s="40">
        <v>10</v>
      </c>
      <c r="CT19" s="83">
        <f t="shared" si="67"/>
        <v>2463.0693399349188</v>
      </c>
      <c r="CU19" s="84">
        <v>2268</v>
      </c>
      <c r="CV19" s="98">
        <f t="shared" si="45"/>
        <v>45.275593798894661</v>
      </c>
      <c r="CW19" s="81">
        <v>0.2321</v>
      </c>
      <c r="CX19" s="32">
        <f t="shared" si="46"/>
        <v>0</v>
      </c>
      <c r="CY19" s="40"/>
      <c r="CZ19" s="83">
        <f t="shared" si="68"/>
        <v>2463.0693399349188</v>
      </c>
      <c r="DA19" s="84">
        <v>2268</v>
      </c>
      <c r="DB19" s="98">
        <f t="shared" si="48"/>
        <v>45.275593798894661</v>
      </c>
      <c r="DC19" s="81">
        <v>0.2321</v>
      </c>
      <c r="DD19" s="32">
        <f t="shared" si="49"/>
        <v>0</v>
      </c>
      <c r="DE19" s="40"/>
      <c r="DF19" s="83">
        <f t="shared" si="69"/>
        <v>2463.0693399349188</v>
      </c>
      <c r="DG19" s="84">
        <v>2297</v>
      </c>
      <c r="DH19" s="98">
        <f t="shared" si="51"/>
        <v>38.544693798894663</v>
      </c>
      <c r="DI19" s="81">
        <v>0.2321</v>
      </c>
      <c r="DJ19" s="32">
        <f t="shared" si="52"/>
        <v>43.084877208099954</v>
      </c>
      <c r="DK19" s="40">
        <v>10</v>
      </c>
      <c r="DL19" s="83">
        <f t="shared" si="70"/>
        <v>2506.1542171430187</v>
      </c>
      <c r="DM19" s="84">
        <v>2297</v>
      </c>
      <c r="DN19" s="98">
        <f t="shared" si="54"/>
        <v>48.544693798894649</v>
      </c>
    </row>
    <row r="20" spans="1:118" s="39" customFormat="1" x14ac:dyDescent="0.35">
      <c r="A20" s="35"/>
      <c r="B20" s="16">
        <v>157</v>
      </c>
      <c r="C20" s="53" t="s">
        <v>38</v>
      </c>
      <c r="D20" s="18">
        <v>0</v>
      </c>
      <c r="E20" s="17">
        <v>0.19009999999999999</v>
      </c>
      <c r="F20" s="37">
        <f t="shared" si="22"/>
        <v>0</v>
      </c>
      <c r="G20" s="40"/>
      <c r="H20" s="36">
        <v>0</v>
      </c>
      <c r="I20" s="36">
        <v>0</v>
      </c>
      <c r="J20" s="18">
        <f t="shared" si="71"/>
        <v>0</v>
      </c>
      <c r="K20" s="81">
        <v>0.2092</v>
      </c>
      <c r="L20" s="37">
        <f t="shared" si="23"/>
        <v>0</v>
      </c>
      <c r="M20" s="40"/>
      <c r="N20" s="36">
        <f t="shared" si="0"/>
        <v>0</v>
      </c>
      <c r="O20" s="36">
        <v>0</v>
      </c>
      <c r="P20" s="18">
        <f t="shared" si="72"/>
        <v>0</v>
      </c>
      <c r="Q20" s="81">
        <v>0.2092</v>
      </c>
      <c r="R20" s="37">
        <f t="shared" si="25"/>
        <v>0</v>
      </c>
      <c r="S20" s="40"/>
      <c r="T20" s="83">
        <f t="shared" si="1"/>
        <v>0</v>
      </c>
      <c r="U20" s="36">
        <v>0</v>
      </c>
      <c r="V20" s="98">
        <f t="shared" si="73"/>
        <v>0</v>
      </c>
      <c r="W20" s="81">
        <v>0.2092</v>
      </c>
      <c r="X20" s="37">
        <f t="shared" si="27"/>
        <v>0</v>
      </c>
      <c r="Y20" s="40"/>
      <c r="Z20" s="83">
        <f t="shared" si="2"/>
        <v>0</v>
      </c>
      <c r="AA20" s="83">
        <v>0</v>
      </c>
      <c r="AB20" s="98">
        <f t="shared" si="74"/>
        <v>0</v>
      </c>
      <c r="AC20" s="81">
        <v>0.2092</v>
      </c>
      <c r="AD20" s="37">
        <f t="shared" si="29"/>
        <v>0</v>
      </c>
      <c r="AE20" s="40"/>
      <c r="AF20" s="83">
        <f t="shared" si="56"/>
        <v>0</v>
      </c>
      <c r="AG20" s="83">
        <v>0</v>
      </c>
      <c r="AH20" s="98">
        <f t="shared" si="75"/>
        <v>0</v>
      </c>
      <c r="AI20" s="81">
        <v>0.2092</v>
      </c>
      <c r="AJ20" s="37">
        <f t="shared" si="31"/>
        <v>0</v>
      </c>
      <c r="AK20" s="40"/>
      <c r="AL20" s="83">
        <f t="shared" si="57"/>
        <v>0</v>
      </c>
      <c r="AM20" s="83">
        <v>0</v>
      </c>
      <c r="AN20" s="98">
        <f t="shared" si="76"/>
        <v>0</v>
      </c>
      <c r="AO20" s="81">
        <v>0.2092</v>
      </c>
      <c r="AP20" s="32">
        <f t="shared" si="33"/>
        <v>0</v>
      </c>
      <c r="AQ20" s="40"/>
      <c r="AR20" s="83">
        <f t="shared" si="58"/>
        <v>0</v>
      </c>
      <c r="AS20" s="83">
        <v>0</v>
      </c>
      <c r="AT20" s="98">
        <f t="shared" si="77"/>
        <v>0</v>
      </c>
      <c r="AU20" s="81">
        <v>0.2092</v>
      </c>
      <c r="AV20" s="32">
        <f t="shared" si="35"/>
        <v>0</v>
      </c>
      <c r="AW20" s="40"/>
      <c r="AX20" s="83">
        <f t="shared" si="59"/>
        <v>0</v>
      </c>
      <c r="AY20" s="83">
        <v>0</v>
      </c>
      <c r="AZ20" s="98">
        <f t="shared" si="78"/>
        <v>0</v>
      </c>
      <c r="BA20" s="81">
        <v>0.2092</v>
      </c>
      <c r="BB20" s="32">
        <f t="shared" si="37"/>
        <v>0</v>
      </c>
      <c r="BC20" s="40"/>
      <c r="BD20" s="83">
        <f t="shared" si="60"/>
        <v>0</v>
      </c>
      <c r="BE20" s="83">
        <v>0</v>
      </c>
      <c r="BF20" s="98">
        <f t="shared" si="8"/>
        <v>0</v>
      </c>
      <c r="BG20" s="81">
        <v>0.2092</v>
      </c>
      <c r="BH20" s="32">
        <f t="shared" si="38"/>
        <v>0</v>
      </c>
      <c r="BI20" s="40"/>
      <c r="BJ20" s="83">
        <f t="shared" si="61"/>
        <v>0</v>
      </c>
      <c r="BK20" s="83">
        <v>0</v>
      </c>
      <c r="BL20" s="98">
        <f t="shared" si="10"/>
        <v>0</v>
      </c>
      <c r="BM20" s="81">
        <v>0.2092</v>
      </c>
      <c r="BN20" s="32">
        <f t="shared" si="39"/>
        <v>0</v>
      </c>
      <c r="BO20" s="40"/>
      <c r="BP20" s="83">
        <f t="shared" si="62"/>
        <v>0</v>
      </c>
      <c r="BQ20" s="84">
        <v>0</v>
      </c>
      <c r="BR20" s="98">
        <f t="shared" si="12"/>
        <v>0</v>
      </c>
      <c r="BS20" s="81">
        <v>0.2092</v>
      </c>
      <c r="BT20" s="32">
        <f t="shared" si="40"/>
        <v>0</v>
      </c>
      <c r="BU20" s="40"/>
      <c r="BV20" s="83">
        <f t="shared" si="63"/>
        <v>0</v>
      </c>
      <c r="BW20" s="84">
        <v>0</v>
      </c>
      <c r="BX20" s="98">
        <f t="shared" si="14"/>
        <v>0</v>
      </c>
      <c r="BY20" s="81">
        <v>0.2092</v>
      </c>
      <c r="BZ20" s="32">
        <f t="shared" si="41"/>
        <v>0</v>
      </c>
      <c r="CA20" s="40"/>
      <c r="CB20" s="83">
        <f t="shared" si="64"/>
        <v>0</v>
      </c>
      <c r="CC20" s="84">
        <v>0</v>
      </c>
      <c r="CD20" s="98">
        <f t="shared" si="16"/>
        <v>0</v>
      </c>
      <c r="CE20" s="81">
        <v>0.2321</v>
      </c>
      <c r="CF20" s="32">
        <f t="shared" si="42"/>
        <v>0</v>
      </c>
      <c r="CG20" s="40"/>
      <c r="CH20" s="83">
        <f t="shared" si="65"/>
        <v>0</v>
      </c>
      <c r="CI20" s="84">
        <v>0</v>
      </c>
      <c r="CJ20" s="98">
        <f t="shared" si="18"/>
        <v>0</v>
      </c>
      <c r="CK20" s="81">
        <v>0.2321</v>
      </c>
      <c r="CL20" s="32">
        <f t="shared" si="43"/>
        <v>0</v>
      </c>
      <c r="CM20" s="40"/>
      <c r="CN20" s="83">
        <f t="shared" si="66"/>
        <v>0</v>
      </c>
      <c r="CO20" s="84">
        <v>0</v>
      </c>
      <c r="CP20" s="98">
        <f t="shared" si="20"/>
        <v>0</v>
      </c>
      <c r="CQ20" s="81">
        <v>0.2321</v>
      </c>
      <c r="CR20" s="32">
        <f t="shared" si="44"/>
        <v>0</v>
      </c>
      <c r="CS20" s="40"/>
      <c r="CT20" s="83">
        <f t="shared" si="67"/>
        <v>0</v>
      </c>
      <c r="CU20" s="84">
        <v>0</v>
      </c>
      <c r="CV20" s="98">
        <f t="shared" si="45"/>
        <v>0</v>
      </c>
      <c r="CW20" s="81">
        <v>0.2321</v>
      </c>
      <c r="CX20" s="32">
        <f t="shared" si="46"/>
        <v>0</v>
      </c>
      <c r="CY20" s="40"/>
      <c r="CZ20" s="83">
        <f t="shared" si="68"/>
        <v>0</v>
      </c>
      <c r="DA20" s="84">
        <v>0</v>
      </c>
      <c r="DB20" s="98">
        <f t="shared" si="48"/>
        <v>0</v>
      </c>
      <c r="DC20" s="81">
        <v>0.2321</v>
      </c>
      <c r="DD20" s="32">
        <f t="shared" si="49"/>
        <v>0</v>
      </c>
      <c r="DE20" s="40"/>
      <c r="DF20" s="83">
        <f t="shared" si="69"/>
        <v>0</v>
      </c>
      <c r="DG20" s="84">
        <v>0</v>
      </c>
      <c r="DH20" s="98">
        <f t="shared" si="51"/>
        <v>0</v>
      </c>
      <c r="DI20" s="81">
        <v>0.2321</v>
      </c>
      <c r="DJ20" s="32">
        <f t="shared" si="52"/>
        <v>0</v>
      </c>
      <c r="DK20" s="40"/>
      <c r="DL20" s="83">
        <f t="shared" si="70"/>
        <v>0</v>
      </c>
      <c r="DM20" s="84">
        <v>0</v>
      </c>
      <c r="DN20" s="98">
        <f t="shared" si="54"/>
        <v>0</v>
      </c>
    </row>
    <row r="21" spans="1:118" s="39" customFormat="1" x14ac:dyDescent="0.35">
      <c r="A21" s="35"/>
      <c r="B21" s="16">
        <v>158</v>
      </c>
      <c r="C21" s="53" t="s">
        <v>5</v>
      </c>
      <c r="D21" s="18">
        <v>-40.566949360551682</v>
      </c>
      <c r="E21" s="17">
        <v>0.19009999999999999</v>
      </c>
      <c r="F21" s="37">
        <f t="shared" si="22"/>
        <v>299.84218832193585</v>
      </c>
      <c r="G21" s="40">
        <v>57</v>
      </c>
      <c r="H21" s="36">
        <v>5699.4442432374981</v>
      </c>
      <c r="I21" s="36">
        <v>5613</v>
      </c>
      <c r="J21" s="18">
        <f t="shared" si="71"/>
        <v>16.433050639448386</v>
      </c>
      <c r="K21" s="81">
        <v>0.2092</v>
      </c>
      <c r="L21" s="37">
        <f t="shared" si="23"/>
        <v>0</v>
      </c>
      <c r="M21" s="40"/>
      <c r="N21" s="36">
        <f t="shared" si="0"/>
        <v>5699.4442432374981</v>
      </c>
      <c r="O21" s="36">
        <v>5613</v>
      </c>
      <c r="P21" s="18">
        <f t="shared" si="72"/>
        <v>18.0841356852846</v>
      </c>
      <c r="Q21" s="81">
        <v>0.2092</v>
      </c>
      <c r="R21" s="37">
        <f t="shared" si="25"/>
        <v>500.95602294455068</v>
      </c>
      <c r="S21" s="40">
        <v>104.8</v>
      </c>
      <c r="T21" s="83">
        <f t="shared" si="1"/>
        <v>6200.4002661820487</v>
      </c>
      <c r="U21" s="36">
        <v>5613</v>
      </c>
      <c r="V21" s="98">
        <f t="shared" si="73"/>
        <v>122.88413568528458</v>
      </c>
      <c r="W21" s="81">
        <v>0.2092</v>
      </c>
      <c r="X21" s="37">
        <f t="shared" si="27"/>
        <v>0</v>
      </c>
      <c r="Y21" s="40"/>
      <c r="Z21" s="83">
        <f t="shared" si="2"/>
        <v>6200.4002661820487</v>
      </c>
      <c r="AA21" s="83">
        <v>6415</v>
      </c>
      <c r="AB21" s="98">
        <f t="shared" si="74"/>
        <v>-44.894264314715421</v>
      </c>
      <c r="AC21" s="81">
        <v>0.2092</v>
      </c>
      <c r="AD21" s="37">
        <f t="shared" si="29"/>
        <v>400.00000000000006</v>
      </c>
      <c r="AE21" s="40">
        <v>83.68</v>
      </c>
      <c r="AF21" s="83">
        <f t="shared" si="56"/>
        <v>6600.4002661820487</v>
      </c>
      <c r="AG21" s="83">
        <v>6415</v>
      </c>
      <c r="AH21" s="98">
        <f t="shared" si="75"/>
        <v>38.785735685284578</v>
      </c>
      <c r="AI21" s="81">
        <v>0.2092</v>
      </c>
      <c r="AJ21" s="37">
        <f t="shared" si="31"/>
        <v>0</v>
      </c>
      <c r="AK21" s="40"/>
      <c r="AL21" s="83">
        <f t="shared" si="57"/>
        <v>6600.4002661820487</v>
      </c>
      <c r="AM21" s="83">
        <v>6802</v>
      </c>
      <c r="AN21" s="98">
        <f t="shared" si="76"/>
        <v>-42.174664314715422</v>
      </c>
      <c r="AO21" s="81">
        <v>0.2092</v>
      </c>
      <c r="AP21" s="32">
        <f t="shared" si="33"/>
        <v>400.00000000000006</v>
      </c>
      <c r="AQ21" s="40">
        <v>83.68</v>
      </c>
      <c r="AR21" s="83">
        <f t="shared" si="58"/>
        <v>7000.4002661820487</v>
      </c>
      <c r="AS21" s="83">
        <v>6802</v>
      </c>
      <c r="AT21" s="98">
        <f t="shared" si="77"/>
        <v>41.505335685284578</v>
      </c>
      <c r="AU21" s="81">
        <v>0.2092</v>
      </c>
      <c r="AV21" s="32">
        <f t="shared" si="35"/>
        <v>200.00000000000003</v>
      </c>
      <c r="AW21" s="40">
        <v>41.84</v>
      </c>
      <c r="AX21" s="83">
        <f t="shared" si="59"/>
        <v>7200.4002661820487</v>
      </c>
      <c r="AY21" s="83">
        <v>7093</v>
      </c>
      <c r="AZ21" s="98">
        <f t="shared" si="78"/>
        <v>22.468135685284579</v>
      </c>
      <c r="BA21" s="81">
        <v>0.2092</v>
      </c>
      <c r="BB21" s="32">
        <f t="shared" si="37"/>
        <v>200.00000000000003</v>
      </c>
      <c r="BC21" s="40">
        <v>41.84</v>
      </c>
      <c r="BD21" s="83">
        <f t="shared" si="60"/>
        <v>7400.4002661820487</v>
      </c>
      <c r="BE21" s="83">
        <v>7113</v>
      </c>
      <c r="BF21" s="98">
        <f t="shared" si="8"/>
        <v>60.124135685284578</v>
      </c>
      <c r="BG21" s="81">
        <v>0.2092</v>
      </c>
      <c r="BH21" s="32">
        <f t="shared" si="38"/>
        <v>200.00000000000003</v>
      </c>
      <c r="BI21" s="40">
        <v>41.84</v>
      </c>
      <c r="BJ21" s="83">
        <f t="shared" si="61"/>
        <v>7600.4002661820487</v>
      </c>
      <c r="BK21" s="83">
        <v>7113</v>
      </c>
      <c r="BL21" s="98">
        <f t="shared" si="10"/>
        <v>101.96413568528457</v>
      </c>
      <c r="BM21" s="81">
        <v>0.2092</v>
      </c>
      <c r="BN21" s="32">
        <f t="shared" si="39"/>
        <v>200.00000000000003</v>
      </c>
      <c r="BO21" s="40">
        <v>41.84</v>
      </c>
      <c r="BP21" s="83">
        <f t="shared" si="62"/>
        <v>7800.4002661820487</v>
      </c>
      <c r="BQ21" s="84">
        <v>7800</v>
      </c>
      <c r="BR21" s="98">
        <f t="shared" si="12"/>
        <v>8.3735685284578351E-2</v>
      </c>
      <c r="BS21" s="81">
        <v>0.2092</v>
      </c>
      <c r="BT21" s="32">
        <f t="shared" si="40"/>
        <v>200.00000000000003</v>
      </c>
      <c r="BU21" s="40">
        <v>41.84</v>
      </c>
      <c r="BV21" s="83">
        <f t="shared" si="63"/>
        <v>8000.4002661820487</v>
      </c>
      <c r="BW21" s="84">
        <v>7800</v>
      </c>
      <c r="BX21" s="98">
        <f t="shared" si="14"/>
        <v>41.923735685284576</v>
      </c>
      <c r="BY21" s="81">
        <v>0.2092</v>
      </c>
      <c r="BZ21" s="32">
        <f t="shared" si="41"/>
        <v>221.89292543021034</v>
      </c>
      <c r="CA21" s="40">
        <v>46.42</v>
      </c>
      <c r="CB21" s="83">
        <f t="shared" si="64"/>
        <v>8222.2931916122598</v>
      </c>
      <c r="CC21" s="84">
        <v>8241</v>
      </c>
      <c r="CD21" s="98">
        <f t="shared" si="16"/>
        <v>-3.9134643147152577</v>
      </c>
      <c r="CE21" s="81">
        <v>0.2321</v>
      </c>
      <c r="CF21" s="32">
        <f t="shared" si="42"/>
        <v>0</v>
      </c>
      <c r="CG21" s="40"/>
      <c r="CH21" s="83">
        <f t="shared" si="65"/>
        <v>8222.2931916122598</v>
      </c>
      <c r="CI21" s="84">
        <v>8241</v>
      </c>
      <c r="CJ21" s="98">
        <f t="shared" si="18"/>
        <v>-4.3418502267945094</v>
      </c>
      <c r="CK21" s="81">
        <v>0.2321</v>
      </c>
      <c r="CL21" s="32">
        <f t="shared" si="43"/>
        <v>228.00517018526497</v>
      </c>
      <c r="CM21" s="40">
        <v>52.92</v>
      </c>
      <c r="CN21" s="83">
        <f t="shared" si="66"/>
        <v>8450.2983617975242</v>
      </c>
      <c r="CO21" s="84">
        <v>8632</v>
      </c>
      <c r="CP21" s="98">
        <f t="shared" si="20"/>
        <v>-42.172950226794633</v>
      </c>
      <c r="CQ21" s="81">
        <v>0.2321</v>
      </c>
      <c r="CR21" s="32">
        <f t="shared" si="44"/>
        <v>200</v>
      </c>
      <c r="CS21" s="40">
        <v>46.42</v>
      </c>
      <c r="CT21" s="83">
        <f t="shared" si="67"/>
        <v>8650.2983617975242</v>
      </c>
      <c r="CU21" s="84">
        <v>8835</v>
      </c>
      <c r="CV21" s="98">
        <f t="shared" si="45"/>
        <v>-42.869250226794634</v>
      </c>
      <c r="CW21" s="81">
        <v>0.2321</v>
      </c>
      <c r="CX21" s="32">
        <f t="shared" si="46"/>
        <v>200</v>
      </c>
      <c r="CY21" s="40">
        <v>46.42</v>
      </c>
      <c r="CZ21" s="83">
        <f t="shared" si="68"/>
        <v>8850.2983617975242</v>
      </c>
      <c r="DA21" s="84">
        <v>8835</v>
      </c>
      <c r="DB21" s="98">
        <f t="shared" si="48"/>
        <v>3.5507497732053657</v>
      </c>
      <c r="DC21" s="81">
        <v>0.2321</v>
      </c>
      <c r="DD21" s="32">
        <f t="shared" si="49"/>
        <v>200</v>
      </c>
      <c r="DE21" s="40">
        <v>46.42</v>
      </c>
      <c r="DF21" s="83">
        <f t="shared" si="69"/>
        <v>9050.2983617975242</v>
      </c>
      <c r="DG21" s="84">
        <v>9012</v>
      </c>
      <c r="DH21" s="98">
        <f t="shared" si="51"/>
        <v>8.8890497732053646</v>
      </c>
      <c r="DI21" s="81">
        <v>0.2321</v>
      </c>
      <c r="DJ21" s="32">
        <f t="shared" si="52"/>
        <v>0</v>
      </c>
      <c r="DK21" s="40"/>
      <c r="DL21" s="83">
        <f t="shared" si="70"/>
        <v>9050.2983617975242</v>
      </c>
      <c r="DM21" s="84">
        <v>9012</v>
      </c>
      <c r="DN21" s="98">
        <f t="shared" si="54"/>
        <v>8.8890497732053646</v>
      </c>
    </row>
    <row r="22" spans="1:118" s="39" customFormat="1" x14ac:dyDescent="0.35">
      <c r="A22" s="35"/>
      <c r="B22" s="16">
        <v>159</v>
      </c>
      <c r="C22" s="53" t="s">
        <v>25</v>
      </c>
      <c r="D22" s="18">
        <v>19.083420888391256</v>
      </c>
      <c r="E22" s="17">
        <v>0.19009999999999999</v>
      </c>
      <c r="F22" s="37">
        <f t="shared" si="22"/>
        <v>0</v>
      </c>
      <c r="G22" s="40"/>
      <c r="H22" s="36">
        <v>6346.7862224533992</v>
      </c>
      <c r="I22" s="36">
        <v>6246.4</v>
      </c>
      <c r="J22" s="18">
        <f t="shared" si="71"/>
        <v>19.083420888391256</v>
      </c>
      <c r="K22" s="81">
        <v>0.2092</v>
      </c>
      <c r="L22" s="37">
        <f t="shared" si="23"/>
        <v>0</v>
      </c>
      <c r="M22" s="40"/>
      <c r="N22" s="36">
        <f t="shared" si="0"/>
        <v>6346.7862224533992</v>
      </c>
      <c r="O22" s="36">
        <v>6246.4</v>
      </c>
      <c r="P22" s="18">
        <f t="shared" si="72"/>
        <v>21.00079773725119</v>
      </c>
      <c r="Q22" s="81">
        <v>0.2092</v>
      </c>
      <c r="R22" s="37">
        <f t="shared" si="25"/>
        <v>0</v>
      </c>
      <c r="S22" s="40"/>
      <c r="T22" s="83">
        <f t="shared" si="1"/>
        <v>6346.7862224533992</v>
      </c>
      <c r="U22" s="36">
        <v>6246.4</v>
      </c>
      <c r="V22" s="98">
        <f t="shared" si="73"/>
        <v>21.00079773725119</v>
      </c>
      <c r="W22" s="81">
        <v>0.2092</v>
      </c>
      <c r="X22" s="37">
        <f t="shared" si="27"/>
        <v>0</v>
      </c>
      <c r="Y22" s="40"/>
      <c r="Z22" s="83">
        <f t="shared" si="2"/>
        <v>6346.7862224533992</v>
      </c>
      <c r="AA22" s="83">
        <v>6276</v>
      </c>
      <c r="AB22" s="98">
        <f t="shared" si="74"/>
        <v>14.808477737251113</v>
      </c>
      <c r="AC22" s="81">
        <v>0.2092</v>
      </c>
      <c r="AD22" s="37">
        <f t="shared" si="29"/>
        <v>0</v>
      </c>
      <c r="AE22" s="40"/>
      <c r="AF22" s="83">
        <f t="shared" si="56"/>
        <v>6346.7862224533992</v>
      </c>
      <c r="AG22" s="83">
        <v>6276</v>
      </c>
      <c r="AH22" s="98">
        <f t="shared" si="75"/>
        <v>14.808477737251113</v>
      </c>
      <c r="AI22" s="81">
        <v>0.2092</v>
      </c>
      <c r="AJ22" s="37">
        <f t="shared" si="31"/>
        <v>0</v>
      </c>
      <c r="AK22" s="40"/>
      <c r="AL22" s="83">
        <f t="shared" si="57"/>
        <v>6346.7862224533992</v>
      </c>
      <c r="AM22" s="83">
        <v>6297</v>
      </c>
      <c r="AN22" s="98">
        <f t="shared" si="76"/>
        <v>10.415277737251113</v>
      </c>
      <c r="AO22" s="81">
        <v>0.2092</v>
      </c>
      <c r="AP22" s="32">
        <f t="shared" si="33"/>
        <v>0</v>
      </c>
      <c r="AQ22" s="40"/>
      <c r="AR22" s="83">
        <f t="shared" si="58"/>
        <v>6346.7862224533992</v>
      </c>
      <c r="AS22" s="83">
        <v>6297</v>
      </c>
      <c r="AT22" s="98">
        <f t="shared" si="77"/>
        <v>10.415277737251113</v>
      </c>
      <c r="AU22" s="81">
        <v>0.2092</v>
      </c>
      <c r="AV22" s="32">
        <f t="shared" si="35"/>
        <v>109.94263862332696</v>
      </c>
      <c r="AW22" s="40">
        <v>23</v>
      </c>
      <c r="AX22" s="83">
        <f t="shared" si="59"/>
        <v>6456.7288610767264</v>
      </c>
      <c r="AY22" s="83">
        <v>6454</v>
      </c>
      <c r="AZ22" s="98">
        <f t="shared" si="78"/>
        <v>0.57087773725116053</v>
      </c>
      <c r="BA22" s="81">
        <v>0.2092</v>
      </c>
      <c r="BB22" s="32">
        <f t="shared" si="37"/>
        <v>0</v>
      </c>
      <c r="BC22" s="40"/>
      <c r="BD22" s="83">
        <f t="shared" si="60"/>
        <v>6456.7288610767264</v>
      </c>
      <c r="BE22" s="83">
        <v>6495</v>
      </c>
      <c r="BF22" s="98">
        <f t="shared" si="8"/>
        <v>-8.0063222627488386</v>
      </c>
      <c r="BG22" s="81">
        <v>0.2092</v>
      </c>
      <c r="BH22" s="32">
        <f t="shared" si="38"/>
        <v>38.288718929254301</v>
      </c>
      <c r="BI22" s="40">
        <v>8.01</v>
      </c>
      <c r="BJ22" s="83">
        <f t="shared" si="61"/>
        <v>6495.0175800059806</v>
      </c>
      <c r="BK22" s="83">
        <v>6495</v>
      </c>
      <c r="BL22" s="98">
        <f t="shared" si="10"/>
        <v>3.6777372511336581E-3</v>
      </c>
      <c r="BM22" s="81">
        <v>0.2092</v>
      </c>
      <c r="BN22" s="32">
        <f t="shared" si="39"/>
        <v>0</v>
      </c>
      <c r="BO22" s="40"/>
      <c r="BP22" s="83">
        <f t="shared" si="62"/>
        <v>6495.0175800059806</v>
      </c>
      <c r="BQ22" s="84">
        <v>6495</v>
      </c>
      <c r="BR22" s="98">
        <f t="shared" si="12"/>
        <v>3.6777372511336581E-3</v>
      </c>
      <c r="BS22" s="81">
        <v>0.2092</v>
      </c>
      <c r="BT22" s="32">
        <f t="shared" si="40"/>
        <v>0</v>
      </c>
      <c r="BU22" s="40"/>
      <c r="BV22" s="83">
        <f t="shared" si="63"/>
        <v>6495.0175800059806</v>
      </c>
      <c r="BW22" s="84">
        <v>6495</v>
      </c>
      <c r="BX22" s="98">
        <f t="shared" si="14"/>
        <v>3.6777372511336581E-3</v>
      </c>
      <c r="BY22" s="81">
        <v>0.2092</v>
      </c>
      <c r="BZ22" s="32">
        <f t="shared" si="41"/>
        <v>0</v>
      </c>
      <c r="CA22" s="40"/>
      <c r="CB22" s="83">
        <f t="shared" si="64"/>
        <v>6495.0175800059806</v>
      </c>
      <c r="CC22" s="84">
        <v>6495</v>
      </c>
      <c r="CD22" s="98">
        <f t="shared" si="16"/>
        <v>3.6777372511336581E-3</v>
      </c>
      <c r="CE22" s="81">
        <v>0.2321</v>
      </c>
      <c r="CF22" s="32">
        <f t="shared" si="42"/>
        <v>0</v>
      </c>
      <c r="CG22" s="40"/>
      <c r="CH22" s="83">
        <f t="shared" si="65"/>
        <v>6495.0175800059806</v>
      </c>
      <c r="CI22" s="84">
        <v>6495</v>
      </c>
      <c r="CJ22" s="98">
        <f t="shared" si="18"/>
        <v>4.0803193880885377E-3</v>
      </c>
      <c r="CK22" s="81">
        <v>0.2321</v>
      </c>
      <c r="CL22" s="32">
        <f t="shared" si="43"/>
        <v>0</v>
      </c>
      <c r="CM22" s="40"/>
      <c r="CN22" s="83">
        <f t="shared" si="66"/>
        <v>6495.0175800059806</v>
      </c>
      <c r="CO22" s="84">
        <v>6495</v>
      </c>
      <c r="CP22" s="98">
        <f t="shared" si="20"/>
        <v>4.0803193880885377E-3</v>
      </c>
      <c r="CQ22" s="81">
        <v>0.2321</v>
      </c>
      <c r="CR22" s="32">
        <f t="shared" si="44"/>
        <v>0</v>
      </c>
      <c r="CS22" s="40"/>
      <c r="CT22" s="83">
        <f t="shared" si="67"/>
        <v>6495.0175800059806</v>
      </c>
      <c r="CU22" s="84">
        <v>6495</v>
      </c>
      <c r="CV22" s="98">
        <f t="shared" si="45"/>
        <v>4.0803193880885377E-3</v>
      </c>
      <c r="CW22" s="81">
        <v>0.2321</v>
      </c>
      <c r="CX22" s="32">
        <f t="shared" si="46"/>
        <v>0</v>
      </c>
      <c r="CY22" s="40"/>
      <c r="CZ22" s="83">
        <f t="shared" si="68"/>
        <v>6495.0175800059806</v>
      </c>
      <c r="DA22" s="84">
        <v>6495</v>
      </c>
      <c r="DB22" s="98">
        <f t="shared" si="48"/>
        <v>4.0803193880885377E-3</v>
      </c>
      <c r="DC22" s="81">
        <v>0.2321</v>
      </c>
      <c r="DD22" s="32">
        <f t="shared" si="49"/>
        <v>0</v>
      </c>
      <c r="DE22" s="40"/>
      <c r="DF22" s="83">
        <f t="shared" si="69"/>
        <v>6495.0175800059806</v>
      </c>
      <c r="DG22" s="84">
        <v>6563</v>
      </c>
      <c r="DH22" s="98">
        <f t="shared" si="51"/>
        <v>-15.778719680611912</v>
      </c>
      <c r="DI22" s="81">
        <v>0.2321</v>
      </c>
      <c r="DJ22" s="32">
        <f t="shared" si="52"/>
        <v>150.79707022834984</v>
      </c>
      <c r="DK22" s="40">
        <v>35</v>
      </c>
      <c r="DL22" s="83">
        <f t="shared" si="70"/>
        <v>6645.8146502343307</v>
      </c>
      <c r="DM22" s="84">
        <v>6563</v>
      </c>
      <c r="DN22" s="98">
        <f t="shared" si="54"/>
        <v>19.221280319388146</v>
      </c>
    </row>
    <row r="23" spans="1:118" s="39" customFormat="1" x14ac:dyDescent="0.35">
      <c r="A23" s="35"/>
      <c r="B23" s="16">
        <v>160</v>
      </c>
      <c r="C23" s="53" t="s">
        <v>26</v>
      </c>
      <c r="D23" s="18">
        <v>32.828996766970683</v>
      </c>
      <c r="E23" s="17">
        <v>0.19009999999999999</v>
      </c>
      <c r="F23" s="37">
        <f t="shared" si="22"/>
        <v>210.41557075223568</v>
      </c>
      <c r="G23" s="38">
        <v>40</v>
      </c>
      <c r="H23" s="36">
        <v>5521.1088730508718</v>
      </c>
      <c r="I23" s="36">
        <v>5138</v>
      </c>
      <c r="J23" s="18">
        <f>(H23-I23)*E23</f>
        <v>72.828996766970732</v>
      </c>
      <c r="K23" s="81">
        <v>0.2092</v>
      </c>
      <c r="L23" s="37">
        <f t="shared" si="23"/>
        <v>0</v>
      </c>
      <c r="M23" s="38"/>
      <c r="N23" s="36">
        <f t="shared" si="0"/>
        <v>5521.1088730508718</v>
      </c>
      <c r="O23" s="36">
        <v>5138</v>
      </c>
      <c r="P23" s="18">
        <f>(N23-O23)*K23</f>
        <v>80.146376242242383</v>
      </c>
      <c r="Q23" s="81">
        <v>0.2092</v>
      </c>
      <c r="R23" s="37">
        <f t="shared" si="25"/>
        <v>191.20458891013385</v>
      </c>
      <c r="S23" s="38">
        <v>40</v>
      </c>
      <c r="T23" s="83">
        <f t="shared" si="1"/>
        <v>5712.3134619610055</v>
      </c>
      <c r="U23" s="36">
        <v>5138</v>
      </c>
      <c r="V23" s="98">
        <f>(T23-U23)*Q23</f>
        <v>120.14637624224234</v>
      </c>
      <c r="W23" s="81">
        <v>0.2092</v>
      </c>
      <c r="X23" s="37">
        <f t="shared" si="27"/>
        <v>0</v>
      </c>
      <c r="Y23" s="38"/>
      <c r="Z23" s="83">
        <f t="shared" si="2"/>
        <v>5712.3134619610055</v>
      </c>
      <c r="AA23" s="83">
        <v>5156</v>
      </c>
      <c r="AB23" s="98">
        <f>(Z23-AA23)*W23</f>
        <v>116.38077624224235</v>
      </c>
      <c r="AC23" s="81">
        <v>0.2092</v>
      </c>
      <c r="AD23" s="37">
        <f t="shared" si="29"/>
        <v>0</v>
      </c>
      <c r="AE23" s="38"/>
      <c r="AF23" s="83">
        <f t="shared" si="56"/>
        <v>5712.3134619610055</v>
      </c>
      <c r="AG23" s="83">
        <v>5156</v>
      </c>
      <c r="AH23" s="98">
        <f>(AF23-AG23)*AC23</f>
        <v>116.38077624224235</v>
      </c>
      <c r="AI23" s="81">
        <v>0.2092</v>
      </c>
      <c r="AJ23" s="37">
        <f t="shared" si="31"/>
        <v>191.20458891013385</v>
      </c>
      <c r="AK23" s="38">
        <v>40</v>
      </c>
      <c r="AL23" s="83">
        <f t="shared" si="57"/>
        <v>5903.5180508711392</v>
      </c>
      <c r="AM23" s="83">
        <v>5479</v>
      </c>
      <c r="AN23" s="98">
        <f>(AL23-AM23)*AI23</f>
        <v>88.809176242242316</v>
      </c>
      <c r="AO23" s="81">
        <v>0.2092</v>
      </c>
      <c r="AP23" s="32">
        <f t="shared" si="33"/>
        <v>0</v>
      </c>
      <c r="AQ23" s="38"/>
      <c r="AR23" s="83">
        <f t="shared" si="58"/>
        <v>5903.5180508711392</v>
      </c>
      <c r="AS23" s="83">
        <v>5479</v>
      </c>
      <c r="AT23" s="98">
        <f>(AR23-AS23)*AO23</f>
        <v>88.809176242242316</v>
      </c>
      <c r="AU23" s="81">
        <v>0.2092</v>
      </c>
      <c r="AV23" s="32">
        <f t="shared" si="35"/>
        <v>0</v>
      </c>
      <c r="AW23" s="38"/>
      <c r="AX23" s="83">
        <f t="shared" si="59"/>
        <v>5903.5180508711392</v>
      </c>
      <c r="AY23" s="83">
        <v>5606</v>
      </c>
      <c r="AZ23" s="98">
        <f>(AX23-AY23)*AU23</f>
        <v>62.240776242242312</v>
      </c>
      <c r="BA23" s="81">
        <v>0.2092</v>
      </c>
      <c r="BB23" s="32">
        <f t="shared" si="37"/>
        <v>262.90630975143404</v>
      </c>
      <c r="BC23" s="38">
        <v>55</v>
      </c>
      <c r="BD23" s="83">
        <f t="shared" si="60"/>
        <v>6166.4243606225737</v>
      </c>
      <c r="BE23" s="90">
        <v>5606</v>
      </c>
      <c r="BF23" s="98">
        <f t="shared" si="8"/>
        <v>117.2407762422424</v>
      </c>
      <c r="BG23" s="81">
        <v>0.2092</v>
      </c>
      <c r="BH23" s="32">
        <f t="shared" si="38"/>
        <v>0</v>
      </c>
      <c r="BI23" s="38"/>
      <c r="BJ23" s="83">
        <f t="shared" si="61"/>
        <v>6166.4243606225737</v>
      </c>
      <c r="BK23" s="90">
        <v>5606</v>
      </c>
      <c r="BL23" s="98">
        <f t="shared" si="10"/>
        <v>117.2407762422424</v>
      </c>
      <c r="BM23" s="81">
        <v>0.2092</v>
      </c>
      <c r="BN23" s="32">
        <f t="shared" si="39"/>
        <v>0</v>
      </c>
      <c r="BO23" s="38"/>
      <c r="BP23" s="83">
        <f t="shared" si="62"/>
        <v>6166.4243606225737</v>
      </c>
      <c r="BQ23" s="84">
        <v>5606</v>
      </c>
      <c r="BR23" s="98">
        <f t="shared" si="12"/>
        <v>117.2407762422424</v>
      </c>
      <c r="BS23" s="81">
        <v>0.2092</v>
      </c>
      <c r="BT23" s="32">
        <f t="shared" si="40"/>
        <v>0</v>
      </c>
      <c r="BU23" s="38"/>
      <c r="BV23" s="83">
        <f t="shared" si="63"/>
        <v>6166.4243606225737</v>
      </c>
      <c r="BW23" s="84">
        <v>5606</v>
      </c>
      <c r="BX23" s="98">
        <f t="shared" si="14"/>
        <v>117.2407762422424</v>
      </c>
      <c r="BY23" s="81">
        <v>0.2092</v>
      </c>
      <c r="BZ23" s="32">
        <f t="shared" si="41"/>
        <v>95.602294455066925</v>
      </c>
      <c r="CA23" s="38">
        <v>20</v>
      </c>
      <c r="CB23" s="83">
        <f t="shared" si="64"/>
        <v>6262.0266550776405</v>
      </c>
      <c r="CC23" s="84">
        <v>5857</v>
      </c>
      <c r="CD23" s="98">
        <f t="shared" si="16"/>
        <v>84.731576242242397</v>
      </c>
      <c r="CE23" s="81">
        <v>0.2321</v>
      </c>
      <c r="CF23" s="32">
        <f t="shared" si="42"/>
        <v>0</v>
      </c>
      <c r="CG23" s="38"/>
      <c r="CH23" s="83">
        <f t="shared" si="65"/>
        <v>6262.0266550776405</v>
      </c>
      <c r="CI23" s="84">
        <v>5857</v>
      </c>
      <c r="CJ23" s="98">
        <f t="shared" si="18"/>
        <v>94.006686643520354</v>
      </c>
      <c r="CK23" s="81">
        <v>0.2321</v>
      </c>
      <c r="CL23" s="32">
        <f t="shared" si="43"/>
        <v>0</v>
      </c>
      <c r="CM23" s="38"/>
      <c r="CN23" s="83">
        <f t="shared" si="66"/>
        <v>6262.0266550776405</v>
      </c>
      <c r="CO23" s="84">
        <v>5858</v>
      </c>
      <c r="CP23" s="98">
        <f t="shared" si="20"/>
        <v>93.774586643520365</v>
      </c>
      <c r="CQ23" s="81">
        <v>0.2321</v>
      </c>
      <c r="CR23" s="32">
        <f t="shared" si="44"/>
        <v>0</v>
      </c>
      <c r="CS23" s="38"/>
      <c r="CT23" s="83">
        <f t="shared" si="67"/>
        <v>6262.0266550776405</v>
      </c>
      <c r="CU23" s="84">
        <v>5977</v>
      </c>
      <c r="CV23" s="98">
        <f t="shared" si="45"/>
        <v>66.154686643520364</v>
      </c>
      <c r="CW23" s="81">
        <v>0.2321</v>
      </c>
      <c r="CX23" s="32">
        <f t="shared" si="46"/>
        <v>198.1904351572598</v>
      </c>
      <c r="CY23" s="38">
        <v>46</v>
      </c>
      <c r="CZ23" s="83">
        <f t="shared" si="68"/>
        <v>6460.2170902349008</v>
      </c>
      <c r="DA23" s="84">
        <v>5977</v>
      </c>
      <c r="DB23" s="98">
        <f t="shared" si="48"/>
        <v>112.15468664352046</v>
      </c>
      <c r="DC23" s="81">
        <v>0.2321</v>
      </c>
      <c r="DD23" s="32">
        <f t="shared" si="49"/>
        <v>301.59414045669968</v>
      </c>
      <c r="DE23" s="38">
        <v>70</v>
      </c>
      <c r="DF23" s="83">
        <f t="shared" si="69"/>
        <v>6761.8112306916</v>
      </c>
      <c r="DG23" s="84">
        <v>6522</v>
      </c>
      <c r="DH23" s="98">
        <f t="shared" si="51"/>
        <v>55.660186643520369</v>
      </c>
      <c r="DI23" s="81">
        <v>0.2321</v>
      </c>
      <c r="DJ23" s="32">
        <f t="shared" si="52"/>
        <v>202.49892287806981</v>
      </c>
      <c r="DK23" s="38">
        <v>47</v>
      </c>
      <c r="DL23" s="83">
        <f t="shared" si="70"/>
        <v>6964.3101535696696</v>
      </c>
      <c r="DM23" s="84">
        <v>6522</v>
      </c>
      <c r="DN23" s="98">
        <f t="shared" si="54"/>
        <v>102.66018664352032</v>
      </c>
    </row>
    <row r="24" spans="1:118" s="39" customFormat="1" x14ac:dyDescent="0.35">
      <c r="A24" s="35"/>
      <c r="B24" s="16">
        <v>161</v>
      </c>
      <c r="C24" s="53" t="s">
        <v>27</v>
      </c>
      <c r="D24" s="18">
        <v>-22.630370671659119</v>
      </c>
      <c r="E24" s="17">
        <v>0.19009999999999999</v>
      </c>
      <c r="F24" s="37">
        <f t="shared" si="22"/>
        <v>604.94476591267755</v>
      </c>
      <c r="G24" s="40">
        <f>65+50</f>
        <v>115</v>
      </c>
      <c r="H24" s="36">
        <v>27755.900206882383</v>
      </c>
      <c r="I24" s="36">
        <v>27270</v>
      </c>
      <c r="J24" s="18">
        <f t="shared" ref="J24:J29" si="79">(H24-I24)*E24</f>
        <v>92.369629328340991</v>
      </c>
      <c r="K24" s="81">
        <v>0.2092</v>
      </c>
      <c r="L24" s="37">
        <f t="shared" si="23"/>
        <v>0</v>
      </c>
      <c r="M24" s="40"/>
      <c r="N24" s="36">
        <f t="shared" si="0"/>
        <v>27755.900206882383</v>
      </c>
      <c r="O24" s="36">
        <v>27270</v>
      </c>
      <c r="P24" s="18">
        <f t="shared" ref="P24:P29" si="80">(N24-O24)*K24</f>
        <v>101.65032327979451</v>
      </c>
      <c r="Q24" s="81">
        <v>0.2092</v>
      </c>
      <c r="R24" s="37">
        <f t="shared" si="25"/>
        <v>525.81261950286807</v>
      </c>
      <c r="S24" s="40">
        <f>50+60</f>
        <v>110</v>
      </c>
      <c r="T24" s="83">
        <f t="shared" si="1"/>
        <v>28281.71282638525</v>
      </c>
      <c r="U24" s="36">
        <v>27270</v>
      </c>
      <c r="V24" s="98">
        <f t="shared" ref="V24:V29" si="81">(T24-U24)*Q24</f>
        <v>211.65032327979432</v>
      </c>
      <c r="W24" s="81">
        <v>0.2092</v>
      </c>
      <c r="X24" s="37">
        <f t="shared" si="27"/>
        <v>286.80688336520075</v>
      </c>
      <c r="Y24" s="40">
        <v>60</v>
      </c>
      <c r="Z24" s="83">
        <f t="shared" si="2"/>
        <v>28568.51970975045</v>
      </c>
      <c r="AA24" s="83">
        <v>28296</v>
      </c>
      <c r="AB24" s="98">
        <f t="shared" ref="AB24:AB29" si="82">(Z24-AA24)*W24</f>
        <v>57.011123279794077</v>
      </c>
      <c r="AC24" s="81">
        <v>0.2092</v>
      </c>
      <c r="AD24" s="37">
        <f t="shared" si="29"/>
        <v>262.90630975143404</v>
      </c>
      <c r="AE24" s="40">
        <v>55</v>
      </c>
      <c r="AF24" s="83">
        <f t="shared" si="56"/>
        <v>28831.426019501883</v>
      </c>
      <c r="AG24" s="83">
        <v>28296</v>
      </c>
      <c r="AH24" s="98">
        <f t="shared" ref="AH24:AH29" si="83">(AF24-AG24)*AC24</f>
        <v>112.01112327979398</v>
      </c>
      <c r="AI24" s="81">
        <v>0.2092</v>
      </c>
      <c r="AJ24" s="37">
        <f t="shared" si="31"/>
        <v>0</v>
      </c>
      <c r="AK24" s="40"/>
      <c r="AL24" s="83">
        <f t="shared" si="57"/>
        <v>28831.426019501883</v>
      </c>
      <c r="AM24" s="83">
        <v>28747</v>
      </c>
      <c r="AN24" s="98">
        <f t="shared" ref="AN24:AN29" si="84">(AL24-AM24)*AI24</f>
        <v>17.661923279793982</v>
      </c>
      <c r="AO24" s="81">
        <v>0.2092</v>
      </c>
      <c r="AP24" s="32">
        <f t="shared" si="33"/>
        <v>525.81261950286807</v>
      </c>
      <c r="AQ24" s="40">
        <v>110</v>
      </c>
      <c r="AR24" s="83">
        <f t="shared" si="58"/>
        <v>29357.23863900475</v>
      </c>
      <c r="AS24" s="83">
        <v>28747</v>
      </c>
      <c r="AT24" s="98">
        <f t="shared" ref="AT24:AT29" si="85">(AR24-AS24)*AO24</f>
        <v>127.6619232797938</v>
      </c>
      <c r="AU24" s="81">
        <v>0.2092</v>
      </c>
      <c r="AV24" s="32">
        <f t="shared" si="35"/>
        <v>262.90630975143404</v>
      </c>
      <c r="AW24" s="40">
        <v>55</v>
      </c>
      <c r="AX24" s="83">
        <f t="shared" si="59"/>
        <v>29620.144948756184</v>
      </c>
      <c r="AY24" s="83">
        <v>29140</v>
      </c>
      <c r="AZ24" s="98">
        <f t="shared" ref="AZ24:AZ29" si="86">(AX24-AY24)*AU24</f>
        <v>100.4463232797937</v>
      </c>
      <c r="BA24" s="81">
        <v>0.2092</v>
      </c>
      <c r="BB24" s="32">
        <f t="shared" si="37"/>
        <v>95.602294455066925</v>
      </c>
      <c r="BC24" s="40">
        <v>20</v>
      </c>
      <c r="BD24" s="83">
        <f t="shared" si="60"/>
        <v>29715.747243211252</v>
      </c>
      <c r="BE24" s="83">
        <v>29422</v>
      </c>
      <c r="BF24" s="98">
        <f t="shared" si="8"/>
        <v>61.451923279793867</v>
      </c>
      <c r="BG24" s="81">
        <v>0.2092</v>
      </c>
      <c r="BH24" s="32">
        <f t="shared" si="38"/>
        <v>215.10516252390059</v>
      </c>
      <c r="BI24" s="40">
        <v>45</v>
      </c>
      <c r="BJ24" s="83">
        <f t="shared" si="61"/>
        <v>29930.852405735153</v>
      </c>
      <c r="BK24" s="83">
        <v>29422</v>
      </c>
      <c r="BL24" s="98">
        <f t="shared" si="10"/>
        <v>106.45192327979407</v>
      </c>
      <c r="BM24" s="81">
        <v>0.2092</v>
      </c>
      <c r="BN24" s="32">
        <f t="shared" si="39"/>
        <v>239.0057361376673</v>
      </c>
      <c r="BO24" s="40">
        <v>50</v>
      </c>
      <c r="BP24" s="83">
        <f t="shared" si="62"/>
        <v>30169.858141872821</v>
      </c>
      <c r="BQ24" s="84">
        <v>29422</v>
      </c>
      <c r="BR24" s="98">
        <f t="shared" si="12"/>
        <v>156.45192327979413</v>
      </c>
      <c r="BS24" s="81">
        <v>0.2092</v>
      </c>
      <c r="BT24" s="32">
        <f t="shared" si="40"/>
        <v>262.90630975143404</v>
      </c>
      <c r="BU24" s="40">
        <v>55</v>
      </c>
      <c r="BV24" s="83">
        <f t="shared" si="63"/>
        <v>30432.764451624254</v>
      </c>
      <c r="BW24" s="84">
        <v>29422</v>
      </c>
      <c r="BX24" s="98">
        <f t="shared" si="14"/>
        <v>211.45192327979402</v>
      </c>
      <c r="BY24" s="81">
        <v>0.2092</v>
      </c>
      <c r="BZ24" s="32">
        <f t="shared" si="41"/>
        <v>286.80688336520075</v>
      </c>
      <c r="CA24" s="40">
        <v>60</v>
      </c>
      <c r="CB24" s="83">
        <f t="shared" si="64"/>
        <v>30719.571334989454</v>
      </c>
      <c r="CC24" s="84">
        <v>30571</v>
      </c>
      <c r="CD24" s="98">
        <f t="shared" si="16"/>
        <v>31.081123279793786</v>
      </c>
      <c r="CE24" s="81">
        <v>0.2321</v>
      </c>
      <c r="CF24" s="32">
        <f t="shared" si="42"/>
        <v>258.50926324859972</v>
      </c>
      <c r="CG24" s="40">
        <v>60</v>
      </c>
      <c r="CH24" s="83">
        <f t="shared" si="65"/>
        <v>30978.080598238055</v>
      </c>
      <c r="CI24" s="84">
        <v>30571</v>
      </c>
      <c r="CJ24" s="98">
        <f t="shared" si="18"/>
        <v>94.483406851052621</v>
      </c>
      <c r="CK24" s="81">
        <v>0.2321</v>
      </c>
      <c r="CL24" s="32">
        <f t="shared" si="43"/>
        <v>346.83326152520465</v>
      </c>
      <c r="CM24" s="40">
        <f>20.5+60</f>
        <v>80.5</v>
      </c>
      <c r="CN24" s="83">
        <f t="shared" si="66"/>
        <v>31324.913859763259</v>
      </c>
      <c r="CO24" s="84">
        <v>31066</v>
      </c>
      <c r="CP24" s="98">
        <f t="shared" si="20"/>
        <v>60.093906851052438</v>
      </c>
      <c r="CQ24" s="81">
        <v>0.2321</v>
      </c>
      <c r="CR24" s="32">
        <f t="shared" si="44"/>
        <v>280.05170185264973</v>
      </c>
      <c r="CS24" s="40">
        <v>65</v>
      </c>
      <c r="CT24" s="83">
        <f t="shared" si="67"/>
        <v>31604.965561615907</v>
      </c>
      <c r="CU24" s="84">
        <v>31345</v>
      </c>
      <c r="CV24" s="98">
        <f t="shared" si="45"/>
        <v>60.338006851052029</v>
      </c>
      <c r="CW24" s="81">
        <v>0.2321</v>
      </c>
      <c r="CX24" s="32">
        <f t="shared" si="46"/>
        <v>258.50926324859972</v>
      </c>
      <c r="CY24" s="40">
        <v>60</v>
      </c>
      <c r="CZ24" s="83">
        <f t="shared" si="68"/>
        <v>31863.474824864508</v>
      </c>
      <c r="DA24" s="84">
        <v>31345</v>
      </c>
      <c r="DB24" s="98">
        <f t="shared" si="48"/>
        <v>120.33800685105237</v>
      </c>
      <c r="DC24" s="81">
        <v>0.2321</v>
      </c>
      <c r="DD24" s="32">
        <f t="shared" si="49"/>
        <v>280.05170185264973</v>
      </c>
      <c r="DE24" s="40">
        <v>65</v>
      </c>
      <c r="DF24" s="83">
        <f t="shared" si="69"/>
        <v>32143.526526717156</v>
      </c>
      <c r="DG24" s="84">
        <v>31608</v>
      </c>
      <c r="DH24" s="98">
        <f t="shared" si="51"/>
        <v>124.29570685105196</v>
      </c>
      <c r="DI24" s="81">
        <v>0.2321</v>
      </c>
      <c r="DJ24" s="32">
        <f t="shared" si="52"/>
        <v>280.05170185264973</v>
      </c>
      <c r="DK24" s="40">
        <v>65</v>
      </c>
      <c r="DL24" s="83">
        <f t="shared" si="70"/>
        <v>32423.578228569804</v>
      </c>
      <c r="DM24" s="84">
        <v>31608</v>
      </c>
      <c r="DN24" s="98">
        <f t="shared" si="54"/>
        <v>189.29570685105156</v>
      </c>
    </row>
    <row r="25" spans="1:118" s="34" customFormat="1" x14ac:dyDescent="0.35">
      <c r="A25" s="30"/>
      <c r="B25" s="16">
        <v>162</v>
      </c>
      <c r="C25" s="53" t="s">
        <v>28</v>
      </c>
      <c r="D25" s="18">
        <v>-21.576379220875733</v>
      </c>
      <c r="E25" s="17">
        <v>0.19009999999999999</v>
      </c>
      <c r="F25" s="37">
        <f t="shared" si="22"/>
        <v>115.72856391372962</v>
      </c>
      <c r="G25" s="40">
        <v>22</v>
      </c>
      <c r="H25" s="36">
        <v>5023.2284102005488</v>
      </c>
      <c r="I25" s="36">
        <v>5021</v>
      </c>
      <c r="J25" s="18">
        <f t="shared" si="79"/>
        <v>0.42362077912431756</v>
      </c>
      <c r="K25" s="81">
        <v>0.2092</v>
      </c>
      <c r="L25" s="37">
        <f t="shared" si="23"/>
        <v>0</v>
      </c>
      <c r="M25" s="40"/>
      <c r="N25" s="36">
        <f t="shared" si="0"/>
        <v>5023.2284102005488</v>
      </c>
      <c r="O25" s="36">
        <v>5021</v>
      </c>
      <c r="P25" s="18">
        <f t="shared" si="80"/>
        <v>0.46618341395479873</v>
      </c>
      <c r="Q25" s="81">
        <v>0.2092</v>
      </c>
      <c r="R25" s="37">
        <f t="shared" si="25"/>
        <v>27.246653919694072</v>
      </c>
      <c r="S25" s="40">
        <v>5.7</v>
      </c>
      <c r="T25" s="83">
        <f t="shared" si="1"/>
        <v>5050.4750641202427</v>
      </c>
      <c r="U25" s="36">
        <v>5021</v>
      </c>
      <c r="V25" s="98">
        <f t="shared" si="81"/>
        <v>6.1661834139547684</v>
      </c>
      <c r="W25" s="81">
        <v>0.2092</v>
      </c>
      <c r="X25" s="37">
        <f t="shared" si="27"/>
        <v>90.869980879541117</v>
      </c>
      <c r="Y25" s="40">
        <v>19.010000000000002</v>
      </c>
      <c r="Z25" s="83">
        <f t="shared" si="2"/>
        <v>5141.3450449997836</v>
      </c>
      <c r="AA25" s="83">
        <v>5139</v>
      </c>
      <c r="AB25" s="98">
        <f t="shared" si="82"/>
        <v>0.49058341395472232</v>
      </c>
      <c r="AC25" s="81">
        <v>0.2092</v>
      </c>
      <c r="AD25" s="37">
        <f t="shared" si="29"/>
        <v>90.869980879541117</v>
      </c>
      <c r="AE25" s="40">
        <v>19.010000000000002</v>
      </c>
      <c r="AF25" s="83">
        <f t="shared" si="56"/>
        <v>5232.2150258793245</v>
      </c>
      <c r="AG25" s="83">
        <v>5139</v>
      </c>
      <c r="AH25" s="98">
        <f t="shared" si="83"/>
        <v>19.500583413954676</v>
      </c>
      <c r="AI25" s="81">
        <v>0.2092</v>
      </c>
      <c r="AJ25" s="37">
        <f t="shared" si="31"/>
        <v>90.869980879541117</v>
      </c>
      <c r="AK25" s="40">
        <v>19.010000000000002</v>
      </c>
      <c r="AL25" s="83">
        <f t="shared" si="57"/>
        <v>5323.0850067588653</v>
      </c>
      <c r="AM25" s="83">
        <v>5331</v>
      </c>
      <c r="AN25" s="98">
        <f t="shared" si="84"/>
        <v>-1.6558165860453693</v>
      </c>
      <c r="AO25" s="81">
        <v>0.2092</v>
      </c>
      <c r="AP25" s="32">
        <f t="shared" si="33"/>
        <v>50.000000000000007</v>
      </c>
      <c r="AQ25" s="40">
        <v>10.46</v>
      </c>
      <c r="AR25" s="83">
        <f t="shared" si="58"/>
        <v>5373.0850067588653</v>
      </c>
      <c r="AS25" s="83">
        <v>5331</v>
      </c>
      <c r="AT25" s="98">
        <f t="shared" si="85"/>
        <v>8.8041834139546307</v>
      </c>
      <c r="AU25" s="81">
        <v>0.2092</v>
      </c>
      <c r="AV25" s="32">
        <f t="shared" si="35"/>
        <v>96.988527724665389</v>
      </c>
      <c r="AW25" s="40">
        <v>20.29</v>
      </c>
      <c r="AX25" s="83">
        <f t="shared" si="59"/>
        <v>5470.0735344835311</v>
      </c>
      <c r="AY25" s="83">
        <v>5457</v>
      </c>
      <c r="AZ25" s="98">
        <f t="shared" si="86"/>
        <v>2.734983413954716</v>
      </c>
      <c r="BA25" s="81">
        <v>0.2092</v>
      </c>
      <c r="BB25" s="32">
        <f t="shared" si="37"/>
        <v>61.9980879541109</v>
      </c>
      <c r="BC25" s="40">
        <v>12.97</v>
      </c>
      <c r="BD25" s="83">
        <f t="shared" si="60"/>
        <v>5532.071622437642</v>
      </c>
      <c r="BE25" s="83">
        <v>5542</v>
      </c>
      <c r="BF25" s="98">
        <f t="shared" si="8"/>
        <v>-2.0770165860453011</v>
      </c>
      <c r="BG25" s="81">
        <v>0.2092</v>
      </c>
      <c r="BH25" s="32">
        <f t="shared" si="38"/>
        <v>75.956022944550668</v>
      </c>
      <c r="BI25" s="40">
        <v>15.89</v>
      </c>
      <c r="BJ25" s="83">
        <f t="shared" si="61"/>
        <v>5608.0276453821925</v>
      </c>
      <c r="BK25" s="83">
        <v>5542</v>
      </c>
      <c r="BL25" s="98">
        <f t="shared" si="10"/>
        <v>13.812983413954678</v>
      </c>
      <c r="BM25" s="81">
        <v>0.2092</v>
      </c>
      <c r="BN25" s="32">
        <f t="shared" si="39"/>
        <v>100.00000000000001</v>
      </c>
      <c r="BO25" s="40">
        <v>20.92</v>
      </c>
      <c r="BP25" s="83">
        <f t="shared" si="62"/>
        <v>5708.0276453821925</v>
      </c>
      <c r="BQ25" s="84">
        <v>5746</v>
      </c>
      <c r="BR25" s="98">
        <f t="shared" si="12"/>
        <v>-7.9438165860453225</v>
      </c>
      <c r="BS25" s="81">
        <v>0.2092</v>
      </c>
      <c r="BT25" s="32">
        <f t="shared" si="40"/>
        <v>110.4206500956023</v>
      </c>
      <c r="BU25" s="40">
        <v>23.1</v>
      </c>
      <c r="BV25" s="83">
        <f t="shared" si="63"/>
        <v>5818.448295477795</v>
      </c>
      <c r="BW25" s="84">
        <v>5746</v>
      </c>
      <c r="BX25" s="98">
        <f t="shared" si="14"/>
        <v>15.156183413954714</v>
      </c>
      <c r="BY25" s="81">
        <v>0.2092</v>
      </c>
      <c r="BZ25" s="32">
        <f t="shared" si="41"/>
        <v>222.03632887189295</v>
      </c>
      <c r="CA25" s="40">
        <v>46.45</v>
      </c>
      <c r="CB25" s="83">
        <f t="shared" si="64"/>
        <v>6040.4846243496877</v>
      </c>
      <c r="CC25" s="84">
        <v>5921</v>
      </c>
      <c r="CD25" s="98">
        <f t="shared" si="16"/>
        <v>24.996183413954665</v>
      </c>
      <c r="CE25" s="81">
        <v>0.2321</v>
      </c>
      <c r="CF25" s="32">
        <f t="shared" si="42"/>
        <v>0</v>
      </c>
      <c r="CG25" s="40"/>
      <c r="CH25" s="83">
        <f t="shared" si="65"/>
        <v>6040.4846243496877</v>
      </c>
      <c r="CI25" s="84">
        <v>5921</v>
      </c>
      <c r="CJ25" s="98">
        <f t="shared" si="18"/>
        <v>27.732381311562513</v>
      </c>
      <c r="CK25" s="81">
        <v>0.2321</v>
      </c>
      <c r="CL25" s="32">
        <f t="shared" si="43"/>
        <v>71.090047393364927</v>
      </c>
      <c r="CM25" s="40">
        <v>16.5</v>
      </c>
      <c r="CN25" s="83">
        <f t="shared" si="66"/>
        <v>6111.5746717430529</v>
      </c>
      <c r="CO25" s="84">
        <v>5931</v>
      </c>
      <c r="CP25" s="98">
        <f t="shared" si="20"/>
        <v>41.911381311562586</v>
      </c>
      <c r="CQ25" s="81">
        <v>0.2321</v>
      </c>
      <c r="CR25" s="32">
        <f t="shared" si="44"/>
        <v>15.079707022834985</v>
      </c>
      <c r="CS25" s="40">
        <v>3.5</v>
      </c>
      <c r="CT25" s="83">
        <f t="shared" si="67"/>
        <v>6126.6543787658875</v>
      </c>
      <c r="CU25" s="84">
        <v>5942</v>
      </c>
      <c r="CV25" s="98">
        <f t="shared" si="45"/>
        <v>42.858281311562486</v>
      </c>
      <c r="CW25" s="81">
        <v>0.2321</v>
      </c>
      <c r="CX25" s="32">
        <f t="shared" si="46"/>
        <v>0</v>
      </c>
      <c r="CY25" s="40"/>
      <c r="CZ25" s="83">
        <f t="shared" si="68"/>
        <v>6126.6543787658875</v>
      </c>
      <c r="DA25" s="84">
        <v>5942</v>
      </c>
      <c r="DB25" s="98">
        <f t="shared" si="48"/>
        <v>42.858281311562486</v>
      </c>
      <c r="DC25" s="81">
        <v>0.2321</v>
      </c>
      <c r="DD25" s="32">
        <f t="shared" si="49"/>
        <v>65.015079707022835</v>
      </c>
      <c r="DE25" s="40">
        <v>15.09</v>
      </c>
      <c r="DF25" s="83">
        <f t="shared" si="69"/>
        <v>6191.6694584729103</v>
      </c>
      <c r="DG25" s="84">
        <v>6022</v>
      </c>
      <c r="DH25" s="98">
        <f t="shared" si="51"/>
        <v>39.38028131156247</v>
      </c>
      <c r="DI25" s="81">
        <v>0.2321</v>
      </c>
      <c r="DJ25" s="32">
        <f t="shared" si="52"/>
        <v>0</v>
      </c>
      <c r="DK25" s="40"/>
      <c r="DL25" s="83">
        <f t="shared" si="70"/>
        <v>6191.6694584729103</v>
      </c>
      <c r="DM25" s="84">
        <v>6022</v>
      </c>
      <c r="DN25" s="98">
        <f t="shared" si="54"/>
        <v>39.38028131156247</v>
      </c>
    </row>
    <row r="26" spans="1:118" s="39" customFormat="1" x14ac:dyDescent="0.35">
      <c r="A26" s="35"/>
      <c r="B26" s="16">
        <v>163</v>
      </c>
      <c r="C26" s="53" t="s">
        <v>21</v>
      </c>
      <c r="D26" s="18">
        <v>0</v>
      </c>
      <c r="E26" s="17">
        <v>0.19009999999999999</v>
      </c>
      <c r="F26" s="37">
        <f t="shared" si="22"/>
        <v>0</v>
      </c>
      <c r="G26" s="40"/>
      <c r="H26" s="36">
        <v>0</v>
      </c>
      <c r="I26" s="36">
        <v>0</v>
      </c>
      <c r="J26" s="18">
        <f t="shared" si="79"/>
        <v>0</v>
      </c>
      <c r="K26" s="81">
        <v>0.2092</v>
      </c>
      <c r="L26" s="37">
        <f t="shared" si="23"/>
        <v>0</v>
      </c>
      <c r="M26" s="40"/>
      <c r="N26" s="36">
        <f t="shared" si="0"/>
        <v>0</v>
      </c>
      <c r="O26" s="36">
        <v>0</v>
      </c>
      <c r="P26" s="18">
        <f t="shared" si="80"/>
        <v>0</v>
      </c>
      <c r="Q26" s="81">
        <v>0.2092</v>
      </c>
      <c r="R26" s="37">
        <f t="shared" si="25"/>
        <v>0</v>
      </c>
      <c r="S26" s="40"/>
      <c r="T26" s="83">
        <f t="shared" si="1"/>
        <v>0</v>
      </c>
      <c r="U26" s="36">
        <v>0</v>
      </c>
      <c r="V26" s="98">
        <f t="shared" si="81"/>
        <v>0</v>
      </c>
      <c r="W26" s="81">
        <v>0.2092</v>
      </c>
      <c r="X26" s="37">
        <f t="shared" si="27"/>
        <v>0</v>
      </c>
      <c r="Y26" s="40"/>
      <c r="Z26" s="83">
        <f t="shared" si="2"/>
        <v>0</v>
      </c>
      <c r="AA26" s="83">
        <v>0</v>
      </c>
      <c r="AB26" s="98">
        <f t="shared" si="82"/>
        <v>0</v>
      </c>
      <c r="AC26" s="81">
        <v>0.2092</v>
      </c>
      <c r="AD26" s="37">
        <f t="shared" si="29"/>
        <v>0</v>
      </c>
      <c r="AE26" s="40"/>
      <c r="AF26" s="83">
        <f t="shared" si="56"/>
        <v>0</v>
      </c>
      <c r="AG26" s="83">
        <v>0</v>
      </c>
      <c r="AH26" s="98">
        <f t="shared" si="83"/>
        <v>0</v>
      </c>
      <c r="AI26" s="81">
        <v>0.2092</v>
      </c>
      <c r="AJ26" s="37">
        <f t="shared" si="31"/>
        <v>0</v>
      </c>
      <c r="AK26" s="40"/>
      <c r="AL26" s="83">
        <f t="shared" si="57"/>
        <v>0</v>
      </c>
      <c r="AM26" s="83">
        <v>0</v>
      </c>
      <c r="AN26" s="98">
        <f t="shared" si="84"/>
        <v>0</v>
      </c>
      <c r="AO26" s="81">
        <v>0.2092</v>
      </c>
      <c r="AP26" s="32">
        <f t="shared" si="33"/>
        <v>0</v>
      </c>
      <c r="AQ26" s="40"/>
      <c r="AR26" s="83">
        <f t="shared" si="58"/>
        <v>0</v>
      </c>
      <c r="AS26" s="83">
        <v>0</v>
      </c>
      <c r="AT26" s="98">
        <f t="shared" si="85"/>
        <v>0</v>
      </c>
      <c r="AU26" s="81">
        <v>0.2092</v>
      </c>
      <c r="AV26" s="32">
        <f t="shared" si="35"/>
        <v>0</v>
      </c>
      <c r="AW26" s="40"/>
      <c r="AX26" s="83">
        <f t="shared" si="59"/>
        <v>0</v>
      </c>
      <c r="AY26" s="83">
        <v>0</v>
      </c>
      <c r="AZ26" s="98">
        <f t="shared" si="86"/>
        <v>0</v>
      </c>
      <c r="BA26" s="81">
        <v>0.2092</v>
      </c>
      <c r="BB26" s="32">
        <f t="shared" si="37"/>
        <v>0</v>
      </c>
      <c r="BC26" s="40"/>
      <c r="BD26" s="83">
        <f t="shared" si="60"/>
        <v>0</v>
      </c>
      <c r="BE26" s="83">
        <v>0</v>
      </c>
      <c r="BF26" s="98">
        <f t="shared" si="8"/>
        <v>0</v>
      </c>
      <c r="BG26" s="81">
        <v>0.2092</v>
      </c>
      <c r="BH26" s="32">
        <f t="shared" si="38"/>
        <v>0</v>
      </c>
      <c r="BI26" s="40"/>
      <c r="BJ26" s="83">
        <f t="shared" si="61"/>
        <v>0</v>
      </c>
      <c r="BK26" s="83">
        <v>0</v>
      </c>
      <c r="BL26" s="98">
        <f t="shared" si="10"/>
        <v>0</v>
      </c>
      <c r="BM26" s="81">
        <v>0.2092</v>
      </c>
      <c r="BN26" s="32">
        <f t="shared" si="39"/>
        <v>0</v>
      </c>
      <c r="BO26" s="40"/>
      <c r="BP26" s="83">
        <f t="shared" si="62"/>
        <v>0</v>
      </c>
      <c r="BQ26" s="84">
        <v>0</v>
      </c>
      <c r="BR26" s="98">
        <f t="shared" si="12"/>
        <v>0</v>
      </c>
      <c r="BS26" s="81">
        <v>0.2092</v>
      </c>
      <c r="BT26" s="32">
        <f t="shared" si="40"/>
        <v>0</v>
      </c>
      <c r="BU26" s="40"/>
      <c r="BV26" s="83">
        <f t="shared" si="63"/>
        <v>0</v>
      </c>
      <c r="BW26" s="84">
        <v>0</v>
      </c>
      <c r="BX26" s="98">
        <f t="shared" si="14"/>
        <v>0</v>
      </c>
      <c r="BY26" s="81">
        <v>0.2092</v>
      </c>
      <c r="BZ26" s="32">
        <f t="shared" si="41"/>
        <v>0</v>
      </c>
      <c r="CA26" s="40"/>
      <c r="CB26" s="83">
        <f t="shared" si="64"/>
        <v>0</v>
      </c>
      <c r="CC26" s="84">
        <v>0</v>
      </c>
      <c r="CD26" s="98">
        <f t="shared" si="16"/>
        <v>0</v>
      </c>
      <c r="CE26" s="81">
        <v>0.2321</v>
      </c>
      <c r="CF26" s="32">
        <f t="shared" si="42"/>
        <v>0</v>
      </c>
      <c r="CG26" s="40"/>
      <c r="CH26" s="83">
        <f t="shared" si="65"/>
        <v>0</v>
      </c>
      <c r="CI26" s="84">
        <v>0</v>
      </c>
      <c r="CJ26" s="98">
        <f t="shared" si="18"/>
        <v>0</v>
      </c>
      <c r="CK26" s="81">
        <v>0.2321</v>
      </c>
      <c r="CL26" s="32">
        <f t="shared" si="43"/>
        <v>0</v>
      </c>
      <c r="CM26" s="40"/>
      <c r="CN26" s="83">
        <f t="shared" si="66"/>
        <v>0</v>
      </c>
      <c r="CO26" s="84">
        <v>0</v>
      </c>
      <c r="CP26" s="98">
        <f t="shared" si="20"/>
        <v>0</v>
      </c>
      <c r="CQ26" s="81">
        <v>0.2321</v>
      </c>
      <c r="CR26" s="32">
        <f t="shared" si="44"/>
        <v>0</v>
      </c>
      <c r="CS26" s="40"/>
      <c r="CT26" s="83">
        <f t="shared" si="67"/>
        <v>0</v>
      </c>
      <c r="CU26" s="84">
        <v>0</v>
      </c>
      <c r="CV26" s="98">
        <f t="shared" si="45"/>
        <v>0</v>
      </c>
      <c r="CW26" s="81">
        <v>0.2321</v>
      </c>
      <c r="CX26" s="32">
        <f t="shared" si="46"/>
        <v>0</v>
      </c>
      <c r="CY26" s="40"/>
      <c r="CZ26" s="83">
        <f t="shared" si="68"/>
        <v>0</v>
      </c>
      <c r="DA26" s="84">
        <v>0</v>
      </c>
      <c r="DB26" s="98">
        <f t="shared" si="48"/>
        <v>0</v>
      </c>
      <c r="DC26" s="81">
        <v>0.2321</v>
      </c>
      <c r="DD26" s="32">
        <f t="shared" si="49"/>
        <v>0</v>
      </c>
      <c r="DE26" s="40"/>
      <c r="DF26" s="83">
        <f t="shared" si="69"/>
        <v>0</v>
      </c>
      <c r="DG26" s="84">
        <v>0</v>
      </c>
      <c r="DH26" s="98">
        <f t="shared" si="51"/>
        <v>0</v>
      </c>
      <c r="DI26" s="81">
        <v>0.2321</v>
      </c>
      <c r="DJ26" s="32">
        <f t="shared" si="52"/>
        <v>0</v>
      </c>
      <c r="DK26" s="40"/>
      <c r="DL26" s="83">
        <f t="shared" si="70"/>
        <v>0</v>
      </c>
      <c r="DM26" s="84">
        <v>0</v>
      </c>
      <c r="DN26" s="98">
        <f t="shared" si="54"/>
        <v>0</v>
      </c>
    </row>
    <row r="27" spans="1:118" s="39" customFormat="1" x14ac:dyDescent="0.35">
      <c r="A27" s="35"/>
      <c r="B27" s="16">
        <v>164</v>
      </c>
      <c r="C27" s="53" t="s">
        <v>29</v>
      </c>
      <c r="D27" s="18">
        <v>47.505242085909984</v>
      </c>
      <c r="E27" s="17">
        <v>0.19009999999999999</v>
      </c>
      <c r="F27" s="37">
        <f t="shared" si="22"/>
        <v>0</v>
      </c>
      <c r="G27" s="40"/>
      <c r="H27" s="36">
        <v>1119.8960656807469</v>
      </c>
      <c r="I27" s="36">
        <v>870</v>
      </c>
      <c r="J27" s="18">
        <f t="shared" si="79"/>
        <v>47.505242085909984</v>
      </c>
      <c r="K27" s="81">
        <v>0.2092</v>
      </c>
      <c r="L27" s="37">
        <f t="shared" si="23"/>
        <v>0</v>
      </c>
      <c r="M27" s="40"/>
      <c r="N27" s="36">
        <f t="shared" si="0"/>
        <v>1119.8960656807469</v>
      </c>
      <c r="O27" s="36">
        <v>870</v>
      </c>
      <c r="P27" s="18">
        <f t="shared" si="80"/>
        <v>52.278256940412255</v>
      </c>
      <c r="Q27" s="81">
        <v>0.2092</v>
      </c>
      <c r="R27" s="37">
        <f t="shared" si="25"/>
        <v>0</v>
      </c>
      <c r="S27" s="40"/>
      <c r="T27" s="83">
        <f t="shared" si="1"/>
        <v>1119.8960656807469</v>
      </c>
      <c r="U27" s="36">
        <v>870</v>
      </c>
      <c r="V27" s="98">
        <f t="shared" si="81"/>
        <v>52.278256940412255</v>
      </c>
      <c r="W27" s="81">
        <v>0.2092</v>
      </c>
      <c r="X27" s="37">
        <f t="shared" si="27"/>
        <v>0</v>
      </c>
      <c r="Y27" s="40"/>
      <c r="Z27" s="83">
        <f t="shared" si="2"/>
        <v>1119.8960656807469</v>
      </c>
      <c r="AA27" s="83">
        <v>869</v>
      </c>
      <c r="AB27" s="98">
        <f t="shared" si="82"/>
        <v>52.487456940412251</v>
      </c>
      <c r="AC27" s="81">
        <v>0.2092</v>
      </c>
      <c r="AD27" s="37">
        <f t="shared" si="29"/>
        <v>0</v>
      </c>
      <c r="AE27" s="40"/>
      <c r="AF27" s="83">
        <f t="shared" si="56"/>
        <v>1119.8960656807469</v>
      </c>
      <c r="AG27" s="83">
        <v>869</v>
      </c>
      <c r="AH27" s="98">
        <f t="shared" si="83"/>
        <v>52.487456940412251</v>
      </c>
      <c r="AI27" s="81">
        <v>0.2092</v>
      </c>
      <c r="AJ27" s="37">
        <f t="shared" si="31"/>
        <v>0</v>
      </c>
      <c r="AK27" s="40"/>
      <c r="AL27" s="83">
        <f t="shared" si="57"/>
        <v>1119.8960656807469</v>
      </c>
      <c r="AM27" s="83">
        <v>882</v>
      </c>
      <c r="AN27" s="98">
        <f t="shared" si="84"/>
        <v>49.767856940412251</v>
      </c>
      <c r="AO27" s="81">
        <v>0.2092</v>
      </c>
      <c r="AP27" s="32">
        <f t="shared" si="33"/>
        <v>0</v>
      </c>
      <c r="AQ27" s="40"/>
      <c r="AR27" s="83">
        <f t="shared" si="58"/>
        <v>1119.8960656807469</v>
      </c>
      <c r="AS27" s="83">
        <v>882</v>
      </c>
      <c r="AT27" s="98">
        <f t="shared" si="85"/>
        <v>49.767856940412251</v>
      </c>
      <c r="AU27" s="81">
        <v>0.2092</v>
      </c>
      <c r="AV27" s="32">
        <f t="shared" si="35"/>
        <v>0</v>
      </c>
      <c r="AW27" s="40"/>
      <c r="AX27" s="83">
        <f t="shared" si="59"/>
        <v>1119.8960656807469</v>
      </c>
      <c r="AY27" s="83">
        <v>916</v>
      </c>
      <c r="AZ27" s="98">
        <f t="shared" si="86"/>
        <v>42.655056940412251</v>
      </c>
      <c r="BA27" s="81">
        <v>0.2092</v>
      </c>
      <c r="BB27" s="32">
        <f t="shared" si="37"/>
        <v>0</v>
      </c>
      <c r="BC27" s="40"/>
      <c r="BD27" s="83">
        <f t="shared" si="60"/>
        <v>1119.8960656807469</v>
      </c>
      <c r="BE27" s="83">
        <v>924</v>
      </c>
      <c r="BF27" s="98">
        <f t="shared" si="8"/>
        <v>40.981456940412251</v>
      </c>
      <c r="BG27" s="81">
        <v>0.2092</v>
      </c>
      <c r="BH27" s="32">
        <f t="shared" si="38"/>
        <v>0</v>
      </c>
      <c r="BI27" s="40"/>
      <c r="BJ27" s="83">
        <f t="shared" si="61"/>
        <v>1119.8960656807469</v>
      </c>
      <c r="BK27" s="83">
        <v>924</v>
      </c>
      <c r="BL27" s="98">
        <f t="shared" si="10"/>
        <v>40.981456940412251</v>
      </c>
      <c r="BM27" s="81">
        <v>0.2092</v>
      </c>
      <c r="BN27" s="32">
        <f t="shared" si="39"/>
        <v>0</v>
      </c>
      <c r="BO27" s="40"/>
      <c r="BP27" s="83">
        <f t="shared" si="62"/>
        <v>1119.8960656807469</v>
      </c>
      <c r="BQ27" s="84">
        <v>924</v>
      </c>
      <c r="BR27" s="98">
        <f t="shared" si="12"/>
        <v>40.981456940412251</v>
      </c>
      <c r="BS27" s="81">
        <v>0.2092</v>
      </c>
      <c r="BT27" s="32">
        <f t="shared" si="40"/>
        <v>0</v>
      </c>
      <c r="BU27" s="40"/>
      <c r="BV27" s="83">
        <f t="shared" si="63"/>
        <v>1119.8960656807469</v>
      </c>
      <c r="BW27" s="84">
        <v>924</v>
      </c>
      <c r="BX27" s="98">
        <f t="shared" si="14"/>
        <v>40.981456940412251</v>
      </c>
      <c r="BY27" s="81">
        <v>0.2092</v>
      </c>
      <c r="BZ27" s="32">
        <f t="shared" si="41"/>
        <v>0</v>
      </c>
      <c r="CA27" s="40"/>
      <c r="CB27" s="83">
        <f t="shared" si="64"/>
        <v>1119.8960656807469</v>
      </c>
      <c r="CC27" s="84">
        <v>930</v>
      </c>
      <c r="CD27" s="98">
        <f t="shared" si="16"/>
        <v>39.726256940412256</v>
      </c>
      <c r="CE27" s="81">
        <v>0.2321</v>
      </c>
      <c r="CF27" s="32">
        <f t="shared" si="42"/>
        <v>0</v>
      </c>
      <c r="CG27" s="40"/>
      <c r="CH27" s="83">
        <f t="shared" si="65"/>
        <v>1119.8960656807469</v>
      </c>
      <c r="CI27" s="84">
        <v>930</v>
      </c>
      <c r="CJ27" s="98">
        <f t="shared" si="18"/>
        <v>44.074876844501361</v>
      </c>
      <c r="CK27" s="81">
        <v>0.2321</v>
      </c>
      <c r="CL27" s="32">
        <f t="shared" si="43"/>
        <v>0</v>
      </c>
      <c r="CM27" s="40"/>
      <c r="CN27" s="83">
        <f t="shared" si="66"/>
        <v>1119.8960656807469</v>
      </c>
      <c r="CO27" s="84">
        <v>930</v>
      </c>
      <c r="CP27" s="98">
        <f t="shared" si="20"/>
        <v>44.074876844501361</v>
      </c>
      <c r="CQ27" s="81">
        <v>0.2321</v>
      </c>
      <c r="CR27" s="32">
        <f t="shared" si="44"/>
        <v>0</v>
      </c>
      <c r="CS27" s="40"/>
      <c r="CT27" s="83">
        <f t="shared" si="67"/>
        <v>1119.8960656807469</v>
      </c>
      <c r="CU27" s="84">
        <v>930</v>
      </c>
      <c r="CV27" s="98">
        <f t="shared" si="45"/>
        <v>44.074876844501361</v>
      </c>
      <c r="CW27" s="81">
        <v>0.2321</v>
      </c>
      <c r="CX27" s="32">
        <f t="shared" si="46"/>
        <v>0</v>
      </c>
      <c r="CY27" s="40"/>
      <c r="CZ27" s="83">
        <f t="shared" si="68"/>
        <v>1119.8960656807469</v>
      </c>
      <c r="DA27" s="84">
        <v>930</v>
      </c>
      <c r="DB27" s="98">
        <f t="shared" si="48"/>
        <v>44.074876844501361</v>
      </c>
      <c r="DC27" s="81">
        <v>0.2321</v>
      </c>
      <c r="DD27" s="32">
        <f t="shared" si="49"/>
        <v>0</v>
      </c>
      <c r="DE27" s="40"/>
      <c r="DF27" s="83">
        <f t="shared" si="69"/>
        <v>1119.8960656807469</v>
      </c>
      <c r="DG27" s="84">
        <v>934</v>
      </c>
      <c r="DH27" s="98">
        <f t="shared" si="51"/>
        <v>43.146476844501358</v>
      </c>
      <c r="DI27" s="81">
        <v>0.2321</v>
      </c>
      <c r="DJ27" s="32">
        <f t="shared" si="52"/>
        <v>0</v>
      </c>
      <c r="DK27" s="40"/>
      <c r="DL27" s="83">
        <f t="shared" si="70"/>
        <v>1119.8960656807469</v>
      </c>
      <c r="DM27" s="84">
        <v>934</v>
      </c>
      <c r="DN27" s="98">
        <f t="shared" si="54"/>
        <v>43.146476844501358</v>
      </c>
    </row>
    <row r="28" spans="1:118" s="39" customFormat="1" x14ac:dyDescent="0.35">
      <c r="A28" s="35"/>
      <c r="B28" s="16">
        <v>165</v>
      </c>
      <c r="C28" s="53" t="s">
        <v>30</v>
      </c>
      <c r="D28" s="18">
        <v>54.935448695295428</v>
      </c>
      <c r="E28" s="17">
        <v>0.19009999999999999</v>
      </c>
      <c r="F28" s="37">
        <f t="shared" si="22"/>
        <v>0</v>
      </c>
      <c r="G28" s="40"/>
      <c r="H28" s="36">
        <v>8744.9818447937687</v>
      </c>
      <c r="I28" s="42">
        <v>8456</v>
      </c>
      <c r="J28" s="18">
        <f t="shared" si="79"/>
        <v>54.935448695295428</v>
      </c>
      <c r="K28" s="81">
        <v>0.2092</v>
      </c>
      <c r="L28" s="37">
        <f t="shared" si="23"/>
        <v>272.60994263862335</v>
      </c>
      <c r="M28" s="40">
        <v>57.03</v>
      </c>
      <c r="N28" s="36">
        <f t="shared" si="0"/>
        <v>9017.5917874323914</v>
      </c>
      <c r="O28" s="42">
        <v>8456</v>
      </c>
      <c r="P28" s="18">
        <f t="shared" si="80"/>
        <v>117.48500193085627</v>
      </c>
      <c r="Q28" s="81">
        <v>0.2092</v>
      </c>
      <c r="R28" s="37">
        <f t="shared" si="25"/>
        <v>0</v>
      </c>
      <c r="S28" s="40"/>
      <c r="T28" s="83">
        <f t="shared" si="1"/>
        <v>9017.5917874323914</v>
      </c>
      <c r="U28" s="42">
        <v>8456</v>
      </c>
      <c r="V28" s="98">
        <f t="shared" si="81"/>
        <v>117.48500193085627</v>
      </c>
      <c r="W28" s="81">
        <v>0.2092</v>
      </c>
      <c r="X28" s="37">
        <f t="shared" si="27"/>
        <v>90.869980879541117</v>
      </c>
      <c r="Y28" s="40">
        <v>19.010000000000002</v>
      </c>
      <c r="Z28" s="83">
        <f t="shared" si="2"/>
        <v>9108.4617683119322</v>
      </c>
      <c r="AA28" s="83">
        <v>9086</v>
      </c>
      <c r="AB28" s="98">
        <f t="shared" si="82"/>
        <v>4.6990019308562259</v>
      </c>
      <c r="AC28" s="81">
        <v>0.2092</v>
      </c>
      <c r="AD28" s="37">
        <f t="shared" si="29"/>
        <v>0</v>
      </c>
      <c r="AE28" s="40"/>
      <c r="AF28" s="83">
        <f t="shared" si="56"/>
        <v>9108.4617683119322</v>
      </c>
      <c r="AG28" s="83">
        <v>9086</v>
      </c>
      <c r="AH28" s="98">
        <f t="shared" si="83"/>
        <v>4.6990019308562259</v>
      </c>
      <c r="AI28" s="81">
        <v>0.2092</v>
      </c>
      <c r="AJ28" s="37">
        <f t="shared" si="31"/>
        <v>181.73996175908223</v>
      </c>
      <c r="AK28" s="40">
        <v>38.020000000000003</v>
      </c>
      <c r="AL28" s="83">
        <f t="shared" si="57"/>
        <v>9290.201730071014</v>
      </c>
      <c r="AM28" s="83">
        <v>9239</v>
      </c>
      <c r="AN28" s="98">
        <f t="shared" si="84"/>
        <v>10.711401930856134</v>
      </c>
      <c r="AO28" s="81">
        <v>0.2092</v>
      </c>
      <c r="AP28" s="32">
        <f t="shared" si="33"/>
        <v>181.73996175908223</v>
      </c>
      <c r="AQ28" s="40">
        <v>38.020000000000003</v>
      </c>
      <c r="AR28" s="83">
        <f t="shared" si="58"/>
        <v>9471.9416918300958</v>
      </c>
      <c r="AS28" s="83">
        <v>9239</v>
      </c>
      <c r="AT28" s="98">
        <f t="shared" si="85"/>
        <v>48.731401930856045</v>
      </c>
      <c r="AU28" s="81">
        <v>0.2092</v>
      </c>
      <c r="AV28" s="32">
        <f t="shared" si="35"/>
        <v>0</v>
      </c>
      <c r="AW28" s="40"/>
      <c r="AX28" s="83">
        <f t="shared" si="59"/>
        <v>9471.9416918300958</v>
      </c>
      <c r="AY28" s="83">
        <v>9334</v>
      </c>
      <c r="AZ28" s="98">
        <f t="shared" si="86"/>
        <v>28.857401930856042</v>
      </c>
      <c r="BA28" s="81">
        <v>0.2092</v>
      </c>
      <c r="BB28" s="32">
        <f t="shared" si="37"/>
        <v>0</v>
      </c>
      <c r="BC28" s="40"/>
      <c r="BD28" s="83">
        <f t="shared" si="60"/>
        <v>9471.9416918300958</v>
      </c>
      <c r="BE28" s="83">
        <v>9398</v>
      </c>
      <c r="BF28" s="98">
        <f t="shared" si="8"/>
        <v>15.468601930856043</v>
      </c>
      <c r="BG28" s="81">
        <v>0.2092</v>
      </c>
      <c r="BH28" s="32">
        <f t="shared" si="38"/>
        <v>90.869980879541117</v>
      </c>
      <c r="BI28" s="40">
        <v>19.010000000000002</v>
      </c>
      <c r="BJ28" s="83">
        <f t="shared" si="61"/>
        <v>9562.8116727096367</v>
      </c>
      <c r="BK28" s="83">
        <v>9398</v>
      </c>
      <c r="BL28" s="98">
        <f t="shared" si="10"/>
        <v>34.478601930855994</v>
      </c>
      <c r="BM28" s="81">
        <v>0.2092</v>
      </c>
      <c r="BN28" s="32">
        <f t="shared" si="39"/>
        <v>90.869980879541117</v>
      </c>
      <c r="BO28" s="40">
        <v>19.010000000000002</v>
      </c>
      <c r="BP28" s="83">
        <f t="shared" si="62"/>
        <v>9653.6816535891776</v>
      </c>
      <c r="BQ28" s="84">
        <v>9398</v>
      </c>
      <c r="BR28" s="98">
        <f t="shared" si="12"/>
        <v>53.48860193085595</v>
      </c>
      <c r="BS28" s="81">
        <v>0.2092</v>
      </c>
      <c r="BT28" s="32">
        <f t="shared" si="40"/>
        <v>200.00000000000003</v>
      </c>
      <c r="BU28" s="40">
        <v>41.84</v>
      </c>
      <c r="BV28" s="83">
        <f t="shared" si="63"/>
        <v>9853.6816535891776</v>
      </c>
      <c r="BW28" s="84">
        <v>9398</v>
      </c>
      <c r="BX28" s="98">
        <f t="shared" si="14"/>
        <v>95.328601930855953</v>
      </c>
      <c r="BY28" s="81">
        <v>0.2092</v>
      </c>
      <c r="BZ28" s="32">
        <f t="shared" si="41"/>
        <v>200.00000000000003</v>
      </c>
      <c r="CA28" s="40">
        <v>41.84</v>
      </c>
      <c r="CB28" s="83">
        <f t="shared" si="64"/>
        <v>10053.681653589178</v>
      </c>
      <c r="CC28" s="84">
        <v>10394</v>
      </c>
      <c r="CD28" s="98">
        <f t="shared" si="16"/>
        <v>-71.19459806914405</v>
      </c>
      <c r="CE28" s="81">
        <v>0.2321</v>
      </c>
      <c r="CF28" s="32">
        <f t="shared" si="42"/>
        <v>510.21111589831969</v>
      </c>
      <c r="CG28" s="40">
        <v>118.42</v>
      </c>
      <c r="CH28" s="83">
        <f t="shared" si="65"/>
        <v>10563.892769487496</v>
      </c>
      <c r="CI28" s="84">
        <v>10394</v>
      </c>
      <c r="CJ28" s="98">
        <f t="shared" si="18"/>
        <v>39.432111798047934</v>
      </c>
      <c r="CK28" s="81">
        <v>0.2321</v>
      </c>
      <c r="CL28" s="32">
        <f t="shared" si="43"/>
        <v>100</v>
      </c>
      <c r="CM28" s="40">
        <v>23.21</v>
      </c>
      <c r="CN28" s="83">
        <f t="shared" si="66"/>
        <v>10663.892769487496</v>
      </c>
      <c r="CO28" s="84">
        <v>10621</v>
      </c>
      <c r="CP28" s="98">
        <f t="shared" si="20"/>
        <v>9.9554117980479333</v>
      </c>
      <c r="CQ28" s="81">
        <v>0.2321</v>
      </c>
      <c r="CR28" s="32">
        <f t="shared" si="44"/>
        <v>100</v>
      </c>
      <c r="CS28" s="40">
        <v>23.21</v>
      </c>
      <c r="CT28" s="83">
        <f t="shared" si="67"/>
        <v>10763.892769487496</v>
      </c>
      <c r="CU28" s="84">
        <v>10725</v>
      </c>
      <c r="CV28" s="98">
        <f t="shared" si="45"/>
        <v>9.0270117980479334</v>
      </c>
      <c r="CW28" s="81">
        <v>0.2321</v>
      </c>
      <c r="CX28" s="32">
        <f t="shared" si="46"/>
        <v>0</v>
      </c>
      <c r="CY28" s="40"/>
      <c r="CZ28" s="83">
        <f t="shared" si="68"/>
        <v>10763.892769487496</v>
      </c>
      <c r="DA28" s="84">
        <v>10725</v>
      </c>
      <c r="DB28" s="98">
        <f t="shared" si="48"/>
        <v>9.0270117980479334</v>
      </c>
      <c r="DC28" s="81">
        <v>0.2321</v>
      </c>
      <c r="DD28" s="32">
        <f t="shared" si="49"/>
        <v>0</v>
      </c>
      <c r="DE28" s="40"/>
      <c r="DF28" s="83">
        <f t="shared" si="69"/>
        <v>10763.892769487496</v>
      </c>
      <c r="DG28" s="84">
        <v>10814</v>
      </c>
      <c r="DH28" s="98">
        <f t="shared" si="51"/>
        <v>-11.629888201952067</v>
      </c>
      <c r="DI28" s="81">
        <v>0.2321</v>
      </c>
      <c r="DJ28" s="32">
        <f t="shared" si="52"/>
        <v>200</v>
      </c>
      <c r="DK28" s="40">
        <v>46.42</v>
      </c>
      <c r="DL28" s="83">
        <f t="shared" si="70"/>
        <v>10963.892769487496</v>
      </c>
      <c r="DM28" s="84">
        <v>10814</v>
      </c>
      <c r="DN28" s="98">
        <f t="shared" si="54"/>
        <v>34.790111798047931</v>
      </c>
    </row>
    <row r="29" spans="1:118" s="34" customFormat="1" x14ac:dyDescent="0.35">
      <c r="A29" s="30"/>
      <c r="B29" s="16" t="s">
        <v>17</v>
      </c>
      <c r="C29" s="53" t="s">
        <v>6</v>
      </c>
      <c r="D29" s="18">
        <v>9.0396735363987979</v>
      </c>
      <c r="E29" s="17">
        <v>0.19009999999999999</v>
      </c>
      <c r="F29" s="37">
        <f t="shared" si="22"/>
        <v>0</v>
      </c>
      <c r="G29" s="40"/>
      <c r="H29" s="36">
        <v>8799.5522016643808</v>
      </c>
      <c r="I29" s="36">
        <v>8752</v>
      </c>
      <c r="J29" s="18">
        <f t="shared" si="79"/>
        <v>9.0396735363987979</v>
      </c>
      <c r="K29" s="81">
        <v>0.2092</v>
      </c>
      <c r="L29" s="37">
        <f t="shared" si="23"/>
        <v>0</v>
      </c>
      <c r="M29" s="40"/>
      <c r="N29" s="36">
        <f t="shared" si="0"/>
        <v>8799.5522016643808</v>
      </c>
      <c r="O29" s="36">
        <v>8752</v>
      </c>
      <c r="P29" s="18">
        <f t="shared" si="80"/>
        <v>9.947920588188472</v>
      </c>
      <c r="Q29" s="81">
        <v>0.2092</v>
      </c>
      <c r="R29" s="37">
        <f t="shared" si="25"/>
        <v>0</v>
      </c>
      <c r="S29" s="40"/>
      <c r="T29" s="83">
        <f t="shared" si="1"/>
        <v>8799.5522016643808</v>
      </c>
      <c r="U29" s="36">
        <v>8752</v>
      </c>
      <c r="V29" s="98">
        <f t="shared" si="81"/>
        <v>9.947920588188472</v>
      </c>
      <c r="W29" s="81">
        <v>0.2092</v>
      </c>
      <c r="X29" s="37">
        <f t="shared" si="27"/>
        <v>0</v>
      </c>
      <c r="Y29" s="40"/>
      <c r="Z29" s="83">
        <f t="shared" si="2"/>
        <v>8799.5522016643808</v>
      </c>
      <c r="AA29" s="83">
        <v>8753</v>
      </c>
      <c r="AB29" s="98">
        <f t="shared" si="82"/>
        <v>9.7387205881884729</v>
      </c>
      <c r="AC29" s="81">
        <v>0.2092</v>
      </c>
      <c r="AD29" s="37">
        <f t="shared" si="29"/>
        <v>0</v>
      </c>
      <c r="AE29" s="40"/>
      <c r="AF29" s="83">
        <f t="shared" si="56"/>
        <v>8799.5522016643808</v>
      </c>
      <c r="AG29" s="83">
        <v>8753</v>
      </c>
      <c r="AH29" s="98">
        <f t="shared" si="83"/>
        <v>9.7387205881884729</v>
      </c>
      <c r="AI29" s="81">
        <v>0.2092</v>
      </c>
      <c r="AJ29" s="37">
        <f t="shared" si="31"/>
        <v>0</v>
      </c>
      <c r="AK29" s="40"/>
      <c r="AL29" s="83">
        <f t="shared" si="57"/>
        <v>8799.5522016643808</v>
      </c>
      <c r="AM29" s="83">
        <v>8758</v>
      </c>
      <c r="AN29" s="98">
        <f t="shared" si="84"/>
        <v>8.6927205881884735</v>
      </c>
      <c r="AO29" s="81">
        <v>0.2092</v>
      </c>
      <c r="AP29" s="32">
        <f t="shared" si="33"/>
        <v>0</v>
      </c>
      <c r="AQ29" s="40"/>
      <c r="AR29" s="83">
        <f t="shared" si="58"/>
        <v>8799.5522016643808</v>
      </c>
      <c r="AS29" s="83">
        <v>8758</v>
      </c>
      <c r="AT29" s="98">
        <f t="shared" si="85"/>
        <v>8.6927205881884735</v>
      </c>
      <c r="AU29" s="81">
        <v>0.2092</v>
      </c>
      <c r="AV29" s="32">
        <f t="shared" si="35"/>
        <v>47.801147227533463</v>
      </c>
      <c r="AW29" s="40">
        <v>10</v>
      </c>
      <c r="AX29" s="83">
        <f t="shared" si="59"/>
        <v>8847.3533488919147</v>
      </c>
      <c r="AY29" s="83">
        <v>8826</v>
      </c>
      <c r="AZ29" s="98">
        <f t="shared" si="86"/>
        <v>4.4671205881885596</v>
      </c>
      <c r="BA29" s="81">
        <v>0.2092</v>
      </c>
      <c r="BB29" s="32">
        <f t="shared" si="37"/>
        <v>95.602294455066925</v>
      </c>
      <c r="BC29" s="40">
        <v>20</v>
      </c>
      <c r="BD29" s="83">
        <f t="shared" si="60"/>
        <v>8942.9556433469825</v>
      </c>
      <c r="BE29" s="83">
        <v>8852</v>
      </c>
      <c r="BF29" s="98">
        <f t="shared" si="8"/>
        <v>19.027920588188731</v>
      </c>
      <c r="BG29" s="81">
        <v>0.2092</v>
      </c>
      <c r="BH29" s="32">
        <f t="shared" si="38"/>
        <v>0</v>
      </c>
      <c r="BI29" s="40"/>
      <c r="BJ29" s="83">
        <f t="shared" si="61"/>
        <v>8942.9556433469825</v>
      </c>
      <c r="BK29" s="83">
        <v>8852</v>
      </c>
      <c r="BL29" s="98">
        <f t="shared" si="10"/>
        <v>19.027920588188731</v>
      </c>
      <c r="BM29" s="81">
        <v>0.2092</v>
      </c>
      <c r="BN29" s="32">
        <f t="shared" si="39"/>
        <v>0</v>
      </c>
      <c r="BO29" s="40"/>
      <c r="BP29" s="83">
        <f t="shared" si="62"/>
        <v>8942.9556433469825</v>
      </c>
      <c r="BQ29" s="84">
        <v>8852</v>
      </c>
      <c r="BR29" s="98">
        <f t="shared" si="12"/>
        <v>19.027920588188731</v>
      </c>
      <c r="BS29" s="81">
        <v>0.2092</v>
      </c>
      <c r="BT29" s="32">
        <f t="shared" si="40"/>
        <v>0</v>
      </c>
      <c r="BU29" s="40"/>
      <c r="BV29" s="83">
        <f t="shared" si="63"/>
        <v>8942.9556433469825</v>
      </c>
      <c r="BW29" s="84">
        <v>8852</v>
      </c>
      <c r="BX29" s="98">
        <f t="shared" si="14"/>
        <v>19.027920588188731</v>
      </c>
      <c r="BY29" s="81">
        <v>0.2092</v>
      </c>
      <c r="BZ29" s="32">
        <f t="shared" si="41"/>
        <v>0</v>
      </c>
      <c r="CA29" s="40"/>
      <c r="CB29" s="83">
        <f t="shared" si="64"/>
        <v>8942.9556433469825</v>
      </c>
      <c r="CC29" s="84">
        <v>8860</v>
      </c>
      <c r="CD29" s="98">
        <f t="shared" si="16"/>
        <v>17.354320588188731</v>
      </c>
      <c r="CE29" s="81">
        <v>0.2321</v>
      </c>
      <c r="CF29" s="32">
        <f t="shared" si="42"/>
        <v>0</v>
      </c>
      <c r="CG29" s="40"/>
      <c r="CH29" s="83">
        <f t="shared" si="65"/>
        <v>8942.9556433469825</v>
      </c>
      <c r="CI29" s="84">
        <v>8860</v>
      </c>
      <c r="CJ29" s="98">
        <f t="shared" si="18"/>
        <v>19.254004820834631</v>
      </c>
      <c r="CK29" s="81">
        <v>0.2321</v>
      </c>
      <c r="CL29" s="32">
        <f t="shared" si="43"/>
        <v>0</v>
      </c>
      <c r="CM29" s="40"/>
      <c r="CN29" s="83">
        <f t="shared" si="66"/>
        <v>8942.9556433469825</v>
      </c>
      <c r="CO29" s="84">
        <v>8860</v>
      </c>
      <c r="CP29" s="98">
        <f t="shared" si="20"/>
        <v>19.254004820834631</v>
      </c>
      <c r="CQ29" s="81">
        <v>0.2321</v>
      </c>
      <c r="CR29" s="32">
        <f t="shared" si="44"/>
        <v>0</v>
      </c>
      <c r="CS29" s="40"/>
      <c r="CT29" s="83">
        <f t="shared" si="67"/>
        <v>8942.9556433469825</v>
      </c>
      <c r="CU29" s="84">
        <v>8860</v>
      </c>
      <c r="CV29" s="98">
        <f t="shared" si="45"/>
        <v>19.254004820834631</v>
      </c>
      <c r="CW29" s="81">
        <v>0.2321</v>
      </c>
      <c r="CX29" s="32">
        <f t="shared" si="46"/>
        <v>0</v>
      </c>
      <c r="CY29" s="40"/>
      <c r="CZ29" s="83">
        <f t="shared" si="68"/>
        <v>8942.9556433469825</v>
      </c>
      <c r="DA29" s="84">
        <v>8860</v>
      </c>
      <c r="DB29" s="98">
        <f t="shared" si="48"/>
        <v>19.254004820834631</v>
      </c>
      <c r="DC29" s="81">
        <v>0.2321</v>
      </c>
      <c r="DD29" s="32">
        <f t="shared" si="49"/>
        <v>0</v>
      </c>
      <c r="DE29" s="40"/>
      <c r="DF29" s="83">
        <f t="shared" si="69"/>
        <v>8942.9556433469825</v>
      </c>
      <c r="DG29" s="84">
        <v>8864</v>
      </c>
      <c r="DH29" s="98">
        <f t="shared" si="51"/>
        <v>18.325604820834631</v>
      </c>
      <c r="DI29" s="81">
        <v>0.2321</v>
      </c>
      <c r="DJ29" s="32">
        <f t="shared" si="52"/>
        <v>0</v>
      </c>
      <c r="DK29" s="40"/>
      <c r="DL29" s="83">
        <f t="shared" si="70"/>
        <v>8942.9556433469825</v>
      </c>
      <c r="DM29" s="84">
        <v>8864</v>
      </c>
      <c r="DN29" s="98">
        <f t="shared" si="54"/>
        <v>18.325604820834631</v>
      </c>
    </row>
    <row r="30" spans="1:118" s="34" customFormat="1" x14ac:dyDescent="0.35">
      <c r="A30" s="30"/>
      <c r="B30" s="16" t="s">
        <v>18</v>
      </c>
      <c r="C30" s="53" t="s">
        <v>6</v>
      </c>
      <c r="D30" s="18">
        <v>-160.83711201230977</v>
      </c>
      <c r="E30" s="17">
        <v>0.19009999999999999</v>
      </c>
      <c r="F30" s="37">
        <f>G30/E30</f>
        <v>1209.8895318253551</v>
      </c>
      <c r="G30" s="38">
        <v>230</v>
      </c>
      <c r="H30" s="36">
        <v>16859.823713770071</v>
      </c>
      <c r="I30" s="36">
        <v>16496</v>
      </c>
      <c r="J30" s="18">
        <f>(H30-I30)*E30</f>
        <v>69.162887987690453</v>
      </c>
      <c r="K30" s="81">
        <v>0.2092</v>
      </c>
      <c r="L30" s="37">
        <f>M30/K30</f>
        <v>0</v>
      </c>
      <c r="M30" s="38"/>
      <c r="N30" s="36">
        <f t="shared" si="0"/>
        <v>16859.823713770071</v>
      </c>
      <c r="O30" s="36">
        <v>16496</v>
      </c>
      <c r="P30" s="18">
        <f>(N30-O30)*K30</f>
        <v>76.111920920698807</v>
      </c>
      <c r="Q30" s="81">
        <v>0.2092</v>
      </c>
      <c r="R30" s="37">
        <f>S30/Q30</f>
        <v>320.26768642447416</v>
      </c>
      <c r="S30" s="38">
        <v>67</v>
      </c>
      <c r="T30" s="83">
        <f t="shared" si="1"/>
        <v>17180.091400194546</v>
      </c>
      <c r="U30" s="36">
        <v>16496</v>
      </c>
      <c r="V30" s="98">
        <f>(T30-U30)*Q30</f>
        <v>143.11192092069896</v>
      </c>
      <c r="W30" s="81">
        <v>0.2092</v>
      </c>
      <c r="X30" s="37">
        <f>Y30/W30</f>
        <v>200.00000000000003</v>
      </c>
      <c r="Y30" s="38">
        <v>41.84</v>
      </c>
      <c r="Z30" s="83">
        <f t="shared" si="2"/>
        <v>17380.091400194546</v>
      </c>
      <c r="AA30" s="83">
        <v>17369</v>
      </c>
      <c r="AB30" s="98">
        <f>(Z30-AA30)*W30</f>
        <v>2.320320920698963</v>
      </c>
      <c r="AC30" s="81">
        <v>0.2092</v>
      </c>
      <c r="AD30" s="37">
        <f>AE30/AC30</f>
        <v>0</v>
      </c>
      <c r="AE30" s="38"/>
      <c r="AF30" s="83">
        <f t="shared" si="56"/>
        <v>17380.091400194546</v>
      </c>
      <c r="AG30" s="83">
        <v>17369</v>
      </c>
      <c r="AH30" s="98">
        <f>(AF30-AG30)*AC30</f>
        <v>2.320320920698963</v>
      </c>
      <c r="AI30" s="81">
        <v>0.2092</v>
      </c>
      <c r="AJ30" s="37">
        <f>AK30/AI30</f>
        <v>0</v>
      </c>
      <c r="AK30" s="38"/>
      <c r="AL30" s="83">
        <f t="shared" si="57"/>
        <v>17380.091400194546</v>
      </c>
      <c r="AM30" s="83">
        <v>18073</v>
      </c>
      <c r="AN30" s="98">
        <f>(AL30-AM30)*AI30</f>
        <v>-144.95647907930103</v>
      </c>
      <c r="AO30" s="81">
        <v>0.2092</v>
      </c>
      <c r="AP30" s="32">
        <f t="shared" si="33"/>
        <v>669.21606118546845</v>
      </c>
      <c r="AQ30" s="38">
        <v>140</v>
      </c>
      <c r="AR30" s="83">
        <f t="shared" si="58"/>
        <v>18049.307461380013</v>
      </c>
      <c r="AS30" s="83">
        <v>18073</v>
      </c>
      <c r="AT30" s="98">
        <f>(AR30-AS30)*AO30</f>
        <v>-4.9564790793013467</v>
      </c>
      <c r="AU30" s="81">
        <v>0.2092</v>
      </c>
      <c r="AV30" s="32">
        <f t="shared" si="35"/>
        <v>860.42065009560235</v>
      </c>
      <c r="AW30" s="38">
        <v>180</v>
      </c>
      <c r="AX30" s="83">
        <f t="shared" si="59"/>
        <v>18909.728111475615</v>
      </c>
      <c r="AY30" s="83">
        <v>18694</v>
      </c>
      <c r="AZ30" s="98">
        <f>(AX30-AY30)*AU30</f>
        <v>45.130320920698686</v>
      </c>
      <c r="BA30" s="81">
        <v>0.2092</v>
      </c>
      <c r="BB30" s="32">
        <f t="shared" si="37"/>
        <v>191.20458891013385</v>
      </c>
      <c r="BC30" s="38">
        <v>40</v>
      </c>
      <c r="BD30" s="83">
        <f t="shared" si="60"/>
        <v>19100.932700385751</v>
      </c>
      <c r="BE30" s="83">
        <v>18950</v>
      </c>
      <c r="BF30" s="98">
        <f t="shared" si="8"/>
        <v>31.575120920699035</v>
      </c>
      <c r="BG30" s="81">
        <v>0.2092</v>
      </c>
      <c r="BH30" s="32">
        <f t="shared" si="38"/>
        <v>143.40344168260037</v>
      </c>
      <c r="BI30" s="38">
        <v>30</v>
      </c>
      <c r="BJ30" s="83">
        <f t="shared" si="61"/>
        <v>19244.33614206835</v>
      </c>
      <c r="BK30" s="83">
        <v>18950</v>
      </c>
      <c r="BL30" s="98">
        <f t="shared" si="10"/>
        <v>61.575120920698915</v>
      </c>
      <c r="BM30" s="81">
        <v>0.2092</v>
      </c>
      <c r="BN30" s="32">
        <f t="shared" si="39"/>
        <v>143.40344168260037</v>
      </c>
      <c r="BO30" s="38">
        <v>30</v>
      </c>
      <c r="BP30" s="83">
        <f t="shared" si="62"/>
        <v>19387.73958375095</v>
      </c>
      <c r="BQ30" s="84">
        <v>18950</v>
      </c>
      <c r="BR30" s="98">
        <f t="shared" si="12"/>
        <v>91.575120920698794</v>
      </c>
      <c r="BS30" s="81">
        <v>0.2092</v>
      </c>
      <c r="BT30" s="32">
        <f t="shared" si="40"/>
        <v>47.801147227533463</v>
      </c>
      <c r="BU30" s="38">
        <v>10</v>
      </c>
      <c r="BV30" s="83">
        <f t="shared" si="63"/>
        <v>19435.540730978482</v>
      </c>
      <c r="BW30" s="84">
        <v>18950</v>
      </c>
      <c r="BX30" s="98">
        <f t="shared" si="14"/>
        <v>101.5751209206985</v>
      </c>
      <c r="BY30" s="81">
        <v>0.2092</v>
      </c>
      <c r="BZ30" s="32">
        <f t="shared" si="41"/>
        <v>0</v>
      </c>
      <c r="CA30" s="38"/>
      <c r="CB30" s="83">
        <f t="shared" si="64"/>
        <v>19435.540730978482</v>
      </c>
      <c r="CC30" s="84">
        <v>19538</v>
      </c>
      <c r="CD30" s="98">
        <f t="shared" si="16"/>
        <v>-21.4344790793015</v>
      </c>
      <c r="CE30" s="81">
        <v>0.2321</v>
      </c>
      <c r="CF30" s="32">
        <f t="shared" si="42"/>
        <v>206.85049547608793</v>
      </c>
      <c r="CG30" s="38">
        <f>23.01+25</f>
        <v>48.010000000000005</v>
      </c>
      <c r="CH30" s="83">
        <f t="shared" si="65"/>
        <v>19642.391226454569</v>
      </c>
      <c r="CI30" s="84">
        <v>19538</v>
      </c>
      <c r="CJ30" s="98">
        <f t="shared" si="18"/>
        <v>24.229203660105423</v>
      </c>
      <c r="CK30" s="81">
        <v>0.2321</v>
      </c>
      <c r="CL30" s="32">
        <f t="shared" si="43"/>
        <v>0</v>
      </c>
      <c r="CM30" s="38"/>
      <c r="CN30" s="83">
        <f t="shared" si="66"/>
        <v>19642.391226454569</v>
      </c>
      <c r="CO30" s="84">
        <v>19628</v>
      </c>
      <c r="CP30" s="98">
        <f t="shared" si="20"/>
        <v>3.3402036601054239</v>
      </c>
      <c r="CQ30" s="81">
        <v>0.2321</v>
      </c>
      <c r="CR30" s="32">
        <f t="shared" si="44"/>
        <v>86.169754416199908</v>
      </c>
      <c r="CS30" s="38">
        <v>20</v>
      </c>
      <c r="CT30" s="83">
        <f t="shared" si="67"/>
        <v>19728.56098087077</v>
      </c>
      <c r="CU30" s="84">
        <v>19636</v>
      </c>
      <c r="CV30" s="98">
        <f t="shared" si="45"/>
        <v>21.483403660105818</v>
      </c>
      <c r="CW30" s="81">
        <v>0.2321</v>
      </c>
      <c r="CX30" s="32">
        <f t="shared" si="46"/>
        <v>224.04136148211978</v>
      </c>
      <c r="CY30" s="38">
        <f>30+10+12</f>
        <v>52</v>
      </c>
      <c r="CZ30" s="83">
        <f t="shared" si="68"/>
        <v>19952.60234235289</v>
      </c>
      <c r="DA30" s="84">
        <v>19636</v>
      </c>
      <c r="DB30" s="98">
        <f t="shared" si="48"/>
        <v>73.483403660105665</v>
      </c>
      <c r="DC30" s="81">
        <v>0.2321</v>
      </c>
      <c r="DD30" s="32">
        <f t="shared" si="49"/>
        <v>51.701852649719946</v>
      </c>
      <c r="DE30" s="38">
        <v>12</v>
      </c>
      <c r="DF30" s="83">
        <f t="shared" si="69"/>
        <v>20004.304195002609</v>
      </c>
      <c r="DG30" s="84">
        <v>19719</v>
      </c>
      <c r="DH30" s="98">
        <f t="shared" si="51"/>
        <v>66.21910366010556</v>
      </c>
      <c r="DI30" s="81">
        <v>0.2321</v>
      </c>
      <c r="DJ30" s="32">
        <f t="shared" si="52"/>
        <v>103.40370529943989</v>
      </c>
      <c r="DK30" s="38">
        <v>24</v>
      </c>
      <c r="DL30" s="83">
        <f t="shared" si="70"/>
        <v>20107.707900302048</v>
      </c>
      <c r="DM30" s="84">
        <v>19719</v>
      </c>
      <c r="DN30" s="98">
        <f t="shared" si="54"/>
        <v>90.219103660105361</v>
      </c>
    </row>
    <row r="31" spans="1:118" s="39" customFormat="1" x14ac:dyDescent="0.35">
      <c r="A31" s="35"/>
      <c r="B31" s="16">
        <v>167</v>
      </c>
      <c r="C31" s="105" t="s">
        <v>65</v>
      </c>
      <c r="D31" s="18">
        <v>70.13970917768755</v>
      </c>
      <c r="E31" s="17">
        <v>0.19009999999999999</v>
      </c>
      <c r="F31" s="37">
        <f t="shared" ref="F31:F49" si="87">G31/E31</f>
        <v>0</v>
      </c>
      <c r="G31" s="40"/>
      <c r="H31" s="36">
        <v>1313.9621734754737</v>
      </c>
      <c r="I31" s="36">
        <v>945</v>
      </c>
      <c r="J31" s="18">
        <f t="shared" ref="J31:J35" si="88">(H31-I31)*E31</f>
        <v>70.13970917768755</v>
      </c>
      <c r="K31" s="81">
        <v>0.2092</v>
      </c>
      <c r="L31" s="37">
        <f t="shared" ref="L31:L49" si="89">M31/K31</f>
        <v>0</v>
      </c>
      <c r="M31" s="40"/>
      <c r="N31" s="36">
        <f t="shared" si="0"/>
        <v>1313.9621734754737</v>
      </c>
      <c r="O31" s="36">
        <v>945</v>
      </c>
      <c r="P31" s="18">
        <f t="shared" ref="P31:P35" si="90">(N31-O31)*K31</f>
        <v>77.186886691069105</v>
      </c>
      <c r="Q31" s="81">
        <v>0.2092</v>
      </c>
      <c r="R31" s="37">
        <f t="shared" ref="R31:R49" si="91">S31/Q31</f>
        <v>0</v>
      </c>
      <c r="S31" s="40"/>
      <c r="T31" s="83">
        <f t="shared" si="1"/>
        <v>1313.9621734754737</v>
      </c>
      <c r="U31" s="36">
        <v>945</v>
      </c>
      <c r="V31" s="98">
        <f t="shared" ref="V31:V35" si="92">(T31-U31)*Q31</f>
        <v>77.186886691069105</v>
      </c>
      <c r="W31" s="81">
        <v>0.2092</v>
      </c>
      <c r="X31" s="37">
        <f t="shared" ref="X31:X49" si="93">Y31/W31</f>
        <v>0</v>
      </c>
      <c r="Y31" s="40"/>
      <c r="Z31" s="83">
        <f t="shared" si="2"/>
        <v>1313.9621734754737</v>
      </c>
      <c r="AA31" s="83">
        <v>1205</v>
      </c>
      <c r="AB31" s="98">
        <f t="shared" ref="AB31:AB35" si="94">(Z31-AA31)*W31</f>
        <v>22.794886691069102</v>
      </c>
      <c r="AC31" s="81">
        <v>0.2092</v>
      </c>
      <c r="AD31" s="37">
        <f t="shared" ref="AD31:AD49" si="95">AE31/AC31</f>
        <v>0</v>
      </c>
      <c r="AE31" s="40"/>
      <c r="AF31" s="83">
        <f t="shared" si="56"/>
        <v>1313.9621734754737</v>
      </c>
      <c r="AG31" s="83">
        <v>1205</v>
      </c>
      <c r="AH31" s="98">
        <f t="shared" ref="AH31:AH35" si="96">(AF31-AG31)*AC31</f>
        <v>22.794886691069102</v>
      </c>
      <c r="AI31" s="81">
        <v>0.2092</v>
      </c>
      <c r="AJ31" s="37">
        <f t="shared" ref="AJ31:AJ49" si="97">AK31/AI31</f>
        <v>47.801147227533463</v>
      </c>
      <c r="AK31" s="40">
        <v>10</v>
      </c>
      <c r="AL31" s="83">
        <f t="shared" si="57"/>
        <v>1361.7633207030071</v>
      </c>
      <c r="AM31" s="83">
        <v>1347</v>
      </c>
      <c r="AN31" s="98">
        <f t="shared" ref="AN31:AN35" si="98">(AL31-AM31)*AI31</f>
        <v>3.0884866910690936</v>
      </c>
      <c r="AO31" s="81">
        <v>0.2092</v>
      </c>
      <c r="AP31" s="32">
        <f t="shared" si="33"/>
        <v>71.701720841300187</v>
      </c>
      <c r="AQ31" s="40">
        <v>15</v>
      </c>
      <c r="AR31" s="83">
        <f t="shared" si="58"/>
        <v>1433.4650415443073</v>
      </c>
      <c r="AS31" s="83">
        <v>1347</v>
      </c>
      <c r="AT31" s="98">
        <f t="shared" ref="AT31:AT35" si="99">(AR31-AS31)*AO31</f>
        <v>18.088486691069079</v>
      </c>
      <c r="AU31" s="81">
        <v>0.2092</v>
      </c>
      <c r="AV31" s="32">
        <f t="shared" si="35"/>
        <v>95.602294455066925</v>
      </c>
      <c r="AW31" s="40">
        <v>20</v>
      </c>
      <c r="AX31" s="83">
        <f t="shared" si="59"/>
        <v>1529.0673359993741</v>
      </c>
      <c r="AY31" s="83">
        <v>1356</v>
      </c>
      <c r="AZ31" s="98">
        <f t="shared" ref="AZ31:AZ35" si="100">(AX31-AY31)*AU31</f>
        <v>36.205686691069062</v>
      </c>
      <c r="BA31" s="81">
        <v>0.2092</v>
      </c>
      <c r="BB31" s="32">
        <f t="shared" si="37"/>
        <v>0</v>
      </c>
      <c r="BC31" s="40"/>
      <c r="BD31" s="83">
        <f t="shared" si="60"/>
        <v>1529.0673359993741</v>
      </c>
      <c r="BE31" s="83">
        <v>1375</v>
      </c>
      <c r="BF31" s="98">
        <f t="shared" si="8"/>
        <v>32.23088669106906</v>
      </c>
      <c r="BG31" s="81">
        <v>0.2092</v>
      </c>
      <c r="BH31" s="32">
        <f t="shared" si="38"/>
        <v>47.801147227533463</v>
      </c>
      <c r="BI31" s="40">
        <v>10</v>
      </c>
      <c r="BJ31" s="83">
        <f t="shared" si="61"/>
        <v>1576.8684832269075</v>
      </c>
      <c r="BK31" s="83">
        <v>1375</v>
      </c>
      <c r="BL31" s="98">
        <f t="shared" si="10"/>
        <v>42.230886691069053</v>
      </c>
      <c r="BM31" s="81">
        <v>0.2092</v>
      </c>
      <c r="BN31" s="32">
        <f t="shared" si="39"/>
        <v>47.801147227533463</v>
      </c>
      <c r="BO31" s="40">
        <v>10</v>
      </c>
      <c r="BP31" s="83">
        <f t="shared" si="62"/>
        <v>1624.6696304544409</v>
      </c>
      <c r="BQ31" s="84">
        <v>1375</v>
      </c>
      <c r="BR31" s="98">
        <f t="shared" si="12"/>
        <v>52.230886691069045</v>
      </c>
      <c r="BS31" s="81">
        <v>0.2092</v>
      </c>
      <c r="BT31" s="32">
        <f t="shared" si="40"/>
        <v>0</v>
      </c>
      <c r="BU31" s="40"/>
      <c r="BV31" s="83">
        <f t="shared" si="63"/>
        <v>1624.6696304544409</v>
      </c>
      <c r="BW31" s="84">
        <v>1375</v>
      </c>
      <c r="BX31" s="98">
        <f t="shared" si="14"/>
        <v>52.230886691069045</v>
      </c>
      <c r="BY31" s="81">
        <v>0.2092</v>
      </c>
      <c r="BZ31" s="32">
        <f t="shared" si="41"/>
        <v>0</v>
      </c>
      <c r="CA31" s="40"/>
      <c r="CB31" s="83">
        <f t="shared" si="64"/>
        <v>1624.6696304544409</v>
      </c>
      <c r="CC31" s="84">
        <v>1499</v>
      </c>
      <c r="CD31" s="98">
        <f t="shared" si="16"/>
        <v>26.290086691069046</v>
      </c>
      <c r="CE31" s="81">
        <v>0.2321</v>
      </c>
      <c r="CF31" s="32">
        <f t="shared" si="42"/>
        <v>0</v>
      </c>
      <c r="CG31" s="40"/>
      <c r="CH31" s="83">
        <f t="shared" si="65"/>
        <v>1624.6696304544409</v>
      </c>
      <c r="CI31" s="84">
        <v>1499</v>
      </c>
      <c r="CJ31" s="98">
        <f t="shared" si="18"/>
        <v>29.167921228475745</v>
      </c>
      <c r="CK31" s="81">
        <v>0.2321</v>
      </c>
      <c r="CL31" s="32">
        <f t="shared" si="43"/>
        <v>0</v>
      </c>
      <c r="CM31" s="40"/>
      <c r="CN31" s="83">
        <f t="shared" si="66"/>
        <v>1624.6696304544409</v>
      </c>
      <c r="CO31" s="84">
        <v>1563</v>
      </c>
      <c r="CP31" s="98">
        <f t="shared" si="20"/>
        <v>14.313521228475745</v>
      </c>
      <c r="CQ31" s="81">
        <v>0.2321</v>
      </c>
      <c r="CR31" s="32">
        <f t="shared" si="44"/>
        <v>0</v>
      </c>
      <c r="CS31" s="40"/>
      <c r="CT31" s="83">
        <f t="shared" si="67"/>
        <v>1624.6696304544409</v>
      </c>
      <c r="CU31" s="84">
        <v>1577</v>
      </c>
      <c r="CV31" s="98">
        <f t="shared" si="45"/>
        <v>11.064121228475745</v>
      </c>
      <c r="CW31" s="81">
        <v>0.2321</v>
      </c>
      <c r="CX31" s="32">
        <f t="shared" si="46"/>
        <v>0</v>
      </c>
      <c r="CY31" s="40"/>
      <c r="CZ31" s="83">
        <f t="shared" si="68"/>
        <v>1624.6696304544409</v>
      </c>
      <c r="DA31" s="84">
        <v>1577</v>
      </c>
      <c r="DB31" s="98">
        <f t="shared" si="48"/>
        <v>11.064121228475745</v>
      </c>
      <c r="DC31" s="81">
        <v>0.2321</v>
      </c>
      <c r="DD31" s="32">
        <f t="shared" si="49"/>
        <v>86.169754416199908</v>
      </c>
      <c r="DE31" s="40">
        <v>20</v>
      </c>
      <c r="DF31" s="83">
        <f t="shared" si="69"/>
        <v>1710.839384870641</v>
      </c>
      <c r="DG31" s="84">
        <v>1583</v>
      </c>
      <c r="DH31" s="98">
        <f t="shared" si="51"/>
        <v>29.671521228475768</v>
      </c>
      <c r="DI31" s="81">
        <v>0.2321</v>
      </c>
      <c r="DJ31" s="32">
        <f t="shared" si="52"/>
        <v>0</v>
      </c>
      <c r="DK31" s="40"/>
      <c r="DL31" s="83">
        <f t="shared" si="70"/>
        <v>1710.839384870641</v>
      </c>
      <c r="DM31" s="84">
        <v>1583</v>
      </c>
      <c r="DN31" s="98">
        <f t="shared" si="54"/>
        <v>29.671521228475768</v>
      </c>
    </row>
    <row r="32" spans="1:118" s="34" customFormat="1" x14ac:dyDescent="0.35">
      <c r="A32" s="30"/>
      <c r="B32" s="16">
        <v>168</v>
      </c>
      <c r="C32" s="53" t="s">
        <v>31</v>
      </c>
      <c r="D32" s="20">
        <v>-43.532954608763255</v>
      </c>
      <c r="E32" s="19">
        <v>0.19009999999999999</v>
      </c>
      <c r="F32" s="40">
        <f t="shared" si="87"/>
        <v>662.01998947922141</v>
      </c>
      <c r="G32" s="40">
        <v>125.85</v>
      </c>
      <c r="H32" s="43">
        <v>27775.019702215868</v>
      </c>
      <c r="I32" s="43">
        <v>27342</v>
      </c>
      <c r="J32" s="20">
        <f t="shared" si="88"/>
        <v>82.317045391236533</v>
      </c>
      <c r="K32" s="81">
        <v>0.2092</v>
      </c>
      <c r="L32" s="40">
        <f t="shared" si="89"/>
        <v>477.05544933078392</v>
      </c>
      <c r="M32" s="40">
        <v>99.8</v>
      </c>
      <c r="N32" s="43">
        <f t="shared" si="0"/>
        <v>28252.075151546651</v>
      </c>
      <c r="O32" s="43">
        <v>27342</v>
      </c>
      <c r="P32" s="20">
        <f t="shared" si="90"/>
        <v>190.38772170355935</v>
      </c>
      <c r="Q32" s="81">
        <v>0.2092</v>
      </c>
      <c r="R32" s="40">
        <f t="shared" si="91"/>
        <v>0</v>
      </c>
      <c r="S32" s="40"/>
      <c r="T32" s="84">
        <f t="shared" si="1"/>
        <v>28252.075151546651</v>
      </c>
      <c r="U32" s="43">
        <v>27342</v>
      </c>
      <c r="V32" s="99">
        <f t="shared" si="92"/>
        <v>190.38772170355935</v>
      </c>
      <c r="W32" s="81">
        <v>0.2092</v>
      </c>
      <c r="X32" s="40">
        <f t="shared" si="93"/>
        <v>0</v>
      </c>
      <c r="Y32" s="40"/>
      <c r="Z32" s="84">
        <f t="shared" si="2"/>
        <v>28252.075151546651</v>
      </c>
      <c r="AA32" s="84">
        <v>30250</v>
      </c>
      <c r="AB32" s="99">
        <f t="shared" si="94"/>
        <v>-417.96587829644062</v>
      </c>
      <c r="AC32" s="81">
        <v>0.2092</v>
      </c>
      <c r="AD32" s="40">
        <f t="shared" si="95"/>
        <v>2149.0917782026772</v>
      </c>
      <c r="AE32" s="40">
        <f>199.61+249.98</f>
        <v>449.59000000000003</v>
      </c>
      <c r="AF32" s="84">
        <f t="shared" si="56"/>
        <v>30401.166929749328</v>
      </c>
      <c r="AG32" s="84">
        <v>30250</v>
      </c>
      <c r="AH32" s="99">
        <f t="shared" si="96"/>
        <v>31.624121703559442</v>
      </c>
      <c r="AI32" s="81">
        <v>0.2092</v>
      </c>
      <c r="AJ32" s="40">
        <f t="shared" si="97"/>
        <v>1433.9388145315488</v>
      </c>
      <c r="AK32" s="40">
        <v>299.98</v>
      </c>
      <c r="AL32" s="84">
        <f t="shared" si="57"/>
        <v>31835.105744280878</v>
      </c>
      <c r="AM32" s="84">
        <v>31791</v>
      </c>
      <c r="AN32" s="99">
        <f t="shared" si="98"/>
        <v>9.2269217035596451</v>
      </c>
      <c r="AO32" s="81">
        <v>0.2092</v>
      </c>
      <c r="AP32" s="32">
        <f t="shared" si="33"/>
        <v>717.01720841300187</v>
      </c>
      <c r="AQ32" s="40">
        <v>150</v>
      </c>
      <c r="AR32" s="84">
        <f t="shared" si="58"/>
        <v>32552.122952693881</v>
      </c>
      <c r="AS32" s="84">
        <v>31791</v>
      </c>
      <c r="AT32" s="99">
        <f t="shared" si="99"/>
        <v>159.22692170355981</v>
      </c>
      <c r="AU32" s="81">
        <v>0.2092</v>
      </c>
      <c r="AV32" s="32">
        <f t="shared" si="35"/>
        <v>0</v>
      </c>
      <c r="AW32" s="40"/>
      <c r="AX32" s="84">
        <f t="shared" si="59"/>
        <v>32552.122952693881</v>
      </c>
      <c r="AY32" s="90">
        <v>31791</v>
      </c>
      <c r="AZ32" s="99">
        <f t="shared" si="100"/>
        <v>159.22692170355981</v>
      </c>
      <c r="BA32" s="81">
        <v>0.2092</v>
      </c>
      <c r="BB32" s="32">
        <f t="shared" si="37"/>
        <v>1673.0401529636711</v>
      </c>
      <c r="BC32" s="40">
        <v>350</v>
      </c>
      <c r="BD32" s="84">
        <f t="shared" si="60"/>
        <v>34225.16310565755</v>
      </c>
      <c r="BE32" s="84">
        <v>34127</v>
      </c>
      <c r="BF32" s="99">
        <f t="shared" si="8"/>
        <v>20.535721703559407</v>
      </c>
      <c r="BG32" s="81">
        <v>0.2092</v>
      </c>
      <c r="BH32" s="32">
        <f t="shared" si="38"/>
        <v>859.99043977055453</v>
      </c>
      <c r="BI32" s="40">
        <v>179.91</v>
      </c>
      <c r="BJ32" s="84">
        <f t="shared" si="61"/>
        <v>35085.153545428104</v>
      </c>
      <c r="BK32" s="84">
        <v>34127</v>
      </c>
      <c r="BL32" s="99">
        <f t="shared" si="10"/>
        <v>200.44572170355931</v>
      </c>
      <c r="BM32" s="81">
        <v>0.2092</v>
      </c>
      <c r="BN32" s="32">
        <f t="shared" si="39"/>
        <v>478.0114722753346</v>
      </c>
      <c r="BO32" s="40">
        <v>100</v>
      </c>
      <c r="BP32" s="84">
        <f t="shared" si="62"/>
        <v>35563.165017703439</v>
      </c>
      <c r="BQ32" s="84">
        <v>35563</v>
      </c>
      <c r="BR32" s="99">
        <f t="shared" si="12"/>
        <v>3.4521703559425077E-2</v>
      </c>
      <c r="BS32" s="81">
        <v>0.2092</v>
      </c>
      <c r="BT32" s="32">
        <f t="shared" si="40"/>
        <v>0</v>
      </c>
      <c r="BU32" s="40"/>
      <c r="BV32" s="84">
        <f t="shared" si="63"/>
        <v>35563.165017703439</v>
      </c>
      <c r="BW32" s="84">
        <v>35563</v>
      </c>
      <c r="BX32" s="99">
        <f t="shared" si="14"/>
        <v>3.4521703559425077E-2</v>
      </c>
      <c r="BY32" s="81">
        <v>0.2092</v>
      </c>
      <c r="BZ32" s="32">
        <f t="shared" si="41"/>
        <v>1434.0344168260037</v>
      </c>
      <c r="CA32" s="40">
        <v>300</v>
      </c>
      <c r="CB32" s="84">
        <f t="shared" si="64"/>
        <v>36997.199434529444</v>
      </c>
      <c r="CC32" s="84">
        <v>37797</v>
      </c>
      <c r="CD32" s="99">
        <f t="shared" si="16"/>
        <v>-167.31827829644027</v>
      </c>
      <c r="CE32" s="81">
        <v>0.2321</v>
      </c>
      <c r="CF32" s="32">
        <f t="shared" si="42"/>
        <v>1443.3433864713486</v>
      </c>
      <c r="CG32" s="40">
        <v>335</v>
      </c>
      <c r="CH32" s="84">
        <f t="shared" si="65"/>
        <v>38440.542821000796</v>
      </c>
      <c r="CI32" s="84">
        <v>37797</v>
      </c>
      <c r="CJ32" s="99">
        <f t="shared" si="18"/>
        <v>149.36628875428471</v>
      </c>
      <c r="CK32" s="81">
        <v>0.2321</v>
      </c>
      <c r="CL32" s="32">
        <f t="shared" si="43"/>
        <v>577.16501507970702</v>
      </c>
      <c r="CM32" s="40">
        <v>133.96</v>
      </c>
      <c r="CN32" s="84">
        <f t="shared" si="66"/>
        <v>39017.707836080503</v>
      </c>
      <c r="CO32" s="84">
        <v>38685</v>
      </c>
      <c r="CP32" s="99">
        <f t="shared" si="20"/>
        <v>77.22148875428465</v>
      </c>
      <c r="CQ32" s="81">
        <v>0.2321</v>
      </c>
      <c r="CR32" s="32">
        <f t="shared" si="44"/>
        <v>258.50926324859972</v>
      </c>
      <c r="CS32" s="40">
        <v>60</v>
      </c>
      <c r="CT32" s="84">
        <f t="shared" si="67"/>
        <v>39276.2170993291</v>
      </c>
      <c r="CU32" s="84">
        <v>39308</v>
      </c>
      <c r="CV32" s="99">
        <f t="shared" si="45"/>
        <v>-7.3768112457158521</v>
      </c>
      <c r="CW32" s="81">
        <v>0.2321</v>
      </c>
      <c r="CX32" s="32">
        <f t="shared" si="46"/>
        <v>730.28866867729425</v>
      </c>
      <c r="CY32" s="40">
        <v>169.5</v>
      </c>
      <c r="CZ32" s="84">
        <f t="shared" si="68"/>
        <v>40006.505768006391</v>
      </c>
      <c r="DA32" s="84">
        <v>39308</v>
      </c>
      <c r="DB32" s="99">
        <f t="shared" si="48"/>
        <v>162.12318875428335</v>
      </c>
      <c r="DC32" s="81">
        <v>0.2321</v>
      </c>
      <c r="DD32" s="32">
        <f t="shared" si="49"/>
        <v>825.50624730719517</v>
      </c>
      <c r="DE32" s="40">
        <v>191.6</v>
      </c>
      <c r="DF32" s="84">
        <f t="shared" si="69"/>
        <v>40832.012015313587</v>
      </c>
      <c r="DG32" s="84">
        <v>40070</v>
      </c>
      <c r="DH32" s="99">
        <f t="shared" si="51"/>
        <v>176.86298875428349</v>
      </c>
      <c r="DI32" s="81">
        <v>0.2321</v>
      </c>
      <c r="DJ32" s="32">
        <f t="shared" si="52"/>
        <v>995.26066350710903</v>
      </c>
      <c r="DK32" s="40">
        <v>231</v>
      </c>
      <c r="DL32" s="84">
        <f t="shared" si="70"/>
        <v>41827.272678820693</v>
      </c>
      <c r="DM32" s="84">
        <v>40070</v>
      </c>
      <c r="DN32" s="99">
        <f t="shared" si="54"/>
        <v>407.86298875428281</v>
      </c>
    </row>
    <row r="33" spans="1:118" s="39" customFormat="1" x14ac:dyDescent="0.35">
      <c r="A33" s="35"/>
      <c r="B33" s="16">
        <v>170</v>
      </c>
      <c r="C33" s="53" t="s">
        <v>32</v>
      </c>
      <c r="D33" s="18">
        <v>14.435857748616787</v>
      </c>
      <c r="E33" s="17">
        <v>0.19009999999999999</v>
      </c>
      <c r="F33" s="37">
        <f t="shared" si="87"/>
        <v>0</v>
      </c>
      <c r="G33" s="40"/>
      <c r="H33" s="36">
        <v>8648.9382311868321</v>
      </c>
      <c r="I33" s="36">
        <v>8573</v>
      </c>
      <c r="J33" s="18">
        <f t="shared" si="88"/>
        <v>14.435857748616787</v>
      </c>
      <c r="K33" s="81">
        <v>0.2092</v>
      </c>
      <c r="L33" s="37">
        <f t="shared" si="89"/>
        <v>47.801147227533463</v>
      </c>
      <c r="M33" s="40">
        <v>10</v>
      </c>
      <c r="N33" s="36">
        <f t="shared" si="0"/>
        <v>8696.739378414366</v>
      </c>
      <c r="O33" s="36">
        <v>8573</v>
      </c>
      <c r="P33" s="18">
        <f t="shared" si="90"/>
        <v>25.886277964285366</v>
      </c>
      <c r="Q33" s="81">
        <v>0.2092</v>
      </c>
      <c r="R33" s="37">
        <f t="shared" si="91"/>
        <v>95.602294455066925</v>
      </c>
      <c r="S33" s="40">
        <v>20</v>
      </c>
      <c r="T33" s="83">
        <f t="shared" si="1"/>
        <v>8792.3416728694338</v>
      </c>
      <c r="U33" s="36">
        <v>8573</v>
      </c>
      <c r="V33" s="98">
        <f t="shared" si="92"/>
        <v>45.88627796428554</v>
      </c>
      <c r="W33" s="81">
        <v>0.2092</v>
      </c>
      <c r="X33" s="37">
        <f t="shared" si="93"/>
        <v>47.801147227533463</v>
      </c>
      <c r="Y33" s="40">
        <v>10</v>
      </c>
      <c r="Z33" s="83">
        <f t="shared" si="2"/>
        <v>8840.1428200969676</v>
      </c>
      <c r="AA33" s="83">
        <v>8666</v>
      </c>
      <c r="AB33" s="98">
        <f t="shared" si="94"/>
        <v>36.430677964285628</v>
      </c>
      <c r="AC33" s="81">
        <v>0.2092</v>
      </c>
      <c r="AD33" s="37">
        <f t="shared" si="95"/>
        <v>143.40344168260037</v>
      </c>
      <c r="AE33" s="40">
        <v>30</v>
      </c>
      <c r="AF33" s="83">
        <f t="shared" si="56"/>
        <v>8983.5462617795674</v>
      </c>
      <c r="AG33" s="83">
        <v>8666</v>
      </c>
      <c r="AH33" s="98">
        <f t="shared" si="96"/>
        <v>66.430677964285508</v>
      </c>
      <c r="AI33" s="81">
        <v>0.2092</v>
      </c>
      <c r="AJ33" s="37">
        <f t="shared" si="97"/>
        <v>95.602294455066925</v>
      </c>
      <c r="AK33" s="40">
        <v>20</v>
      </c>
      <c r="AL33" s="83">
        <f t="shared" si="57"/>
        <v>9079.1485562346352</v>
      </c>
      <c r="AM33" s="83">
        <v>8889</v>
      </c>
      <c r="AN33" s="98">
        <f t="shared" si="98"/>
        <v>39.779077964285676</v>
      </c>
      <c r="AO33" s="81">
        <v>0.2092</v>
      </c>
      <c r="AP33" s="32">
        <f t="shared" si="33"/>
        <v>286.80688336520075</v>
      </c>
      <c r="AQ33" s="40">
        <v>60</v>
      </c>
      <c r="AR33" s="83">
        <f t="shared" si="58"/>
        <v>9365.9554395998366</v>
      </c>
      <c r="AS33" s="83">
        <v>8889</v>
      </c>
      <c r="AT33" s="98">
        <f t="shared" si="99"/>
        <v>99.779077964285818</v>
      </c>
      <c r="AU33" s="81">
        <v>0.2092</v>
      </c>
      <c r="AV33" s="32">
        <f t="shared" si="35"/>
        <v>143.40344168260037</v>
      </c>
      <c r="AW33" s="40">
        <v>30</v>
      </c>
      <c r="AX33" s="83">
        <f t="shared" si="59"/>
        <v>9509.3588812824364</v>
      </c>
      <c r="AY33" s="83">
        <v>9371</v>
      </c>
      <c r="AZ33" s="98">
        <f t="shared" si="100"/>
        <v>28.944677964285699</v>
      </c>
      <c r="BA33" s="81">
        <v>0.2092</v>
      </c>
      <c r="BB33" s="32">
        <f t="shared" si="37"/>
        <v>286.80688336520075</v>
      </c>
      <c r="BC33" s="40">
        <v>60</v>
      </c>
      <c r="BD33" s="83">
        <f t="shared" si="60"/>
        <v>9796.1657646476378</v>
      </c>
      <c r="BE33" s="83">
        <v>9751</v>
      </c>
      <c r="BF33" s="98">
        <f t="shared" si="8"/>
        <v>9.4486779642858369</v>
      </c>
      <c r="BG33" s="81">
        <v>0.2092</v>
      </c>
      <c r="BH33" s="32">
        <f t="shared" si="38"/>
        <v>143.40344168260037</v>
      </c>
      <c r="BI33" s="40">
        <v>30</v>
      </c>
      <c r="BJ33" s="83">
        <f t="shared" si="61"/>
        <v>9939.5692063302376</v>
      </c>
      <c r="BK33" s="83">
        <v>9751</v>
      </c>
      <c r="BL33" s="98">
        <f t="shared" si="10"/>
        <v>39.448677964285714</v>
      </c>
      <c r="BM33" s="81">
        <v>0.2092</v>
      </c>
      <c r="BN33" s="32">
        <f t="shared" si="39"/>
        <v>0</v>
      </c>
      <c r="BO33" s="40"/>
      <c r="BP33" s="83">
        <f t="shared" si="62"/>
        <v>9939.5692063302376</v>
      </c>
      <c r="BQ33" s="84">
        <v>9751</v>
      </c>
      <c r="BR33" s="98">
        <f t="shared" si="12"/>
        <v>39.448677964285714</v>
      </c>
      <c r="BS33" s="81">
        <v>0.2092</v>
      </c>
      <c r="BT33" s="32">
        <f t="shared" si="40"/>
        <v>0</v>
      </c>
      <c r="BU33" s="40"/>
      <c r="BV33" s="83">
        <f t="shared" si="63"/>
        <v>9939.5692063302376</v>
      </c>
      <c r="BW33" s="84">
        <v>9751</v>
      </c>
      <c r="BX33" s="98">
        <f t="shared" si="14"/>
        <v>39.448677964285714</v>
      </c>
      <c r="BY33" s="81">
        <v>0.2092</v>
      </c>
      <c r="BZ33" s="32">
        <f t="shared" si="41"/>
        <v>0</v>
      </c>
      <c r="CA33" s="40"/>
      <c r="CB33" s="83">
        <f t="shared" si="64"/>
        <v>9939.5692063302376</v>
      </c>
      <c r="CC33" s="84">
        <v>10227</v>
      </c>
      <c r="CD33" s="98">
        <f t="shared" si="16"/>
        <v>-60.130522035714286</v>
      </c>
      <c r="CE33" s="81">
        <v>0.2321</v>
      </c>
      <c r="CF33" s="32">
        <f t="shared" si="42"/>
        <v>258.50926324859972</v>
      </c>
      <c r="CG33" s="40">
        <v>60</v>
      </c>
      <c r="CH33" s="83">
        <f t="shared" si="65"/>
        <v>10198.078469578837</v>
      </c>
      <c r="CI33" s="84">
        <v>10227</v>
      </c>
      <c r="CJ33" s="98">
        <f t="shared" si="18"/>
        <v>-6.7126872107519251</v>
      </c>
      <c r="CK33" s="81">
        <v>0.2321</v>
      </c>
      <c r="CL33" s="32">
        <f t="shared" si="43"/>
        <v>172.33950883239982</v>
      </c>
      <c r="CM33" s="40">
        <f>10+30</f>
        <v>40</v>
      </c>
      <c r="CN33" s="83">
        <f t="shared" si="66"/>
        <v>10370.417978411237</v>
      </c>
      <c r="CO33" s="84">
        <v>10329</v>
      </c>
      <c r="CP33" s="98">
        <f t="shared" si="20"/>
        <v>9.613112789248019</v>
      </c>
      <c r="CQ33" s="81">
        <v>0.2321</v>
      </c>
      <c r="CR33" s="32">
        <f t="shared" si="44"/>
        <v>0</v>
      </c>
      <c r="CS33" s="40"/>
      <c r="CT33" s="83">
        <f t="shared" si="67"/>
        <v>10370.417978411237</v>
      </c>
      <c r="CU33" s="84">
        <v>10385</v>
      </c>
      <c r="CV33" s="98">
        <f t="shared" si="45"/>
        <v>-3.3844872107519812</v>
      </c>
      <c r="CW33" s="81">
        <v>0.2321</v>
      </c>
      <c r="CX33" s="32">
        <f t="shared" si="46"/>
        <v>129.25463162429986</v>
      </c>
      <c r="CY33" s="40">
        <v>30</v>
      </c>
      <c r="CZ33" s="83">
        <f t="shared" si="68"/>
        <v>10499.672610035537</v>
      </c>
      <c r="DA33" s="84">
        <v>10385</v>
      </c>
      <c r="DB33" s="98">
        <f t="shared" si="48"/>
        <v>26.615512789248189</v>
      </c>
      <c r="DC33" s="81">
        <v>0.2321</v>
      </c>
      <c r="DD33" s="32">
        <f t="shared" si="49"/>
        <v>129.25463162429986</v>
      </c>
      <c r="DE33" s="40">
        <v>30</v>
      </c>
      <c r="DF33" s="83">
        <f t="shared" si="69"/>
        <v>10628.927241659838</v>
      </c>
      <c r="DG33" s="84">
        <v>10558</v>
      </c>
      <c r="DH33" s="98">
        <f t="shared" si="51"/>
        <v>16.462212789248358</v>
      </c>
      <c r="DI33" s="81">
        <v>0.2321</v>
      </c>
      <c r="DJ33" s="32">
        <f t="shared" si="52"/>
        <v>129.25463162429986</v>
      </c>
      <c r="DK33" s="40">
        <v>30</v>
      </c>
      <c r="DL33" s="83">
        <f t="shared" si="70"/>
        <v>10758.181873284138</v>
      </c>
      <c r="DM33" s="84">
        <v>10558</v>
      </c>
      <c r="DN33" s="98">
        <f t="shared" si="54"/>
        <v>46.462212789248525</v>
      </c>
    </row>
    <row r="34" spans="1:118" s="39" customFormat="1" x14ac:dyDescent="0.35">
      <c r="A34" s="35"/>
      <c r="B34" s="16">
        <v>171</v>
      </c>
      <c r="C34" s="53" t="s">
        <v>33</v>
      </c>
      <c r="D34" s="18">
        <v>0</v>
      </c>
      <c r="E34" s="17">
        <v>0.19009999999999999</v>
      </c>
      <c r="F34" s="37">
        <f t="shared" si="87"/>
        <v>0</v>
      </c>
      <c r="G34" s="40"/>
      <c r="H34" s="36">
        <v>0</v>
      </c>
      <c r="I34" s="36">
        <v>0</v>
      </c>
      <c r="J34" s="18">
        <f t="shared" si="88"/>
        <v>0</v>
      </c>
      <c r="K34" s="81">
        <v>0.2092</v>
      </c>
      <c r="L34" s="37">
        <f t="shared" si="89"/>
        <v>0</v>
      </c>
      <c r="M34" s="40"/>
      <c r="N34" s="36">
        <f t="shared" si="0"/>
        <v>0</v>
      </c>
      <c r="O34" s="36">
        <v>0</v>
      </c>
      <c r="P34" s="18">
        <f t="shared" si="90"/>
        <v>0</v>
      </c>
      <c r="Q34" s="81">
        <v>0.2092</v>
      </c>
      <c r="R34" s="37">
        <f t="shared" si="91"/>
        <v>0</v>
      </c>
      <c r="S34" s="40"/>
      <c r="T34" s="83">
        <f t="shared" si="1"/>
        <v>0</v>
      </c>
      <c r="U34" s="36">
        <v>0</v>
      </c>
      <c r="V34" s="98">
        <f t="shared" si="92"/>
        <v>0</v>
      </c>
      <c r="W34" s="81">
        <v>0.2092</v>
      </c>
      <c r="X34" s="37">
        <f t="shared" si="93"/>
        <v>0</v>
      </c>
      <c r="Y34" s="40"/>
      <c r="Z34" s="83">
        <f t="shared" si="2"/>
        <v>0</v>
      </c>
      <c r="AA34" s="83">
        <v>0</v>
      </c>
      <c r="AB34" s="98">
        <f t="shared" si="94"/>
        <v>0</v>
      </c>
      <c r="AC34" s="81">
        <v>0.2092</v>
      </c>
      <c r="AD34" s="37">
        <f t="shared" si="95"/>
        <v>0</v>
      </c>
      <c r="AE34" s="40"/>
      <c r="AF34" s="83">
        <f t="shared" si="56"/>
        <v>0</v>
      </c>
      <c r="AG34" s="83">
        <v>0</v>
      </c>
      <c r="AH34" s="98">
        <f t="shared" si="96"/>
        <v>0</v>
      </c>
      <c r="AI34" s="81">
        <v>0.2092</v>
      </c>
      <c r="AJ34" s="37">
        <f t="shared" si="97"/>
        <v>0</v>
      </c>
      <c r="AK34" s="40"/>
      <c r="AL34" s="83">
        <f t="shared" si="57"/>
        <v>0</v>
      </c>
      <c r="AM34" s="83">
        <v>0</v>
      </c>
      <c r="AN34" s="98">
        <f t="shared" si="98"/>
        <v>0</v>
      </c>
      <c r="AO34" s="81">
        <v>0.2092</v>
      </c>
      <c r="AP34" s="32">
        <f t="shared" si="33"/>
        <v>0</v>
      </c>
      <c r="AQ34" s="40"/>
      <c r="AR34" s="83">
        <f t="shared" si="58"/>
        <v>0</v>
      </c>
      <c r="AS34" s="83">
        <v>0</v>
      </c>
      <c r="AT34" s="98">
        <f t="shared" si="99"/>
        <v>0</v>
      </c>
      <c r="AU34" s="81">
        <v>0.2092</v>
      </c>
      <c r="AV34" s="32">
        <f t="shared" si="35"/>
        <v>0</v>
      </c>
      <c r="AW34" s="40"/>
      <c r="AX34" s="83">
        <f t="shared" si="59"/>
        <v>0</v>
      </c>
      <c r="AY34" s="83">
        <v>0</v>
      </c>
      <c r="AZ34" s="98">
        <f t="shared" si="100"/>
        <v>0</v>
      </c>
      <c r="BA34" s="81">
        <v>0.2092</v>
      </c>
      <c r="BB34" s="32">
        <f t="shared" si="37"/>
        <v>0</v>
      </c>
      <c r="BC34" s="40"/>
      <c r="BD34" s="83">
        <f t="shared" si="60"/>
        <v>0</v>
      </c>
      <c r="BE34" s="83">
        <v>0</v>
      </c>
      <c r="BF34" s="98">
        <f t="shared" si="8"/>
        <v>0</v>
      </c>
      <c r="BG34" s="81">
        <v>0.2092</v>
      </c>
      <c r="BH34" s="32">
        <f t="shared" si="38"/>
        <v>0</v>
      </c>
      <c r="BI34" s="40"/>
      <c r="BJ34" s="83">
        <f t="shared" si="61"/>
        <v>0</v>
      </c>
      <c r="BK34" s="83">
        <v>0</v>
      </c>
      <c r="BL34" s="98">
        <f t="shared" si="10"/>
        <v>0</v>
      </c>
      <c r="BM34" s="81">
        <v>0.2092</v>
      </c>
      <c r="BN34" s="32">
        <f t="shared" si="39"/>
        <v>0</v>
      </c>
      <c r="BO34" s="40"/>
      <c r="BP34" s="83">
        <f t="shared" si="62"/>
        <v>0</v>
      </c>
      <c r="BQ34" s="84">
        <v>0</v>
      </c>
      <c r="BR34" s="98">
        <f t="shared" si="12"/>
        <v>0</v>
      </c>
      <c r="BS34" s="81">
        <v>0.2092</v>
      </c>
      <c r="BT34" s="32">
        <f t="shared" si="40"/>
        <v>0</v>
      </c>
      <c r="BU34" s="40"/>
      <c r="BV34" s="83">
        <f t="shared" si="63"/>
        <v>0</v>
      </c>
      <c r="BW34" s="84">
        <v>0</v>
      </c>
      <c r="BX34" s="98">
        <f t="shared" si="14"/>
        <v>0</v>
      </c>
      <c r="BY34" s="81">
        <v>0.2092</v>
      </c>
      <c r="BZ34" s="32">
        <f t="shared" si="41"/>
        <v>0</v>
      </c>
      <c r="CA34" s="40"/>
      <c r="CB34" s="83">
        <f t="shared" si="64"/>
        <v>0</v>
      </c>
      <c r="CC34" s="84">
        <v>0</v>
      </c>
      <c r="CD34" s="98">
        <f t="shared" si="16"/>
        <v>0</v>
      </c>
      <c r="CE34" s="81">
        <v>0.2321</v>
      </c>
      <c r="CF34" s="32">
        <f t="shared" si="42"/>
        <v>0</v>
      </c>
      <c r="CG34" s="40"/>
      <c r="CH34" s="83">
        <f t="shared" si="65"/>
        <v>0</v>
      </c>
      <c r="CI34" s="84">
        <v>0</v>
      </c>
      <c r="CJ34" s="98">
        <f t="shared" si="18"/>
        <v>0</v>
      </c>
      <c r="CK34" s="81">
        <v>0.2321</v>
      </c>
      <c r="CL34" s="32">
        <f t="shared" si="43"/>
        <v>0</v>
      </c>
      <c r="CM34" s="40"/>
      <c r="CN34" s="83">
        <f t="shared" si="66"/>
        <v>0</v>
      </c>
      <c r="CO34" s="84">
        <v>0</v>
      </c>
      <c r="CP34" s="98">
        <f t="shared" si="20"/>
        <v>0</v>
      </c>
      <c r="CQ34" s="81">
        <v>0.2321</v>
      </c>
      <c r="CR34" s="32">
        <f t="shared" si="44"/>
        <v>0</v>
      </c>
      <c r="CS34" s="40"/>
      <c r="CT34" s="83">
        <f t="shared" si="67"/>
        <v>0</v>
      </c>
      <c r="CU34" s="84">
        <v>0</v>
      </c>
      <c r="CV34" s="98">
        <f t="shared" si="45"/>
        <v>0</v>
      </c>
      <c r="CW34" s="81">
        <v>0.2321</v>
      </c>
      <c r="CX34" s="32">
        <f t="shared" si="46"/>
        <v>0</v>
      </c>
      <c r="CY34" s="40"/>
      <c r="CZ34" s="83">
        <f t="shared" si="68"/>
        <v>0</v>
      </c>
      <c r="DA34" s="84">
        <v>0</v>
      </c>
      <c r="DB34" s="98">
        <f t="shared" si="48"/>
        <v>0</v>
      </c>
      <c r="DC34" s="81">
        <v>0.2321</v>
      </c>
      <c r="DD34" s="32">
        <f t="shared" si="49"/>
        <v>0</v>
      </c>
      <c r="DE34" s="40"/>
      <c r="DF34" s="83">
        <f t="shared" si="69"/>
        <v>0</v>
      </c>
      <c r="DG34" s="84">
        <v>0</v>
      </c>
      <c r="DH34" s="98">
        <f t="shared" si="51"/>
        <v>0</v>
      </c>
      <c r="DI34" s="81">
        <v>0.2321</v>
      </c>
      <c r="DJ34" s="32">
        <f t="shared" si="52"/>
        <v>0</v>
      </c>
      <c r="DK34" s="40"/>
      <c r="DL34" s="83">
        <f t="shared" si="70"/>
        <v>0</v>
      </c>
      <c r="DM34" s="84">
        <v>0</v>
      </c>
      <c r="DN34" s="98">
        <f t="shared" si="54"/>
        <v>0</v>
      </c>
    </row>
    <row r="35" spans="1:118" s="39" customFormat="1" x14ac:dyDescent="0.35">
      <c r="A35" s="35"/>
      <c r="B35" s="16">
        <v>172</v>
      </c>
      <c r="C35" s="53" t="s">
        <v>13</v>
      </c>
      <c r="D35" s="18">
        <v>189.22971718979502</v>
      </c>
      <c r="E35" s="17">
        <v>0.19009999999999999</v>
      </c>
      <c r="F35" s="37">
        <f t="shared" si="87"/>
        <v>0</v>
      </c>
      <c r="G35" s="40"/>
      <c r="H35" s="36">
        <v>995.42197364437152</v>
      </c>
      <c r="I35" s="36">
        <v>0</v>
      </c>
      <c r="J35" s="18">
        <f t="shared" si="88"/>
        <v>189.22971718979502</v>
      </c>
      <c r="K35" s="81">
        <v>0.2092</v>
      </c>
      <c r="L35" s="37">
        <f t="shared" si="89"/>
        <v>0</v>
      </c>
      <c r="M35" s="40"/>
      <c r="N35" s="36">
        <f t="shared" si="0"/>
        <v>995.42197364437152</v>
      </c>
      <c r="O35" s="36">
        <v>0</v>
      </c>
      <c r="P35" s="18">
        <f t="shared" si="90"/>
        <v>208.24227688640252</v>
      </c>
      <c r="Q35" s="81">
        <v>0.2092</v>
      </c>
      <c r="R35" s="37">
        <f t="shared" si="91"/>
        <v>0</v>
      </c>
      <c r="S35" s="40"/>
      <c r="T35" s="83">
        <f t="shared" si="1"/>
        <v>995.42197364437152</v>
      </c>
      <c r="U35" s="36">
        <v>0</v>
      </c>
      <c r="V35" s="98">
        <f t="shared" si="92"/>
        <v>208.24227688640252</v>
      </c>
      <c r="W35" s="81">
        <v>0.2092</v>
      </c>
      <c r="X35" s="37">
        <f t="shared" si="93"/>
        <v>0</v>
      </c>
      <c r="Y35" s="40"/>
      <c r="Z35" s="83">
        <f t="shared" si="2"/>
        <v>995.42197364437152</v>
      </c>
      <c r="AA35" s="83">
        <v>0</v>
      </c>
      <c r="AB35" s="98">
        <f t="shared" si="94"/>
        <v>208.24227688640252</v>
      </c>
      <c r="AC35" s="81">
        <v>0.2092</v>
      </c>
      <c r="AD35" s="37">
        <f t="shared" si="95"/>
        <v>0</v>
      </c>
      <c r="AE35" s="40"/>
      <c r="AF35" s="83">
        <f t="shared" si="56"/>
        <v>995.42197364437152</v>
      </c>
      <c r="AG35" s="83">
        <v>0</v>
      </c>
      <c r="AH35" s="98">
        <f t="shared" si="96"/>
        <v>208.24227688640252</v>
      </c>
      <c r="AI35" s="81">
        <v>0.2092</v>
      </c>
      <c r="AJ35" s="37">
        <f t="shared" si="97"/>
        <v>0</v>
      </c>
      <c r="AK35" s="40"/>
      <c r="AL35" s="83">
        <f t="shared" si="57"/>
        <v>995.42197364437152</v>
      </c>
      <c r="AM35" s="83"/>
      <c r="AN35" s="98">
        <f t="shared" si="98"/>
        <v>208.24227688640252</v>
      </c>
      <c r="AO35" s="81">
        <v>0.2092</v>
      </c>
      <c r="AP35" s="32">
        <f t="shared" si="33"/>
        <v>0</v>
      </c>
      <c r="AQ35" s="40"/>
      <c r="AR35" s="83">
        <f t="shared" si="58"/>
        <v>995.42197364437152</v>
      </c>
      <c r="AS35" s="83"/>
      <c r="AT35" s="98">
        <f t="shared" si="99"/>
        <v>208.24227688640252</v>
      </c>
      <c r="AU35" s="81">
        <v>0.2092</v>
      </c>
      <c r="AV35" s="32">
        <f t="shared" si="35"/>
        <v>0</v>
      </c>
      <c r="AW35" s="40"/>
      <c r="AX35" s="83">
        <f t="shared" si="59"/>
        <v>995.42197364437152</v>
      </c>
      <c r="AY35" s="83">
        <v>0</v>
      </c>
      <c r="AZ35" s="98">
        <f t="shared" si="100"/>
        <v>208.24227688640252</v>
      </c>
      <c r="BA35" s="81">
        <v>0.2092</v>
      </c>
      <c r="BB35" s="32">
        <f t="shared" si="37"/>
        <v>0</v>
      </c>
      <c r="BC35" s="40"/>
      <c r="BD35" s="83">
        <f t="shared" si="60"/>
        <v>995.42197364437152</v>
      </c>
      <c r="BE35" s="83">
        <v>0</v>
      </c>
      <c r="BF35" s="98">
        <f t="shared" si="8"/>
        <v>208.24227688640252</v>
      </c>
      <c r="BG35" s="81">
        <v>0.2092</v>
      </c>
      <c r="BH35" s="32">
        <f t="shared" si="38"/>
        <v>0</v>
      </c>
      <c r="BI35" s="40"/>
      <c r="BJ35" s="83">
        <f t="shared" si="61"/>
        <v>995.42197364437152</v>
      </c>
      <c r="BK35" s="83">
        <v>0</v>
      </c>
      <c r="BL35" s="98">
        <f t="shared" si="10"/>
        <v>208.24227688640252</v>
      </c>
      <c r="BM35" s="81">
        <v>0.2092</v>
      </c>
      <c r="BN35" s="32">
        <f t="shared" si="39"/>
        <v>0</v>
      </c>
      <c r="BO35" s="40"/>
      <c r="BP35" s="83">
        <f t="shared" si="62"/>
        <v>995.42197364437152</v>
      </c>
      <c r="BQ35" s="84">
        <v>0</v>
      </c>
      <c r="BR35" s="98">
        <f t="shared" si="12"/>
        <v>208.24227688640252</v>
      </c>
      <c r="BS35" s="81">
        <v>0.2092</v>
      </c>
      <c r="BT35" s="32">
        <f t="shared" si="40"/>
        <v>0</v>
      </c>
      <c r="BU35" s="40"/>
      <c r="BV35" s="83">
        <f t="shared" si="63"/>
        <v>995.42197364437152</v>
      </c>
      <c r="BW35" s="84">
        <v>0</v>
      </c>
      <c r="BX35" s="98">
        <f t="shared" si="14"/>
        <v>208.24227688640252</v>
      </c>
      <c r="BY35" s="81">
        <v>0.2092</v>
      </c>
      <c r="BZ35" s="32">
        <f t="shared" si="41"/>
        <v>0</v>
      </c>
      <c r="CA35" s="40"/>
      <c r="CB35" s="83">
        <f t="shared" si="64"/>
        <v>995.42197364437152</v>
      </c>
      <c r="CC35" s="84">
        <v>0</v>
      </c>
      <c r="CD35" s="98">
        <f t="shared" si="16"/>
        <v>208.24227688640252</v>
      </c>
      <c r="CE35" s="81">
        <v>0.2321</v>
      </c>
      <c r="CF35" s="32">
        <f t="shared" si="42"/>
        <v>0</v>
      </c>
      <c r="CG35" s="40"/>
      <c r="CH35" s="83">
        <f t="shared" si="65"/>
        <v>995.42197364437152</v>
      </c>
      <c r="CI35" s="84">
        <v>0</v>
      </c>
      <c r="CJ35" s="98">
        <f t="shared" si="18"/>
        <v>231.03744008285864</v>
      </c>
      <c r="CK35" s="81">
        <v>0.2321</v>
      </c>
      <c r="CL35" s="32">
        <f t="shared" si="43"/>
        <v>0</v>
      </c>
      <c r="CM35" s="40"/>
      <c r="CN35" s="83">
        <f t="shared" si="66"/>
        <v>995.42197364437152</v>
      </c>
      <c r="CO35" s="84">
        <v>0</v>
      </c>
      <c r="CP35" s="98">
        <f t="shared" si="20"/>
        <v>231.03744008285864</v>
      </c>
      <c r="CQ35" s="81">
        <v>0.2321</v>
      </c>
      <c r="CR35" s="32">
        <f t="shared" si="44"/>
        <v>0</v>
      </c>
      <c r="CS35" s="40"/>
      <c r="CT35" s="83">
        <f t="shared" si="67"/>
        <v>995.42197364437152</v>
      </c>
      <c r="CU35" s="84">
        <v>0</v>
      </c>
      <c r="CV35" s="98">
        <f t="shared" si="45"/>
        <v>231.03744008285864</v>
      </c>
      <c r="CW35" s="81">
        <v>0.2321</v>
      </c>
      <c r="CX35" s="32">
        <f t="shared" si="46"/>
        <v>0</v>
      </c>
      <c r="CY35" s="40"/>
      <c r="CZ35" s="83">
        <f t="shared" si="68"/>
        <v>995.42197364437152</v>
      </c>
      <c r="DA35" s="84">
        <v>0</v>
      </c>
      <c r="DB35" s="98">
        <f t="shared" si="48"/>
        <v>231.03744008285864</v>
      </c>
      <c r="DC35" s="81">
        <v>0.2321</v>
      </c>
      <c r="DD35" s="32">
        <f t="shared" si="49"/>
        <v>0</v>
      </c>
      <c r="DE35" s="40"/>
      <c r="DF35" s="83">
        <f t="shared" si="69"/>
        <v>995.42197364437152</v>
      </c>
      <c r="DG35" s="84">
        <v>0</v>
      </c>
      <c r="DH35" s="98">
        <f t="shared" si="51"/>
        <v>231.03744008285864</v>
      </c>
      <c r="DI35" s="81">
        <v>0.2321</v>
      </c>
      <c r="DJ35" s="32">
        <f t="shared" si="52"/>
        <v>0</v>
      </c>
      <c r="DK35" s="40"/>
      <c r="DL35" s="83">
        <f t="shared" si="70"/>
        <v>995.42197364437152</v>
      </c>
      <c r="DM35" s="84">
        <v>0</v>
      </c>
      <c r="DN35" s="98">
        <f t="shared" si="54"/>
        <v>231.03744008285864</v>
      </c>
    </row>
    <row r="36" spans="1:118" s="39" customFormat="1" x14ac:dyDescent="0.35">
      <c r="A36" s="35"/>
      <c r="B36" s="16">
        <v>173</v>
      </c>
      <c r="C36" s="53" t="s">
        <v>34</v>
      </c>
      <c r="D36" s="18">
        <v>15.947986577181242</v>
      </c>
      <c r="E36" s="17">
        <v>0.19009999999999999</v>
      </c>
      <c r="F36" s="37">
        <f t="shared" si="87"/>
        <v>0</v>
      </c>
      <c r="G36" s="40"/>
      <c r="H36" s="36">
        <v>5203.8926174496646</v>
      </c>
      <c r="I36" s="42">
        <v>5120</v>
      </c>
      <c r="J36" s="18">
        <f>(H36-I36)*E36</f>
        <v>15.947986577181242</v>
      </c>
      <c r="K36" s="81">
        <v>0.2092</v>
      </c>
      <c r="L36" s="37">
        <f t="shared" si="89"/>
        <v>0</v>
      </c>
      <c r="M36" s="40"/>
      <c r="N36" s="36">
        <f t="shared" si="0"/>
        <v>5203.8926174496646</v>
      </c>
      <c r="O36" s="42">
        <v>5120</v>
      </c>
      <c r="P36" s="18">
        <f>(N36-O36)*K36</f>
        <v>17.550335570469837</v>
      </c>
      <c r="Q36" s="81">
        <v>0.2092</v>
      </c>
      <c r="R36" s="37">
        <f t="shared" si="91"/>
        <v>0</v>
      </c>
      <c r="S36" s="40"/>
      <c r="T36" s="83">
        <f t="shared" si="1"/>
        <v>5203.8926174496646</v>
      </c>
      <c r="U36" s="42">
        <v>5120</v>
      </c>
      <c r="V36" s="98">
        <f>(T36-U36)*Q36</f>
        <v>17.550335570469837</v>
      </c>
      <c r="W36" s="81">
        <v>0.2092</v>
      </c>
      <c r="X36" s="37">
        <f t="shared" si="93"/>
        <v>0</v>
      </c>
      <c r="Y36" s="40"/>
      <c r="Z36" s="83">
        <f t="shared" si="2"/>
        <v>5203.8926174496646</v>
      </c>
      <c r="AA36" s="90">
        <v>5120</v>
      </c>
      <c r="AB36" s="98">
        <f>(Z36-AA36)*W36</f>
        <v>17.550335570469837</v>
      </c>
      <c r="AC36" s="81">
        <v>0.2092</v>
      </c>
      <c r="AD36" s="37">
        <f t="shared" si="95"/>
        <v>0</v>
      </c>
      <c r="AE36" s="40"/>
      <c r="AF36" s="83">
        <f t="shared" si="56"/>
        <v>5203.8926174496646</v>
      </c>
      <c r="AG36" s="90">
        <v>5120</v>
      </c>
      <c r="AH36" s="98">
        <f>(AF36-AG36)*AC36</f>
        <v>17.550335570469837</v>
      </c>
      <c r="AI36" s="81">
        <v>0.2092</v>
      </c>
      <c r="AJ36" s="37">
        <f t="shared" si="97"/>
        <v>143.40344168260037</v>
      </c>
      <c r="AK36" s="40">
        <v>30</v>
      </c>
      <c r="AL36" s="83">
        <f t="shared" si="57"/>
        <v>5347.2960591322653</v>
      </c>
      <c r="AM36" s="84">
        <v>5120</v>
      </c>
      <c r="AN36" s="98">
        <f>(AL36-AM36)*AI36</f>
        <v>47.550335570469905</v>
      </c>
      <c r="AO36" s="81">
        <v>0.2092</v>
      </c>
      <c r="AP36" s="32">
        <f t="shared" si="33"/>
        <v>0</v>
      </c>
      <c r="AQ36" s="40"/>
      <c r="AR36" s="83">
        <f t="shared" si="58"/>
        <v>5347.2960591322653</v>
      </c>
      <c r="AS36" s="84">
        <v>5120</v>
      </c>
      <c r="AT36" s="98">
        <f>(AR36-AS36)*AO36</f>
        <v>47.550335570469905</v>
      </c>
      <c r="AU36" s="81">
        <v>0.2092</v>
      </c>
      <c r="AV36" s="32">
        <f t="shared" si="35"/>
        <v>0</v>
      </c>
      <c r="AW36" s="40"/>
      <c r="AX36" s="83">
        <f t="shared" si="59"/>
        <v>5347.2960591322653</v>
      </c>
      <c r="AY36" s="84">
        <v>5120</v>
      </c>
      <c r="AZ36" s="98">
        <f>(AX36-AY36)*AU36</f>
        <v>47.550335570469905</v>
      </c>
      <c r="BA36" s="81">
        <v>0.2092</v>
      </c>
      <c r="BB36" s="32">
        <f t="shared" si="37"/>
        <v>0</v>
      </c>
      <c r="BC36" s="40"/>
      <c r="BD36" s="83">
        <f t="shared" si="60"/>
        <v>5347.2960591322653</v>
      </c>
      <c r="BE36" s="90">
        <v>5120</v>
      </c>
      <c r="BF36" s="98">
        <f t="shared" si="8"/>
        <v>47.550335570469905</v>
      </c>
      <c r="BG36" s="81">
        <v>0.2092</v>
      </c>
      <c r="BH36" s="32">
        <f t="shared" si="38"/>
        <v>0</v>
      </c>
      <c r="BI36" s="40"/>
      <c r="BJ36" s="83">
        <f t="shared" si="61"/>
        <v>5347.2960591322653</v>
      </c>
      <c r="BK36" s="90">
        <v>5120</v>
      </c>
      <c r="BL36" s="98">
        <f t="shared" si="10"/>
        <v>47.550335570469905</v>
      </c>
      <c r="BM36" s="81">
        <v>0.2092</v>
      </c>
      <c r="BN36" s="32">
        <f t="shared" si="39"/>
        <v>0</v>
      </c>
      <c r="BO36" s="40"/>
      <c r="BP36" s="83">
        <f t="shared" si="62"/>
        <v>5347.2960591322653</v>
      </c>
      <c r="BQ36" s="84">
        <v>5120</v>
      </c>
      <c r="BR36" s="98">
        <f t="shared" si="12"/>
        <v>47.550335570469905</v>
      </c>
      <c r="BS36" s="81">
        <v>0.2092</v>
      </c>
      <c r="BT36" s="32">
        <f t="shared" si="40"/>
        <v>0</v>
      </c>
      <c r="BU36" s="40"/>
      <c r="BV36" s="83">
        <f t="shared" si="63"/>
        <v>5347.2960591322653</v>
      </c>
      <c r="BW36" s="84">
        <v>5120</v>
      </c>
      <c r="BX36" s="98">
        <f t="shared" si="14"/>
        <v>47.550335570469905</v>
      </c>
      <c r="BY36" s="81">
        <v>0.2092</v>
      </c>
      <c r="BZ36" s="32">
        <f t="shared" si="41"/>
        <v>0</v>
      </c>
      <c r="CA36" s="40"/>
      <c r="CB36" s="83">
        <f t="shared" si="64"/>
        <v>5347.2960591322653</v>
      </c>
      <c r="CC36" s="84">
        <v>5120</v>
      </c>
      <c r="CD36" s="98">
        <f t="shared" si="16"/>
        <v>47.550335570469905</v>
      </c>
      <c r="CE36" s="81">
        <v>0.2321</v>
      </c>
      <c r="CF36" s="32">
        <f t="shared" si="42"/>
        <v>0</v>
      </c>
      <c r="CG36" s="40"/>
      <c r="CH36" s="83">
        <f t="shared" si="65"/>
        <v>5347.2960591322653</v>
      </c>
      <c r="CI36" s="84">
        <v>5120</v>
      </c>
      <c r="CJ36" s="98">
        <f t="shared" si="18"/>
        <v>52.755415324598779</v>
      </c>
      <c r="CK36" s="81">
        <v>0.2321</v>
      </c>
      <c r="CL36" s="32">
        <f t="shared" si="43"/>
        <v>0</v>
      </c>
      <c r="CM36" s="40"/>
      <c r="CN36" s="83">
        <f t="shared" si="66"/>
        <v>5347.2960591322653</v>
      </c>
      <c r="CO36" s="84">
        <v>5120</v>
      </c>
      <c r="CP36" s="98">
        <f t="shared" si="20"/>
        <v>52.755415324598779</v>
      </c>
      <c r="CQ36" s="81">
        <v>0.2321</v>
      </c>
      <c r="CR36" s="32">
        <f t="shared" si="44"/>
        <v>0</v>
      </c>
      <c r="CS36" s="40"/>
      <c r="CT36" s="83">
        <f t="shared" si="67"/>
        <v>5347.2960591322653</v>
      </c>
      <c r="CU36" s="84">
        <v>5120</v>
      </c>
      <c r="CV36" s="98">
        <f t="shared" si="45"/>
        <v>52.755415324598779</v>
      </c>
      <c r="CW36" s="81">
        <v>0.2321</v>
      </c>
      <c r="CX36" s="32">
        <f t="shared" si="46"/>
        <v>0</v>
      </c>
      <c r="CY36" s="40"/>
      <c r="CZ36" s="83">
        <f t="shared" si="68"/>
        <v>5347.2960591322653</v>
      </c>
      <c r="DA36" s="84">
        <v>5120</v>
      </c>
      <c r="DB36" s="98">
        <f t="shared" si="48"/>
        <v>52.755415324598779</v>
      </c>
      <c r="DC36" s="81">
        <v>0.2321</v>
      </c>
      <c r="DD36" s="32">
        <f t="shared" si="49"/>
        <v>0</v>
      </c>
      <c r="DE36" s="40"/>
      <c r="DF36" s="83">
        <f t="shared" si="69"/>
        <v>5347.2960591322653</v>
      </c>
      <c r="DG36" s="84">
        <v>5120</v>
      </c>
      <c r="DH36" s="98">
        <f t="shared" si="51"/>
        <v>52.755415324598779</v>
      </c>
      <c r="DI36" s="81">
        <v>0.2321</v>
      </c>
      <c r="DJ36" s="32">
        <f t="shared" si="52"/>
        <v>0</v>
      </c>
      <c r="DK36" s="40"/>
      <c r="DL36" s="83">
        <f t="shared" si="70"/>
        <v>5347.2960591322653</v>
      </c>
      <c r="DM36" s="84">
        <v>5120</v>
      </c>
      <c r="DN36" s="98">
        <f t="shared" si="54"/>
        <v>52.755415324598779</v>
      </c>
    </row>
    <row r="37" spans="1:118" s="39" customFormat="1" x14ac:dyDescent="0.35">
      <c r="A37" s="35"/>
      <c r="B37" s="16">
        <v>174</v>
      </c>
      <c r="C37" s="53" t="s">
        <v>7</v>
      </c>
      <c r="D37" s="18">
        <v>-90.979849152223039</v>
      </c>
      <c r="E37" s="17">
        <v>0.19009999999999999</v>
      </c>
      <c r="F37" s="37">
        <f t="shared" si="87"/>
        <v>526.0389268805892</v>
      </c>
      <c r="G37" s="40">
        <v>100</v>
      </c>
      <c r="H37" s="36">
        <v>11476.449504722656</v>
      </c>
      <c r="I37" s="36">
        <v>11429</v>
      </c>
      <c r="J37" s="18">
        <f t="shared" ref="J37:J38" si="101">(H37-I37)*E37</f>
        <v>9.0201508477768186</v>
      </c>
      <c r="K37" s="81">
        <v>0.2092</v>
      </c>
      <c r="L37" s="37">
        <f t="shared" si="89"/>
        <v>0</v>
      </c>
      <c r="M37" s="40"/>
      <c r="N37" s="36">
        <f t="shared" si="0"/>
        <v>11476.449504722656</v>
      </c>
      <c r="O37" s="36">
        <v>11429</v>
      </c>
      <c r="P37" s="18">
        <f t="shared" ref="P37:P38" si="102">(N37-O37)*K37</f>
        <v>9.9264363879795408</v>
      </c>
      <c r="Q37" s="81">
        <v>0.2092</v>
      </c>
      <c r="R37" s="37">
        <f t="shared" si="91"/>
        <v>0</v>
      </c>
      <c r="S37" s="40"/>
      <c r="T37" s="83">
        <f t="shared" si="1"/>
        <v>11476.449504722656</v>
      </c>
      <c r="U37" s="36">
        <v>11429</v>
      </c>
      <c r="V37" s="98">
        <f t="shared" ref="V37:V38" si="103">(T37-U37)*Q37</f>
        <v>9.9264363879795408</v>
      </c>
      <c r="W37" s="81">
        <v>0.2092</v>
      </c>
      <c r="X37" s="37">
        <f t="shared" si="93"/>
        <v>0</v>
      </c>
      <c r="Y37" s="40"/>
      <c r="Z37" s="83">
        <f t="shared" si="2"/>
        <v>11476.449504722656</v>
      </c>
      <c r="AA37" s="83">
        <v>11456</v>
      </c>
      <c r="AB37" s="98">
        <f t="shared" ref="AB37:AB38" si="104">(Z37-AA37)*W37</f>
        <v>4.2780363879795402</v>
      </c>
      <c r="AC37" s="81">
        <v>0.2092</v>
      </c>
      <c r="AD37" s="37">
        <f t="shared" si="95"/>
        <v>0</v>
      </c>
      <c r="AE37" s="40"/>
      <c r="AF37" s="83">
        <f t="shared" si="56"/>
        <v>11476.449504722656</v>
      </c>
      <c r="AG37" s="83">
        <v>11456</v>
      </c>
      <c r="AH37" s="98">
        <f t="shared" ref="AH37:AH38" si="105">(AF37-AG37)*AC37</f>
        <v>4.2780363879795402</v>
      </c>
      <c r="AI37" s="81">
        <v>0.2092</v>
      </c>
      <c r="AJ37" s="37">
        <f t="shared" si="97"/>
        <v>717.01720841300187</v>
      </c>
      <c r="AK37" s="40">
        <v>150</v>
      </c>
      <c r="AL37" s="83">
        <f t="shared" si="57"/>
        <v>12193.466713135658</v>
      </c>
      <c r="AM37" s="83">
        <v>12051</v>
      </c>
      <c r="AN37" s="98">
        <f t="shared" ref="AN37:AN38" si="106">(AL37-AM37)*AI37</f>
        <v>29.804036387979696</v>
      </c>
      <c r="AO37" s="81">
        <v>0.2092</v>
      </c>
      <c r="AP37" s="32">
        <f t="shared" si="33"/>
        <v>0</v>
      </c>
      <c r="AQ37" s="40"/>
      <c r="AR37" s="83">
        <f t="shared" si="58"/>
        <v>12193.466713135658</v>
      </c>
      <c r="AS37" s="83">
        <v>12051</v>
      </c>
      <c r="AT37" s="98">
        <f t="shared" ref="AT37:AT38" si="107">(AR37-AS37)*AO37</f>
        <v>29.804036387979696</v>
      </c>
      <c r="AU37" s="81">
        <v>0.2092</v>
      </c>
      <c r="AV37" s="32">
        <f t="shared" si="35"/>
        <v>812.61950286806882</v>
      </c>
      <c r="AW37" s="40">
        <v>170</v>
      </c>
      <c r="AX37" s="83">
        <f t="shared" si="59"/>
        <v>13006.086216003727</v>
      </c>
      <c r="AY37" s="83">
        <v>12926</v>
      </c>
      <c r="AZ37" s="98">
        <f t="shared" ref="AZ37:AZ38" si="108">(AX37-AY37)*AU37</f>
        <v>16.754036387979646</v>
      </c>
      <c r="BA37" s="81">
        <v>0.2092</v>
      </c>
      <c r="BB37" s="32">
        <f t="shared" si="37"/>
        <v>717.01720841300187</v>
      </c>
      <c r="BC37" s="40">
        <v>150</v>
      </c>
      <c r="BD37" s="83">
        <f t="shared" si="60"/>
        <v>13723.103424416729</v>
      </c>
      <c r="BE37" s="83">
        <v>13621</v>
      </c>
      <c r="BF37" s="98">
        <f t="shared" si="8"/>
        <v>21.360036387979804</v>
      </c>
      <c r="BG37" s="81">
        <v>0.2092</v>
      </c>
      <c r="BH37" s="32">
        <f t="shared" si="38"/>
        <v>0</v>
      </c>
      <c r="BI37" s="40"/>
      <c r="BJ37" s="83">
        <f t="shared" si="61"/>
        <v>13723.103424416729</v>
      </c>
      <c r="BK37" s="108">
        <v>14047</v>
      </c>
      <c r="BL37" s="98">
        <f t="shared" si="10"/>
        <v>-67.759163612020188</v>
      </c>
      <c r="BM37" s="81">
        <v>0.2092</v>
      </c>
      <c r="BN37" s="32">
        <f t="shared" si="39"/>
        <v>0</v>
      </c>
      <c r="BO37" s="40"/>
      <c r="BP37" s="83">
        <f t="shared" si="62"/>
        <v>13723.103424416729</v>
      </c>
      <c r="BQ37" s="84">
        <v>14047</v>
      </c>
      <c r="BR37" s="98">
        <f t="shared" si="12"/>
        <v>-67.759163612020188</v>
      </c>
      <c r="BS37" s="81">
        <v>0.2092</v>
      </c>
      <c r="BT37" s="32">
        <f t="shared" si="40"/>
        <v>0</v>
      </c>
      <c r="BU37" s="40"/>
      <c r="BV37" s="83">
        <f t="shared" si="63"/>
        <v>13723.103424416729</v>
      </c>
      <c r="BW37" s="84">
        <v>14047</v>
      </c>
      <c r="BX37" s="98">
        <f t="shared" si="14"/>
        <v>-67.759163612020188</v>
      </c>
      <c r="BY37" s="81">
        <v>0.2092</v>
      </c>
      <c r="BZ37" s="32">
        <f t="shared" si="41"/>
        <v>0</v>
      </c>
      <c r="CA37" s="40"/>
      <c r="CB37" s="83">
        <f t="shared" si="64"/>
        <v>13723.103424416729</v>
      </c>
      <c r="CC37" s="84">
        <v>14211</v>
      </c>
      <c r="CD37" s="98">
        <f t="shared" si="16"/>
        <v>-102.06796361202019</v>
      </c>
      <c r="CE37" s="81">
        <v>0.2321</v>
      </c>
      <c r="CF37" s="32">
        <f t="shared" si="42"/>
        <v>646.27315812149936</v>
      </c>
      <c r="CG37" s="40">
        <v>150</v>
      </c>
      <c r="CH37" s="83">
        <f t="shared" si="65"/>
        <v>14369.376582538229</v>
      </c>
      <c r="CI37" s="84">
        <v>14211</v>
      </c>
      <c r="CJ37" s="98">
        <f t="shared" si="18"/>
        <v>36.759204807122913</v>
      </c>
      <c r="CK37" s="81">
        <v>0.2321</v>
      </c>
      <c r="CL37" s="32">
        <f t="shared" si="43"/>
        <v>0</v>
      </c>
      <c r="CM37" s="40"/>
      <c r="CN37" s="83">
        <f t="shared" si="66"/>
        <v>14369.376582538229</v>
      </c>
      <c r="CO37" s="84">
        <v>14213</v>
      </c>
      <c r="CP37" s="98">
        <f t="shared" si="20"/>
        <v>36.295004807122915</v>
      </c>
      <c r="CQ37" s="81">
        <v>0.2321</v>
      </c>
      <c r="CR37" s="32">
        <f t="shared" si="44"/>
        <v>215.4243860404998</v>
      </c>
      <c r="CS37" s="40">
        <v>50</v>
      </c>
      <c r="CT37" s="83">
        <f t="shared" si="67"/>
        <v>14584.800968578729</v>
      </c>
      <c r="CU37" s="84">
        <v>14214</v>
      </c>
      <c r="CV37" s="98">
        <f t="shared" si="45"/>
        <v>86.062904807123047</v>
      </c>
      <c r="CW37" s="81">
        <v>0.2321</v>
      </c>
      <c r="CX37" s="32">
        <f t="shared" si="46"/>
        <v>86.169754416199908</v>
      </c>
      <c r="CY37" s="40">
        <v>20</v>
      </c>
      <c r="CZ37" s="83">
        <f t="shared" si="68"/>
        <v>14670.970722994929</v>
      </c>
      <c r="DA37" s="84">
        <v>14214</v>
      </c>
      <c r="DB37" s="98">
        <f t="shared" si="48"/>
        <v>106.06290480712302</v>
      </c>
      <c r="DC37" s="81">
        <v>0.2321</v>
      </c>
      <c r="DD37" s="32">
        <f t="shared" si="49"/>
        <v>0</v>
      </c>
      <c r="DE37" s="40"/>
      <c r="DF37" s="83">
        <f t="shared" si="69"/>
        <v>14670.970722994929</v>
      </c>
      <c r="DG37" s="84">
        <v>14588</v>
      </c>
      <c r="DH37" s="98">
        <f t="shared" si="51"/>
        <v>19.257504807123027</v>
      </c>
      <c r="DI37" s="81">
        <v>0.2321</v>
      </c>
      <c r="DJ37" s="32">
        <f t="shared" si="52"/>
        <v>0</v>
      </c>
      <c r="DK37" s="40"/>
      <c r="DL37" s="83">
        <f t="shared" si="70"/>
        <v>14670.970722994929</v>
      </c>
      <c r="DM37" s="84">
        <v>14588</v>
      </c>
      <c r="DN37" s="98">
        <f t="shared" si="54"/>
        <v>19.257504807123027</v>
      </c>
    </row>
    <row r="38" spans="1:118" s="39" customFormat="1" x14ac:dyDescent="0.35">
      <c r="A38" s="35"/>
      <c r="B38" s="16">
        <v>175</v>
      </c>
      <c r="C38" s="105" t="s">
        <v>66</v>
      </c>
      <c r="D38" s="18">
        <v>-264.96243464679503</v>
      </c>
      <c r="E38" s="17">
        <v>0.19009999999999999</v>
      </c>
      <c r="F38" s="37">
        <f t="shared" si="87"/>
        <v>1472.9089952656498</v>
      </c>
      <c r="G38" s="40">
        <v>280</v>
      </c>
      <c r="H38" s="36">
        <v>9484.1034474129665</v>
      </c>
      <c r="I38" s="36">
        <v>9405</v>
      </c>
      <c r="J38" s="18">
        <f t="shared" si="101"/>
        <v>15.037565353204929</v>
      </c>
      <c r="K38" s="81">
        <v>0.2092</v>
      </c>
      <c r="L38" s="37">
        <f t="shared" si="89"/>
        <v>239.0057361376673</v>
      </c>
      <c r="M38" s="40">
        <v>50</v>
      </c>
      <c r="N38" s="36">
        <f t="shared" si="0"/>
        <v>9723.109183550634</v>
      </c>
      <c r="O38" s="36">
        <v>9405</v>
      </c>
      <c r="P38" s="18">
        <f t="shared" si="102"/>
        <v>66.548441198792645</v>
      </c>
      <c r="Q38" s="81">
        <v>0.2092</v>
      </c>
      <c r="R38" s="37">
        <f t="shared" si="91"/>
        <v>0</v>
      </c>
      <c r="S38" s="40"/>
      <c r="T38" s="83">
        <f t="shared" si="1"/>
        <v>9723.109183550634</v>
      </c>
      <c r="U38" s="36">
        <v>9405</v>
      </c>
      <c r="V38" s="98">
        <f t="shared" si="103"/>
        <v>66.548441198792645</v>
      </c>
      <c r="W38" s="81">
        <v>0.2092</v>
      </c>
      <c r="X38" s="37">
        <f t="shared" si="93"/>
        <v>0</v>
      </c>
      <c r="Y38" s="40"/>
      <c r="Z38" s="83">
        <f t="shared" si="2"/>
        <v>9723.109183550634</v>
      </c>
      <c r="AA38" s="83">
        <v>10760</v>
      </c>
      <c r="AB38" s="98">
        <f t="shared" si="104"/>
        <v>-216.91755880120735</v>
      </c>
      <c r="AC38" s="81">
        <v>0.2092</v>
      </c>
      <c r="AD38" s="37">
        <f t="shared" si="95"/>
        <v>1195.0286806883366</v>
      </c>
      <c r="AE38" s="40">
        <v>250</v>
      </c>
      <c r="AF38" s="83">
        <f t="shared" si="56"/>
        <v>10918.13786423897</v>
      </c>
      <c r="AG38" s="83">
        <v>10760</v>
      </c>
      <c r="AH38" s="98">
        <f t="shared" si="105"/>
        <v>33.082441198792523</v>
      </c>
      <c r="AI38" s="81">
        <v>0.2092</v>
      </c>
      <c r="AJ38" s="37">
        <f t="shared" si="97"/>
        <v>0</v>
      </c>
      <c r="AK38" s="40"/>
      <c r="AL38" s="83">
        <f t="shared" si="57"/>
        <v>10918.13786423897</v>
      </c>
      <c r="AM38" s="84">
        <v>11458</v>
      </c>
      <c r="AN38" s="98">
        <f t="shared" si="106"/>
        <v>-112.93915880120747</v>
      </c>
      <c r="AO38" s="81">
        <v>0.2092</v>
      </c>
      <c r="AP38" s="32">
        <f t="shared" si="33"/>
        <v>535.37284894837478</v>
      </c>
      <c r="AQ38" s="40">
        <v>112</v>
      </c>
      <c r="AR38" s="83">
        <f t="shared" si="58"/>
        <v>11453.510713187345</v>
      </c>
      <c r="AS38" s="84">
        <v>11458</v>
      </c>
      <c r="AT38" s="98">
        <f t="shared" si="107"/>
        <v>-0.9391588012074964</v>
      </c>
      <c r="AU38" s="81">
        <v>0.2092</v>
      </c>
      <c r="AV38" s="32">
        <f t="shared" si="35"/>
        <v>0</v>
      </c>
      <c r="AW38" s="40"/>
      <c r="AX38" s="83">
        <f t="shared" si="59"/>
        <v>11453.510713187345</v>
      </c>
      <c r="AY38" s="84">
        <v>12023</v>
      </c>
      <c r="AZ38" s="98">
        <f t="shared" si="108"/>
        <v>-119.13715880120749</v>
      </c>
      <c r="BA38" s="81">
        <v>0.2092</v>
      </c>
      <c r="BB38" s="32">
        <f t="shared" si="37"/>
        <v>573.61376673040149</v>
      </c>
      <c r="BC38" s="40">
        <v>120</v>
      </c>
      <c r="BD38" s="83">
        <f t="shared" si="60"/>
        <v>12027.124479917746</v>
      </c>
      <c r="BE38" s="83">
        <v>12471</v>
      </c>
      <c r="BF38" s="98">
        <f t="shared" si="8"/>
        <v>-92.8587588012076</v>
      </c>
      <c r="BG38" s="81">
        <v>0.2092</v>
      </c>
      <c r="BH38" s="32">
        <f t="shared" si="38"/>
        <v>956.02294455066919</v>
      </c>
      <c r="BI38" s="40">
        <v>200</v>
      </c>
      <c r="BJ38" s="83">
        <f t="shared" si="61"/>
        <v>12983.147424468414</v>
      </c>
      <c r="BK38" s="108">
        <v>13183</v>
      </c>
      <c r="BL38" s="98">
        <f t="shared" si="10"/>
        <v>-41.809158801207772</v>
      </c>
      <c r="BM38" s="81">
        <v>0.2092</v>
      </c>
      <c r="BN38" s="32">
        <f t="shared" si="39"/>
        <v>0</v>
      </c>
      <c r="BO38" s="40"/>
      <c r="BP38" s="83">
        <f t="shared" si="62"/>
        <v>12983.147424468414</v>
      </c>
      <c r="BQ38" s="84">
        <v>13183</v>
      </c>
      <c r="BR38" s="98">
        <f t="shared" si="12"/>
        <v>-41.809158801207772</v>
      </c>
      <c r="BS38" s="81">
        <v>0.2092</v>
      </c>
      <c r="BT38" s="32">
        <f t="shared" si="40"/>
        <v>0</v>
      </c>
      <c r="BU38" s="40"/>
      <c r="BV38" s="83">
        <f t="shared" si="63"/>
        <v>12983.147424468414</v>
      </c>
      <c r="BW38" s="84">
        <v>13183</v>
      </c>
      <c r="BX38" s="98">
        <f t="shared" si="14"/>
        <v>-41.809158801207772</v>
      </c>
      <c r="BY38" s="81">
        <v>0.2092</v>
      </c>
      <c r="BZ38" s="32">
        <f t="shared" si="41"/>
        <v>0</v>
      </c>
      <c r="CA38" s="40"/>
      <c r="CB38" s="83">
        <f t="shared" si="64"/>
        <v>12983.147424468414</v>
      </c>
      <c r="CC38" s="84">
        <v>14170</v>
      </c>
      <c r="CD38" s="98">
        <f t="shared" si="16"/>
        <v>-248.28955880120776</v>
      </c>
      <c r="CE38" s="81">
        <v>0.2321</v>
      </c>
      <c r="CF38" s="32">
        <f t="shared" si="42"/>
        <v>0</v>
      </c>
      <c r="CG38" s="40"/>
      <c r="CH38" s="83">
        <f t="shared" si="65"/>
        <v>12983.147424468414</v>
      </c>
      <c r="CI38" s="84">
        <v>14170</v>
      </c>
      <c r="CJ38" s="98">
        <f t="shared" si="18"/>
        <v>-275.46848278088106</v>
      </c>
      <c r="CK38" s="81">
        <v>0.2321</v>
      </c>
      <c r="CL38" s="32">
        <f t="shared" si="43"/>
        <v>861.69754416199919</v>
      </c>
      <c r="CM38" s="40">
        <v>200</v>
      </c>
      <c r="CN38" s="83">
        <f t="shared" si="66"/>
        <v>13844.844968630414</v>
      </c>
      <c r="CO38" s="84">
        <v>14864</v>
      </c>
      <c r="CP38" s="98">
        <f t="shared" si="20"/>
        <v>-236.54588278088093</v>
      </c>
      <c r="CQ38" s="81">
        <v>0.2321</v>
      </c>
      <c r="CR38" s="32">
        <f t="shared" si="44"/>
        <v>0</v>
      </c>
      <c r="CS38" s="40"/>
      <c r="CT38" s="83">
        <f t="shared" si="67"/>
        <v>13844.844968630414</v>
      </c>
      <c r="CU38" s="84">
        <v>15236</v>
      </c>
      <c r="CV38" s="98">
        <f t="shared" si="45"/>
        <v>-322.88708278088092</v>
      </c>
      <c r="CW38" s="81">
        <v>0.2321</v>
      </c>
      <c r="CX38" s="32">
        <f t="shared" si="46"/>
        <v>1292.5463162429987</v>
      </c>
      <c r="CY38" s="40">
        <v>300</v>
      </c>
      <c r="CZ38" s="83">
        <f t="shared" si="68"/>
        <v>15137.391284873413</v>
      </c>
      <c r="DA38" s="84">
        <v>15236</v>
      </c>
      <c r="DB38" s="98">
        <f t="shared" si="48"/>
        <v>-22.887082780880938</v>
      </c>
      <c r="DC38" s="81">
        <v>0.2321</v>
      </c>
      <c r="DD38" s="32">
        <f t="shared" si="49"/>
        <v>258.50926324859972</v>
      </c>
      <c r="DE38" s="40">
        <f>50+10</f>
        <v>60</v>
      </c>
      <c r="DF38" s="83">
        <f t="shared" si="69"/>
        <v>15395.900548122012</v>
      </c>
      <c r="DG38" s="84">
        <v>15534</v>
      </c>
      <c r="DH38" s="98">
        <f t="shared" si="51"/>
        <v>-32.052882780881021</v>
      </c>
      <c r="DI38" s="81">
        <v>0.2321</v>
      </c>
      <c r="DJ38" s="32">
        <f t="shared" si="52"/>
        <v>86.169754416199908</v>
      </c>
      <c r="DK38" s="40">
        <v>20</v>
      </c>
      <c r="DL38" s="83">
        <f t="shared" si="70"/>
        <v>15482.070302538212</v>
      </c>
      <c r="DM38" s="84">
        <v>15534</v>
      </c>
      <c r="DN38" s="98">
        <f t="shared" si="54"/>
        <v>-12.052882780881049</v>
      </c>
    </row>
    <row r="39" spans="1:118" s="39" customFormat="1" x14ac:dyDescent="0.35">
      <c r="A39" s="35"/>
      <c r="B39" s="16">
        <v>176</v>
      </c>
      <c r="C39" s="53" t="s">
        <v>8</v>
      </c>
      <c r="D39" s="18">
        <v>113.80502675040141</v>
      </c>
      <c r="E39" s="17">
        <v>0.19009999999999999</v>
      </c>
      <c r="F39" s="37">
        <f t="shared" si="87"/>
        <v>157.81167806417676</v>
      </c>
      <c r="G39" s="40">
        <v>30</v>
      </c>
      <c r="H39" s="36">
        <v>11444.470419518157</v>
      </c>
      <c r="I39" s="42">
        <v>10688</v>
      </c>
      <c r="J39" s="18">
        <f>(H39-I39)*E39</f>
        <v>143.80502675040157</v>
      </c>
      <c r="K39" s="81">
        <v>0.2092</v>
      </c>
      <c r="L39" s="37">
        <f t="shared" si="89"/>
        <v>0</v>
      </c>
      <c r="M39" s="40"/>
      <c r="N39" s="36">
        <f t="shared" si="0"/>
        <v>11444.470419518157</v>
      </c>
      <c r="O39" s="42">
        <v>10688</v>
      </c>
      <c r="P39" s="18">
        <f>(N39-O39)*K39</f>
        <v>158.25361176319836</v>
      </c>
      <c r="Q39" s="81">
        <v>0.2092</v>
      </c>
      <c r="R39" s="37">
        <f t="shared" si="91"/>
        <v>334.60803059273422</v>
      </c>
      <c r="S39" s="40">
        <v>70</v>
      </c>
      <c r="T39" s="83">
        <f t="shared" si="1"/>
        <v>11779.07845011089</v>
      </c>
      <c r="U39" s="42">
        <v>10688</v>
      </c>
      <c r="V39" s="98">
        <f>(T39-U39)*Q39</f>
        <v>228.25361176319822</v>
      </c>
      <c r="W39" s="81">
        <v>0.2092</v>
      </c>
      <c r="X39" s="37">
        <f t="shared" si="93"/>
        <v>143.40344168260037</v>
      </c>
      <c r="Y39" s="40">
        <v>30</v>
      </c>
      <c r="Z39" s="83">
        <f t="shared" si="2"/>
        <v>11922.48189179349</v>
      </c>
      <c r="AA39" s="90">
        <v>10688</v>
      </c>
      <c r="AB39" s="98">
        <f>(Z39-AA39)*W39</f>
        <v>258.25361176319808</v>
      </c>
      <c r="AC39" s="81">
        <v>0.2092</v>
      </c>
      <c r="AD39" s="37">
        <f t="shared" si="95"/>
        <v>0</v>
      </c>
      <c r="AE39" s="40"/>
      <c r="AF39" s="83">
        <f t="shared" si="56"/>
        <v>11922.48189179349</v>
      </c>
      <c r="AG39" s="90">
        <v>10688</v>
      </c>
      <c r="AH39" s="98">
        <f>(AF39-AG39)*AC39</f>
        <v>258.25361176319808</v>
      </c>
      <c r="AI39" s="81">
        <v>0.2092</v>
      </c>
      <c r="AJ39" s="37">
        <f t="shared" si="97"/>
        <v>549.71319311663478</v>
      </c>
      <c r="AK39" s="40">
        <v>115</v>
      </c>
      <c r="AL39" s="83">
        <f t="shared" si="57"/>
        <v>12472.195084910125</v>
      </c>
      <c r="AM39" s="84">
        <v>12419</v>
      </c>
      <c r="AN39" s="98">
        <f>(AL39-AM39)*AI39</f>
        <v>11.128411763198136</v>
      </c>
      <c r="AO39" s="81">
        <v>0.2092</v>
      </c>
      <c r="AP39" s="32">
        <f t="shared" si="33"/>
        <v>143.40344168260037</v>
      </c>
      <c r="AQ39" s="40">
        <v>30</v>
      </c>
      <c r="AR39" s="83">
        <f t="shared" si="58"/>
        <v>12615.598526592725</v>
      </c>
      <c r="AS39" s="84">
        <v>12419</v>
      </c>
      <c r="AT39" s="98">
        <f>(AR39-AS39)*AO39</f>
        <v>41.128411763198017</v>
      </c>
      <c r="AU39" s="81">
        <v>0.2092</v>
      </c>
      <c r="AV39" s="32">
        <f t="shared" si="35"/>
        <v>143.40344168260037</v>
      </c>
      <c r="AW39" s="40">
        <v>30</v>
      </c>
      <c r="AX39" s="83">
        <f t="shared" si="59"/>
        <v>12759.001968275325</v>
      </c>
      <c r="AY39" s="84">
        <v>12729</v>
      </c>
      <c r="AZ39" s="98">
        <f>(AX39-AY39)*AU39</f>
        <v>6.2764117631978946</v>
      </c>
      <c r="BA39" s="81">
        <v>0.2092</v>
      </c>
      <c r="BB39" s="32">
        <f t="shared" si="37"/>
        <v>191.20458891013385</v>
      </c>
      <c r="BC39" s="40">
        <v>40</v>
      </c>
      <c r="BD39" s="83">
        <f t="shared" si="60"/>
        <v>12950.206557185458</v>
      </c>
      <c r="BE39" s="83">
        <v>12938</v>
      </c>
      <c r="BF39" s="98">
        <f t="shared" si="8"/>
        <v>2.5536117631978601</v>
      </c>
      <c r="BG39" s="81">
        <v>0.2092</v>
      </c>
      <c r="BH39" s="32">
        <f t="shared" si="38"/>
        <v>0</v>
      </c>
      <c r="BI39" s="40"/>
      <c r="BJ39" s="83">
        <f t="shared" si="61"/>
        <v>12950.206557185458</v>
      </c>
      <c r="BK39" s="83">
        <v>12938</v>
      </c>
      <c r="BL39" s="98">
        <f t="shared" si="10"/>
        <v>2.5536117631978601</v>
      </c>
      <c r="BM39" s="81">
        <v>0.2092</v>
      </c>
      <c r="BN39" s="32">
        <f t="shared" si="39"/>
        <v>0</v>
      </c>
      <c r="BO39" s="40"/>
      <c r="BP39" s="83">
        <f t="shared" si="62"/>
        <v>12950.206557185458</v>
      </c>
      <c r="BQ39" s="84">
        <v>13531</v>
      </c>
      <c r="BR39" s="98">
        <f t="shared" si="12"/>
        <v>-121.50198823680213</v>
      </c>
      <c r="BS39" s="81">
        <v>0.2092</v>
      </c>
      <c r="BT39" s="32">
        <f t="shared" si="40"/>
        <v>764.8183556405354</v>
      </c>
      <c r="BU39" s="40">
        <v>160</v>
      </c>
      <c r="BV39" s="83">
        <f t="shared" si="63"/>
        <v>13715.024912825993</v>
      </c>
      <c r="BW39" s="84">
        <v>13531</v>
      </c>
      <c r="BX39" s="98">
        <f t="shared" si="14"/>
        <v>38.498011763197724</v>
      </c>
      <c r="BY39" s="81">
        <v>0.2092</v>
      </c>
      <c r="BZ39" s="32">
        <f t="shared" si="41"/>
        <v>191.20458891013385</v>
      </c>
      <c r="CA39" s="40">
        <v>40</v>
      </c>
      <c r="CB39" s="83">
        <f t="shared" si="64"/>
        <v>13906.229501736127</v>
      </c>
      <c r="CC39" s="84">
        <v>13531</v>
      </c>
      <c r="CD39" s="98">
        <f t="shared" si="16"/>
        <v>78.498011763197695</v>
      </c>
      <c r="CE39" s="81">
        <v>0.2321</v>
      </c>
      <c r="CF39" s="32">
        <f t="shared" si="42"/>
        <v>0</v>
      </c>
      <c r="CG39" s="40"/>
      <c r="CH39" s="83">
        <f t="shared" si="65"/>
        <v>13906.229501736127</v>
      </c>
      <c r="CI39" s="84">
        <v>13531</v>
      </c>
      <c r="CJ39" s="98">
        <f t="shared" si="18"/>
        <v>87.090767352954984</v>
      </c>
      <c r="CK39" s="81">
        <v>0.2321</v>
      </c>
      <c r="CL39" s="32">
        <f t="shared" si="43"/>
        <v>0</v>
      </c>
      <c r="CM39" s="40"/>
      <c r="CN39" s="83">
        <f t="shared" si="66"/>
        <v>13906.229501736127</v>
      </c>
      <c r="CO39" s="84">
        <v>14538</v>
      </c>
      <c r="CP39" s="98">
        <f t="shared" si="20"/>
        <v>-146.63393264704501</v>
      </c>
      <c r="CQ39" s="81">
        <v>0.2321</v>
      </c>
      <c r="CR39" s="32">
        <f t="shared" si="44"/>
        <v>598.87979319258943</v>
      </c>
      <c r="CS39" s="40">
        <v>139</v>
      </c>
      <c r="CT39" s="83">
        <f t="shared" si="67"/>
        <v>14505.109294928716</v>
      </c>
      <c r="CU39" s="84">
        <v>14770</v>
      </c>
      <c r="CV39" s="98">
        <f t="shared" si="45"/>
        <v>-61.481132647045058</v>
      </c>
      <c r="CW39" s="81">
        <v>0.2321</v>
      </c>
      <c r="CX39" s="32">
        <f t="shared" si="46"/>
        <v>0</v>
      </c>
      <c r="CY39" s="40"/>
      <c r="CZ39" s="83">
        <f t="shared" si="68"/>
        <v>14505.109294928716</v>
      </c>
      <c r="DA39" s="84">
        <v>14770</v>
      </c>
      <c r="DB39" s="98">
        <f t="shared" si="48"/>
        <v>-61.481132647045058</v>
      </c>
      <c r="DC39" s="81">
        <v>0.2321</v>
      </c>
      <c r="DD39" s="32">
        <f t="shared" si="49"/>
        <v>0</v>
      </c>
      <c r="DE39" s="40"/>
      <c r="DF39" s="83">
        <f t="shared" si="69"/>
        <v>14505.109294928716</v>
      </c>
      <c r="DG39" s="84">
        <v>14770</v>
      </c>
      <c r="DH39" s="98">
        <f t="shared" si="51"/>
        <v>-61.481132647045058</v>
      </c>
      <c r="DI39" s="81">
        <v>0.2321</v>
      </c>
      <c r="DJ39" s="32">
        <f t="shared" si="52"/>
        <v>172.33950883239982</v>
      </c>
      <c r="DK39" s="40">
        <v>40</v>
      </c>
      <c r="DL39" s="83">
        <f t="shared" si="70"/>
        <v>14677.448803761115</v>
      </c>
      <c r="DM39" s="84">
        <v>14770</v>
      </c>
      <c r="DN39" s="98">
        <f t="shared" si="54"/>
        <v>-21.481132647045111</v>
      </c>
    </row>
    <row r="40" spans="1:118" s="39" customFormat="1" x14ac:dyDescent="0.35">
      <c r="A40" s="35"/>
      <c r="B40" s="16">
        <v>177</v>
      </c>
      <c r="C40" s="53" t="s">
        <v>9</v>
      </c>
      <c r="D40" s="18">
        <v>5.7029999999999994</v>
      </c>
      <c r="E40" s="17">
        <v>0.19009999999999999</v>
      </c>
      <c r="F40" s="37">
        <f t="shared" si="87"/>
        <v>0</v>
      </c>
      <c r="G40" s="40"/>
      <c r="H40" s="36">
        <v>20220</v>
      </c>
      <c r="I40" s="41">
        <v>20190</v>
      </c>
      <c r="J40" s="18">
        <f t="shared" ref="J40:J48" si="109">(H40-I40)*E40</f>
        <v>5.7029999999999994</v>
      </c>
      <c r="K40" s="81">
        <v>0.2092</v>
      </c>
      <c r="L40" s="37">
        <f t="shared" si="89"/>
        <v>0</v>
      </c>
      <c r="M40" s="40"/>
      <c r="N40" s="36">
        <f t="shared" si="0"/>
        <v>20220</v>
      </c>
      <c r="O40" s="41">
        <v>20190</v>
      </c>
      <c r="P40" s="18">
        <f t="shared" ref="P40:P48" si="110">(N40-O40)*K40</f>
        <v>6.2759999999999998</v>
      </c>
      <c r="Q40" s="81">
        <v>0.2092</v>
      </c>
      <c r="R40" s="37">
        <f t="shared" si="91"/>
        <v>0</v>
      </c>
      <c r="S40" s="40"/>
      <c r="T40" s="83">
        <f t="shared" si="1"/>
        <v>20220</v>
      </c>
      <c r="U40" s="41">
        <v>20190</v>
      </c>
      <c r="V40" s="98">
        <f t="shared" ref="V40:V48" si="111">(T40-U40)*Q40</f>
        <v>6.2759999999999998</v>
      </c>
      <c r="W40" s="81">
        <v>0.2092</v>
      </c>
      <c r="X40" s="37">
        <f t="shared" si="93"/>
        <v>0</v>
      </c>
      <c r="Y40" s="40"/>
      <c r="Z40" s="83">
        <f t="shared" si="2"/>
        <v>20220</v>
      </c>
      <c r="AA40" s="89">
        <v>20189</v>
      </c>
      <c r="AB40" s="98">
        <f t="shared" ref="AB40:AB48" si="112">(Z40-AA40)*W40</f>
        <v>6.4851999999999999</v>
      </c>
      <c r="AC40" s="81">
        <v>0.2092</v>
      </c>
      <c r="AD40" s="37">
        <f t="shared" si="95"/>
        <v>0</v>
      </c>
      <c r="AE40" s="40"/>
      <c r="AF40" s="83">
        <f t="shared" si="56"/>
        <v>20220</v>
      </c>
      <c r="AG40" s="89">
        <v>20189</v>
      </c>
      <c r="AH40" s="98">
        <f t="shared" ref="AH40:AH48" si="113">(AF40-AG40)*AC40</f>
        <v>6.4851999999999999</v>
      </c>
      <c r="AI40" s="81">
        <v>0.2092</v>
      </c>
      <c r="AJ40" s="37">
        <f t="shared" si="97"/>
        <v>0</v>
      </c>
      <c r="AK40" s="40"/>
      <c r="AL40" s="83">
        <f t="shared" si="57"/>
        <v>20220</v>
      </c>
      <c r="AM40" s="89">
        <v>20189</v>
      </c>
      <c r="AN40" s="98">
        <f t="shared" ref="AN40:AN48" si="114">(AL40-AM40)*AI40</f>
        <v>6.4851999999999999</v>
      </c>
      <c r="AO40" s="81">
        <v>0.2092</v>
      </c>
      <c r="AP40" s="32">
        <f t="shared" si="33"/>
        <v>0</v>
      </c>
      <c r="AQ40" s="40"/>
      <c r="AR40" s="83">
        <f t="shared" si="58"/>
        <v>20220</v>
      </c>
      <c r="AS40" s="89">
        <v>20189</v>
      </c>
      <c r="AT40" s="98">
        <f t="shared" ref="AT40:AT48" si="115">(AR40-AS40)*AO40</f>
        <v>6.4851999999999999</v>
      </c>
      <c r="AU40" s="81">
        <v>0.2092</v>
      </c>
      <c r="AV40" s="32">
        <f t="shared" si="35"/>
        <v>0</v>
      </c>
      <c r="AW40" s="40"/>
      <c r="AX40" s="83">
        <f t="shared" si="59"/>
        <v>20220</v>
      </c>
      <c r="AY40" s="89">
        <v>20189</v>
      </c>
      <c r="AZ40" s="98">
        <f t="shared" ref="AZ40:AZ48" si="116">(AX40-AY40)*AU40</f>
        <v>6.4851999999999999</v>
      </c>
      <c r="BA40" s="81">
        <v>0.2092</v>
      </c>
      <c r="BB40" s="32">
        <f t="shared" si="37"/>
        <v>0</v>
      </c>
      <c r="BC40" s="40"/>
      <c r="BD40" s="83">
        <f t="shared" si="60"/>
        <v>20220</v>
      </c>
      <c r="BE40" s="83">
        <v>20200</v>
      </c>
      <c r="BF40" s="98">
        <f t="shared" si="8"/>
        <v>4.1840000000000002</v>
      </c>
      <c r="BG40" s="81">
        <v>0.2092</v>
      </c>
      <c r="BH40" s="32">
        <f t="shared" si="38"/>
        <v>0</v>
      </c>
      <c r="BI40" s="40"/>
      <c r="BJ40" s="83">
        <f t="shared" si="61"/>
        <v>20220</v>
      </c>
      <c r="BK40" s="108">
        <v>20200</v>
      </c>
      <c r="BL40" s="98">
        <f t="shared" si="10"/>
        <v>4.1840000000000002</v>
      </c>
      <c r="BM40" s="81">
        <v>0.2092</v>
      </c>
      <c r="BN40" s="32">
        <f t="shared" si="39"/>
        <v>0</v>
      </c>
      <c r="BO40" s="40"/>
      <c r="BP40" s="83">
        <f t="shared" si="62"/>
        <v>20220</v>
      </c>
      <c r="BQ40" s="84">
        <v>20200</v>
      </c>
      <c r="BR40" s="98">
        <f t="shared" si="12"/>
        <v>4.1840000000000002</v>
      </c>
      <c r="BS40" s="81">
        <v>0.2092</v>
      </c>
      <c r="BT40" s="32">
        <f t="shared" si="40"/>
        <v>100.00000000000001</v>
      </c>
      <c r="BU40" s="40">
        <v>20.92</v>
      </c>
      <c r="BV40" s="83">
        <f t="shared" si="63"/>
        <v>20320</v>
      </c>
      <c r="BW40" s="84">
        <v>20200</v>
      </c>
      <c r="BX40" s="98">
        <f t="shared" si="14"/>
        <v>25.103999999999999</v>
      </c>
      <c r="BY40" s="81">
        <v>0.2092</v>
      </c>
      <c r="BZ40" s="32">
        <f t="shared" si="41"/>
        <v>0</v>
      </c>
      <c r="CA40" s="40"/>
      <c r="CB40" s="83">
        <f t="shared" si="64"/>
        <v>20320</v>
      </c>
      <c r="CC40" s="84">
        <v>20200</v>
      </c>
      <c r="CD40" s="98">
        <f t="shared" si="16"/>
        <v>25.103999999999999</v>
      </c>
      <c r="CE40" s="81">
        <v>0.2321</v>
      </c>
      <c r="CF40" s="32">
        <f t="shared" si="42"/>
        <v>0</v>
      </c>
      <c r="CG40" s="40"/>
      <c r="CH40" s="83">
        <f t="shared" si="65"/>
        <v>20320</v>
      </c>
      <c r="CI40" s="84">
        <v>20200</v>
      </c>
      <c r="CJ40" s="98">
        <f t="shared" si="18"/>
        <v>27.852</v>
      </c>
      <c r="CK40" s="81">
        <v>0.2321</v>
      </c>
      <c r="CL40" s="32">
        <f t="shared" si="43"/>
        <v>0</v>
      </c>
      <c r="CM40" s="40"/>
      <c r="CN40" s="83">
        <f t="shared" si="66"/>
        <v>20320</v>
      </c>
      <c r="CO40" s="84">
        <v>20200</v>
      </c>
      <c r="CP40" s="98">
        <f t="shared" si="20"/>
        <v>27.852</v>
      </c>
      <c r="CQ40" s="81">
        <v>0.2321</v>
      </c>
      <c r="CR40" s="32">
        <f t="shared" si="44"/>
        <v>0</v>
      </c>
      <c r="CS40" s="40"/>
      <c r="CT40" s="83">
        <f t="shared" si="67"/>
        <v>20320</v>
      </c>
      <c r="CU40" s="84">
        <v>20189</v>
      </c>
      <c r="CV40" s="98">
        <f t="shared" si="45"/>
        <v>30.405100000000001</v>
      </c>
      <c r="CW40" s="81">
        <v>0.2321</v>
      </c>
      <c r="CX40" s="32">
        <f t="shared" si="46"/>
        <v>0</v>
      </c>
      <c r="CY40" s="40"/>
      <c r="CZ40" s="83">
        <f t="shared" si="68"/>
        <v>20320</v>
      </c>
      <c r="DA40" s="84">
        <v>20189</v>
      </c>
      <c r="DB40" s="98">
        <f t="shared" si="48"/>
        <v>30.405100000000001</v>
      </c>
      <c r="DC40" s="81">
        <v>0.2321</v>
      </c>
      <c r="DD40" s="32">
        <f t="shared" si="49"/>
        <v>0</v>
      </c>
      <c r="DE40" s="40"/>
      <c r="DF40" s="83">
        <f t="shared" si="69"/>
        <v>20320</v>
      </c>
      <c r="DG40" s="84">
        <v>20189</v>
      </c>
      <c r="DH40" s="98">
        <f t="shared" si="51"/>
        <v>30.405100000000001</v>
      </c>
      <c r="DI40" s="81">
        <v>0.2321</v>
      </c>
      <c r="DJ40" s="32">
        <f t="shared" si="52"/>
        <v>0</v>
      </c>
      <c r="DK40" s="40"/>
      <c r="DL40" s="83">
        <f t="shared" si="70"/>
        <v>20320</v>
      </c>
      <c r="DM40" s="84">
        <v>20189</v>
      </c>
      <c r="DN40" s="98">
        <f t="shared" si="54"/>
        <v>30.405100000000001</v>
      </c>
    </row>
    <row r="41" spans="1:118" s="39" customFormat="1" x14ac:dyDescent="0.35">
      <c r="A41" s="35"/>
      <c r="B41" s="16">
        <v>178</v>
      </c>
      <c r="C41" s="53" t="s">
        <v>35</v>
      </c>
      <c r="D41" s="18">
        <v>-9.1165070469798035</v>
      </c>
      <c r="E41" s="17">
        <v>0.19009999999999999</v>
      </c>
      <c r="F41" s="37">
        <f t="shared" si="87"/>
        <v>100.00000000000001</v>
      </c>
      <c r="G41" s="40">
        <v>19.010000000000002</v>
      </c>
      <c r="H41" s="36">
        <v>5570.0436241610741</v>
      </c>
      <c r="I41" s="36">
        <v>5518</v>
      </c>
      <c r="J41" s="18">
        <f t="shared" si="109"/>
        <v>9.8934929530201945</v>
      </c>
      <c r="K41" s="81">
        <v>0.2092</v>
      </c>
      <c r="L41" s="37">
        <f t="shared" si="89"/>
        <v>0</v>
      </c>
      <c r="M41" s="40"/>
      <c r="N41" s="36">
        <f t="shared" si="0"/>
        <v>5570.0436241610741</v>
      </c>
      <c r="O41" s="36">
        <v>5518</v>
      </c>
      <c r="P41" s="18">
        <f t="shared" si="110"/>
        <v>10.887526174496712</v>
      </c>
      <c r="Q41" s="81">
        <v>0.2092</v>
      </c>
      <c r="R41" s="37">
        <f t="shared" si="91"/>
        <v>0</v>
      </c>
      <c r="S41" s="40"/>
      <c r="T41" s="83">
        <f t="shared" si="1"/>
        <v>5570.0436241610741</v>
      </c>
      <c r="U41" s="36">
        <v>5518</v>
      </c>
      <c r="V41" s="98">
        <f t="shared" si="111"/>
        <v>10.887526174496712</v>
      </c>
      <c r="W41" s="81">
        <v>0.2092</v>
      </c>
      <c r="X41" s="37">
        <f t="shared" si="93"/>
        <v>0</v>
      </c>
      <c r="Y41" s="40"/>
      <c r="Z41" s="83">
        <f t="shared" si="2"/>
        <v>5570.0436241610741</v>
      </c>
      <c r="AA41" s="83">
        <v>5518</v>
      </c>
      <c r="AB41" s="98">
        <f t="shared" si="112"/>
        <v>10.887526174496712</v>
      </c>
      <c r="AC41" s="81">
        <v>0.2092</v>
      </c>
      <c r="AD41" s="37">
        <f t="shared" si="95"/>
        <v>0</v>
      </c>
      <c r="AE41" s="40"/>
      <c r="AF41" s="83">
        <f t="shared" si="56"/>
        <v>5570.0436241610741</v>
      </c>
      <c r="AG41" s="83">
        <v>5518</v>
      </c>
      <c r="AH41" s="98">
        <f t="shared" si="113"/>
        <v>10.887526174496712</v>
      </c>
      <c r="AI41" s="81">
        <v>0.2092</v>
      </c>
      <c r="AJ41" s="37">
        <f t="shared" si="97"/>
        <v>0</v>
      </c>
      <c r="AK41" s="40"/>
      <c r="AL41" s="83">
        <f t="shared" si="57"/>
        <v>5570.0436241610741</v>
      </c>
      <c r="AM41" s="83">
        <v>5521</v>
      </c>
      <c r="AN41" s="98">
        <f t="shared" si="114"/>
        <v>10.259926174496712</v>
      </c>
      <c r="AO41" s="81">
        <v>0.2092</v>
      </c>
      <c r="AP41" s="32">
        <f t="shared" si="33"/>
        <v>0</v>
      </c>
      <c r="AQ41" s="40"/>
      <c r="AR41" s="83">
        <f t="shared" si="58"/>
        <v>5570.0436241610741</v>
      </c>
      <c r="AS41" s="83">
        <v>5521</v>
      </c>
      <c r="AT41" s="98">
        <f t="shared" si="115"/>
        <v>10.259926174496712</v>
      </c>
      <c r="AU41" s="81">
        <v>0.2092</v>
      </c>
      <c r="AV41" s="32">
        <f t="shared" si="35"/>
        <v>0</v>
      </c>
      <c r="AW41" s="40"/>
      <c r="AX41" s="83">
        <f t="shared" si="59"/>
        <v>5570.0436241610741</v>
      </c>
      <c r="AY41" s="83">
        <v>5522</v>
      </c>
      <c r="AZ41" s="98">
        <f t="shared" si="116"/>
        <v>10.050726174496711</v>
      </c>
      <c r="BA41" s="81">
        <v>0.2092</v>
      </c>
      <c r="BB41" s="32">
        <f t="shared" si="37"/>
        <v>0</v>
      </c>
      <c r="BC41" s="40"/>
      <c r="BD41" s="83">
        <f t="shared" si="60"/>
        <v>5570.0436241610741</v>
      </c>
      <c r="BE41" s="83">
        <v>5523</v>
      </c>
      <c r="BF41" s="98">
        <f t="shared" si="8"/>
        <v>9.8415261744967122</v>
      </c>
      <c r="BG41" s="81">
        <v>0.2092</v>
      </c>
      <c r="BH41" s="32">
        <f t="shared" si="38"/>
        <v>0</v>
      </c>
      <c r="BI41" s="40"/>
      <c r="BJ41" s="83">
        <f t="shared" si="61"/>
        <v>5570.0436241610741</v>
      </c>
      <c r="BK41" s="108">
        <v>5523</v>
      </c>
      <c r="BL41" s="98">
        <f t="shared" si="10"/>
        <v>9.8415261744967122</v>
      </c>
      <c r="BM41" s="81">
        <v>0.2092</v>
      </c>
      <c r="BN41" s="32">
        <f t="shared" si="39"/>
        <v>0</v>
      </c>
      <c r="BO41" s="40"/>
      <c r="BP41" s="83">
        <f t="shared" si="62"/>
        <v>5570.0436241610741</v>
      </c>
      <c r="BQ41" s="84">
        <v>5523</v>
      </c>
      <c r="BR41" s="98">
        <f t="shared" si="12"/>
        <v>9.8415261744967122</v>
      </c>
      <c r="BS41" s="81">
        <v>0.2092</v>
      </c>
      <c r="BT41" s="32">
        <f t="shared" si="40"/>
        <v>0</v>
      </c>
      <c r="BU41" s="40"/>
      <c r="BV41" s="83">
        <f t="shared" si="63"/>
        <v>5570.0436241610741</v>
      </c>
      <c r="BW41" s="84">
        <v>5523</v>
      </c>
      <c r="BX41" s="98">
        <f t="shared" si="14"/>
        <v>9.8415261744967122</v>
      </c>
      <c r="BY41" s="81">
        <v>0.2092</v>
      </c>
      <c r="BZ41" s="32">
        <f t="shared" si="41"/>
        <v>0</v>
      </c>
      <c r="CA41" s="40"/>
      <c r="CB41" s="83">
        <f t="shared" si="64"/>
        <v>5570.0436241610741</v>
      </c>
      <c r="CC41" s="84">
        <v>5523</v>
      </c>
      <c r="CD41" s="98">
        <f t="shared" si="16"/>
        <v>9.8415261744967122</v>
      </c>
      <c r="CE41" s="81">
        <v>0.2321</v>
      </c>
      <c r="CF41" s="32">
        <f t="shared" si="42"/>
        <v>0</v>
      </c>
      <c r="CG41" s="40"/>
      <c r="CH41" s="83">
        <f t="shared" si="65"/>
        <v>5570.0436241610741</v>
      </c>
      <c r="CI41" s="84">
        <v>5523</v>
      </c>
      <c r="CJ41" s="98">
        <f t="shared" si="18"/>
        <v>10.918825167785309</v>
      </c>
      <c r="CK41" s="81">
        <v>0.2321</v>
      </c>
      <c r="CL41" s="32">
        <f t="shared" si="43"/>
        <v>0</v>
      </c>
      <c r="CM41" s="40"/>
      <c r="CN41" s="83">
        <f t="shared" si="66"/>
        <v>5570.0436241610741</v>
      </c>
      <c r="CO41" s="84">
        <v>5523</v>
      </c>
      <c r="CP41" s="98">
        <f t="shared" si="20"/>
        <v>10.918825167785309</v>
      </c>
      <c r="CQ41" s="81">
        <v>0.2321</v>
      </c>
      <c r="CR41" s="32">
        <f t="shared" si="44"/>
        <v>0</v>
      </c>
      <c r="CS41" s="40"/>
      <c r="CT41" s="83">
        <f t="shared" si="67"/>
        <v>5570.0436241610741</v>
      </c>
      <c r="CU41" s="84">
        <v>5523</v>
      </c>
      <c r="CV41" s="98">
        <f t="shared" si="45"/>
        <v>10.918825167785309</v>
      </c>
      <c r="CW41" s="81">
        <v>0.2321</v>
      </c>
      <c r="CX41" s="32">
        <f t="shared" si="46"/>
        <v>0</v>
      </c>
      <c r="CY41" s="40"/>
      <c r="CZ41" s="83">
        <f t="shared" si="68"/>
        <v>5570.0436241610741</v>
      </c>
      <c r="DA41" s="84">
        <v>5523</v>
      </c>
      <c r="DB41" s="98">
        <f t="shared" si="48"/>
        <v>10.918825167785309</v>
      </c>
      <c r="DC41" s="81">
        <v>0.2321</v>
      </c>
      <c r="DD41" s="32">
        <f t="shared" si="49"/>
        <v>0</v>
      </c>
      <c r="DE41" s="40"/>
      <c r="DF41" s="83">
        <f t="shared" si="69"/>
        <v>5570.0436241610741</v>
      </c>
      <c r="DG41" s="84">
        <v>5523</v>
      </c>
      <c r="DH41" s="98">
        <f t="shared" si="51"/>
        <v>10.918825167785309</v>
      </c>
      <c r="DI41" s="81">
        <v>0.2321</v>
      </c>
      <c r="DJ41" s="32">
        <f t="shared" si="52"/>
        <v>0</v>
      </c>
      <c r="DK41" s="40"/>
      <c r="DL41" s="83">
        <f t="shared" si="70"/>
        <v>5570.0436241610741</v>
      </c>
      <c r="DM41" s="84">
        <v>5523</v>
      </c>
      <c r="DN41" s="98">
        <f t="shared" si="54"/>
        <v>10.918825167785309</v>
      </c>
    </row>
    <row r="42" spans="1:118" s="39" customFormat="1" x14ac:dyDescent="0.35">
      <c r="A42" s="35"/>
      <c r="B42" s="16">
        <v>179</v>
      </c>
      <c r="C42" s="53" t="s">
        <v>14</v>
      </c>
      <c r="D42" s="18">
        <v>0</v>
      </c>
      <c r="E42" s="17">
        <v>0.19009999999999999</v>
      </c>
      <c r="F42" s="37">
        <f t="shared" si="87"/>
        <v>0</v>
      </c>
      <c r="G42" s="40"/>
      <c r="H42" s="36">
        <v>0</v>
      </c>
      <c r="I42" s="36">
        <v>0</v>
      </c>
      <c r="J42" s="18">
        <f t="shared" si="109"/>
        <v>0</v>
      </c>
      <c r="K42" s="81">
        <v>0.2092</v>
      </c>
      <c r="L42" s="37">
        <f t="shared" si="89"/>
        <v>0</v>
      </c>
      <c r="M42" s="40"/>
      <c r="N42" s="36">
        <f t="shared" si="0"/>
        <v>0</v>
      </c>
      <c r="O42" s="36">
        <v>0</v>
      </c>
      <c r="P42" s="18">
        <f t="shared" si="110"/>
        <v>0</v>
      </c>
      <c r="Q42" s="81">
        <v>0.2092</v>
      </c>
      <c r="R42" s="37">
        <f t="shared" si="91"/>
        <v>0</v>
      </c>
      <c r="S42" s="40"/>
      <c r="T42" s="83">
        <f t="shared" si="1"/>
        <v>0</v>
      </c>
      <c r="U42" s="36">
        <v>0</v>
      </c>
      <c r="V42" s="98">
        <f t="shared" si="111"/>
        <v>0</v>
      </c>
      <c r="W42" s="81">
        <v>0.2092</v>
      </c>
      <c r="X42" s="37">
        <f t="shared" si="93"/>
        <v>0</v>
      </c>
      <c r="Y42" s="40"/>
      <c r="Z42" s="83">
        <f t="shared" si="2"/>
        <v>0</v>
      </c>
      <c r="AA42" s="83">
        <v>0</v>
      </c>
      <c r="AB42" s="98">
        <f t="shared" si="112"/>
        <v>0</v>
      </c>
      <c r="AC42" s="81">
        <v>0.2092</v>
      </c>
      <c r="AD42" s="37">
        <f t="shared" si="95"/>
        <v>0</v>
      </c>
      <c r="AE42" s="40"/>
      <c r="AF42" s="83">
        <f t="shared" si="56"/>
        <v>0</v>
      </c>
      <c r="AG42" s="83">
        <v>0</v>
      </c>
      <c r="AH42" s="98">
        <f t="shared" si="113"/>
        <v>0</v>
      </c>
      <c r="AI42" s="81">
        <v>0.2092</v>
      </c>
      <c r="AJ42" s="37">
        <f t="shared" si="97"/>
        <v>0</v>
      </c>
      <c r="AK42" s="40"/>
      <c r="AL42" s="83">
        <f t="shared" si="57"/>
        <v>0</v>
      </c>
      <c r="AM42" s="83">
        <v>0</v>
      </c>
      <c r="AN42" s="98">
        <f t="shared" si="114"/>
        <v>0</v>
      </c>
      <c r="AO42" s="81">
        <v>0.2092</v>
      </c>
      <c r="AP42" s="32">
        <f t="shared" si="33"/>
        <v>0</v>
      </c>
      <c r="AQ42" s="40"/>
      <c r="AR42" s="83">
        <f t="shared" si="58"/>
        <v>0</v>
      </c>
      <c r="AS42" s="83">
        <v>0</v>
      </c>
      <c r="AT42" s="98">
        <f t="shared" si="115"/>
        <v>0</v>
      </c>
      <c r="AU42" s="81">
        <v>0.2092</v>
      </c>
      <c r="AV42" s="32">
        <f t="shared" si="35"/>
        <v>0</v>
      </c>
      <c r="AW42" s="40"/>
      <c r="AX42" s="83">
        <f t="shared" si="59"/>
        <v>0</v>
      </c>
      <c r="AY42" s="83">
        <v>0</v>
      </c>
      <c r="AZ42" s="98">
        <f t="shared" si="116"/>
        <v>0</v>
      </c>
      <c r="BA42" s="81">
        <v>0.2092</v>
      </c>
      <c r="BB42" s="32">
        <f t="shared" si="37"/>
        <v>0</v>
      </c>
      <c r="BC42" s="40"/>
      <c r="BD42" s="83">
        <f t="shared" si="60"/>
        <v>0</v>
      </c>
      <c r="BE42" s="83">
        <v>0</v>
      </c>
      <c r="BF42" s="98">
        <f t="shared" si="8"/>
        <v>0</v>
      </c>
      <c r="BG42" s="81">
        <v>0.2092</v>
      </c>
      <c r="BH42" s="32">
        <f t="shared" si="38"/>
        <v>0</v>
      </c>
      <c r="BI42" s="40"/>
      <c r="BJ42" s="83">
        <f t="shared" si="61"/>
        <v>0</v>
      </c>
      <c r="BK42" s="83">
        <v>0</v>
      </c>
      <c r="BL42" s="98">
        <f t="shared" si="10"/>
        <v>0</v>
      </c>
      <c r="BM42" s="81">
        <v>0.2092</v>
      </c>
      <c r="BN42" s="32">
        <f t="shared" si="39"/>
        <v>0</v>
      </c>
      <c r="BO42" s="40"/>
      <c r="BP42" s="83">
        <f t="shared" si="62"/>
        <v>0</v>
      </c>
      <c r="BQ42" s="84">
        <v>0</v>
      </c>
      <c r="BR42" s="98">
        <f t="shared" si="12"/>
        <v>0</v>
      </c>
      <c r="BS42" s="81">
        <v>0.2092</v>
      </c>
      <c r="BT42" s="32">
        <f t="shared" si="40"/>
        <v>0</v>
      </c>
      <c r="BU42" s="40"/>
      <c r="BV42" s="83">
        <f t="shared" si="63"/>
        <v>0</v>
      </c>
      <c r="BW42" s="84">
        <v>0</v>
      </c>
      <c r="BX42" s="98">
        <f t="shared" si="14"/>
        <v>0</v>
      </c>
      <c r="BY42" s="81">
        <v>0.2092</v>
      </c>
      <c r="BZ42" s="32">
        <f t="shared" si="41"/>
        <v>0</v>
      </c>
      <c r="CA42" s="40"/>
      <c r="CB42" s="83">
        <f t="shared" si="64"/>
        <v>0</v>
      </c>
      <c r="CC42" s="84">
        <v>0</v>
      </c>
      <c r="CD42" s="98">
        <f t="shared" si="16"/>
        <v>0</v>
      </c>
      <c r="CE42" s="81">
        <v>0.2321</v>
      </c>
      <c r="CF42" s="32">
        <f t="shared" si="42"/>
        <v>0</v>
      </c>
      <c r="CG42" s="40"/>
      <c r="CH42" s="83">
        <f t="shared" si="65"/>
        <v>0</v>
      </c>
      <c r="CI42" s="84">
        <v>0</v>
      </c>
      <c r="CJ42" s="98">
        <f t="shared" si="18"/>
        <v>0</v>
      </c>
      <c r="CK42" s="81">
        <v>0.2321</v>
      </c>
      <c r="CL42" s="32">
        <f t="shared" si="43"/>
        <v>0</v>
      </c>
      <c r="CM42" s="40"/>
      <c r="CN42" s="83">
        <f t="shared" si="66"/>
        <v>0</v>
      </c>
      <c r="CO42" s="84">
        <v>0</v>
      </c>
      <c r="CP42" s="98">
        <f t="shared" si="20"/>
        <v>0</v>
      </c>
      <c r="CQ42" s="81">
        <v>0.2321</v>
      </c>
      <c r="CR42" s="32">
        <f t="shared" si="44"/>
        <v>0</v>
      </c>
      <c r="CS42" s="40"/>
      <c r="CT42" s="83">
        <f t="shared" si="67"/>
        <v>0</v>
      </c>
      <c r="CU42" s="84">
        <v>0</v>
      </c>
      <c r="CV42" s="98">
        <f t="shared" si="45"/>
        <v>0</v>
      </c>
      <c r="CW42" s="81">
        <v>0.2321</v>
      </c>
      <c r="CX42" s="32">
        <f t="shared" si="46"/>
        <v>0</v>
      </c>
      <c r="CY42" s="40"/>
      <c r="CZ42" s="83">
        <f t="shared" si="68"/>
        <v>0</v>
      </c>
      <c r="DA42" s="84">
        <v>0</v>
      </c>
      <c r="DB42" s="98">
        <f t="shared" si="48"/>
        <v>0</v>
      </c>
      <c r="DC42" s="81">
        <v>0.2321</v>
      </c>
      <c r="DD42" s="32">
        <f t="shared" si="49"/>
        <v>0</v>
      </c>
      <c r="DE42" s="40"/>
      <c r="DF42" s="83">
        <f t="shared" si="69"/>
        <v>0</v>
      </c>
      <c r="DG42" s="84">
        <v>0</v>
      </c>
      <c r="DH42" s="98">
        <f t="shared" si="51"/>
        <v>0</v>
      </c>
      <c r="DI42" s="81">
        <v>0.2321</v>
      </c>
      <c r="DJ42" s="32">
        <f t="shared" si="52"/>
        <v>0</v>
      </c>
      <c r="DK42" s="40"/>
      <c r="DL42" s="83">
        <f t="shared" si="70"/>
        <v>0</v>
      </c>
      <c r="DM42" s="84">
        <v>0</v>
      </c>
      <c r="DN42" s="98">
        <f t="shared" si="54"/>
        <v>0</v>
      </c>
    </row>
    <row r="43" spans="1:118" s="34" customFormat="1" x14ac:dyDescent="0.35">
      <c r="A43" s="30"/>
      <c r="B43" s="16">
        <v>180</v>
      </c>
      <c r="C43" s="53" t="s">
        <v>36</v>
      </c>
      <c r="D43" s="18">
        <v>-10.462455848410055</v>
      </c>
      <c r="E43" s="17">
        <v>0.19009999999999999</v>
      </c>
      <c r="F43" s="37">
        <f t="shared" si="87"/>
        <v>0</v>
      </c>
      <c r="G43" s="40"/>
      <c r="H43" s="36">
        <v>2836.9634095296683</v>
      </c>
      <c r="I43" s="43">
        <v>2892</v>
      </c>
      <c r="J43" s="18">
        <f t="shared" si="109"/>
        <v>-10.462455848410055</v>
      </c>
      <c r="K43" s="81">
        <v>0.2092</v>
      </c>
      <c r="L43" s="37">
        <f t="shared" si="89"/>
        <v>0</v>
      </c>
      <c r="M43" s="40"/>
      <c r="N43" s="36">
        <f t="shared" si="0"/>
        <v>2836.9634095296683</v>
      </c>
      <c r="O43" s="43">
        <v>2892</v>
      </c>
      <c r="P43" s="18">
        <f t="shared" si="110"/>
        <v>-11.513654726393392</v>
      </c>
      <c r="Q43" s="81">
        <v>0.2092</v>
      </c>
      <c r="R43" s="37">
        <f t="shared" si="91"/>
        <v>0</v>
      </c>
      <c r="S43" s="40"/>
      <c r="T43" s="83">
        <f t="shared" si="1"/>
        <v>2836.9634095296683</v>
      </c>
      <c r="U43" s="43">
        <v>2892</v>
      </c>
      <c r="V43" s="98">
        <f t="shared" si="111"/>
        <v>-11.513654726393392</v>
      </c>
      <c r="W43" s="81">
        <v>0.2092</v>
      </c>
      <c r="X43" s="37">
        <f t="shared" si="93"/>
        <v>0</v>
      </c>
      <c r="Y43" s="40"/>
      <c r="Z43" s="83">
        <f t="shared" si="2"/>
        <v>2836.9634095296683</v>
      </c>
      <c r="AA43" s="84">
        <v>2904</v>
      </c>
      <c r="AB43" s="98">
        <f t="shared" si="112"/>
        <v>-14.024054726393391</v>
      </c>
      <c r="AC43" s="81">
        <v>0.2092</v>
      </c>
      <c r="AD43" s="37">
        <f t="shared" si="95"/>
        <v>0</v>
      </c>
      <c r="AE43" s="40"/>
      <c r="AF43" s="83">
        <f t="shared" si="56"/>
        <v>2836.9634095296683</v>
      </c>
      <c r="AG43" s="84">
        <v>2904</v>
      </c>
      <c r="AH43" s="98">
        <f t="shared" si="113"/>
        <v>-14.024054726393391</v>
      </c>
      <c r="AI43" s="81">
        <v>0.2092</v>
      </c>
      <c r="AJ43" s="37">
        <f t="shared" si="97"/>
        <v>195.4110898661568</v>
      </c>
      <c r="AK43" s="40">
        <v>40.880000000000003</v>
      </c>
      <c r="AL43" s="83">
        <f t="shared" si="57"/>
        <v>3032.3744993958253</v>
      </c>
      <c r="AM43" s="84">
        <v>3054</v>
      </c>
      <c r="AN43" s="98">
        <f t="shared" si="114"/>
        <v>-4.5240547263933477</v>
      </c>
      <c r="AO43" s="81">
        <v>0.2092</v>
      </c>
      <c r="AP43" s="32">
        <f t="shared" si="33"/>
        <v>54.397705544933082</v>
      </c>
      <c r="AQ43" s="40">
        <v>11.38</v>
      </c>
      <c r="AR43" s="83">
        <f t="shared" si="58"/>
        <v>3086.7722049407585</v>
      </c>
      <c r="AS43" s="84">
        <v>3054</v>
      </c>
      <c r="AT43" s="98">
        <f t="shared" si="115"/>
        <v>6.8559452736066691</v>
      </c>
      <c r="AU43" s="81">
        <v>0.2092</v>
      </c>
      <c r="AV43" s="32">
        <f t="shared" si="35"/>
        <v>195.60229445506693</v>
      </c>
      <c r="AW43" s="40">
        <v>40.92</v>
      </c>
      <c r="AX43" s="83">
        <f t="shared" si="59"/>
        <v>3282.3744993958253</v>
      </c>
      <c r="AY43" s="84">
        <v>3163</v>
      </c>
      <c r="AZ43" s="98">
        <f t="shared" si="116"/>
        <v>24.973145273606651</v>
      </c>
      <c r="BA43" s="81">
        <v>0.2092</v>
      </c>
      <c r="BB43" s="32">
        <f t="shared" si="37"/>
        <v>0</v>
      </c>
      <c r="BC43" s="40"/>
      <c r="BD43" s="83">
        <f t="shared" si="60"/>
        <v>3282.3744993958253</v>
      </c>
      <c r="BE43" s="90">
        <v>3163</v>
      </c>
      <c r="BF43" s="98">
        <f t="shared" si="8"/>
        <v>24.973145273606651</v>
      </c>
      <c r="BG43" s="81">
        <v>0.2092</v>
      </c>
      <c r="BH43" s="32">
        <f t="shared" si="38"/>
        <v>0</v>
      </c>
      <c r="BI43" s="40"/>
      <c r="BJ43" s="83">
        <f t="shared" si="61"/>
        <v>3282.3744993958253</v>
      </c>
      <c r="BK43" s="90">
        <v>3163</v>
      </c>
      <c r="BL43" s="98">
        <f t="shared" si="10"/>
        <v>24.973145273606651</v>
      </c>
      <c r="BM43" s="81">
        <v>0.2092</v>
      </c>
      <c r="BN43" s="32">
        <f t="shared" si="39"/>
        <v>0</v>
      </c>
      <c r="BO43" s="40"/>
      <c r="BP43" s="83">
        <f t="shared" si="62"/>
        <v>3282.3744993958253</v>
      </c>
      <c r="BQ43" s="84">
        <v>3163</v>
      </c>
      <c r="BR43" s="98">
        <f t="shared" si="12"/>
        <v>24.973145273606651</v>
      </c>
      <c r="BS43" s="81">
        <v>0.2092</v>
      </c>
      <c r="BT43" s="32">
        <f t="shared" si="40"/>
        <v>0</v>
      </c>
      <c r="BU43" s="40"/>
      <c r="BV43" s="83">
        <f t="shared" si="63"/>
        <v>3282.3744993958253</v>
      </c>
      <c r="BW43" s="84">
        <v>3163</v>
      </c>
      <c r="BX43" s="98">
        <f t="shared" si="14"/>
        <v>24.973145273606651</v>
      </c>
      <c r="BY43" s="81">
        <v>0.2092</v>
      </c>
      <c r="BZ43" s="32">
        <f t="shared" si="41"/>
        <v>0</v>
      </c>
      <c r="CA43" s="40"/>
      <c r="CB43" s="83">
        <f t="shared" si="64"/>
        <v>3282.3744993958253</v>
      </c>
      <c r="CC43" s="84">
        <v>3163</v>
      </c>
      <c r="CD43" s="98">
        <f t="shared" si="16"/>
        <v>24.973145273606651</v>
      </c>
      <c r="CE43" s="81">
        <v>0.2321</v>
      </c>
      <c r="CF43" s="32">
        <f t="shared" si="42"/>
        <v>0</v>
      </c>
      <c r="CG43" s="40"/>
      <c r="CH43" s="83">
        <f t="shared" si="65"/>
        <v>3282.3744993958253</v>
      </c>
      <c r="CI43" s="84">
        <v>3163</v>
      </c>
      <c r="CJ43" s="98">
        <f t="shared" si="18"/>
        <v>27.706821309771051</v>
      </c>
      <c r="CK43" s="81">
        <v>0.2321</v>
      </c>
      <c r="CL43" s="32">
        <f t="shared" si="43"/>
        <v>0</v>
      </c>
      <c r="CM43" s="40"/>
      <c r="CN43" s="83">
        <f t="shared" si="66"/>
        <v>3282.3744993958253</v>
      </c>
      <c r="CO43" s="84">
        <v>3163</v>
      </c>
      <c r="CP43" s="98">
        <f t="shared" si="20"/>
        <v>27.706821309771051</v>
      </c>
      <c r="CQ43" s="81">
        <v>0.2321</v>
      </c>
      <c r="CR43" s="32">
        <f t="shared" si="44"/>
        <v>0</v>
      </c>
      <c r="CS43" s="40"/>
      <c r="CT43" s="83">
        <f t="shared" si="67"/>
        <v>3282.3744993958253</v>
      </c>
      <c r="CU43" s="84">
        <v>3163</v>
      </c>
      <c r="CV43" s="98">
        <f t="shared" si="45"/>
        <v>27.706821309771051</v>
      </c>
      <c r="CW43" s="81">
        <v>0.2321</v>
      </c>
      <c r="CX43" s="32">
        <f t="shared" si="46"/>
        <v>100</v>
      </c>
      <c r="CY43" s="40">
        <v>23.21</v>
      </c>
      <c r="CZ43" s="83">
        <f t="shared" si="68"/>
        <v>3382.3744993958253</v>
      </c>
      <c r="DA43" s="84">
        <v>3163</v>
      </c>
      <c r="DB43" s="98">
        <f t="shared" si="48"/>
        <v>50.916821309771052</v>
      </c>
      <c r="DC43" s="81">
        <v>0.2321</v>
      </c>
      <c r="DD43" s="32">
        <f t="shared" si="49"/>
        <v>0</v>
      </c>
      <c r="DE43" s="40"/>
      <c r="DF43" s="83">
        <f t="shared" si="69"/>
        <v>3382.3744993958253</v>
      </c>
      <c r="DG43" s="84">
        <v>3163</v>
      </c>
      <c r="DH43" s="98">
        <f t="shared" si="51"/>
        <v>50.916821309771052</v>
      </c>
      <c r="DI43" s="81">
        <v>0.2321</v>
      </c>
      <c r="DJ43" s="32">
        <f t="shared" si="52"/>
        <v>100</v>
      </c>
      <c r="DK43" s="40">
        <v>23.21</v>
      </c>
      <c r="DL43" s="83">
        <f t="shared" si="70"/>
        <v>3482.3744993958253</v>
      </c>
      <c r="DM43" s="84">
        <v>3163</v>
      </c>
      <c r="DN43" s="98">
        <f t="shared" si="54"/>
        <v>74.126821309771046</v>
      </c>
    </row>
    <row r="44" spans="1:118" s="39" customFormat="1" x14ac:dyDescent="0.35">
      <c r="A44" s="35"/>
      <c r="B44" s="16">
        <v>181</v>
      </c>
      <c r="C44" s="53" t="s">
        <v>10</v>
      </c>
      <c r="D44" s="18">
        <v>4.6757178862994992</v>
      </c>
      <c r="E44" s="17">
        <v>0.19009999999999999</v>
      </c>
      <c r="F44" s="37">
        <f t="shared" si="87"/>
        <v>52.60389268805892</v>
      </c>
      <c r="G44" s="40">
        <v>10</v>
      </c>
      <c r="H44" s="36">
        <v>3845.1999888811124</v>
      </c>
      <c r="I44" s="42">
        <v>3768</v>
      </c>
      <c r="J44" s="18">
        <f t="shared" si="109"/>
        <v>14.675717886299468</v>
      </c>
      <c r="K44" s="81">
        <v>0.2092</v>
      </c>
      <c r="L44" s="37">
        <f t="shared" si="89"/>
        <v>0</v>
      </c>
      <c r="M44" s="40"/>
      <c r="N44" s="36">
        <f t="shared" si="0"/>
        <v>3845.1999888811124</v>
      </c>
      <c r="O44" s="42">
        <v>3768</v>
      </c>
      <c r="P44" s="18">
        <f t="shared" si="110"/>
        <v>16.150237673928714</v>
      </c>
      <c r="Q44" s="81">
        <v>0.2092</v>
      </c>
      <c r="R44" s="37">
        <f t="shared" si="91"/>
        <v>0</v>
      </c>
      <c r="S44" s="40"/>
      <c r="T44" s="83">
        <f t="shared" si="1"/>
        <v>3845.1999888811124</v>
      </c>
      <c r="U44" s="42">
        <v>3768</v>
      </c>
      <c r="V44" s="98">
        <f t="shared" si="111"/>
        <v>16.150237673928714</v>
      </c>
      <c r="W44" s="81">
        <v>0.2092</v>
      </c>
      <c r="X44" s="37">
        <f t="shared" si="93"/>
        <v>0</v>
      </c>
      <c r="Y44" s="40"/>
      <c r="Z44" s="83">
        <f t="shared" si="2"/>
        <v>3845.1999888811124</v>
      </c>
      <c r="AA44" s="84">
        <v>3789</v>
      </c>
      <c r="AB44" s="98">
        <f t="shared" si="112"/>
        <v>11.757037673928714</v>
      </c>
      <c r="AC44" s="81">
        <v>0.2092</v>
      </c>
      <c r="AD44" s="37">
        <f t="shared" si="95"/>
        <v>0</v>
      </c>
      <c r="AE44" s="40"/>
      <c r="AF44" s="83">
        <f t="shared" si="56"/>
        <v>3845.1999888811124</v>
      </c>
      <c r="AG44" s="84">
        <v>3789</v>
      </c>
      <c r="AH44" s="98">
        <f t="shared" si="113"/>
        <v>11.757037673928714</v>
      </c>
      <c r="AI44" s="81">
        <v>0.2092</v>
      </c>
      <c r="AJ44" s="37">
        <f t="shared" si="97"/>
        <v>95.602294455066925</v>
      </c>
      <c r="AK44" s="40">
        <v>20</v>
      </c>
      <c r="AL44" s="83">
        <f t="shared" si="57"/>
        <v>3940.8022833361792</v>
      </c>
      <c r="AM44" s="84">
        <v>3789</v>
      </c>
      <c r="AN44" s="98">
        <f t="shared" si="114"/>
        <v>31.757037673928696</v>
      </c>
      <c r="AO44" s="81">
        <v>0.2092</v>
      </c>
      <c r="AP44" s="32">
        <f t="shared" si="33"/>
        <v>0</v>
      </c>
      <c r="AQ44" s="40"/>
      <c r="AR44" s="83">
        <f t="shared" si="58"/>
        <v>3940.8022833361792</v>
      </c>
      <c r="AS44" s="84">
        <v>3789</v>
      </c>
      <c r="AT44" s="98">
        <f t="shared" si="115"/>
        <v>31.757037673928696</v>
      </c>
      <c r="AU44" s="81">
        <v>0.2092</v>
      </c>
      <c r="AV44" s="32">
        <f t="shared" si="35"/>
        <v>71.701720841300187</v>
      </c>
      <c r="AW44" s="40">
        <v>15</v>
      </c>
      <c r="AX44" s="83">
        <f t="shared" si="59"/>
        <v>4012.5040041774796</v>
      </c>
      <c r="AY44" s="84">
        <v>3989</v>
      </c>
      <c r="AZ44" s="98">
        <f t="shared" si="116"/>
        <v>4.917037673928732</v>
      </c>
      <c r="BA44" s="81">
        <v>0.2092</v>
      </c>
      <c r="BB44" s="32">
        <f t="shared" si="37"/>
        <v>71.701720841300187</v>
      </c>
      <c r="BC44" s="40">
        <v>15</v>
      </c>
      <c r="BD44" s="83">
        <f t="shared" si="60"/>
        <v>4084.20572501878</v>
      </c>
      <c r="BE44" s="83">
        <v>4039</v>
      </c>
      <c r="BF44" s="98">
        <f t="shared" si="8"/>
        <v>9.4570376739287667</v>
      </c>
      <c r="BG44" s="81">
        <v>0.2092</v>
      </c>
      <c r="BH44" s="32">
        <f t="shared" si="38"/>
        <v>47.801147227533463</v>
      </c>
      <c r="BI44" s="40">
        <v>10</v>
      </c>
      <c r="BJ44" s="83">
        <f t="shared" si="61"/>
        <v>4132.0068722463138</v>
      </c>
      <c r="BK44" s="83">
        <v>4039</v>
      </c>
      <c r="BL44" s="98">
        <f t="shared" si="10"/>
        <v>19.457037673928852</v>
      </c>
      <c r="BM44" s="81">
        <v>0.2092</v>
      </c>
      <c r="BN44" s="32">
        <f t="shared" si="39"/>
        <v>47.801147227533463</v>
      </c>
      <c r="BO44" s="40">
        <v>10</v>
      </c>
      <c r="BP44" s="83">
        <f t="shared" si="62"/>
        <v>4179.8080194738477</v>
      </c>
      <c r="BQ44" s="84">
        <v>4039</v>
      </c>
      <c r="BR44" s="98">
        <f t="shared" si="12"/>
        <v>29.457037673928941</v>
      </c>
      <c r="BS44" s="81">
        <v>0.2092</v>
      </c>
      <c r="BT44" s="32">
        <f t="shared" si="40"/>
        <v>0</v>
      </c>
      <c r="BU44" s="40"/>
      <c r="BV44" s="83">
        <f t="shared" si="63"/>
        <v>4179.8080194738477</v>
      </c>
      <c r="BW44" s="84">
        <v>4039</v>
      </c>
      <c r="BX44" s="98">
        <f t="shared" si="14"/>
        <v>29.457037673928941</v>
      </c>
      <c r="BY44" s="81">
        <v>0.2092</v>
      </c>
      <c r="BZ44" s="32">
        <f t="shared" si="41"/>
        <v>0</v>
      </c>
      <c r="CA44" s="40"/>
      <c r="CB44" s="83">
        <f t="shared" si="64"/>
        <v>4179.8080194738477</v>
      </c>
      <c r="CC44" s="84">
        <v>4039</v>
      </c>
      <c r="CD44" s="98">
        <f t="shared" si="16"/>
        <v>29.457037673928941</v>
      </c>
      <c r="CE44" s="81">
        <v>0.2321</v>
      </c>
      <c r="CF44" s="32">
        <f t="shared" si="42"/>
        <v>0</v>
      </c>
      <c r="CG44" s="40"/>
      <c r="CH44" s="83">
        <f t="shared" si="65"/>
        <v>4179.8080194738477</v>
      </c>
      <c r="CI44" s="84">
        <v>4039</v>
      </c>
      <c r="CJ44" s="98">
        <f t="shared" si="18"/>
        <v>32.681541319880054</v>
      </c>
      <c r="CK44" s="81">
        <v>0.2321</v>
      </c>
      <c r="CL44" s="32">
        <f t="shared" si="43"/>
        <v>0</v>
      </c>
      <c r="CM44" s="40"/>
      <c r="CN44" s="83">
        <f t="shared" si="66"/>
        <v>4179.8080194738477</v>
      </c>
      <c r="CO44" s="84">
        <v>4039</v>
      </c>
      <c r="CP44" s="98">
        <f t="shared" si="20"/>
        <v>32.681541319880054</v>
      </c>
      <c r="CQ44" s="81">
        <v>0.2321</v>
      </c>
      <c r="CR44" s="32">
        <f t="shared" si="44"/>
        <v>0</v>
      </c>
      <c r="CS44" s="40"/>
      <c r="CT44" s="83">
        <f t="shared" si="67"/>
        <v>4179.8080194738477</v>
      </c>
      <c r="CU44" s="84">
        <v>4039</v>
      </c>
      <c r="CV44" s="98">
        <f t="shared" si="45"/>
        <v>32.681541319880054</v>
      </c>
      <c r="CW44" s="81">
        <v>0.2321</v>
      </c>
      <c r="CX44" s="32">
        <f t="shared" si="46"/>
        <v>0</v>
      </c>
      <c r="CY44" s="40"/>
      <c r="CZ44" s="83">
        <f t="shared" si="68"/>
        <v>4179.8080194738477</v>
      </c>
      <c r="DA44" s="84">
        <v>4039</v>
      </c>
      <c r="DB44" s="98">
        <f t="shared" si="48"/>
        <v>32.681541319880054</v>
      </c>
      <c r="DC44" s="81">
        <v>0.2321</v>
      </c>
      <c r="DD44" s="32">
        <f t="shared" si="49"/>
        <v>0</v>
      </c>
      <c r="DE44" s="40"/>
      <c r="DF44" s="83">
        <f t="shared" si="69"/>
        <v>4179.8080194738477</v>
      </c>
      <c r="DG44" s="84">
        <v>4039</v>
      </c>
      <c r="DH44" s="98">
        <f t="shared" si="51"/>
        <v>32.681541319880054</v>
      </c>
      <c r="DI44" s="81">
        <v>0.2321</v>
      </c>
      <c r="DJ44" s="32">
        <f t="shared" si="52"/>
        <v>0</v>
      </c>
      <c r="DK44" s="40"/>
      <c r="DL44" s="83">
        <f t="shared" si="70"/>
        <v>4179.8080194738477</v>
      </c>
      <c r="DM44" s="84">
        <v>4039</v>
      </c>
      <c r="DN44" s="98">
        <f t="shared" si="54"/>
        <v>32.681541319880054</v>
      </c>
    </row>
    <row r="45" spans="1:118" s="34" customFormat="1" x14ac:dyDescent="0.35">
      <c r="A45" s="30"/>
      <c r="B45" s="16">
        <v>182</v>
      </c>
      <c r="C45" s="53" t="s">
        <v>11</v>
      </c>
      <c r="D45" s="20">
        <v>24.19740760618345</v>
      </c>
      <c r="E45" s="19">
        <v>0.19009999999999999</v>
      </c>
      <c r="F45" s="40">
        <f t="shared" si="87"/>
        <v>0</v>
      </c>
      <c r="G45" s="40"/>
      <c r="H45" s="43">
        <v>8837.2877833044895</v>
      </c>
      <c r="I45" s="43">
        <v>8710</v>
      </c>
      <c r="J45" s="20">
        <f t="shared" si="109"/>
        <v>24.19740760618345</v>
      </c>
      <c r="K45" s="81">
        <v>0.2092</v>
      </c>
      <c r="L45" s="40">
        <f t="shared" si="89"/>
        <v>0</v>
      </c>
      <c r="M45" s="40"/>
      <c r="N45" s="43">
        <f t="shared" si="0"/>
        <v>8837.2877833044895</v>
      </c>
      <c r="O45" s="43">
        <v>8710</v>
      </c>
      <c r="P45" s="20">
        <f t="shared" si="110"/>
        <v>26.628604267299202</v>
      </c>
      <c r="Q45" s="81">
        <v>0.2092</v>
      </c>
      <c r="R45" s="40">
        <f t="shared" si="91"/>
        <v>0</v>
      </c>
      <c r="S45" s="40"/>
      <c r="T45" s="84">
        <f t="shared" si="1"/>
        <v>8837.2877833044895</v>
      </c>
      <c r="U45" s="43">
        <v>8710</v>
      </c>
      <c r="V45" s="99">
        <f t="shared" si="111"/>
        <v>26.628604267299202</v>
      </c>
      <c r="W45" s="81">
        <v>0.2092</v>
      </c>
      <c r="X45" s="40">
        <f t="shared" si="93"/>
        <v>0</v>
      </c>
      <c r="Y45" s="40"/>
      <c r="Z45" s="84">
        <f t="shared" si="2"/>
        <v>8837.2877833044895</v>
      </c>
      <c r="AA45" s="84">
        <v>8718</v>
      </c>
      <c r="AB45" s="99">
        <f t="shared" si="112"/>
        <v>24.955004267299202</v>
      </c>
      <c r="AC45" s="81">
        <v>0.2092</v>
      </c>
      <c r="AD45" s="40">
        <f t="shared" si="95"/>
        <v>0</v>
      </c>
      <c r="AE45" s="40"/>
      <c r="AF45" s="84">
        <f t="shared" si="56"/>
        <v>8837.2877833044895</v>
      </c>
      <c r="AG45" s="84">
        <v>8718</v>
      </c>
      <c r="AH45" s="99">
        <f t="shared" si="113"/>
        <v>24.955004267299202</v>
      </c>
      <c r="AI45" s="81">
        <v>0.2092</v>
      </c>
      <c r="AJ45" s="40">
        <f t="shared" si="97"/>
        <v>0</v>
      </c>
      <c r="AK45" s="40"/>
      <c r="AL45" s="84">
        <f t="shared" si="57"/>
        <v>8837.2877833044895</v>
      </c>
      <c r="AM45" s="84">
        <v>8755</v>
      </c>
      <c r="AN45" s="99">
        <f t="shared" si="114"/>
        <v>17.214604267299201</v>
      </c>
      <c r="AO45" s="81">
        <v>0.2092</v>
      </c>
      <c r="AP45" s="32">
        <f t="shared" si="33"/>
        <v>0</v>
      </c>
      <c r="AQ45" s="40"/>
      <c r="AR45" s="84">
        <f t="shared" si="58"/>
        <v>8837.2877833044895</v>
      </c>
      <c r="AS45" s="84">
        <v>8755</v>
      </c>
      <c r="AT45" s="99">
        <f t="shared" si="115"/>
        <v>17.214604267299201</v>
      </c>
      <c r="AU45" s="81">
        <v>0.2092</v>
      </c>
      <c r="AV45" s="32">
        <f t="shared" si="35"/>
        <v>0</v>
      </c>
      <c r="AW45" s="40"/>
      <c r="AX45" s="84">
        <f t="shared" si="59"/>
        <v>8837.2877833044895</v>
      </c>
      <c r="AY45" s="84">
        <v>8820</v>
      </c>
      <c r="AZ45" s="99">
        <f t="shared" si="116"/>
        <v>3.616604267299202</v>
      </c>
      <c r="BA45" s="81">
        <v>0.2092</v>
      </c>
      <c r="BB45" s="32">
        <f t="shared" si="37"/>
        <v>163.0019120458891</v>
      </c>
      <c r="BC45" s="40">
        <v>34.1</v>
      </c>
      <c r="BD45" s="84">
        <f t="shared" si="60"/>
        <v>9000.2896953503787</v>
      </c>
      <c r="BE45" s="84">
        <v>8858</v>
      </c>
      <c r="BF45" s="99">
        <f t="shared" si="8"/>
        <v>29.767004267299221</v>
      </c>
      <c r="BG45" s="81">
        <v>0.2092</v>
      </c>
      <c r="BH45" s="32">
        <f t="shared" si="38"/>
        <v>0</v>
      </c>
      <c r="BI45" s="40"/>
      <c r="BJ45" s="84">
        <f t="shared" si="61"/>
        <v>9000.2896953503787</v>
      </c>
      <c r="BK45" s="108">
        <v>8874</v>
      </c>
      <c r="BL45" s="99">
        <f t="shared" si="10"/>
        <v>26.41980426729922</v>
      </c>
      <c r="BM45" s="81">
        <v>0.2092</v>
      </c>
      <c r="BN45" s="32">
        <f t="shared" si="39"/>
        <v>0</v>
      </c>
      <c r="BO45" s="40"/>
      <c r="BP45" s="84">
        <f t="shared" si="62"/>
        <v>9000.2896953503787</v>
      </c>
      <c r="BQ45" s="84">
        <v>8874</v>
      </c>
      <c r="BR45" s="99">
        <f t="shared" si="12"/>
        <v>26.41980426729922</v>
      </c>
      <c r="BS45" s="81">
        <v>0.2092</v>
      </c>
      <c r="BT45" s="32">
        <f t="shared" si="40"/>
        <v>0</v>
      </c>
      <c r="BU45" s="40"/>
      <c r="BV45" s="84">
        <f t="shared" si="63"/>
        <v>9000.2896953503787</v>
      </c>
      <c r="BW45" s="84">
        <v>8874</v>
      </c>
      <c r="BX45" s="99">
        <f t="shared" si="14"/>
        <v>26.41980426729922</v>
      </c>
      <c r="BY45" s="81">
        <v>0.2092</v>
      </c>
      <c r="BZ45" s="32">
        <f t="shared" si="41"/>
        <v>0</v>
      </c>
      <c r="CA45" s="40"/>
      <c r="CB45" s="84">
        <f t="shared" si="64"/>
        <v>9000.2896953503787</v>
      </c>
      <c r="CC45" s="84">
        <v>8874</v>
      </c>
      <c r="CD45" s="99">
        <f t="shared" si="16"/>
        <v>26.41980426729922</v>
      </c>
      <c r="CE45" s="81">
        <v>0.2321</v>
      </c>
      <c r="CF45" s="32">
        <f t="shared" si="42"/>
        <v>0</v>
      </c>
      <c r="CG45" s="40"/>
      <c r="CH45" s="84">
        <f t="shared" si="65"/>
        <v>9000.2896953503787</v>
      </c>
      <c r="CI45" s="84">
        <v>8874</v>
      </c>
      <c r="CJ45" s="99">
        <f t="shared" si="18"/>
        <v>29.311838290822891</v>
      </c>
      <c r="CK45" s="81">
        <v>0.2321</v>
      </c>
      <c r="CL45" s="32">
        <f t="shared" si="43"/>
        <v>0</v>
      </c>
      <c r="CM45" s="40"/>
      <c r="CN45" s="84">
        <f t="shared" si="66"/>
        <v>9000.2896953503787</v>
      </c>
      <c r="CO45" s="84">
        <v>8876</v>
      </c>
      <c r="CP45" s="99">
        <f t="shared" si="20"/>
        <v>28.847638290822893</v>
      </c>
      <c r="CQ45" s="81">
        <v>0.2321</v>
      </c>
      <c r="CR45" s="32">
        <f t="shared" si="44"/>
        <v>0</v>
      </c>
      <c r="CS45" s="40"/>
      <c r="CT45" s="84">
        <f t="shared" si="67"/>
        <v>9000.2896953503787</v>
      </c>
      <c r="CU45" s="84">
        <v>8886</v>
      </c>
      <c r="CV45" s="99">
        <f t="shared" si="45"/>
        <v>26.526638290822891</v>
      </c>
      <c r="CW45" s="81">
        <v>0.2321</v>
      </c>
      <c r="CX45" s="32">
        <f t="shared" si="46"/>
        <v>0</v>
      </c>
      <c r="CY45" s="40"/>
      <c r="CZ45" s="84">
        <f t="shared" si="68"/>
        <v>9000.2896953503787</v>
      </c>
      <c r="DA45" s="84">
        <v>8886</v>
      </c>
      <c r="DB45" s="99">
        <f t="shared" si="48"/>
        <v>26.526638290822891</v>
      </c>
      <c r="DC45" s="81">
        <v>0.2321</v>
      </c>
      <c r="DD45" s="32">
        <f t="shared" si="49"/>
        <v>0</v>
      </c>
      <c r="DE45" s="40"/>
      <c r="DF45" s="84">
        <f t="shared" si="69"/>
        <v>9000.2896953503787</v>
      </c>
      <c r="DG45" s="84">
        <v>8914</v>
      </c>
      <c r="DH45" s="99">
        <f t="shared" si="51"/>
        <v>20.027838290822892</v>
      </c>
      <c r="DI45" s="81">
        <v>0.2321</v>
      </c>
      <c r="DJ45" s="32">
        <f t="shared" si="52"/>
        <v>0</v>
      </c>
      <c r="DK45" s="40"/>
      <c r="DL45" s="84">
        <f t="shared" si="70"/>
        <v>9000.2896953503787</v>
      </c>
      <c r="DM45" s="84">
        <v>8914</v>
      </c>
      <c r="DN45" s="99">
        <f t="shared" si="54"/>
        <v>20.027838290822892</v>
      </c>
    </row>
    <row r="46" spans="1:118" s="39" customFormat="1" x14ac:dyDescent="0.35">
      <c r="A46" s="35"/>
      <c r="B46" s="16">
        <v>183</v>
      </c>
      <c r="C46" s="53" t="s">
        <v>37</v>
      </c>
      <c r="D46" s="18">
        <v>0</v>
      </c>
      <c r="E46" s="17">
        <v>0.19009999999999999</v>
      </c>
      <c r="F46" s="37">
        <f t="shared" si="87"/>
        <v>0</v>
      </c>
      <c r="G46" s="40"/>
      <c r="H46" s="36">
        <v>0</v>
      </c>
      <c r="I46" s="36">
        <v>0</v>
      </c>
      <c r="J46" s="18">
        <f t="shared" si="109"/>
        <v>0</v>
      </c>
      <c r="K46" s="81">
        <v>0.2092</v>
      </c>
      <c r="L46" s="37">
        <f t="shared" si="89"/>
        <v>0</v>
      </c>
      <c r="M46" s="40"/>
      <c r="N46" s="36">
        <f t="shared" si="0"/>
        <v>0</v>
      </c>
      <c r="O46" s="36">
        <v>0</v>
      </c>
      <c r="P46" s="18">
        <f t="shared" si="110"/>
        <v>0</v>
      </c>
      <c r="Q46" s="81">
        <v>0.2092</v>
      </c>
      <c r="R46" s="37">
        <f t="shared" si="91"/>
        <v>0</v>
      </c>
      <c r="S46" s="40"/>
      <c r="T46" s="83">
        <f t="shared" si="1"/>
        <v>0</v>
      </c>
      <c r="U46" s="36">
        <v>0</v>
      </c>
      <c r="V46" s="98">
        <f t="shared" si="111"/>
        <v>0</v>
      </c>
      <c r="W46" s="81">
        <v>0.2092</v>
      </c>
      <c r="X46" s="37">
        <f t="shared" si="93"/>
        <v>0</v>
      </c>
      <c r="Y46" s="40"/>
      <c r="Z46" s="83">
        <f t="shared" si="2"/>
        <v>0</v>
      </c>
      <c r="AA46" s="83">
        <v>0</v>
      </c>
      <c r="AB46" s="98">
        <f t="shared" si="112"/>
        <v>0</v>
      </c>
      <c r="AC46" s="81">
        <v>0.2092</v>
      </c>
      <c r="AD46" s="37">
        <f t="shared" si="95"/>
        <v>0</v>
      </c>
      <c r="AE46" s="40"/>
      <c r="AF46" s="83">
        <f t="shared" si="56"/>
        <v>0</v>
      </c>
      <c r="AG46" s="83">
        <v>0</v>
      </c>
      <c r="AH46" s="98">
        <f t="shared" si="113"/>
        <v>0</v>
      </c>
      <c r="AI46" s="81">
        <v>0.2092</v>
      </c>
      <c r="AJ46" s="37">
        <f t="shared" si="97"/>
        <v>0</v>
      </c>
      <c r="AK46" s="40"/>
      <c r="AL46" s="83">
        <f t="shared" si="57"/>
        <v>0</v>
      </c>
      <c r="AM46" s="83">
        <v>0</v>
      </c>
      <c r="AN46" s="98">
        <f t="shared" si="114"/>
        <v>0</v>
      </c>
      <c r="AO46" s="81">
        <v>0.2092</v>
      </c>
      <c r="AP46" s="32">
        <f t="shared" si="33"/>
        <v>0</v>
      </c>
      <c r="AQ46" s="40"/>
      <c r="AR46" s="83">
        <f t="shared" si="58"/>
        <v>0</v>
      </c>
      <c r="AS46" s="83">
        <v>0</v>
      </c>
      <c r="AT46" s="98">
        <f t="shared" si="115"/>
        <v>0</v>
      </c>
      <c r="AU46" s="81">
        <v>0.2092</v>
      </c>
      <c r="AV46" s="32">
        <f t="shared" si="35"/>
        <v>0</v>
      </c>
      <c r="AW46" s="40"/>
      <c r="AX46" s="83">
        <f t="shared" si="59"/>
        <v>0</v>
      </c>
      <c r="AY46" s="83">
        <v>0</v>
      </c>
      <c r="AZ46" s="98">
        <f t="shared" si="116"/>
        <v>0</v>
      </c>
      <c r="BA46" s="81">
        <v>0.2092</v>
      </c>
      <c r="BB46" s="32">
        <f t="shared" si="37"/>
        <v>0</v>
      </c>
      <c r="BC46" s="40"/>
      <c r="BD46" s="83">
        <f t="shared" si="60"/>
        <v>0</v>
      </c>
      <c r="BE46" s="83">
        <v>0</v>
      </c>
      <c r="BF46" s="98">
        <f t="shared" si="8"/>
        <v>0</v>
      </c>
      <c r="BG46" s="81">
        <v>0.2092</v>
      </c>
      <c r="BH46" s="32">
        <f t="shared" si="38"/>
        <v>0</v>
      </c>
      <c r="BI46" s="40"/>
      <c r="BJ46" s="83">
        <f t="shared" si="61"/>
        <v>0</v>
      </c>
      <c r="BK46" s="83">
        <v>0</v>
      </c>
      <c r="BL46" s="98">
        <f t="shared" si="10"/>
        <v>0</v>
      </c>
      <c r="BM46" s="81">
        <v>0.2092</v>
      </c>
      <c r="BN46" s="32">
        <f t="shared" si="39"/>
        <v>0</v>
      </c>
      <c r="BO46" s="40"/>
      <c r="BP46" s="83">
        <f t="shared" si="62"/>
        <v>0</v>
      </c>
      <c r="BQ46" s="84">
        <v>0</v>
      </c>
      <c r="BR46" s="98">
        <f t="shared" si="12"/>
        <v>0</v>
      </c>
      <c r="BS46" s="81">
        <v>0.2092</v>
      </c>
      <c r="BT46" s="32">
        <f t="shared" si="40"/>
        <v>0</v>
      </c>
      <c r="BU46" s="40"/>
      <c r="BV46" s="83">
        <f t="shared" si="63"/>
        <v>0</v>
      </c>
      <c r="BW46" s="84">
        <v>0</v>
      </c>
      <c r="BX46" s="98">
        <f t="shared" si="14"/>
        <v>0</v>
      </c>
      <c r="BY46" s="81">
        <v>0.2092</v>
      </c>
      <c r="BZ46" s="32">
        <f t="shared" si="41"/>
        <v>0</v>
      </c>
      <c r="CA46" s="40"/>
      <c r="CB46" s="83">
        <f t="shared" si="64"/>
        <v>0</v>
      </c>
      <c r="CC46" s="84">
        <v>0</v>
      </c>
      <c r="CD46" s="98">
        <f t="shared" si="16"/>
        <v>0</v>
      </c>
      <c r="CE46" s="81">
        <v>0.2321</v>
      </c>
      <c r="CF46" s="32">
        <f t="shared" si="42"/>
        <v>0</v>
      </c>
      <c r="CG46" s="40"/>
      <c r="CH46" s="83">
        <f t="shared" si="65"/>
        <v>0</v>
      </c>
      <c r="CI46" s="84">
        <v>0</v>
      </c>
      <c r="CJ46" s="98">
        <f t="shared" si="18"/>
        <v>0</v>
      </c>
      <c r="CK46" s="81">
        <v>0.2321</v>
      </c>
      <c r="CL46" s="32">
        <f t="shared" si="43"/>
        <v>0</v>
      </c>
      <c r="CM46" s="40"/>
      <c r="CN46" s="83">
        <f t="shared" si="66"/>
        <v>0</v>
      </c>
      <c r="CO46" s="84">
        <v>0</v>
      </c>
      <c r="CP46" s="98">
        <f t="shared" si="20"/>
        <v>0</v>
      </c>
      <c r="CQ46" s="81">
        <v>0.2321</v>
      </c>
      <c r="CR46" s="32">
        <f t="shared" si="44"/>
        <v>0</v>
      </c>
      <c r="CS46" s="40"/>
      <c r="CT46" s="83">
        <f t="shared" si="67"/>
        <v>0</v>
      </c>
      <c r="CU46" s="84">
        <v>0</v>
      </c>
      <c r="CV46" s="98">
        <f t="shared" si="45"/>
        <v>0</v>
      </c>
      <c r="CW46" s="81">
        <v>0.2321</v>
      </c>
      <c r="CX46" s="32">
        <f t="shared" si="46"/>
        <v>0</v>
      </c>
      <c r="CY46" s="40"/>
      <c r="CZ46" s="83">
        <f t="shared" si="68"/>
        <v>0</v>
      </c>
      <c r="DA46" s="84">
        <v>0</v>
      </c>
      <c r="DB46" s="98">
        <f t="shared" si="48"/>
        <v>0</v>
      </c>
      <c r="DC46" s="81">
        <v>0.2321</v>
      </c>
      <c r="DD46" s="32">
        <f t="shared" si="49"/>
        <v>0</v>
      </c>
      <c r="DE46" s="40"/>
      <c r="DF46" s="83">
        <f t="shared" si="69"/>
        <v>0</v>
      </c>
      <c r="DG46" s="84">
        <v>0</v>
      </c>
      <c r="DH46" s="98">
        <f t="shared" si="51"/>
        <v>0</v>
      </c>
      <c r="DI46" s="81">
        <v>0.2321</v>
      </c>
      <c r="DJ46" s="32">
        <f t="shared" si="52"/>
        <v>0</v>
      </c>
      <c r="DK46" s="40"/>
      <c r="DL46" s="83">
        <f t="shared" si="70"/>
        <v>0</v>
      </c>
      <c r="DM46" s="84">
        <v>0</v>
      </c>
      <c r="DN46" s="98">
        <f t="shared" si="54"/>
        <v>0</v>
      </c>
    </row>
    <row r="47" spans="1:118" s="39" customFormat="1" ht="15" thickBot="1" x14ac:dyDescent="0.4">
      <c r="A47" s="35"/>
      <c r="B47" s="21">
        <v>185</v>
      </c>
      <c r="C47" s="54" t="s">
        <v>12</v>
      </c>
      <c r="D47" s="23">
        <v>2.0336895954032741</v>
      </c>
      <c r="E47" s="22">
        <v>0.19009999999999999</v>
      </c>
      <c r="F47" s="45">
        <f t="shared" si="87"/>
        <v>0</v>
      </c>
      <c r="G47" s="46"/>
      <c r="H47" s="44">
        <v>2061.6979989237416</v>
      </c>
      <c r="I47" s="44">
        <v>2051</v>
      </c>
      <c r="J47" s="23">
        <f t="shared" si="109"/>
        <v>2.0336895954032741</v>
      </c>
      <c r="K47" s="81">
        <v>0.2092</v>
      </c>
      <c r="L47" s="45">
        <f t="shared" si="89"/>
        <v>0</v>
      </c>
      <c r="M47" s="46"/>
      <c r="N47" s="44">
        <f t="shared" si="0"/>
        <v>2061.6979989237416</v>
      </c>
      <c r="O47" s="44">
        <v>2051</v>
      </c>
      <c r="P47" s="23">
        <f t="shared" si="110"/>
        <v>2.2380213748467384</v>
      </c>
      <c r="Q47" s="81">
        <v>0.2092</v>
      </c>
      <c r="R47" s="45">
        <f t="shared" si="91"/>
        <v>0</v>
      </c>
      <c r="S47" s="46"/>
      <c r="T47" s="85">
        <f t="shared" si="1"/>
        <v>2061.6979989237416</v>
      </c>
      <c r="U47" s="44">
        <v>2051</v>
      </c>
      <c r="V47" s="100">
        <f t="shared" si="111"/>
        <v>2.2380213748467384</v>
      </c>
      <c r="W47" s="81">
        <v>0.2092</v>
      </c>
      <c r="X47" s="45">
        <f t="shared" si="93"/>
        <v>0</v>
      </c>
      <c r="Y47" s="46"/>
      <c r="Z47" s="85">
        <f t="shared" si="2"/>
        <v>2061.6979989237416</v>
      </c>
      <c r="AA47" s="85">
        <v>2052</v>
      </c>
      <c r="AB47" s="100">
        <f t="shared" si="112"/>
        <v>2.0288213748467383</v>
      </c>
      <c r="AC47" s="81">
        <v>0.2092</v>
      </c>
      <c r="AD47" s="45">
        <f t="shared" si="95"/>
        <v>0</v>
      </c>
      <c r="AE47" s="46"/>
      <c r="AF47" s="85">
        <f t="shared" si="56"/>
        <v>2061.6979989237416</v>
      </c>
      <c r="AG47" s="85">
        <v>2052</v>
      </c>
      <c r="AH47" s="100">
        <f t="shared" si="113"/>
        <v>2.0288213748467383</v>
      </c>
      <c r="AI47" s="81">
        <v>0.2092</v>
      </c>
      <c r="AJ47" s="45">
        <f t="shared" si="97"/>
        <v>0</v>
      </c>
      <c r="AK47" s="46"/>
      <c r="AL47" s="85">
        <f t="shared" si="57"/>
        <v>2061.6979989237416</v>
      </c>
      <c r="AM47" s="85">
        <v>2090</v>
      </c>
      <c r="AN47" s="100">
        <f t="shared" si="114"/>
        <v>-5.9207786251532619</v>
      </c>
      <c r="AO47" s="81">
        <v>0.2092</v>
      </c>
      <c r="AP47" s="32">
        <f t="shared" si="33"/>
        <v>0</v>
      </c>
      <c r="AQ47" s="46"/>
      <c r="AR47" s="85">
        <f t="shared" si="58"/>
        <v>2061.6979989237416</v>
      </c>
      <c r="AS47" s="85">
        <v>2090</v>
      </c>
      <c r="AT47" s="100">
        <f t="shared" si="115"/>
        <v>-5.9207786251532619</v>
      </c>
      <c r="AU47" s="81">
        <v>0.2092</v>
      </c>
      <c r="AV47" s="32">
        <f t="shared" si="35"/>
        <v>143.40344168260037</v>
      </c>
      <c r="AW47" s="46">
        <v>30</v>
      </c>
      <c r="AX47" s="85">
        <f t="shared" si="59"/>
        <v>2205.1014406063418</v>
      </c>
      <c r="AY47" s="85">
        <v>2197</v>
      </c>
      <c r="AZ47" s="100">
        <f t="shared" si="116"/>
        <v>1.6948213748467127</v>
      </c>
      <c r="BA47" s="81">
        <v>0.2092</v>
      </c>
      <c r="BB47" s="32">
        <f t="shared" si="37"/>
        <v>0</v>
      </c>
      <c r="BC47" s="46"/>
      <c r="BD47" s="85">
        <f t="shared" si="60"/>
        <v>2205.1014406063418</v>
      </c>
      <c r="BE47" s="85">
        <v>2223</v>
      </c>
      <c r="BF47" s="100">
        <f t="shared" si="8"/>
        <v>-3.7443786251532871</v>
      </c>
      <c r="BG47" s="81">
        <v>0.2092</v>
      </c>
      <c r="BH47" s="32">
        <f t="shared" si="38"/>
        <v>50.000000000000007</v>
      </c>
      <c r="BI47" s="46">
        <v>10.46</v>
      </c>
      <c r="BJ47" s="85">
        <f t="shared" si="61"/>
        <v>2255.1014406063418</v>
      </c>
      <c r="BK47" s="107">
        <v>2242</v>
      </c>
      <c r="BL47" s="100">
        <f t="shared" si="10"/>
        <v>2.7408213748467127</v>
      </c>
      <c r="BM47" s="81">
        <v>0.2092</v>
      </c>
      <c r="BN47" s="32">
        <f t="shared" si="39"/>
        <v>0</v>
      </c>
      <c r="BO47" s="46"/>
      <c r="BP47" s="85">
        <f t="shared" si="62"/>
        <v>2255.1014406063418</v>
      </c>
      <c r="BQ47" s="109">
        <v>2242</v>
      </c>
      <c r="BR47" s="100">
        <f t="shared" si="12"/>
        <v>2.7408213748467127</v>
      </c>
      <c r="BS47" s="81">
        <v>0.2092</v>
      </c>
      <c r="BT47" s="32">
        <f t="shared" si="40"/>
        <v>0</v>
      </c>
      <c r="BU47" s="46"/>
      <c r="BV47" s="85">
        <f t="shared" si="63"/>
        <v>2255.1014406063418</v>
      </c>
      <c r="BW47" s="109">
        <v>2242</v>
      </c>
      <c r="BX47" s="100">
        <f t="shared" si="14"/>
        <v>2.7408213748467127</v>
      </c>
      <c r="BY47" s="81">
        <v>0.2092</v>
      </c>
      <c r="BZ47" s="32">
        <f t="shared" si="41"/>
        <v>0</v>
      </c>
      <c r="CA47" s="46"/>
      <c r="CB47" s="85">
        <f t="shared" si="64"/>
        <v>2255.1014406063418</v>
      </c>
      <c r="CC47" s="109">
        <v>2242</v>
      </c>
      <c r="CD47" s="100">
        <f t="shared" si="16"/>
        <v>2.7408213748467127</v>
      </c>
      <c r="CE47" s="81">
        <v>0.2321</v>
      </c>
      <c r="CF47" s="32">
        <f t="shared" si="42"/>
        <v>0</v>
      </c>
      <c r="CG47" s="46"/>
      <c r="CH47" s="85">
        <f t="shared" si="65"/>
        <v>2255.1014406063418</v>
      </c>
      <c r="CI47" s="109">
        <v>2242</v>
      </c>
      <c r="CJ47" s="100">
        <f t="shared" si="18"/>
        <v>3.040844364731941</v>
      </c>
      <c r="CK47" s="81">
        <v>0.2321</v>
      </c>
      <c r="CL47" s="32">
        <f t="shared" si="43"/>
        <v>0</v>
      </c>
      <c r="CM47" s="46"/>
      <c r="CN47" s="85">
        <f t="shared" si="66"/>
        <v>2255.1014406063418</v>
      </c>
      <c r="CO47" s="109">
        <v>2242</v>
      </c>
      <c r="CP47" s="100">
        <f t="shared" si="20"/>
        <v>3.040844364731941</v>
      </c>
      <c r="CQ47" s="81">
        <v>0.2321</v>
      </c>
      <c r="CR47" s="32">
        <f t="shared" si="44"/>
        <v>0</v>
      </c>
      <c r="CS47" s="46"/>
      <c r="CT47" s="85">
        <f t="shared" si="67"/>
        <v>2255.1014406063418</v>
      </c>
      <c r="CU47" s="109">
        <v>2242</v>
      </c>
      <c r="CV47" s="100">
        <f t="shared" si="45"/>
        <v>3.040844364731941</v>
      </c>
      <c r="CW47" s="81">
        <v>0.2321</v>
      </c>
      <c r="CX47" s="32">
        <f t="shared" si="46"/>
        <v>0</v>
      </c>
      <c r="CY47" s="46"/>
      <c r="CZ47" s="85">
        <f t="shared" si="68"/>
        <v>2255.1014406063418</v>
      </c>
      <c r="DA47" s="109">
        <v>2242</v>
      </c>
      <c r="DB47" s="100">
        <f t="shared" si="48"/>
        <v>3.040844364731941</v>
      </c>
      <c r="DC47" s="81">
        <v>0.2321</v>
      </c>
      <c r="DD47" s="32">
        <f t="shared" si="49"/>
        <v>0</v>
      </c>
      <c r="DE47" s="46"/>
      <c r="DF47" s="85">
        <f t="shared" si="69"/>
        <v>2255.1014406063418</v>
      </c>
      <c r="DG47" s="109">
        <v>2259</v>
      </c>
      <c r="DH47" s="100">
        <f t="shared" si="51"/>
        <v>-0.90485563526805912</v>
      </c>
      <c r="DI47" s="81">
        <v>0.2321</v>
      </c>
      <c r="DJ47" s="32">
        <f t="shared" si="52"/>
        <v>0</v>
      </c>
      <c r="DK47" s="46"/>
      <c r="DL47" s="85">
        <f t="shared" si="70"/>
        <v>2255.1014406063418</v>
      </c>
      <c r="DM47" s="109">
        <v>2259</v>
      </c>
      <c r="DN47" s="100">
        <f t="shared" si="54"/>
        <v>-0.90485563526805912</v>
      </c>
    </row>
    <row r="48" spans="1:118" s="39" customFormat="1" ht="15" thickTop="1" x14ac:dyDescent="0.35">
      <c r="A48" s="35"/>
      <c r="B48" s="24">
        <v>274</v>
      </c>
      <c r="C48" s="55" t="s">
        <v>15</v>
      </c>
      <c r="D48" s="26">
        <v>-146.27708166972161</v>
      </c>
      <c r="E48" s="25">
        <v>0.19009999999999999</v>
      </c>
      <c r="F48" s="48">
        <f t="shared" si="87"/>
        <v>789.05839032088375</v>
      </c>
      <c r="G48" s="32">
        <v>150</v>
      </c>
      <c r="H48" s="47">
        <v>24019.583999633236</v>
      </c>
      <c r="I48" s="47">
        <v>24000</v>
      </c>
      <c r="J48" s="26">
        <f t="shared" si="109"/>
        <v>3.7229183302781803</v>
      </c>
      <c r="K48" s="81">
        <v>0.2092</v>
      </c>
      <c r="L48" s="48">
        <f t="shared" si="89"/>
        <v>0</v>
      </c>
      <c r="M48" s="32"/>
      <c r="N48" s="47">
        <f t="shared" si="0"/>
        <v>24019.583999633236</v>
      </c>
      <c r="O48" s="47">
        <v>24000</v>
      </c>
      <c r="P48" s="26">
        <f t="shared" si="110"/>
        <v>4.09697272327299</v>
      </c>
      <c r="Q48" s="81">
        <v>0.2092</v>
      </c>
      <c r="R48" s="48">
        <f t="shared" si="91"/>
        <v>0</v>
      </c>
      <c r="S48" s="32"/>
      <c r="T48" s="86">
        <f t="shared" si="1"/>
        <v>24019.583999633236</v>
      </c>
      <c r="U48" s="47">
        <v>24000</v>
      </c>
      <c r="V48" s="101">
        <f t="shared" si="111"/>
        <v>4.09697272327299</v>
      </c>
      <c r="W48" s="81">
        <v>0.2092</v>
      </c>
      <c r="X48" s="48">
        <f t="shared" si="93"/>
        <v>0</v>
      </c>
      <c r="Y48" s="32"/>
      <c r="Z48" s="86">
        <f t="shared" si="2"/>
        <v>24019.583999633236</v>
      </c>
      <c r="AA48" s="88">
        <v>24000</v>
      </c>
      <c r="AB48" s="101">
        <f t="shared" si="112"/>
        <v>4.09697272327299</v>
      </c>
      <c r="AC48" s="81">
        <v>0.2092</v>
      </c>
      <c r="AD48" s="48">
        <f t="shared" si="95"/>
        <v>0</v>
      </c>
      <c r="AE48" s="32"/>
      <c r="AF48" s="86">
        <f t="shared" si="56"/>
        <v>24019.583999633236</v>
      </c>
      <c r="AG48" s="88">
        <v>24000</v>
      </c>
      <c r="AH48" s="101">
        <f t="shared" si="113"/>
        <v>4.09697272327299</v>
      </c>
      <c r="AI48" s="81">
        <v>0.2092</v>
      </c>
      <c r="AJ48" s="48">
        <f t="shared" si="97"/>
        <v>239.0057361376673</v>
      </c>
      <c r="AK48" s="32">
        <v>50</v>
      </c>
      <c r="AL48" s="86">
        <f t="shared" si="57"/>
        <v>24258.589735770904</v>
      </c>
      <c r="AM48" s="82">
        <v>24100</v>
      </c>
      <c r="AN48" s="101">
        <f t="shared" si="114"/>
        <v>33.176972723273039</v>
      </c>
      <c r="AO48" s="81">
        <v>0.2092</v>
      </c>
      <c r="AP48" s="32">
        <f t="shared" si="33"/>
        <v>0</v>
      </c>
      <c r="AQ48" s="32"/>
      <c r="AR48" s="86">
        <f t="shared" si="58"/>
        <v>24258.589735770904</v>
      </c>
      <c r="AS48" s="82">
        <v>24100</v>
      </c>
      <c r="AT48" s="101">
        <f t="shared" si="115"/>
        <v>33.176972723273039</v>
      </c>
      <c r="AU48" s="81">
        <v>0.2092</v>
      </c>
      <c r="AV48" s="32">
        <f t="shared" si="35"/>
        <v>0</v>
      </c>
      <c r="AW48" s="32"/>
      <c r="AX48" s="86">
        <f t="shared" si="59"/>
        <v>24258.589735770904</v>
      </c>
      <c r="AY48" s="82">
        <v>24099</v>
      </c>
      <c r="AZ48" s="101">
        <f t="shared" si="116"/>
        <v>33.386172723273042</v>
      </c>
      <c r="BA48" s="81">
        <v>0.2092</v>
      </c>
      <c r="BB48" s="32">
        <f t="shared" si="37"/>
        <v>0</v>
      </c>
      <c r="BC48" s="32"/>
      <c r="BD48" s="86">
        <f t="shared" si="60"/>
        <v>24258.589735770904</v>
      </c>
      <c r="BE48" s="88">
        <v>24099</v>
      </c>
      <c r="BF48" s="101">
        <f t="shared" si="8"/>
        <v>33.386172723273042</v>
      </c>
      <c r="BG48" s="81">
        <v>0.2092</v>
      </c>
      <c r="BH48" s="32">
        <f t="shared" si="38"/>
        <v>0</v>
      </c>
      <c r="BI48" s="32"/>
      <c r="BJ48" s="86">
        <f t="shared" si="61"/>
        <v>24258.589735770904</v>
      </c>
      <c r="BK48" s="82">
        <v>24099</v>
      </c>
      <c r="BL48" s="101">
        <f t="shared" si="10"/>
        <v>33.386172723273042</v>
      </c>
      <c r="BM48" s="81">
        <v>0.2092</v>
      </c>
      <c r="BN48" s="32">
        <f t="shared" si="39"/>
        <v>0</v>
      </c>
      <c r="BO48" s="32"/>
      <c r="BP48" s="86">
        <f t="shared" si="62"/>
        <v>24258.589735770904</v>
      </c>
      <c r="BQ48" s="82">
        <v>24099</v>
      </c>
      <c r="BR48" s="101">
        <f t="shared" si="12"/>
        <v>33.386172723273042</v>
      </c>
      <c r="BS48" s="81">
        <v>0.2092</v>
      </c>
      <c r="BT48" s="32">
        <f t="shared" si="40"/>
        <v>0</v>
      </c>
      <c r="BU48" s="32"/>
      <c r="BV48" s="86">
        <f t="shared" si="63"/>
        <v>24258.589735770904</v>
      </c>
      <c r="BW48" s="82">
        <v>24099</v>
      </c>
      <c r="BX48" s="101">
        <f t="shared" si="14"/>
        <v>33.386172723273042</v>
      </c>
      <c r="BY48" s="81">
        <v>0.2092</v>
      </c>
      <c r="BZ48" s="32">
        <f t="shared" si="41"/>
        <v>0</v>
      </c>
      <c r="CA48" s="32"/>
      <c r="CB48" s="86">
        <f t="shared" si="64"/>
        <v>24258.589735770904</v>
      </c>
      <c r="CC48" s="82">
        <v>24099</v>
      </c>
      <c r="CD48" s="101">
        <f t="shared" si="16"/>
        <v>33.386172723273042</v>
      </c>
      <c r="CE48" s="81">
        <v>0.2321</v>
      </c>
      <c r="CF48" s="32">
        <f t="shared" si="42"/>
        <v>0</v>
      </c>
      <c r="CG48" s="32"/>
      <c r="CH48" s="86">
        <f t="shared" si="65"/>
        <v>24258.589735770904</v>
      </c>
      <c r="CI48" s="82">
        <v>24099</v>
      </c>
      <c r="CJ48" s="101">
        <f t="shared" si="18"/>
        <v>37.040777672426735</v>
      </c>
      <c r="CK48" s="81">
        <v>0.2321</v>
      </c>
      <c r="CL48" s="32">
        <f t="shared" si="43"/>
        <v>0</v>
      </c>
      <c r="CM48" s="32"/>
      <c r="CN48" s="86">
        <f t="shared" si="66"/>
        <v>24258.589735770904</v>
      </c>
      <c r="CO48" s="82">
        <v>24099</v>
      </c>
      <c r="CP48" s="101">
        <f t="shared" si="20"/>
        <v>37.040777672426735</v>
      </c>
      <c r="CQ48" s="81">
        <v>0.2321</v>
      </c>
      <c r="CR48" s="32">
        <f t="shared" si="44"/>
        <v>0</v>
      </c>
      <c r="CS48" s="32"/>
      <c r="CT48" s="86">
        <f t="shared" si="67"/>
        <v>24258.589735770904</v>
      </c>
      <c r="CU48" s="82">
        <v>24099</v>
      </c>
      <c r="CV48" s="101">
        <f t="shared" si="45"/>
        <v>37.040777672426735</v>
      </c>
      <c r="CW48" s="81">
        <v>0.2321</v>
      </c>
      <c r="CX48" s="32">
        <f t="shared" si="46"/>
        <v>0</v>
      </c>
      <c r="CY48" s="32"/>
      <c r="CZ48" s="86">
        <f t="shared" si="68"/>
        <v>24258.589735770904</v>
      </c>
      <c r="DA48" s="82">
        <v>24099</v>
      </c>
      <c r="DB48" s="101">
        <f t="shared" si="48"/>
        <v>37.040777672426735</v>
      </c>
      <c r="DC48" s="81">
        <v>0.2321</v>
      </c>
      <c r="DD48" s="32">
        <f t="shared" si="49"/>
        <v>0</v>
      </c>
      <c r="DE48" s="32"/>
      <c r="DF48" s="86">
        <f t="shared" si="69"/>
        <v>24258.589735770904</v>
      </c>
      <c r="DG48" s="82">
        <v>24099</v>
      </c>
      <c r="DH48" s="101">
        <f t="shared" si="51"/>
        <v>37.040777672426735</v>
      </c>
      <c r="DI48" s="81">
        <v>0.2321</v>
      </c>
      <c r="DJ48" s="32">
        <f t="shared" si="52"/>
        <v>0</v>
      </c>
      <c r="DK48" s="32"/>
      <c r="DL48" s="86">
        <f t="shared" si="70"/>
        <v>24258.589735770904</v>
      </c>
      <c r="DM48" s="82">
        <v>24099</v>
      </c>
      <c r="DN48" s="101">
        <f t="shared" si="54"/>
        <v>37.040777672426735</v>
      </c>
    </row>
    <row r="49" spans="1:118" s="39" customFormat="1" ht="15" thickBot="1" x14ac:dyDescent="0.4">
      <c r="A49" s="35"/>
      <c r="B49" s="27">
        <v>275</v>
      </c>
      <c r="C49" s="56" t="s">
        <v>16</v>
      </c>
      <c r="D49" s="29">
        <v>10.718799999999966</v>
      </c>
      <c r="E49" s="28">
        <v>0.19009999999999999</v>
      </c>
      <c r="F49" s="50">
        <f t="shared" si="87"/>
        <v>0</v>
      </c>
      <c r="G49" s="51"/>
      <c r="H49" s="49">
        <v>10338.385060494476</v>
      </c>
      <c r="I49" s="49">
        <v>10282</v>
      </c>
      <c r="J49" s="29">
        <f>(H49-I49)*E49</f>
        <v>10.718799999999966</v>
      </c>
      <c r="K49" s="81">
        <v>0.2092</v>
      </c>
      <c r="L49" s="50">
        <f t="shared" si="89"/>
        <v>0</v>
      </c>
      <c r="M49" s="51"/>
      <c r="N49" s="49">
        <f t="shared" si="0"/>
        <v>10338.385060494476</v>
      </c>
      <c r="O49" s="49">
        <v>10282</v>
      </c>
      <c r="P49" s="29">
        <f>(N49-O49)*K49</f>
        <v>11.795754655444467</v>
      </c>
      <c r="Q49" s="81">
        <v>0.2092</v>
      </c>
      <c r="R49" s="50">
        <f t="shared" si="91"/>
        <v>0</v>
      </c>
      <c r="S49" s="51"/>
      <c r="T49" s="87">
        <f t="shared" si="1"/>
        <v>10338.385060494476</v>
      </c>
      <c r="U49" s="49">
        <v>10282</v>
      </c>
      <c r="V49" s="102">
        <f>(T49-U49)*Q49</f>
        <v>11.795754655444467</v>
      </c>
      <c r="W49" s="81">
        <v>0.2092</v>
      </c>
      <c r="X49" s="50">
        <f t="shared" si="93"/>
        <v>0</v>
      </c>
      <c r="Y49" s="51"/>
      <c r="Z49" s="87">
        <f t="shared" si="2"/>
        <v>10338.385060494476</v>
      </c>
      <c r="AA49" s="91">
        <v>10282</v>
      </c>
      <c r="AB49" s="102">
        <f>(Z49-AA49)*W49</f>
        <v>11.795754655444467</v>
      </c>
      <c r="AC49" s="81">
        <v>0.2092</v>
      </c>
      <c r="AD49" s="50">
        <f t="shared" si="95"/>
        <v>0</v>
      </c>
      <c r="AE49" s="51"/>
      <c r="AF49" s="87">
        <f t="shared" si="56"/>
        <v>10338.385060494476</v>
      </c>
      <c r="AG49" s="91">
        <v>10282</v>
      </c>
      <c r="AH49" s="102">
        <f>(AF49-AG49)*AC49</f>
        <v>11.795754655444467</v>
      </c>
      <c r="AI49" s="81">
        <v>0.2092</v>
      </c>
      <c r="AJ49" s="50">
        <f t="shared" si="97"/>
        <v>0</v>
      </c>
      <c r="AK49" s="51"/>
      <c r="AL49" s="87">
        <f t="shared" si="57"/>
        <v>10338.385060494476</v>
      </c>
      <c r="AM49" s="103">
        <v>10284</v>
      </c>
      <c r="AN49" s="102">
        <f>(AL49-AM49)*AI49</f>
        <v>11.377354655444467</v>
      </c>
      <c r="AO49" s="81">
        <v>0.2092</v>
      </c>
      <c r="AP49" s="32">
        <f t="shared" si="33"/>
        <v>0</v>
      </c>
      <c r="AQ49" s="51"/>
      <c r="AR49" s="87">
        <f t="shared" si="58"/>
        <v>10338.385060494476</v>
      </c>
      <c r="AS49" s="103">
        <v>10284</v>
      </c>
      <c r="AT49" s="102">
        <f>(AR49-AS49)*AO49</f>
        <v>11.377354655444467</v>
      </c>
      <c r="AU49" s="81">
        <v>0.2092</v>
      </c>
      <c r="AV49" s="32">
        <f t="shared" si="35"/>
        <v>0</v>
      </c>
      <c r="AW49" s="51"/>
      <c r="AX49" s="87">
        <f t="shared" si="59"/>
        <v>10338.385060494476</v>
      </c>
      <c r="AY49" s="103">
        <v>10285</v>
      </c>
      <c r="AZ49" s="102">
        <f>(AX49-AY49)*AU49</f>
        <v>11.168154655444466</v>
      </c>
      <c r="BA49" s="81">
        <v>0.2092</v>
      </c>
      <c r="BB49" s="32">
        <f t="shared" si="37"/>
        <v>0</v>
      </c>
      <c r="BC49" s="51"/>
      <c r="BD49" s="87">
        <f t="shared" si="60"/>
        <v>10338.385060494476</v>
      </c>
      <c r="BE49" s="91">
        <v>10285</v>
      </c>
      <c r="BF49" s="102">
        <f t="shared" si="8"/>
        <v>11.168154655444466</v>
      </c>
      <c r="BG49" s="81">
        <v>0.2092</v>
      </c>
      <c r="BH49" s="32">
        <f t="shared" si="38"/>
        <v>0</v>
      </c>
      <c r="BI49" s="51"/>
      <c r="BJ49" s="87">
        <f t="shared" si="61"/>
        <v>10338.385060494476</v>
      </c>
      <c r="BK49" s="106">
        <v>10287</v>
      </c>
      <c r="BL49" s="102">
        <f t="shared" si="10"/>
        <v>10.749754655444466</v>
      </c>
      <c r="BM49" s="81">
        <v>0.2092</v>
      </c>
      <c r="BN49" s="32">
        <f t="shared" si="39"/>
        <v>0</v>
      </c>
      <c r="BO49" s="51"/>
      <c r="BP49" s="87">
        <f t="shared" si="62"/>
        <v>10338.385060494476</v>
      </c>
      <c r="BQ49" s="103">
        <v>10287</v>
      </c>
      <c r="BR49" s="102">
        <f t="shared" si="12"/>
        <v>10.749754655444466</v>
      </c>
      <c r="BS49" s="81">
        <v>0.2092</v>
      </c>
      <c r="BT49" s="32">
        <f t="shared" si="40"/>
        <v>0</v>
      </c>
      <c r="BU49" s="51"/>
      <c r="BV49" s="87">
        <f t="shared" si="63"/>
        <v>10338.385060494476</v>
      </c>
      <c r="BW49" s="103">
        <v>10287</v>
      </c>
      <c r="BX49" s="102">
        <f t="shared" si="14"/>
        <v>10.749754655444466</v>
      </c>
      <c r="BY49" s="81">
        <v>0.2092</v>
      </c>
      <c r="BZ49" s="32">
        <f t="shared" si="41"/>
        <v>0</v>
      </c>
      <c r="CA49" s="51"/>
      <c r="CB49" s="87">
        <f t="shared" si="64"/>
        <v>10338.385060494476</v>
      </c>
      <c r="CC49" s="103">
        <v>10287</v>
      </c>
      <c r="CD49" s="102">
        <f t="shared" si="16"/>
        <v>10.749754655444466</v>
      </c>
      <c r="CE49" s="81">
        <v>0.2321</v>
      </c>
      <c r="CF49" s="32">
        <f t="shared" si="42"/>
        <v>0</v>
      </c>
      <c r="CG49" s="51"/>
      <c r="CH49" s="87">
        <f t="shared" si="65"/>
        <v>10338.385060494476</v>
      </c>
      <c r="CI49" s="103">
        <v>10287</v>
      </c>
      <c r="CJ49" s="102">
        <f t="shared" si="18"/>
        <v>11.926472540767977</v>
      </c>
      <c r="CK49" s="81">
        <v>0.2321</v>
      </c>
      <c r="CL49" s="32">
        <f t="shared" si="43"/>
        <v>0</v>
      </c>
      <c r="CM49" s="51"/>
      <c r="CN49" s="87">
        <f t="shared" si="66"/>
        <v>10338.385060494476</v>
      </c>
      <c r="CO49" s="103">
        <v>10287</v>
      </c>
      <c r="CP49" s="102">
        <f t="shared" si="20"/>
        <v>11.926472540767977</v>
      </c>
      <c r="CQ49" s="81">
        <v>0.2321</v>
      </c>
      <c r="CR49" s="32">
        <f t="shared" si="44"/>
        <v>0</v>
      </c>
      <c r="CS49" s="51"/>
      <c r="CT49" s="87">
        <f t="shared" si="67"/>
        <v>10338.385060494476</v>
      </c>
      <c r="CU49" s="103">
        <v>10287</v>
      </c>
      <c r="CV49" s="102">
        <f t="shared" si="45"/>
        <v>11.926472540767977</v>
      </c>
      <c r="CW49" s="81">
        <v>0.2321</v>
      </c>
      <c r="CX49" s="32">
        <f t="shared" si="46"/>
        <v>0</v>
      </c>
      <c r="CY49" s="51"/>
      <c r="CZ49" s="87">
        <f t="shared" si="68"/>
        <v>10338.385060494476</v>
      </c>
      <c r="DA49" s="103">
        <v>10287</v>
      </c>
      <c r="DB49" s="102">
        <f t="shared" si="48"/>
        <v>11.926472540767977</v>
      </c>
      <c r="DC49" s="81">
        <v>0.2321</v>
      </c>
      <c r="DD49" s="32">
        <f t="shared" si="49"/>
        <v>0</v>
      </c>
      <c r="DE49" s="51"/>
      <c r="DF49" s="87">
        <f t="shared" si="69"/>
        <v>10338.385060494476</v>
      </c>
      <c r="DG49" s="103">
        <v>10287</v>
      </c>
      <c r="DH49" s="102">
        <f t="shared" si="51"/>
        <v>11.926472540767977</v>
      </c>
      <c r="DI49" s="81">
        <v>0.2321</v>
      </c>
      <c r="DJ49" s="32">
        <f t="shared" si="52"/>
        <v>0</v>
      </c>
      <c r="DK49" s="51"/>
      <c r="DL49" s="87">
        <f t="shared" si="70"/>
        <v>10338.385060494476</v>
      </c>
      <c r="DM49" s="103">
        <v>10287</v>
      </c>
      <c r="DN49" s="102">
        <f t="shared" si="54"/>
        <v>11.926472540767977</v>
      </c>
    </row>
    <row r="50" spans="1:118" s="12" customFormat="1" ht="15" thickBot="1" x14ac:dyDescent="0.4">
      <c r="B50" s="9"/>
      <c r="C50" s="10" t="s">
        <v>22</v>
      </c>
      <c r="D50" s="57">
        <v>-84.607855365839896</v>
      </c>
      <c r="E50" s="11"/>
      <c r="F50" s="61">
        <f>SUM(F9:F49)</f>
        <v>6590.5839032088379</v>
      </c>
      <c r="G50" s="60">
        <f>SUM(G9:G49)</f>
        <v>1252.8700000000001</v>
      </c>
      <c r="H50" s="59">
        <v>307514.62921953789</v>
      </c>
      <c r="I50" s="58">
        <f>SUM(I9:I49)</f>
        <v>301158.7</v>
      </c>
      <c r="J50" s="62">
        <f>SUM(J9:J49)</f>
        <v>1168.2621446341602</v>
      </c>
      <c r="K50" s="11"/>
      <c r="L50" s="61">
        <f>SUM(L9:L49)</f>
        <v>1279.8757170172084</v>
      </c>
      <c r="M50" s="60">
        <f>SUM(M9:M49)</f>
        <v>267.75</v>
      </c>
      <c r="N50" s="59">
        <f>SUM(N9:N49)</f>
        <v>308584.08936580288</v>
      </c>
      <c r="O50" s="58">
        <f>SUM(O9:O49)</f>
        <v>301158.7</v>
      </c>
      <c r="P50" s="62">
        <f>SUM(P9:P49)</f>
        <v>1553.3914553259665</v>
      </c>
      <c r="Q50" s="11"/>
      <c r="R50" s="61">
        <f>SUM(R9:R49)</f>
        <v>3400.0478011472273</v>
      </c>
      <c r="S50" s="60">
        <f>SUM(S9:S49)</f>
        <v>711.29</v>
      </c>
      <c r="T50" s="59">
        <f>SUM(T9:T49)</f>
        <v>311984.13716695009</v>
      </c>
      <c r="U50" s="58">
        <f>SUM(U9:U49)</f>
        <v>301158.7</v>
      </c>
      <c r="V50" s="62">
        <f>SUM(V9:V49)</f>
        <v>2264.681455325966</v>
      </c>
      <c r="W50" s="11"/>
      <c r="X50" s="61">
        <f>SUM(X9:X49)</f>
        <v>1355.3537284894837</v>
      </c>
      <c r="Y50" s="60">
        <f>SUM(Y9:Y49)</f>
        <v>283.53999999999996</v>
      </c>
      <c r="Z50" s="59">
        <f>SUM(Z9:Z49)</f>
        <v>313339.49089543958</v>
      </c>
      <c r="AA50" s="58">
        <f>SUM(AA9:AA49)</f>
        <v>312224</v>
      </c>
      <c r="AB50" s="62">
        <f>SUM(AB9:AB49)</f>
        <v>233.36069532596591</v>
      </c>
      <c r="AC50" s="11"/>
      <c r="AD50" s="61">
        <f>SUM(AD9:AD49)</f>
        <v>5788.9579349904407</v>
      </c>
      <c r="AE50" s="60">
        <f>SUM(AE9:AE49)</f>
        <v>1211.05</v>
      </c>
      <c r="AF50" s="59">
        <f>SUM(AF9:AF49)</f>
        <v>319128.44883042999</v>
      </c>
      <c r="AG50" s="58">
        <f>SUM(AG9:AG49)</f>
        <v>312224</v>
      </c>
      <c r="AH50" s="62">
        <f>SUM(AH9:AH49)</f>
        <v>1444.4106953259654</v>
      </c>
      <c r="AI50" s="11"/>
      <c r="AJ50" s="61">
        <f>SUM(AJ9:AJ49)</f>
        <v>4703.7284894837467</v>
      </c>
      <c r="AK50" s="60">
        <f>SUM(AK9:AK49)</f>
        <v>984.02</v>
      </c>
      <c r="AL50" s="59">
        <f>SUM(AL9:AL49)</f>
        <v>323832.1773199137</v>
      </c>
      <c r="AM50" s="58">
        <f>SUM(AM9:AM49)</f>
        <v>321564</v>
      </c>
      <c r="AN50" s="62">
        <f>SUM(AN9:AN49)</f>
        <v>474.5026953259661</v>
      </c>
      <c r="AO50" s="11"/>
      <c r="AP50" s="61">
        <f>SUM(AP9:AP49)</f>
        <v>4346.8451242829833</v>
      </c>
      <c r="AQ50" s="60">
        <f>SUM(AQ9:AQ49)</f>
        <v>909.36</v>
      </c>
      <c r="AR50" s="59">
        <f>SUM(AR9:AR49)</f>
        <v>328179.02244419669</v>
      </c>
      <c r="AS50" s="58">
        <f>SUM(AS9:AS49)</f>
        <v>321564</v>
      </c>
      <c r="AT50" s="62">
        <f>SUM(AT9:AT49)</f>
        <v>1383.8626953259661</v>
      </c>
      <c r="AU50" s="11"/>
      <c r="AV50" s="61">
        <f>SUM(AV9:AV49)</f>
        <v>5113.623326959847</v>
      </c>
      <c r="AW50" s="60">
        <f>SUM(AW9:AW49)</f>
        <v>1069.77</v>
      </c>
      <c r="AX50" s="59">
        <f>SUM(AX9:AX49)</f>
        <v>333292.64577115659</v>
      </c>
      <c r="AY50" s="58">
        <f>SUM(AY9:AY49)</f>
        <v>327758</v>
      </c>
      <c r="AZ50" s="62">
        <f>SUM(AZ9:AZ49)</f>
        <v>1157.8478953259657</v>
      </c>
      <c r="BA50" s="11"/>
      <c r="BB50" s="61">
        <f>SUM(BB9:BB49)</f>
        <v>5479.3021032504766</v>
      </c>
      <c r="BC50" s="60">
        <f>SUM(BC9:BC49)</f>
        <v>1146.27</v>
      </c>
      <c r="BD50" s="59">
        <f>SUM(BD9:BD49)</f>
        <v>338771.94787440717</v>
      </c>
      <c r="BE50" s="58">
        <f>SUM(BE9:BE49)</f>
        <v>333945</v>
      </c>
      <c r="BF50" s="62">
        <f>SUM(BF9:BF49)</f>
        <v>1009.7974953259662</v>
      </c>
      <c r="BG50" s="11"/>
      <c r="BH50" s="61">
        <f>SUM(BH9:BH49)</f>
        <v>3607.648183556405</v>
      </c>
      <c r="BI50" s="60">
        <f>SUM(BI9:BI49)</f>
        <v>754.72</v>
      </c>
      <c r="BJ50" s="59">
        <f>SUM(BJ9:BJ49)</f>
        <v>342379.59605796362</v>
      </c>
      <c r="BK50" s="58">
        <f>SUM(BK9:BK49)</f>
        <v>335120</v>
      </c>
      <c r="BL50" s="62">
        <f>SUM(BL9:BL49)</f>
        <v>1518.7074953259662</v>
      </c>
      <c r="BM50" s="11"/>
      <c r="BN50" s="61">
        <f>SUM(BN9:BN49)</f>
        <v>2623.8527724665391</v>
      </c>
      <c r="BO50" s="60">
        <f>SUM(BO9:BO49)</f>
        <v>548.91000000000008</v>
      </c>
      <c r="BP50" s="59">
        <f>SUM(BP9:BP49)</f>
        <v>345003.4488304301</v>
      </c>
      <c r="BQ50" s="58">
        <f>SUM(BQ9:BQ49)</f>
        <v>338040</v>
      </c>
      <c r="BR50" s="62">
        <f>SUM(BR9:BR49)</f>
        <v>1456.7534953259662</v>
      </c>
      <c r="BS50" s="11"/>
      <c r="BT50" s="61">
        <f>SUM(BT9:BT49)</f>
        <v>1801.5774378585086</v>
      </c>
      <c r="BU50" s="60">
        <f>SUM(BU9:BU49)</f>
        <v>376.89000000000004</v>
      </c>
      <c r="BV50" s="59">
        <f>SUM(BV9:BV49)</f>
        <v>346805.02626828867</v>
      </c>
      <c r="BW50" s="58">
        <f>SUM(BW9:BW49)</f>
        <v>338040</v>
      </c>
      <c r="BX50" s="62">
        <f>SUM(BX9:BX49)</f>
        <v>1833.6434953259661</v>
      </c>
      <c r="BY50" s="11"/>
      <c r="BZ50" s="61">
        <f>SUM(BZ9:BZ49)</f>
        <v>4141.682600382409</v>
      </c>
      <c r="CA50" s="60">
        <f>SUM(CA9:CA49)</f>
        <v>866.43999999999994</v>
      </c>
      <c r="CB50" s="59">
        <f>SUM(CB9:CB49)</f>
        <v>350946.70886867103</v>
      </c>
      <c r="CC50" s="58">
        <f>SUM(CC9:CC49)</f>
        <v>350169</v>
      </c>
      <c r="CD50" s="62">
        <f>SUM(CD9:CD49)</f>
        <v>162.69669532596635</v>
      </c>
      <c r="CE50" s="11"/>
      <c r="CF50" s="61">
        <f>SUM(CF9:CF49)</f>
        <v>4459.8018095648422</v>
      </c>
      <c r="CG50" s="60">
        <f>SUM(CG9:CG49)</f>
        <v>1035.1199999999999</v>
      </c>
      <c r="CH50" s="59">
        <f>SUM(CH9:CH49)</f>
        <v>355406.51067823585</v>
      </c>
      <c r="CI50" s="58">
        <f>SUM(CI9:CI49)</f>
        <v>350169</v>
      </c>
      <c r="CJ50" s="62">
        <f>SUM(CJ9:CJ49)</f>
        <v>1215.626228418532</v>
      </c>
      <c r="CK50" s="11"/>
      <c r="CL50" s="61">
        <f>SUM(CL9:CL49)</f>
        <v>2974.1490736751402</v>
      </c>
      <c r="CM50" s="60">
        <f>SUM(CM9:CM49)</f>
        <v>690.3</v>
      </c>
      <c r="CN50" s="59">
        <f>SUM(CN9:CN49)</f>
        <v>358380.65975191101</v>
      </c>
      <c r="CO50" s="58">
        <f>SUM(CO9:CO49)</f>
        <v>355370</v>
      </c>
      <c r="CP50" s="62">
        <f>SUM(CP9:CP49)</f>
        <v>698.77412841853163</v>
      </c>
      <c r="CQ50" s="11"/>
      <c r="CR50" s="61">
        <f>SUM(CR9:CR49)</f>
        <v>2412.6238690219734</v>
      </c>
      <c r="CS50" s="60">
        <f>SUM(CS9:CS49)</f>
        <v>559.97</v>
      </c>
      <c r="CT50" s="59">
        <f>SUM(CT9:CT49)</f>
        <v>360793.28362093301</v>
      </c>
      <c r="CU50" s="58">
        <f>SUM(CU9:CU49)</f>
        <v>358009</v>
      </c>
      <c r="CV50" s="62">
        <f>SUM(CV9:CV49)</f>
        <v>646.23222841853124</v>
      </c>
      <c r="CW50" s="11"/>
      <c r="CX50" s="61">
        <f>SUM(CX9:CX49)</f>
        <v>4447.4795346833262</v>
      </c>
      <c r="CY50" s="60">
        <f>SUM(CY9:CY49)</f>
        <v>1032.26</v>
      </c>
      <c r="CZ50" s="59">
        <f>SUM(CZ9:CZ49)</f>
        <v>365240.7631556163</v>
      </c>
      <c r="DA50" s="58">
        <f>SUM(DA9:DA49)</f>
        <v>358009</v>
      </c>
      <c r="DB50" s="62">
        <f>SUM(DB9:DB49)</f>
        <v>1678.4922284185304</v>
      </c>
      <c r="DC50" s="11"/>
      <c r="DD50" s="61">
        <f>SUM(DD9:DD49)</f>
        <v>3287.893149504524</v>
      </c>
      <c r="DE50" s="60">
        <f>SUM(DE9:DE49)</f>
        <v>763.12</v>
      </c>
      <c r="DF50" s="59">
        <f>SUM(DF9:DF49)</f>
        <v>368528.65630512085</v>
      </c>
      <c r="DG50" s="58">
        <f>SUM(DG9:DG49)</f>
        <v>361999</v>
      </c>
      <c r="DH50" s="62">
        <f>SUM(DH9:DH49)</f>
        <v>1515.5332284185304</v>
      </c>
      <c r="DI50" s="11"/>
      <c r="DJ50" s="61">
        <f>SUM(DJ9:DJ49)</f>
        <v>3610.2972856527349</v>
      </c>
      <c r="DK50" s="60">
        <f>SUM(DK9:DK49)</f>
        <v>837.95</v>
      </c>
      <c r="DL50" s="59">
        <f>SUM(DL9:DL49)</f>
        <v>372138.95359077351</v>
      </c>
      <c r="DM50" s="58">
        <f>SUM(DM9:DM49)</f>
        <v>361999</v>
      </c>
      <c r="DN50" s="62">
        <f>SUM(DN9:DN49)</f>
        <v>2353.4832284185291</v>
      </c>
    </row>
    <row r="51" spans="1:118" x14ac:dyDescent="0.35">
      <c r="G51" s="7"/>
      <c r="M51" s="7"/>
      <c r="S51" s="7"/>
      <c r="Y51" s="7"/>
      <c r="AE51" s="7"/>
      <c r="AK51" s="7"/>
      <c r="AQ51" s="7"/>
      <c r="AW51" s="7"/>
      <c r="BC51" s="7"/>
      <c r="BI51" s="7"/>
      <c r="BO51" s="7"/>
      <c r="BU51" s="7"/>
      <c r="CA51" s="7"/>
      <c r="CG51" s="7"/>
      <c r="CM51" s="7"/>
      <c r="CS51" s="7"/>
      <c r="CY51" s="7"/>
      <c r="DE51" s="7"/>
      <c r="DK51" s="7"/>
    </row>
    <row r="52" spans="1:118" x14ac:dyDescent="0.35">
      <c r="G52" s="7"/>
      <c r="M52" s="7"/>
      <c r="S52" s="7"/>
      <c r="Y52" s="7"/>
      <c r="AE52" s="7"/>
      <c r="AK52" s="7"/>
      <c r="AQ52" s="7"/>
      <c r="AW52" s="7"/>
      <c r="BC52" s="7"/>
      <c r="BI52" s="7"/>
      <c r="BO52" s="7"/>
      <c r="BU52" s="7"/>
      <c r="CA52" s="7"/>
      <c r="CG52" s="7"/>
      <c r="CM52" s="7"/>
      <c r="CS52" s="7"/>
      <c r="CY52" s="7"/>
      <c r="DE52" s="7"/>
      <c r="DK52" s="7"/>
    </row>
    <row r="53" spans="1:118" x14ac:dyDescent="0.35">
      <c r="G53" s="7"/>
      <c r="M53" s="7"/>
      <c r="S53" s="7"/>
      <c r="Y53" s="7"/>
      <c r="AE53" s="7"/>
      <c r="AK53" s="7"/>
      <c r="AQ53" s="7"/>
      <c r="AW53" s="7"/>
      <c r="BC53" s="7"/>
      <c r="BI53" s="7"/>
      <c r="BO53" s="7"/>
      <c r="BU53" s="7"/>
      <c r="CA53" s="7"/>
      <c r="CG53" s="7"/>
      <c r="CM53" s="7"/>
      <c r="CS53" s="7"/>
      <c r="CY53" s="7"/>
      <c r="DE53" s="7"/>
      <c r="DK53" s="7"/>
    </row>
    <row r="57" spans="1:118" x14ac:dyDescent="0.35">
      <c r="G57" s="7"/>
      <c r="M57" s="7"/>
      <c r="S57" s="7"/>
      <c r="Y57" s="7"/>
      <c r="AE57" s="7"/>
      <c r="AK57" s="7"/>
      <c r="AQ57" s="7"/>
      <c r="AW57" s="7"/>
      <c r="BC57" s="7"/>
      <c r="BI57" s="7"/>
      <c r="BO57" s="7"/>
      <c r="BU57" s="7"/>
      <c r="CA57" s="7"/>
      <c r="CG57" s="7"/>
      <c r="CM57" s="7"/>
      <c r="CS57" s="7"/>
      <c r="CY57" s="7"/>
      <c r="DE57" s="7"/>
      <c r="DK57" s="7"/>
    </row>
  </sheetData>
  <autoFilter ref="B6:C50" xr:uid="{00000000-0009-0000-0000-000000000000}"/>
  <mergeCells count="38">
    <mergeCell ref="AU6:AW6"/>
    <mergeCell ref="AU7:AW7"/>
    <mergeCell ref="CW6:CY6"/>
    <mergeCell ref="CW7:CY7"/>
    <mergeCell ref="K7:M7"/>
    <mergeCell ref="W6:Y6"/>
    <mergeCell ref="W7:Y7"/>
    <mergeCell ref="BM6:BO6"/>
    <mergeCell ref="BM7:BO7"/>
    <mergeCell ref="CQ6:CS6"/>
    <mergeCell ref="CQ7:CS7"/>
    <mergeCell ref="CK6:CM6"/>
    <mergeCell ref="CK7:CM7"/>
    <mergeCell ref="AI6:AK6"/>
    <mergeCell ref="AI7:AK7"/>
    <mergeCell ref="AO6:AQ6"/>
    <mergeCell ref="AO7:AQ7"/>
    <mergeCell ref="E7:G7"/>
    <mergeCell ref="K6:M6"/>
    <mergeCell ref="E6:G6"/>
    <mergeCell ref="Q6:S6"/>
    <mergeCell ref="Q7:S7"/>
    <mergeCell ref="DI6:DK6"/>
    <mergeCell ref="DI7:DK7"/>
    <mergeCell ref="DC6:DE6"/>
    <mergeCell ref="DC7:DE7"/>
    <mergeCell ref="AC6:AE6"/>
    <mergeCell ref="AC7:AE7"/>
    <mergeCell ref="CE6:CG6"/>
    <mergeCell ref="CE7:CG7"/>
    <mergeCell ref="BY6:CA6"/>
    <mergeCell ref="BY7:CA7"/>
    <mergeCell ref="BS6:BU6"/>
    <mergeCell ref="BS7:BU7"/>
    <mergeCell ref="BG6:BI6"/>
    <mergeCell ref="BG7:BI7"/>
    <mergeCell ref="BA6:BC6"/>
    <mergeCell ref="BA7:BC7"/>
  </mergeCells>
  <conditionalFormatting sqref="AB9:AB49">
    <cfRule type="cellIs" dxfId="16" priority="18" operator="lessThan">
      <formula>0</formula>
    </cfRule>
  </conditionalFormatting>
  <conditionalFormatting sqref="V9:V49">
    <cfRule type="cellIs" dxfId="15" priority="17" operator="lessThan">
      <formula>0</formula>
    </cfRule>
  </conditionalFormatting>
  <conditionalFormatting sqref="AH9:AH49">
    <cfRule type="cellIs" dxfId="14" priority="16" operator="lessThan">
      <formula>0</formula>
    </cfRule>
  </conditionalFormatting>
  <conditionalFormatting sqref="AN9:AN49">
    <cfRule type="cellIs" dxfId="13" priority="15" operator="lessThan">
      <formula>0</formula>
    </cfRule>
  </conditionalFormatting>
  <conditionalFormatting sqref="AT9:AT49">
    <cfRule type="cellIs" dxfId="12" priority="14" operator="lessThan">
      <formula>0</formula>
    </cfRule>
  </conditionalFormatting>
  <conditionalFormatting sqref="AZ9:AZ49">
    <cfRule type="cellIs" dxfId="11" priority="13" operator="lessThan">
      <formula>0</formula>
    </cfRule>
  </conditionalFormatting>
  <conditionalFormatting sqref="BF9:BF49">
    <cfRule type="cellIs" dxfId="10" priority="12" operator="lessThan">
      <formula>0</formula>
    </cfRule>
  </conditionalFormatting>
  <conditionalFormatting sqref="BL9:BL49">
    <cfRule type="cellIs" dxfId="9" priority="11" operator="lessThan">
      <formula>0</formula>
    </cfRule>
  </conditionalFormatting>
  <conditionalFormatting sqref="BR9:BR49">
    <cfRule type="cellIs" dxfId="8" priority="10" operator="lessThan">
      <formula>0</formula>
    </cfRule>
  </conditionalFormatting>
  <conditionalFormatting sqref="BX9:BX49">
    <cfRule type="cellIs" dxfId="7" priority="9" operator="lessThan">
      <formula>0</formula>
    </cfRule>
  </conditionalFormatting>
  <conditionalFormatting sqref="CD9:CD49">
    <cfRule type="cellIs" dxfId="6" priority="7" operator="lessThan">
      <formula>0</formula>
    </cfRule>
  </conditionalFormatting>
  <conditionalFormatting sqref="CJ9:CJ49">
    <cfRule type="cellIs" dxfId="5" priority="6" operator="lessThan">
      <formula>0</formula>
    </cfRule>
  </conditionalFormatting>
  <conditionalFormatting sqref="CP9:CP49">
    <cfRule type="cellIs" dxfId="4" priority="5" operator="lessThan">
      <formula>0</formula>
    </cfRule>
  </conditionalFormatting>
  <conditionalFormatting sqref="CV9:CV49">
    <cfRule type="cellIs" dxfId="3" priority="4" operator="lessThan">
      <formula>0</formula>
    </cfRule>
  </conditionalFormatting>
  <conditionalFormatting sqref="DB9:DB49">
    <cfRule type="cellIs" dxfId="2" priority="3" operator="lessThan">
      <formula>0</formula>
    </cfRule>
  </conditionalFormatting>
  <conditionalFormatting sqref="DH9:DH49">
    <cfRule type="cellIs" dxfId="1" priority="2" operator="lessThan">
      <formula>0</formula>
    </cfRule>
  </conditionalFormatting>
  <conditionalFormatting sqref="DN9:DN4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7AA2-5C4C-459E-B4EC-DF29E14687D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Электроэнергия</vt:lpstr>
      <vt:lpstr>Лист1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2015-12-27T16:49:00Z</dcterms:created>
  <dcterms:modified xsi:type="dcterms:W3CDTF">2022-07-31T17:30:18Z</dcterms:modified>
</cp:coreProperties>
</file>