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QEL1\OneDrive\Jobs\Templates\Mechanical Calculators\Manual Calculators\"/>
    </mc:Choice>
  </mc:AlternateContent>
  <xr:revisionPtr revIDLastSave="0" documentId="13_ncr:1_{ED70E97A-58E8-4709-BFC3-346BFEBF6FD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omestic Water" sheetId="2" r:id="rId1"/>
    <sheet name="Riser Size Calculator" sheetId="1" r:id="rId2"/>
    <sheet name="Hydronic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9" i="1"/>
  <c r="E23" i="1"/>
  <c r="E24" i="1"/>
  <c r="E25" i="1"/>
  <c r="E26" i="1"/>
  <c r="E27" i="1"/>
  <c r="E28" i="1"/>
  <c r="E29" i="1"/>
  <c r="E30" i="1"/>
  <c r="E31" i="1"/>
  <c r="E32" i="1"/>
  <c r="E33" i="1"/>
  <c r="E34" i="1"/>
  <c r="E22" i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7" i="3"/>
  <c r="G26" i="1" l="1"/>
  <c r="G9" i="1"/>
  <c r="G10" i="1"/>
  <c r="G13" i="1"/>
  <c r="G14" i="1"/>
  <c r="G15" i="1"/>
  <c r="G17" i="1"/>
  <c r="G18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" i="1"/>
  <c r="G12" i="1"/>
  <c r="G16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H11" i="1"/>
  <c r="H12" i="1"/>
  <c r="H16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G43" i="2"/>
  <c r="H43" i="2" s="1"/>
  <c r="H42" i="2"/>
  <c r="H41" i="2"/>
  <c r="H40" i="2"/>
  <c r="H39" i="2"/>
  <c r="H38" i="2"/>
  <c r="H37" i="2"/>
  <c r="H36" i="2"/>
  <c r="H35" i="2"/>
  <c r="H32" i="2"/>
  <c r="F32" i="2"/>
  <c r="D32" i="2"/>
  <c r="H31" i="2"/>
  <c r="F31" i="2"/>
  <c r="D31" i="2"/>
  <c r="H30" i="2"/>
  <c r="F30" i="2"/>
  <c r="D30" i="2"/>
  <c r="H29" i="2"/>
  <c r="F29" i="2"/>
  <c r="D29" i="2"/>
  <c r="H28" i="2"/>
  <c r="F28" i="2"/>
  <c r="D28" i="2"/>
  <c r="H27" i="2"/>
  <c r="F27" i="2"/>
  <c r="D27" i="2"/>
  <c r="H26" i="2"/>
  <c r="F26" i="2"/>
  <c r="D26" i="2"/>
  <c r="H25" i="2"/>
  <c r="F25" i="2"/>
  <c r="D25" i="2"/>
  <c r="G24" i="2"/>
  <c r="H24" i="2" s="1"/>
  <c r="F24" i="2"/>
  <c r="D24" i="2"/>
  <c r="H23" i="2"/>
  <c r="F23" i="2"/>
  <c r="D23" i="2"/>
  <c r="D33" i="2" s="1"/>
  <c r="H20" i="2"/>
  <c r="F20" i="2"/>
  <c r="D20" i="2"/>
  <c r="H19" i="2"/>
  <c r="F19" i="2"/>
  <c r="D19" i="2"/>
  <c r="H18" i="2"/>
  <c r="H21" i="2" s="1"/>
  <c r="F18" i="2"/>
  <c r="F21" i="2" s="1"/>
  <c r="D18" i="2"/>
  <c r="H17" i="2"/>
  <c r="F17" i="2"/>
  <c r="D17" i="2"/>
  <c r="H16" i="2"/>
  <c r="F16" i="2"/>
  <c r="D16" i="2"/>
  <c r="A1" i="2"/>
  <c r="H15" i="1" l="1"/>
  <c r="H14" i="1"/>
  <c r="H13" i="1"/>
  <c r="H9" i="1"/>
  <c r="H18" i="1"/>
  <c r="H10" i="1"/>
  <c r="H17" i="1"/>
  <c r="G8" i="1"/>
  <c r="H8" i="1"/>
  <c r="F33" i="2"/>
  <c r="F45" i="2" s="1"/>
  <c r="F47" i="2" s="1"/>
  <c r="H33" i="2"/>
  <c r="D21" i="2"/>
  <c r="D45" i="2" s="1"/>
  <c r="D47" i="2" s="1"/>
  <c r="H44" i="2"/>
  <c r="H45" i="2" s="1"/>
  <c r="H47" i="2" s="1"/>
  <c r="H48" i="2" l="1"/>
  <c r="N13" i="1" s="1"/>
  <c r="N12" i="1"/>
  <c r="F48" i="2"/>
  <c r="F49" i="2" s="1"/>
  <c r="N8" i="1" s="1"/>
  <c r="N6" i="1"/>
  <c r="D48" i="2"/>
  <c r="N10" i="1" s="1"/>
  <c r="N9" i="1"/>
  <c r="D49" i="2" l="1"/>
  <c r="N11" i="1" s="1"/>
  <c r="N7" i="1"/>
  <c r="C3" i="2"/>
  <c r="H49" i="2"/>
  <c r="N14" i="1" s="1"/>
</calcChain>
</file>

<file path=xl/sharedStrings.xml><?xml version="1.0" encoding="utf-8"?>
<sst xmlns="http://schemas.openxmlformats.org/spreadsheetml/2006/main" count="128" uniqueCount="73">
  <si>
    <t>Supply</t>
  </si>
  <si>
    <t>FU</t>
  </si>
  <si>
    <t>Size</t>
  </si>
  <si>
    <t>Diameter</t>
  </si>
  <si>
    <t>NPS</t>
  </si>
  <si>
    <t>WSFU</t>
  </si>
  <si>
    <t>GPM</t>
  </si>
  <si>
    <t>Volume</t>
  </si>
  <si>
    <t>Domestic water flow</t>
  </si>
  <si>
    <t>Domestic water required boost pressure</t>
  </si>
  <si>
    <t>PSI</t>
  </si>
  <si>
    <t>Boundary Conditions (From Civil)</t>
  </si>
  <si>
    <t>Diam</t>
  </si>
  <si>
    <r>
      <rPr>
        <b/>
        <u/>
        <sz val="12"/>
        <rFont val="Calibri"/>
        <family val="2"/>
      </rPr>
      <t>DOMESTIC WATER DEMAND</t>
    </r>
  </si>
  <si>
    <t>PHASE 1</t>
  </si>
  <si>
    <t>Plumbing Fixtures</t>
  </si>
  <si>
    <t>Qty</t>
  </si>
  <si>
    <t>DCW F.U.</t>
  </si>
  <si>
    <t>DCW
Total</t>
  </si>
  <si>
    <t>DHW F.U.</t>
  </si>
  <si>
    <t>DHW
Total</t>
  </si>
  <si>
    <t>Combined F.U.</t>
  </si>
  <si>
    <t>Total</t>
  </si>
  <si>
    <t>Residential</t>
  </si>
  <si>
    <t>Full Washroom</t>
  </si>
  <si>
    <t>1/2 Washroom</t>
  </si>
  <si>
    <t>Kitchen Sink</t>
  </si>
  <si>
    <t>Dishwasher</t>
  </si>
  <si>
    <t>Clothes washer</t>
  </si>
  <si>
    <t>Total PODs</t>
  </si>
  <si>
    <t>Common</t>
  </si>
  <si>
    <t>Hand Sink</t>
  </si>
  <si>
    <t>Hose Bib 1/2"</t>
  </si>
  <si>
    <t>Hose Bib 3/4"</t>
  </si>
  <si>
    <t>Janitor Sink</t>
  </si>
  <si>
    <t>Urinal</t>
  </si>
  <si>
    <t>Total Common</t>
  </si>
  <si>
    <t>-</t>
  </si>
  <si>
    <t>Kitchen</t>
  </si>
  <si>
    <t>Sink #8</t>
  </si>
  <si>
    <t>Scullery #10</t>
  </si>
  <si>
    <t>Dishwasher #15</t>
  </si>
  <si>
    <t>Dishtable #16</t>
  </si>
  <si>
    <t>Sink #19</t>
  </si>
  <si>
    <t>Scullery #21</t>
  </si>
  <si>
    <t>Dispenser #31</t>
  </si>
  <si>
    <t>Sink #34</t>
  </si>
  <si>
    <t>Total Kitchen</t>
  </si>
  <si>
    <t xml:space="preserve">Maximum demand </t>
  </si>
  <si>
    <t>Diversity</t>
  </si>
  <si>
    <t xml:space="preserve">Calculated demand </t>
  </si>
  <si>
    <t>Water supply flow</t>
  </si>
  <si>
    <t>Water supply pipe size</t>
  </si>
  <si>
    <t>in</t>
  </si>
  <si>
    <t>Pipe Size Transition</t>
  </si>
  <si>
    <t>Yes/No</t>
  </si>
  <si>
    <t>Total Demand:</t>
  </si>
  <si>
    <t>DHW:</t>
  </si>
  <si>
    <t>DCW:</t>
  </si>
  <si>
    <t>Combined:</t>
  </si>
  <si>
    <t>Supply Pipe Size</t>
  </si>
  <si>
    <t>Fixture Units supplying</t>
  </si>
  <si>
    <t>Flow Rate</t>
  </si>
  <si>
    <t>DO NOT EDIT</t>
  </si>
  <si>
    <t>Notes:</t>
  </si>
  <si>
    <t>DCW</t>
  </si>
  <si>
    <t>DHW</t>
  </si>
  <si>
    <t>Combined</t>
  </si>
  <si>
    <t>INPUTS</t>
  </si>
  <si>
    <t>OUTPUTS</t>
  </si>
  <si>
    <t>FLOORS</t>
  </si>
  <si>
    <t>Required GPM</t>
  </si>
  <si>
    <t>PIPE SIZE (NPS)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</si>
</sst>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##0;###0"/>
    <numFmt numFmtId="166" formatCode="###0.0;###0.0"/>
    <numFmt numFmtId="167" formatCode="#,##0;#,##0"/>
    <numFmt numFmtId="168" formatCode="#,##0.0;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2"/>
      <name val="Calibri"/>
      <family val="2"/>
    </font>
    <font>
      <b/>
      <u/>
      <sz val="12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b/>
      <sz val="18"/>
      <name val="Calibri"/>
      <family val="2"/>
    </font>
    <font>
      <b/>
      <sz val="22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3F3F3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0" borderId="0"/>
  </cellStyleXfs>
  <cellXfs count="153">
    <xf numFmtId="0" fontId="0" fillId="0" borderId="0" xfId="0"/>
    <xf numFmtId="0" fontId="4" fillId="0" borderId="0" xfId="4" applyFont="1" applyAlignment="1">
      <alignment horizontal="center" vertical="top"/>
    </xf>
    <xf numFmtId="0" fontId="5" fillId="0" borderId="0" xfId="4" applyFont="1" applyAlignment="1">
      <alignment horizontal="left" vertical="top"/>
    </xf>
    <xf numFmtId="0" fontId="4" fillId="0" borderId="0" xfId="4" applyFont="1" applyAlignment="1">
      <alignment horizontal="left" vertical="top"/>
    </xf>
    <xf numFmtId="0" fontId="4" fillId="0" borderId="0" xfId="4" applyFont="1" applyAlignment="1">
      <alignment horizontal="center" vertical="center"/>
    </xf>
    <xf numFmtId="164" fontId="4" fillId="0" borderId="0" xfId="4" applyNumberFormat="1" applyFont="1" applyAlignment="1">
      <alignment horizontal="left" vertical="top"/>
    </xf>
    <xf numFmtId="0" fontId="6" fillId="0" borderId="0" xfId="4" applyFont="1" applyAlignment="1">
      <alignment horizontal="left" vertical="top"/>
    </xf>
    <xf numFmtId="0" fontId="7" fillId="0" borderId="2" xfId="0" applyFont="1" applyBorder="1" applyAlignment="1">
      <alignment horizontal="center"/>
    </xf>
    <xf numFmtId="0" fontId="8" fillId="0" borderId="0" xfId="4" applyFont="1" applyAlignment="1">
      <alignment horizontal="left" vertical="top"/>
    </xf>
    <xf numFmtId="0" fontId="10" fillId="4" borderId="3" xfId="4" applyFont="1" applyFill="1" applyBorder="1" applyAlignment="1">
      <alignment horizontal="center" vertical="top"/>
    </xf>
    <xf numFmtId="0" fontId="10" fillId="4" borderId="4" xfId="4" applyFont="1" applyFill="1" applyBorder="1" applyAlignment="1">
      <alignment horizontal="center" vertical="top"/>
    </xf>
    <xf numFmtId="0" fontId="10" fillId="4" borderId="5" xfId="4" applyFont="1" applyFill="1" applyBorder="1" applyAlignment="1">
      <alignment horizontal="center" vertical="top"/>
    </xf>
    <xf numFmtId="0" fontId="6" fillId="5" borderId="6" xfId="4" applyFont="1" applyFill="1" applyBorder="1" applyAlignment="1">
      <alignment horizontal="left" vertical="top" wrapText="1"/>
    </xf>
    <xf numFmtId="0" fontId="6" fillId="5" borderId="7" xfId="4" applyFont="1" applyFill="1" applyBorder="1" applyAlignment="1">
      <alignment horizontal="center" vertical="center" wrapText="1"/>
    </xf>
    <xf numFmtId="0" fontId="6" fillId="5" borderId="8" xfId="4" applyFont="1" applyFill="1" applyBorder="1" applyAlignment="1">
      <alignment horizontal="center" vertical="top" wrapText="1"/>
    </xf>
    <xf numFmtId="0" fontId="6" fillId="5" borderId="7" xfId="4" applyFont="1" applyFill="1" applyBorder="1" applyAlignment="1">
      <alignment horizontal="center" vertical="top" wrapText="1"/>
    </xf>
    <xf numFmtId="0" fontId="6" fillId="5" borderId="9" xfId="4" applyFont="1" applyFill="1" applyBorder="1" applyAlignment="1">
      <alignment horizontal="center" vertical="top" wrapText="1"/>
    </xf>
    <xf numFmtId="0" fontId="6" fillId="6" borderId="10" xfId="4" applyFont="1" applyFill="1" applyBorder="1" applyAlignment="1">
      <alignment vertical="top" wrapText="1"/>
    </xf>
    <xf numFmtId="0" fontId="6" fillId="6" borderId="11" xfId="4" applyFont="1" applyFill="1" applyBorder="1" applyAlignment="1">
      <alignment horizontal="center" vertical="center" wrapText="1"/>
    </xf>
    <xf numFmtId="0" fontId="6" fillId="6" borderId="12" xfId="4" applyFont="1" applyFill="1" applyBorder="1" applyAlignment="1">
      <alignment vertical="top" wrapText="1"/>
    </xf>
    <xf numFmtId="0" fontId="6" fillId="6" borderId="11" xfId="4" applyFont="1" applyFill="1" applyBorder="1" applyAlignment="1">
      <alignment vertical="top" wrapText="1"/>
    </xf>
    <xf numFmtId="0" fontId="6" fillId="6" borderId="13" xfId="4" applyFont="1" applyFill="1" applyBorder="1" applyAlignment="1">
      <alignment vertical="top" wrapText="1"/>
    </xf>
    <xf numFmtId="0" fontId="5" fillId="0" borderId="14" xfId="4" applyFont="1" applyBorder="1" applyAlignment="1">
      <alignment horizontal="left" vertical="top" wrapText="1"/>
    </xf>
    <xf numFmtId="165" fontId="4" fillId="0" borderId="2" xfId="4" applyNumberFormat="1" applyFont="1" applyBorder="1" applyAlignment="1">
      <alignment horizontal="center" vertical="center" wrapText="1"/>
    </xf>
    <xf numFmtId="166" fontId="4" fillId="0" borderId="15" xfId="4" applyNumberFormat="1" applyFont="1" applyBorder="1" applyAlignment="1">
      <alignment horizontal="center" vertical="top" wrapText="1"/>
    </xf>
    <xf numFmtId="166" fontId="4" fillId="0" borderId="2" xfId="4" applyNumberFormat="1" applyFont="1" applyBorder="1" applyAlignment="1">
      <alignment horizontal="center" vertical="top" wrapText="1"/>
    </xf>
    <xf numFmtId="0" fontId="4" fillId="0" borderId="16" xfId="4" applyFont="1" applyBorder="1" applyAlignment="1">
      <alignment horizontal="center" vertical="top" wrapText="1"/>
    </xf>
    <xf numFmtId="167" fontId="4" fillId="0" borderId="2" xfId="4" applyNumberFormat="1" applyFont="1" applyBorder="1" applyAlignment="1">
      <alignment horizontal="center" vertical="center" wrapText="1"/>
    </xf>
    <xf numFmtId="168" fontId="4" fillId="0" borderId="15" xfId="4" applyNumberFormat="1" applyFont="1" applyBorder="1" applyAlignment="1">
      <alignment horizontal="center" vertical="top" wrapText="1"/>
    </xf>
    <xf numFmtId="168" fontId="4" fillId="0" borderId="2" xfId="4" applyNumberFormat="1" applyFont="1" applyBorder="1" applyAlignment="1">
      <alignment horizontal="center" vertical="top" wrapText="1"/>
    </xf>
    <xf numFmtId="0" fontId="11" fillId="0" borderId="6" xfId="4" applyFont="1" applyBorder="1" applyAlignment="1">
      <alignment horizontal="right" vertical="top"/>
    </xf>
    <xf numFmtId="0" fontId="4" fillId="0" borderId="7" xfId="4" applyFont="1" applyBorder="1" applyAlignment="1">
      <alignment horizontal="center" vertical="center"/>
    </xf>
    <xf numFmtId="0" fontId="4" fillId="0" borderId="8" xfId="4" applyFont="1" applyBorder="1" applyAlignment="1">
      <alignment horizontal="left" vertical="top"/>
    </xf>
    <xf numFmtId="0" fontId="11" fillId="0" borderId="7" xfId="4" applyFont="1" applyBorder="1" applyAlignment="1">
      <alignment horizontal="center" vertical="top"/>
    </xf>
    <xf numFmtId="0" fontId="4" fillId="0" borderId="17" xfId="4" applyFont="1" applyBorder="1" applyAlignment="1">
      <alignment horizontal="left" vertical="top"/>
    </xf>
    <xf numFmtId="0" fontId="4" fillId="0" borderId="18" xfId="4" applyFont="1" applyBorder="1" applyAlignment="1">
      <alignment horizontal="left" vertical="top"/>
    </xf>
    <xf numFmtId="0" fontId="11" fillId="0" borderId="9" xfId="4" applyFont="1" applyBorder="1" applyAlignment="1">
      <alignment horizontal="center" vertical="top"/>
    </xf>
    <xf numFmtId="1" fontId="4" fillId="0" borderId="2" xfId="4" applyNumberFormat="1" applyFont="1" applyBorder="1" applyAlignment="1">
      <alignment horizontal="center" vertical="center" wrapText="1"/>
    </xf>
    <xf numFmtId="164" fontId="4" fillId="0" borderId="15" xfId="4" applyNumberFormat="1" applyFont="1" applyBorder="1" applyAlignment="1">
      <alignment horizontal="center" vertical="top" wrapText="1"/>
    </xf>
    <xf numFmtId="164" fontId="4" fillId="0" borderId="2" xfId="4" applyNumberFormat="1" applyFont="1" applyBorder="1" applyAlignment="1">
      <alignment horizontal="center" vertical="top" wrapText="1"/>
    </xf>
    <xf numFmtId="0" fontId="4" fillId="0" borderId="8" xfId="4" applyFont="1" applyBorder="1" applyAlignment="1">
      <alignment horizontal="center" vertical="top"/>
    </xf>
    <xf numFmtId="166" fontId="11" fillId="0" borderId="7" xfId="4" applyNumberFormat="1" applyFont="1" applyBorder="1" applyAlignment="1">
      <alignment horizontal="center" vertical="top"/>
    </xf>
    <xf numFmtId="0" fontId="4" fillId="0" borderId="14" xfId="4" applyFont="1" applyBorder="1" applyAlignment="1">
      <alignment horizontal="left" vertical="top"/>
    </xf>
    <xf numFmtId="0" fontId="4" fillId="0" borderId="2" xfId="4" applyFont="1" applyBorder="1" applyAlignment="1">
      <alignment horizontal="center" vertical="center"/>
    </xf>
    <xf numFmtId="0" fontId="4" fillId="0" borderId="15" xfId="4" applyFont="1" applyBorder="1" applyAlignment="1">
      <alignment horizontal="center" vertical="top"/>
    </xf>
    <xf numFmtId="0" fontId="4" fillId="0" borderId="2" xfId="4" applyFont="1" applyBorder="1" applyAlignment="1">
      <alignment horizontal="center" vertical="top"/>
    </xf>
    <xf numFmtId="0" fontId="4" fillId="0" borderId="16" xfId="4" applyFont="1" applyBorder="1" applyAlignment="1">
      <alignment horizontal="center" vertical="top"/>
    </xf>
    <xf numFmtId="0" fontId="4" fillId="0" borderId="19" xfId="4" applyFont="1" applyBorder="1" applyAlignment="1">
      <alignment horizontal="left" vertical="top"/>
    </xf>
    <xf numFmtId="0" fontId="4" fillId="0" borderId="7" xfId="4" applyFont="1" applyBorder="1" applyAlignment="1">
      <alignment horizontal="center" vertical="top"/>
    </xf>
    <xf numFmtId="0" fontId="6" fillId="5" borderId="20" xfId="4" applyFont="1" applyFill="1" applyBorder="1" applyAlignment="1">
      <alignment horizontal="left" vertical="top" wrapText="1"/>
    </xf>
    <xf numFmtId="0" fontId="11" fillId="5" borderId="21" xfId="4" applyFont="1" applyFill="1" applyBorder="1" applyAlignment="1">
      <alignment horizontal="center" vertical="center" wrapText="1"/>
    </xf>
    <xf numFmtId="0" fontId="11" fillId="5" borderId="20" xfId="4" applyFont="1" applyFill="1" applyBorder="1" applyAlignment="1">
      <alignment horizontal="center" vertical="top" wrapText="1"/>
    </xf>
    <xf numFmtId="0" fontId="11" fillId="5" borderId="22" xfId="4" applyFont="1" applyFill="1" applyBorder="1" applyAlignment="1">
      <alignment horizontal="center" vertical="top" wrapText="1"/>
    </xf>
    <xf numFmtId="0" fontId="11" fillId="5" borderId="21" xfId="4" applyFont="1" applyFill="1" applyBorder="1" applyAlignment="1">
      <alignment horizontal="center" vertical="top" wrapText="1"/>
    </xf>
    <xf numFmtId="0" fontId="13" fillId="5" borderId="20" xfId="4" applyFont="1" applyFill="1" applyBorder="1" applyAlignment="1">
      <alignment horizontal="center" vertical="center" wrapText="1"/>
    </xf>
    <xf numFmtId="164" fontId="13" fillId="4" borderId="22" xfId="4" applyNumberFormat="1" applyFont="1" applyFill="1" applyBorder="1" applyAlignment="1">
      <alignment horizontal="center" vertical="center"/>
    </xf>
    <xf numFmtId="0" fontId="13" fillId="5" borderId="22" xfId="4" applyFont="1" applyFill="1" applyBorder="1" applyAlignment="1">
      <alignment horizontal="center" vertical="center" wrapText="1"/>
    </xf>
    <xf numFmtId="164" fontId="13" fillId="4" borderId="21" xfId="4" applyNumberFormat="1" applyFont="1" applyFill="1" applyBorder="1" applyAlignment="1">
      <alignment horizontal="center" vertical="center"/>
    </xf>
    <xf numFmtId="0" fontId="13" fillId="5" borderId="21" xfId="4" applyFont="1" applyFill="1" applyBorder="1" applyAlignment="1">
      <alignment horizontal="center" vertical="center" wrapText="1"/>
    </xf>
    <xf numFmtId="12" fontId="13" fillId="4" borderId="22" xfId="4" applyNumberFormat="1" applyFont="1" applyFill="1" applyBorder="1" applyAlignment="1">
      <alignment horizontal="center" vertical="center"/>
    </xf>
    <xf numFmtId="12" fontId="13" fillId="4" borderId="21" xfId="4" applyNumberFormat="1" applyFont="1" applyFill="1" applyBorder="1" applyAlignment="1">
      <alignment horizontal="center" vertical="center"/>
    </xf>
    <xf numFmtId="0" fontId="6" fillId="0" borderId="0" xfId="4" applyFont="1" applyAlignment="1">
      <alignment horizontal="left" vertical="top" wrapText="1"/>
    </xf>
    <xf numFmtId="0" fontId="11" fillId="0" borderId="0" xfId="4" applyFont="1" applyAlignment="1">
      <alignment horizontal="center" vertical="center" wrapText="1"/>
    </xf>
    <xf numFmtId="0" fontId="11" fillId="0" borderId="0" xfId="4" applyFont="1" applyAlignment="1">
      <alignment horizontal="center" vertical="top" wrapText="1"/>
    </xf>
    <xf numFmtId="2" fontId="11" fillId="0" borderId="0" xfId="4" applyNumberFormat="1" applyFont="1" applyAlignment="1">
      <alignment horizontal="center" vertical="top"/>
    </xf>
    <xf numFmtId="1" fontId="11" fillId="0" borderId="0" xfId="4" applyNumberFormat="1" applyFont="1" applyAlignment="1">
      <alignment horizontal="center" vertical="top"/>
    </xf>
    <xf numFmtId="0" fontId="10" fillId="0" borderId="0" xfId="4" applyFont="1" applyAlignment="1">
      <alignment vertical="top"/>
    </xf>
    <xf numFmtId="0" fontId="0" fillId="9" borderId="24" xfId="0" applyFill="1" applyBorder="1"/>
    <xf numFmtId="0" fontId="0" fillId="9" borderId="26" xfId="0" applyFill="1" applyBorder="1"/>
    <xf numFmtId="0" fontId="0" fillId="9" borderId="0" xfId="0" applyFill="1" applyBorder="1"/>
    <xf numFmtId="0" fontId="0" fillId="0" borderId="0" xfId="0" applyFill="1" applyBorder="1"/>
    <xf numFmtId="0" fontId="0" fillId="0" borderId="0" xfId="0" applyFill="1"/>
    <xf numFmtId="0" fontId="0" fillId="0" borderId="26" xfId="0" applyFill="1" applyBorder="1"/>
    <xf numFmtId="0" fontId="14" fillId="0" borderId="0" xfId="0" applyFont="1"/>
    <xf numFmtId="0" fontId="14" fillId="0" borderId="0" xfId="0" applyFont="1" applyFill="1" applyBorder="1"/>
    <xf numFmtId="0" fontId="15" fillId="0" borderId="0" xfId="0" applyFont="1"/>
    <xf numFmtId="0" fontId="14" fillId="0" borderId="0" xfId="0" applyFont="1" applyFill="1"/>
    <xf numFmtId="0" fontId="14" fillId="0" borderId="32" xfId="0" applyFont="1" applyBorder="1"/>
    <xf numFmtId="0" fontId="15" fillId="0" borderId="29" xfId="0" applyFont="1" applyBorder="1"/>
    <xf numFmtId="0" fontId="14" fillId="0" borderId="29" xfId="0" applyFont="1" applyBorder="1"/>
    <xf numFmtId="0" fontId="14" fillId="0" borderId="30" xfId="0" applyFont="1" applyBorder="1"/>
    <xf numFmtId="0" fontId="16" fillId="0" borderId="0" xfId="0" applyFont="1"/>
    <xf numFmtId="0" fontId="14" fillId="0" borderId="31" xfId="0" applyFont="1" applyBorder="1"/>
    <xf numFmtId="0" fontId="14" fillId="0" borderId="0" xfId="0" applyFont="1" applyBorder="1"/>
    <xf numFmtId="0" fontId="15" fillId="0" borderId="24" xfId="0" applyFont="1" applyBorder="1"/>
    <xf numFmtId="0" fontId="14" fillId="0" borderId="25" xfId="0" applyFont="1" applyBorder="1"/>
    <xf numFmtId="0" fontId="14" fillId="3" borderId="36" xfId="3" applyFont="1" applyBorder="1"/>
    <xf numFmtId="0" fontId="14" fillId="4" borderId="26" xfId="0" applyFont="1" applyFill="1" applyBorder="1"/>
    <xf numFmtId="0" fontId="14" fillId="3" borderId="37" xfId="3" applyFont="1" applyBorder="1"/>
    <xf numFmtId="0" fontId="14" fillId="7" borderId="2" xfId="0" applyFont="1" applyFill="1" applyBorder="1" applyAlignment="1">
      <alignment horizontal="center"/>
    </xf>
    <xf numFmtId="0" fontId="17" fillId="2" borderId="1" xfId="2" applyFont="1" applyBorder="1"/>
    <xf numFmtId="0" fontId="14" fillId="8" borderId="2" xfId="0" applyFont="1" applyFill="1" applyBorder="1"/>
    <xf numFmtId="0" fontId="14" fillId="4" borderId="27" xfId="0" applyFont="1" applyFill="1" applyBorder="1"/>
    <xf numFmtId="0" fontId="14" fillId="0" borderId="28" xfId="0" applyFont="1" applyBorder="1"/>
    <xf numFmtId="0" fontId="14" fillId="3" borderId="38" xfId="3" applyFont="1" applyBorder="1"/>
    <xf numFmtId="0" fontId="14" fillId="4" borderId="24" xfId="0" applyFont="1" applyFill="1" applyBorder="1"/>
    <xf numFmtId="0" fontId="14" fillId="4" borderId="48" xfId="0" applyFont="1" applyFill="1" applyBorder="1"/>
    <xf numFmtId="0" fontId="14" fillId="4" borderId="49" xfId="0" applyFont="1" applyFill="1" applyBorder="1"/>
    <xf numFmtId="0" fontId="14" fillId="4" borderId="50" xfId="0" applyFont="1" applyFill="1" applyBorder="1"/>
    <xf numFmtId="0" fontId="14" fillId="4" borderId="51" xfId="0" applyFont="1" applyFill="1" applyBorder="1"/>
    <xf numFmtId="0" fontId="14" fillId="0" borderId="45" xfId="0" applyFont="1" applyFill="1" applyBorder="1"/>
    <xf numFmtId="0" fontId="14" fillId="0" borderId="43" xfId="0" applyFont="1" applyBorder="1"/>
    <xf numFmtId="0" fontId="14" fillId="4" borderId="52" xfId="0" applyFont="1" applyFill="1" applyBorder="1"/>
    <xf numFmtId="0" fontId="14" fillId="4" borderId="53" xfId="0" applyFont="1" applyFill="1" applyBorder="1"/>
    <xf numFmtId="0" fontId="14" fillId="0" borderId="28" xfId="0" applyFont="1" applyFill="1" applyBorder="1"/>
    <xf numFmtId="0" fontId="14" fillId="0" borderId="47" xfId="0" applyFont="1" applyFill="1" applyBorder="1"/>
    <xf numFmtId="0" fontId="14" fillId="0" borderId="44" xfId="0" applyFont="1" applyBorder="1"/>
    <xf numFmtId="0" fontId="14" fillId="4" borderId="22" xfId="0" applyFont="1" applyFill="1" applyBorder="1"/>
    <xf numFmtId="0" fontId="14" fillId="4" borderId="20" xfId="0" applyFont="1" applyFill="1" applyBorder="1"/>
    <xf numFmtId="0" fontId="14" fillId="4" borderId="23" xfId="0" applyFont="1" applyFill="1" applyBorder="1"/>
    <xf numFmtId="0" fontId="14" fillId="4" borderId="21" xfId="0" applyFont="1" applyFill="1" applyBorder="1"/>
    <xf numFmtId="0" fontId="14" fillId="4" borderId="39" xfId="0" applyFont="1" applyFill="1" applyBorder="1"/>
    <xf numFmtId="0" fontId="14" fillId="0" borderId="24" xfId="0" applyFont="1" applyFill="1" applyBorder="1"/>
    <xf numFmtId="0" fontId="14" fillId="0" borderId="46" xfId="0" applyFont="1" applyFill="1" applyBorder="1"/>
    <xf numFmtId="0" fontId="14" fillId="0" borderId="42" xfId="0" applyFont="1" applyBorder="1"/>
    <xf numFmtId="0" fontId="14" fillId="4" borderId="40" xfId="0" applyFont="1" applyFill="1" applyBorder="1"/>
    <xf numFmtId="0" fontId="14" fillId="0" borderId="26" xfId="0" applyFont="1" applyFill="1" applyBorder="1"/>
    <xf numFmtId="0" fontId="14" fillId="4" borderId="41" xfId="0" applyFont="1" applyFill="1" applyBorder="1"/>
    <xf numFmtId="0" fontId="14" fillId="0" borderId="27" xfId="0" applyFont="1" applyFill="1" applyBorder="1"/>
    <xf numFmtId="0" fontId="14" fillId="7" borderId="54" xfId="0" applyFont="1" applyFill="1" applyBorder="1" applyAlignment="1">
      <alignment horizontal="center"/>
    </xf>
    <xf numFmtId="0" fontId="17" fillId="2" borderId="35" xfId="2" applyFont="1" applyBorder="1"/>
    <xf numFmtId="0" fontId="14" fillId="0" borderId="33" xfId="0" applyFont="1" applyBorder="1"/>
    <xf numFmtId="0" fontId="17" fillId="2" borderId="55" xfId="2" applyFont="1" applyBorder="1"/>
    <xf numFmtId="0" fontId="14" fillId="0" borderId="34" xfId="0" applyFont="1" applyBorder="1"/>
    <xf numFmtId="0" fontId="14" fillId="0" borderId="0" xfId="0" applyFont="1" applyBorder="1" applyAlignment="1">
      <alignment wrapText="1"/>
    </xf>
    <xf numFmtId="0" fontId="14" fillId="0" borderId="19" xfId="0" applyFont="1" applyBorder="1"/>
    <xf numFmtId="0" fontId="14" fillId="0" borderId="45" xfId="0" applyFont="1" applyBorder="1"/>
    <xf numFmtId="0" fontId="14" fillId="0" borderId="31" xfId="0" applyFont="1" applyFill="1" applyBorder="1"/>
    <xf numFmtId="0" fontId="14" fillId="0" borderId="56" xfId="0" applyFont="1" applyFill="1" applyBorder="1"/>
    <xf numFmtId="164" fontId="14" fillId="0" borderId="0" xfId="0" applyNumberFormat="1" applyFont="1" applyBorder="1"/>
    <xf numFmtId="0" fontId="4" fillId="0" borderId="32" xfId="4" applyFont="1" applyBorder="1" applyAlignment="1">
      <alignment vertical="top" textRotation="90"/>
    </xf>
    <xf numFmtId="0" fontId="0" fillId="0" borderId="31" xfId="0" applyBorder="1"/>
    <xf numFmtId="12" fontId="0" fillId="8" borderId="57" xfId="0" applyNumberFormat="1" applyFill="1" applyBorder="1" applyAlignment="1">
      <alignment horizontal="center"/>
    </xf>
    <xf numFmtId="0" fontId="0" fillId="0" borderId="32" xfId="0" applyBorder="1"/>
    <xf numFmtId="0" fontId="0" fillId="7" borderId="2" xfId="0" applyFill="1" applyBorder="1" applyAlignment="1">
      <alignment horizontal="center"/>
    </xf>
    <xf numFmtId="0" fontId="0" fillId="7" borderId="54" xfId="0" applyFill="1" applyBorder="1" applyAlignment="1">
      <alignment horizontal="center"/>
    </xf>
    <xf numFmtId="0" fontId="0" fillId="0" borderId="56" xfId="0" applyBorder="1"/>
    <xf numFmtId="0" fontId="0" fillId="0" borderId="34" xfId="0" applyBorder="1"/>
    <xf numFmtId="0" fontId="0" fillId="0" borderId="45" xfId="0" applyBorder="1"/>
    <xf numFmtId="9" fontId="11" fillId="5" borderId="20" xfId="1" applyFont="1" applyFill="1" applyBorder="1" applyAlignment="1">
      <alignment horizontal="center" vertical="top" wrapText="1"/>
    </xf>
    <xf numFmtId="9" fontId="11" fillId="5" borderId="23" xfId="1" applyFont="1" applyFill="1" applyBorder="1" applyAlignment="1">
      <alignment horizontal="center" vertical="top" wrapText="1"/>
    </xf>
    <xf numFmtId="9" fontId="11" fillId="5" borderId="21" xfId="1" applyFont="1" applyFill="1" applyBorder="1" applyAlignment="1">
      <alignment horizontal="center" vertical="top" wrapText="1"/>
    </xf>
    <xf numFmtId="0" fontId="12" fillId="5" borderId="20" xfId="4" applyFont="1" applyFill="1" applyBorder="1" applyAlignment="1">
      <alignment horizontal="left" vertical="center" wrapText="1"/>
    </xf>
    <xf numFmtId="0" fontId="12" fillId="5" borderId="21" xfId="4" applyFont="1" applyFill="1" applyBorder="1" applyAlignment="1">
      <alignment horizontal="left" vertical="center" wrapText="1"/>
    </xf>
    <xf numFmtId="0" fontId="4" fillId="0" borderId="32" xfId="4" applyFont="1" applyBorder="1" applyAlignment="1">
      <alignment horizontal="center" vertical="top" textRotation="90"/>
    </xf>
    <xf numFmtId="0" fontId="0" fillId="0" borderId="1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22" fontId="14" fillId="0" borderId="0" xfId="0" applyNumberFormat="1" applyFont="1"/>
  </cellXfs>
  <cellStyles count="5">
    <cellStyle name="20% - Accent3" xfId="3" builtinId="38"/>
    <cellStyle name="Normal" xfId="0" builtinId="0"/>
    <cellStyle name="Normal 3" xfId="4" xr:uid="{255D8991-A6F4-4520-96FE-1E8AED42F672}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9</xdr:row>
      <xdr:rowOff>57149</xdr:rowOff>
    </xdr:from>
    <xdr:to>
      <xdr:col>15</xdr:col>
      <xdr:colOff>558952</xdr:colOff>
      <xdr:row>39</xdr:row>
      <xdr:rowOff>18181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19DF61-B996-46D6-8F2E-355534EF4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7150" y="5238749"/>
          <a:ext cx="4111777" cy="50950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47625</xdr:rowOff>
    </xdr:from>
    <xdr:to>
      <xdr:col>14</xdr:col>
      <xdr:colOff>561975</xdr:colOff>
      <xdr:row>2</xdr:row>
      <xdr:rowOff>85724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81A196B-01CF-4C7E-A223-47A3D7E80592}"/>
            </a:ext>
          </a:extLst>
        </xdr:cNvPr>
        <xdr:cNvSpPr txBox="1">
          <a:spLocks noChangeArrowheads="1"/>
        </xdr:cNvSpPr>
      </xdr:nvSpPr>
      <xdr:spPr bwMode="auto">
        <a:xfrm>
          <a:off x="104775" y="47625"/>
          <a:ext cx="8991600" cy="4190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es-PA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Hydronics Pipulator</a:t>
          </a:r>
          <a:r>
            <a:rPr lang="es-PA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- </a:t>
          </a:r>
          <a:r>
            <a:rPr lang="es-PA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as per the OBC</a:t>
          </a:r>
          <a:r>
            <a:rPr lang="es-PA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-                     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QEL1/OneDrive/Jobs/2020/20-Q017%2054-60%20Dollard%20des%20Ormeaux/02%20Drawings/Mechanical/calcs/Mechanical%20Systems%20Calculat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Information"/>
      <sheetName val="Domestic Water"/>
      <sheetName val="FU Distribution"/>
      <sheetName val="Riser Calculation"/>
      <sheetName val="Horizontal Pipes Calcs"/>
      <sheetName val="Pipe Drawings"/>
      <sheetName val="Hydronic Risers"/>
      <sheetName val="Sanitary Pipes"/>
      <sheetName val="Sanitary Horizontal Pipe Calcs"/>
    </sheetNames>
    <sheetDataSet>
      <sheetData sheetId="0">
        <row r="1">
          <cell r="A1" t="str">
            <v>20-Q061 331 COOPER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44EA-1A9C-4972-A1D6-2329A2AFEDEF}">
  <sheetPr codeName="Sheet2"/>
  <dimension ref="A1:V69"/>
  <sheetViews>
    <sheetView topLeftCell="A9" workbookViewId="0">
      <selection activeCell="B24" sqref="B24"/>
    </sheetView>
  </sheetViews>
  <sheetFormatPr defaultRowHeight="12.75" x14ac:dyDescent="0.25"/>
  <cols>
    <col min="1" max="1" width="38.85546875" style="3" bestFit="1" customWidth="1"/>
    <col min="2" max="2" width="5" style="4" bestFit="1" customWidth="1"/>
    <col min="3" max="3" width="9.85546875" style="3" bestFit="1" customWidth="1"/>
    <col min="4" max="4" width="11.28515625" style="3" bestFit="1" customWidth="1"/>
    <col min="5" max="5" width="9.85546875" style="3" customWidth="1"/>
    <col min="6" max="6" width="11.28515625" style="3" bestFit="1" customWidth="1"/>
    <col min="7" max="7" width="9.85546875" style="3" customWidth="1"/>
    <col min="8" max="8" width="11.7109375" style="3" customWidth="1"/>
    <col min="9" max="9" width="5.85546875" style="3" customWidth="1"/>
    <col min="10" max="16" width="9.140625" style="3" customWidth="1"/>
    <col min="17" max="17" width="5.5703125" style="3" customWidth="1"/>
    <col min="18" max="18" width="5" style="3" customWidth="1"/>
    <col min="19" max="19" width="4.28515625" style="3" customWidth="1"/>
    <col min="20" max="20" width="4.7109375" style="3" customWidth="1"/>
    <col min="21" max="21" width="5.140625" style="3" customWidth="1"/>
    <col min="22" max="22" width="9.140625" style="3" customWidth="1"/>
    <col min="23" max="16384" width="9.140625" style="3"/>
  </cols>
  <sheetData>
    <row r="1" spans="1:22" x14ac:dyDescent="0.25">
      <c r="A1" s="2" t="str">
        <f>'[1]Building Information'!A1</f>
        <v>20-Q061 331 COOPER</v>
      </c>
      <c r="B1" s="3"/>
    </row>
    <row r="2" spans="1:22" x14ac:dyDescent="0.25">
      <c r="A2" s="2"/>
    </row>
    <row r="3" spans="1:22" x14ac:dyDescent="0.25">
      <c r="A3" s="2" t="s">
        <v>8</v>
      </c>
      <c r="B3" s="4" t="s">
        <v>6</v>
      </c>
      <c r="C3" s="5" t="e">
        <f>H48</f>
        <v>#N/A</v>
      </c>
      <c r="D3" s="5"/>
      <c r="E3" s="5"/>
      <c r="F3" s="5"/>
      <c r="G3" s="5"/>
    </row>
    <row r="4" spans="1:22" x14ac:dyDescent="0.25">
      <c r="A4" s="2" t="s">
        <v>9</v>
      </c>
      <c r="B4" s="4" t="s">
        <v>10</v>
      </c>
    </row>
    <row r="5" spans="1:22" x14ac:dyDescent="0.25">
      <c r="A5" s="2"/>
    </row>
    <row r="6" spans="1:22" x14ac:dyDescent="0.25">
      <c r="A6" s="2" t="s">
        <v>11</v>
      </c>
    </row>
    <row r="7" spans="1:22" x14ac:dyDescent="0.25">
      <c r="A7" s="2"/>
    </row>
    <row r="8" spans="1:22" s="4" customFormat="1" x14ac:dyDescent="0.25">
      <c r="A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s="4" customFormat="1" x14ac:dyDescent="0.25">
      <c r="A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6"/>
      <c r="Q10" s="1" t="s">
        <v>5</v>
      </c>
      <c r="R10" s="1" t="s">
        <v>6</v>
      </c>
      <c r="T10" s="7" t="s">
        <v>6</v>
      </c>
      <c r="U10" s="7" t="s">
        <v>12</v>
      </c>
    </row>
    <row r="11" spans="1:22" ht="15.75" x14ac:dyDescent="0.2">
      <c r="A11" s="8" t="s">
        <v>13</v>
      </c>
      <c r="Q11" s="1">
        <v>1</v>
      </c>
      <c r="R11" s="1">
        <v>3</v>
      </c>
      <c r="T11" s="7">
        <v>1.7</v>
      </c>
      <c r="U11" s="7">
        <v>0.5</v>
      </c>
    </row>
    <row r="12" spans="1:22" ht="13.5" thickBot="1" x14ac:dyDescent="0.25">
      <c r="A12" s="2"/>
      <c r="Q12" s="1">
        <v>2</v>
      </c>
      <c r="R12" s="1">
        <v>5</v>
      </c>
      <c r="T12" s="7">
        <v>3.5</v>
      </c>
      <c r="U12" s="7">
        <v>0.75</v>
      </c>
    </row>
    <row r="13" spans="1:22" ht="15.75" x14ac:dyDescent="0.2">
      <c r="A13" s="9" t="s">
        <v>14</v>
      </c>
      <c r="B13" s="10"/>
      <c r="C13" s="10"/>
      <c r="D13" s="10"/>
      <c r="E13" s="10"/>
      <c r="F13" s="10"/>
      <c r="G13" s="10"/>
      <c r="H13" s="11"/>
      <c r="Q13" s="1">
        <v>4</v>
      </c>
      <c r="R13" s="1">
        <v>8</v>
      </c>
      <c r="T13" s="7">
        <v>7</v>
      </c>
      <c r="U13" s="7">
        <v>1</v>
      </c>
    </row>
    <row r="14" spans="1:22" ht="26.25" thickBot="1" x14ac:dyDescent="0.25">
      <c r="A14" s="12" t="s">
        <v>15</v>
      </c>
      <c r="B14" s="13" t="s">
        <v>16</v>
      </c>
      <c r="C14" s="14" t="s">
        <v>17</v>
      </c>
      <c r="D14" s="14" t="s">
        <v>18</v>
      </c>
      <c r="E14" s="14" t="s">
        <v>19</v>
      </c>
      <c r="F14" s="14" t="s">
        <v>20</v>
      </c>
      <c r="G14" s="15" t="s">
        <v>21</v>
      </c>
      <c r="H14" s="16" t="s">
        <v>22</v>
      </c>
      <c r="Q14" s="1">
        <v>8</v>
      </c>
      <c r="R14" s="1">
        <v>12.8</v>
      </c>
      <c r="T14" s="7">
        <v>14</v>
      </c>
      <c r="U14" s="7">
        <v>1.25</v>
      </c>
    </row>
    <row r="15" spans="1:22" x14ac:dyDescent="0.2">
      <c r="A15" s="17" t="s">
        <v>23</v>
      </c>
      <c r="B15" s="18"/>
      <c r="C15" s="19"/>
      <c r="D15" s="19"/>
      <c r="E15" s="19"/>
      <c r="F15" s="19"/>
      <c r="G15" s="20"/>
      <c r="H15" s="21"/>
      <c r="Q15" s="1">
        <v>15</v>
      </c>
      <c r="R15" s="1">
        <v>17.5</v>
      </c>
      <c r="T15" s="7">
        <v>20</v>
      </c>
      <c r="U15" s="7">
        <v>1.5</v>
      </c>
    </row>
    <row r="16" spans="1:22" x14ac:dyDescent="0.2">
      <c r="A16" s="22" t="s">
        <v>24</v>
      </c>
      <c r="B16" s="23">
        <v>0</v>
      </c>
      <c r="C16" s="24">
        <v>2.7</v>
      </c>
      <c r="D16" s="24">
        <f>B16*C16</f>
        <v>0</v>
      </c>
      <c r="E16" s="24">
        <v>1.5</v>
      </c>
      <c r="F16" s="24">
        <f>B16*E16</f>
        <v>0</v>
      </c>
      <c r="G16" s="25">
        <v>3.6</v>
      </c>
      <c r="H16" s="26">
        <f>B16*G16</f>
        <v>0</v>
      </c>
      <c r="Q16" s="1">
        <v>30</v>
      </c>
      <c r="R16" s="1">
        <v>23.3</v>
      </c>
      <c r="T16" s="7">
        <v>40</v>
      </c>
      <c r="U16" s="7">
        <v>2</v>
      </c>
    </row>
    <row r="17" spans="1:21" x14ac:dyDescent="0.2">
      <c r="A17" s="22" t="s">
        <v>25</v>
      </c>
      <c r="B17" s="27">
        <v>0</v>
      </c>
      <c r="C17" s="28">
        <v>2.7</v>
      </c>
      <c r="D17" s="24">
        <f t="shared" ref="D17:D20" si="0">B17*C17</f>
        <v>0</v>
      </c>
      <c r="E17" s="28">
        <v>1.5</v>
      </c>
      <c r="F17" s="24">
        <f t="shared" ref="F17:F20" si="1">B17*E17</f>
        <v>0</v>
      </c>
      <c r="G17" s="29">
        <v>3.1</v>
      </c>
      <c r="H17" s="26">
        <f>B17*G17</f>
        <v>0</v>
      </c>
      <c r="Q17" s="1">
        <v>50</v>
      </c>
      <c r="R17" s="1">
        <v>29.1</v>
      </c>
      <c r="T17" s="7">
        <v>75</v>
      </c>
      <c r="U17" s="7">
        <v>2.5</v>
      </c>
    </row>
    <row r="18" spans="1:21" x14ac:dyDescent="0.2">
      <c r="A18" s="22" t="s">
        <v>26</v>
      </c>
      <c r="B18" s="23">
        <v>0</v>
      </c>
      <c r="C18" s="28">
        <v>1</v>
      </c>
      <c r="D18" s="24">
        <f t="shared" si="0"/>
        <v>0</v>
      </c>
      <c r="E18" s="28">
        <v>1</v>
      </c>
      <c r="F18" s="24">
        <f t="shared" si="1"/>
        <v>0</v>
      </c>
      <c r="G18" s="29">
        <v>1.4</v>
      </c>
      <c r="H18" s="26">
        <f>B18*G18</f>
        <v>0</v>
      </c>
      <c r="Q18" s="1">
        <v>60</v>
      </c>
      <c r="R18" s="1">
        <v>33</v>
      </c>
      <c r="T18" s="7">
        <v>120</v>
      </c>
      <c r="U18" s="7">
        <v>3</v>
      </c>
    </row>
    <row r="19" spans="1:21" x14ac:dyDescent="0.2">
      <c r="A19" s="22" t="s">
        <v>27</v>
      </c>
      <c r="B19" s="27">
        <v>0</v>
      </c>
      <c r="C19" s="28">
        <v>0</v>
      </c>
      <c r="D19" s="24">
        <f t="shared" si="0"/>
        <v>0</v>
      </c>
      <c r="E19" s="28">
        <v>1.4</v>
      </c>
      <c r="F19" s="24">
        <f t="shared" si="1"/>
        <v>0</v>
      </c>
      <c r="G19" s="29">
        <v>1.4</v>
      </c>
      <c r="H19" s="26">
        <f>B19*G19</f>
        <v>0</v>
      </c>
      <c r="Q19" s="1">
        <v>70</v>
      </c>
      <c r="R19" s="1">
        <v>37</v>
      </c>
      <c r="T19" s="7">
        <v>250</v>
      </c>
      <c r="U19" s="7">
        <v>4</v>
      </c>
    </row>
    <row r="20" spans="1:21" x14ac:dyDescent="0.2">
      <c r="A20" s="22" t="s">
        <v>28</v>
      </c>
      <c r="B20" s="23">
        <v>0</v>
      </c>
      <c r="C20" s="24">
        <v>1</v>
      </c>
      <c r="D20" s="24">
        <f t="shared" si="0"/>
        <v>0</v>
      </c>
      <c r="E20" s="24">
        <v>1</v>
      </c>
      <c r="F20" s="24">
        <f t="shared" si="1"/>
        <v>0</v>
      </c>
      <c r="G20" s="25">
        <v>1.4</v>
      </c>
      <c r="H20" s="26">
        <f>B20*G20</f>
        <v>0</v>
      </c>
      <c r="Q20" s="1">
        <v>80</v>
      </c>
      <c r="R20" s="1">
        <v>40</v>
      </c>
      <c r="T20" s="7">
        <v>750</v>
      </c>
      <c r="U20" s="7">
        <v>6</v>
      </c>
    </row>
    <row r="21" spans="1:21" ht="13.5" thickBot="1" x14ac:dyDescent="0.3">
      <c r="A21" s="30" t="s">
        <v>29</v>
      </c>
      <c r="B21" s="31"/>
      <c r="C21" s="32"/>
      <c r="D21" s="33">
        <f>SUM(D16:D20)</f>
        <v>0</v>
      </c>
      <c r="E21" s="34"/>
      <c r="F21" s="33">
        <f>SUM(F16:F20)</f>
        <v>0</v>
      </c>
      <c r="G21" s="35"/>
      <c r="H21" s="36">
        <f>SUM(H16:H20)</f>
        <v>0</v>
      </c>
      <c r="Q21" s="1">
        <v>90</v>
      </c>
      <c r="R21" s="1">
        <v>42</v>
      </c>
    </row>
    <row r="22" spans="1:21" x14ac:dyDescent="0.25">
      <c r="A22" s="17" t="s">
        <v>30</v>
      </c>
      <c r="B22" s="18"/>
      <c r="C22" s="19"/>
      <c r="D22" s="19"/>
      <c r="E22" s="19"/>
      <c r="F22" s="19"/>
      <c r="G22" s="20"/>
      <c r="H22" s="21"/>
      <c r="Q22" s="1">
        <v>100</v>
      </c>
      <c r="R22" s="1">
        <v>45</v>
      </c>
    </row>
    <row r="23" spans="1:21" x14ac:dyDescent="0.25">
      <c r="A23" s="22" t="s">
        <v>24</v>
      </c>
      <c r="B23" s="23">
        <v>0</v>
      </c>
      <c r="C23" s="24">
        <v>2.7</v>
      </c>
      <c r="D23" s="24">
        <f>B23*C23</f>
        <v>0</v>
      </c>
      <c r="E23" s="24">
        <v>1.5</v>
      </c>
      <c r="F23" s="24">
        <f>B23*E23</f>
        <v>0</v>
      </c>
      <c r="G23" s="25">
        <v>3.6</v>
      </c>
      <c r="H23" s="26">
        <f t="shared" ref="H23:H32" si="2">B23*G23</f>
        <v>0</v>
      </c>
      <c r="Q23" s="1">
        <v>110</v>
      </c>
      <c r="R23" s="1">
        <v>47</v>
      </c>
    </row>
    <row r="24" spans="1:21" x14ac:dyDescent="0.25">
      <c r="A24" s="22" t="s">
        <v>25</v>
      </c>
      <c r="B24" s="27">
        <v>0</v>
      </c>
      <c r="C24" s="28">
        <v>2.7</v>
      </c>
      <c r="D24" s="24">
        <f t="shared" ref="D24:D32" si="3">B24*C24</f>
        <v>0</v>
      </c>
      <c r="E24" s="28">
        <v>1.5</v>
      </c>
      <c r="F24" s="24">
        <f t="shared" ref="F24:F32" si="4">B24*E24</f>
        <v>0</v>
      </c>
      <c r="G24" s="29">
        <f>2.2+0.9</f>
        <v>3.1</v>
      </c>
      <c r="H24" s="26">
        <f t="shared" si="2"/>
        <v>0</v>
      </c>
      <c r="Q24" s="1">
        <v>120</v>
      </c>
      <c r="R24" s="1">
        <v>49</v>
      </c>
    </row>
    <row r="25" spans="1:21" x14ac:dyDescent="0.25">
      <c r="A25" s="22" t="s">
        <v>31</v>
      </c>
      <c r="B25" s="23">
        <v>0</v>
      </c>
      <c r="C25" s="28">
        <v>1.5</v>
      </c>
      <c r="D25" s="24">
        <f t="shared" si="3"/>
        <v>0</v>
      </c>
      <c r="E25" s="28">
        <v>1.5</v>
      </c>
      <c r="F25" s="24">
        <f t="shared" si="4"/>
        <v>0</v>
      </c>
      <c r="G25" s="29">
        <v>3</v>
      </c>
      <c r="H25" s="26">
        <f t="shared" si="2"/>
        <v>0</v>
      </c>
      <c r="Q25" s="1">
        <v>130</v>
      </c>
      <c r="R25" s="1">
        <v>51</v>
      </c>
    </row>
    <row r="26" spans="1:21" x14ac:dyDescent="0.25">
      <c r="A26" s="22" t="s">
        <v>26</v>
      </c>
      <c r="B26" s="23">
        <v>0</v>
      </c>
      <c r="C26" s="28">
        <v>3</v>
      </c>
      <c r="D26" s="24">
        <f t="shared" si="3"/>
        <v>0</v>
      </c>
      <c r="E26" s="28">
        <v>3</v>
      </c>
      <c r="F26" s="24">
        <f t="shared" si="4"/>
        <v>0</v>
      </c>
      <c r="G26" s="29">
        <v>4</v>
      </c>
      <c r="H26" s="26">
        <f t="shared" si="2"/>
        <v>0</v>
      </c>
      <c r="Q26" s="1">
        <v>140</v>
      </c>
      <c r="R26" s="1">
        <v>53</v>
      </c>
    </row>
    <row r="27" spans="1:21" x14ac:dyDescent="0.25">
      <c r="A27" s="22" t="s">
        <v>27</v>
      </c>
      <c r="B27" s="27">
        <v>0</v>
      </c>
      <c r="C27" s="28">
        <v>0</v>
      </c>
      <c r="D27" s="24">
        <f t="shared" si="3"/>
        <v>0</v>
      </c>
      <c r="E27" s="28">
        <v>1.4</v>
      </c>
      <c r="F27" s="24">
        <f t="shared" si="4"/>
        <v>0</v>
      </c>
      <c r="G27" s="29">
        <v>1.4</v>
      </c>
      <c r="H27" s="26">
        <f t="shared" si="2"/>
        <v>0</v>
      </c>
      <c r="Q27" s="1">
        <v>150</v>
      </c>
      <c r="R27" s="1">
        <v>55</v>
      </c>
    </row>
    <row r="28" spans="1:21" x14ac:dyDescent="0.25">
      <c r="A28" s="22" t="s">
        <v>28</v>
      </c>
      <c r="B28" s="23">
        <v>0</v>
      </c>
      <c r="C28" s="24">
        <v>3</v>
      </c>
      <c r="D28" s="24">
        <f t="shared" si="3"/>
        <v>0</v>
      </c>
      <c r="E28" s="24">
        <v>3</v>
      </c>
      <c r="F28" s="24">
        <f t="shared" si="4"/>
        <v>0</v>
      </c>
      <c r="G28" s="25">
        <v>4</v>
      </c>
      <c r="H28" s="26">
        <f t="shared" si="2"/>
        <v>0</v>
      </c>
      <c r="Q28" s="1">
        <v>160</v>
      </c>
      <c r="R28" s="1">
        <v>58</v>
      </c>
    </row>
    <row r="29" spans="1:21" x14ac:dyDescent="0.25">
      <c r="A29" s="22" t="s">
        <v>32</v>
      </c>
      <c r="B29" s="23">
        <v>0</v>
      </c>
      <c r="C29" s="24">
        <v>2.5</v>
      </c>
      <c r="D29" s="24">
        <f t="shared" si="3"/>
        <v>0</v>
      </c>
      <c r="E29" s="24">
        <v>0</v>
      </c>
      <c r="F29" s="24">
        <f t="shared" si="4"/>
        <v>0</v>
      </c>
      <c r="G29" s="25">
        <v>2.5</v>
      </c>
      <c r="H29" s="26">
        <f t="shared" si="2"/>
        <v>0</v>
      </c>
      <c r="Q29" s="1">
        <v>170</v>
      </c>
      <c r="R29" s="1">
        <v>60</v>
      </c>
    </row>
    <row r="30" spans="1:21" x14ac:dyDescent="0.25">
      <c r="A30" s="22" t="s">
        <v>33</v>
      </c>
      <c r="B30" s="37">
        <v>0</v>
      </c>
      <c r="C30" s="38">
        <v>3</v>
      </c>
      <c r="D30" s="24">
        <f t="shared" si="3"/>
        <v>0</v>
      </c>
      <c r="E30" s="38">
        <v>0</v>
      </c>
      <c r="F30" s="24">
        <f t="shared" si="4"/>
        <v>0</v>
      </c>
      <c r="G30" s="39">
        <v>3</v>
      </c>
      <c r="H30" s="26">
        <f t="shared" si="2"/>
        <v>0</v>
      </c>
      <c r="Q30" s="1">
        <v>180</v>
      </c>
      <c r="R30" s="1">
        <v>62</v>
      </c>
    </row>
    <row r="31" spans="1:21" x14ac:dyDescent="0.25">
      <c r="A31" s="22" t="s">
        <v>34</v>
      </c>
      <c r="B31" s="37">
        <v>0</v>
      </c>
      <c r="C31" s="38">
        <v>2.25</v>
      </c>
      <c r="D31" s="24">
        <f t="shared" si="3"/>
        <v>0</v>
      </c>
      <c r="E31" s="38">
        <v>2.25</v>
      </c>
      <c r="F31" s="24">
        <f t="shared" si="4"/>
        <v>0</v>
      </c>
      <c r="G31" s="39">
        <v>3</v>
      </c>
      <c r="H31" s="26">
        <f t="shared" si="2"/>
        <v>0</v>
      </c>
      <c r="Q31" s="1">
        <v>190</v>
      </c>
      <c r="R31" s="1">
        <v>65</v>
      </c>
    </row>
    <row r="32" spans="1:21" x14ac:dyDescent="0.25">
      <c r="A32" s="22" t="s">
        <v>35</v>
      </c>
      <c r="B32" s="37">
        <v>0</v>
      </c>
      <c r="C32" s="38">
        <v>1.5</v>
      </c>
      <c r="D32" s="24">
        <f t="shared" si="3"/>
        <v>0</v>
      </c>
      <c r="E32" s="38">
        <v>1.5</v>
      </c>
      <c r="F32" s="24">
        <f t="shared" si="4"/>
        <v>0</v>
      </c>
      <c r="G32" s="39">
        <v>2</v>
      </c>
      <c r="H32" s="26">
        <f t="shared" si="2"/>
        <v>0</v>
      </c>
      <c r="Q32" s="1">
        <v>200</v>
      </c>
      <c r="R32" s="1">
        <v>67</v>
      </c>
    </row>
    <row r="33" spans="1:18" ht="13.5" thickBot="1" x14ac:dyDescent="0.3">
      <c r="A33" s="30" t="s">
        <v>36</v>
      </c>
      <c r="B33" s="31" t="s">
        <v>37</v>
      </c>
      <c r="C33" s="40" t="s">
        <v>37</v>
      </c>
      <c r="D33" s="41">
        <f>SUM(D23:D32)</f>
        <v>0</v>
      </c>
      <c r="E33" s="40" t="s">
        <v>37</v>
      </c>
      <c r="F33" s="41">
        <f>SUM(F23:F32)</f>
        <v>0</v>
      </c>
      <c r="G33" s="41" t="s">
        <v>37</v>
      </c>
      <c r="H33" s="36">
        <f>SUM(H23:H32)</f>
        <v>0</v>
      </c>
      <c r="Q33" s="1">
        <v>210</v>
      </c>
      <c r="R33" s="1">
        <v>68.5</v>
      </c>
    </row>
    <row r="34" spans="1:18" hidden="1" x14ac:dyDescent="0.25">
      <c r="A34" s="17" t="s">
        <v>38</v>
      </c>
      <c r="B34" s="18"/>
      <c r="C34" s="19"/>
      <c r="D34" s="19"/>
      <c r="E34" s="19"/>
      <c r="F34" s="19"/>
      <c r="G34" s="20"/>
      <c r="H34" s="21"/>
      <c r="Q34" s="1">
        <v>220</v>
      </c>
      <c r="R34" s="1">
        <v>70</v>
      </c>
    </row>
    <row r="35" spans="1:18" hidden="1" x14ac:dyDescent="0.25">
      <c r="A35" s="42" t="s">
        <v>39</v>
      </c>
      <c r="B35" s="43">
        <v>0</v>
      </c>
      <c r="C35" s="44"/>
      <c r="D35" s="44"/>
      <c r="E35" s="44"/>
      <c r="F35" s="44"/>
      <c r="G35" s="45">
        <v>1.5</v>
      </c>
      <c r="H35" s="46">
        <f t="shared" ref="H35:H43" si="5">B35*G35</f>
        <v>0</v>
      </c>
      <c r="Q35" s="1">
        <v>230</v>
      </c>
      <c r="R35" s="1">
        <v>72</v>
      </c>
    </row>
    <row r="36" spans="1:18" hidden="1" x14ac:dyDescent="0.25">
      <c r="A36" s="42" t="s">
        <v>40</v>
      </c>
      <c r="B36" s="43">
        <v>0</v>
      </c>
      <c r="C36" s="44"/>
      <c r="D36" s="44"/>
      <c r="E36" s="44"/>
      <c r="F36" s="44"/>
      <c r="G36" s="45">
        <v>1.6</v>
      </c>
      <c r="H36" s="46">
        <f t="shared" si="5"/>
        <v>0</v>
      </c>
      <c r="Q36" s="1">
        <v>240</v>
      </c>
      <c r="R36" s="1">
        <v>75</v>
      </c>
    </row>
    <row r="37" spans="1:18" hidden="1" x14ac:dyDescent="0.25">
      <c r="A37" s="42" t="s">
        <v>41</v>
      </c>
      <c r="B37" s="43">
        <v>0</v>
      </c>
      <c r="C37" s="44"/>
      <c r="D37" s="44"/>
      <c r="E37" s="44"/>
      <c r="F37" s="44"/>
      <c r="G37" s="45">
        <v>0.9</v>
      </c>
      <c r="H37" s="46">
        <f t="shared" si="5"/>
        <v>0</v>
      </c>
      <c r="Q37" s="1">
        <v>250</v>
      </c>
      <c r="R37" s="1">
        <v>78</v>
      </c>
    </row>
    <row r="38" spans="1:18" hidden="1" x14ac:dyDescent="0.25">
      <c r="A38" s="42" t="s">
        <v>42</v>
      </c>
      <c r="B38" s="43">
        <v>0</v>
      </c>
      <c r="C38" s="44"/>
      <c r="D38" s="44"/>
      <c r="E38" s="44"/>
      <c r="F38" s="44"/>
      <c r="G38" s="45">
        <v>1.6</v>
      </c>
      <c r="H38" s="46">
        <f t="shared" si="5"/>
        <v>0</v>
      </c>
      <c r="Q38" s="1">
        <v>300</v>
      </c>
      <c r="R38" s="1">
        <v>80</v>
      </c>
    </row>
    <row r="39" spans="1:18" hidden="1" x14ac:dyDescent="0.25">
      <c r="A39" s="42" t="s">
        <v>43</v>
      </c>
      <c r="B39" s="43">
        <v>0</v>
      </c>
      <c r="C39" s="44"/>
      <c r="D39" s="44"/>
      <c r="E39" s="44"/>
      <c r="F39" s="44"/>
      <c r="G39" s="45">
        <v>1.5</v>
      </c>
      <c r="H39" s="46">
        <f t="shared" si="5"/>
        <v>0</v>
      </c>
      <c r="Q39" s="1">
        <v>400</v>
      </c>
      <c r="R39" s="1">
        <v>110</v>
      </c>
    </row>
    <row r="40" spans="1:18" hidden="1" x14ac:dyDescent="0.25">
      <c r="A40" s="42" t="s">
        <v>44</v>
      </c>
      <c r="B40" s="43">
        <v>0</v>
      </c>
      <c r="C40" s="44"/>
      <c r="D40" s="44"/>
      <c r="E40" s="44"/>
      <c r="F40" s="44"/>
      <c r="G40" s="45">
        <v>1.6</v>
      </c>
      <c r="H40" s="46">
        <f t="shared" si="5"/>
        <v>0</v>
      </c>
      <c r="Q40" s="1">
        <v>500</v>
      </c>
      <c r="R40" s="1">
        <v>125</v>
      </c>
    </row>
    <row r="41" spans="1:18" hidden="1" x14ac:dyDescent="0.25">
      <c r="A41" s="42" t="s">
        <v>45</v>
      </c>
      <c r="B41" s="43">
        <v>0</v>
      </c>
      <c r="C41" s="44"/>
      <c r="D41" s="44"/>
      <c r="E41" s="44"/>
      <c r="F41" s="44"/>
      <c r="G41" s="45">
        <v>7.0000000000000007E-2</v>
      </c>
      <c r="H41" s="46">
        <f t="shared" si="5"/>
        <v>0</v>
      </c>
      <c r="Q41" s="1">
        <v>600</v>
      </c>
      <c r="R41" s="1">
        <v>150</v>
      </c>
    </row>
    <row r="42" spans="1:18" hidden="1" x14ac:dyDescent="0.25">
      <c r="A42" s="42" t="s">
        <v>46</v>
      </c>
      <c r="B42" s="43">
        <v>0</v>
      </c>
      <c r="C42" s="44"/>
      <c r="D42" s="44"/>
      <c r="E42" s="44"/>
      <c r="F42" s="44"/>
      <c r="G42" s="45">
        <v>1.5</v>
      </c>
      <c r="H42" s="46">
        <f t="shared" si="5"/>
        <v>0</v>
      </c>
      <c r="Q42" s="1">
        <v>700</v>
      </c>
      <c r="R42" s="1">
        <v>170</v>
      </c>
    </row>
    <row r="43" spans="1:18" hidden="1" x14ac:dyDescent="0.25">
      <c r="A43" s="22" t="s">
        <v>25</v>
      </c>
      <c r="B43" s="27">
        <v>0</v>
      </c>
      <c r="C43" s="28"/>
      <c r="D43" s="28"/>
      <c r="E43" s="28"/>
      <c r="F43" s="28"/>
      <c r="G43" s="29">
        <f>2.2+0.9</f>
        <v>3.1</v>
      </c>
      <c r="H43" s="26">
        <f t="shared" si="5"/>
        <v>0</v>
      </c>
      <c r="Q43" s="1">
        <v>800</v>
      </c>
      <c r="R43" s="1">
        <v>180</v>
      </c>
    </row>
    <row r="44" spans="1:18" ht="13.5" hidden="1" thickBot="1" x14ac:dyDescent="0.3">
      <c r="A44" s="30" t="s">
        <v>47</v>
      </c>
      <c r="B44" s="31"/>
      <c r="C44" s="47"/>
      <c r="D44" s="47"/>
      <c r="E44" s="47"/>
      <c r="F44" s="47"/>
      <c r="G44" s="48" t="s">
        <v>37</v>
      </c>
      <c r="H44" s="36">
        <f>SUM(H35:H43)</f>
        <v>0</v>
      </c>
      <c r="Q44" s="1">
        <v>900</v>
      </c>
      <c r="R44" s="1">
        <v>200</v>
      </c>
    </row>
    <row r="45" spans="1:18" ht="13.5" thickBot="1" x14ac:dyDescent="0.3">
      <c r="A45" s="49" t="s">
        <v>48</v>
      </c>
      <c r="B45" s="50"/>
      <c r="C45" s="51" t="s">
        <v>1</v>
      </c>
      <c r="D45" s="52">
        <f>D21+D44+D33</f>
        <v>0</v>
      </c>
      <c r="E45" s="52" t="s">
        <v>37</v>
      </c>
      <c r="F45" s="53">
        <f>F21+F44+F33</f>
        <v>0</v>
      </c>
      <c r="G45" s="53" t="s">
        <v>37</v>
      </c>
      <c r="H45" s="53">
        <f>H21+H44+H33</f>
        <v>0</v>
      </c>
      <c r="Q45" s="1">
        <v>1000</v>
      </c>
      <c r="R45" s="1">
        <v>220</v>
      </c>
    </row>
    <row r="46" spans="1:18" ht="15.75" customHeight="1" thickBot="1" x14ac:dyDescent="0.3">
      <c r="A46" s="49" t="s">
        <v>49</v>
      </c>
      <c r="B46" s="50"/>
      <c r="C46" s="139">
        <v>1</v>
      </c>
      <c r="D46" s="140"/>
      <c r="E46" s="140"/>
      <c r="F46" s="140"/>
      <c r="G46" s="140"/>
      <c r="H46" s="141"/>
      <c r="Q46" s="1">
        <v>1250</v>
      </c>
      <c r="R46" s="1">
        <v>250</v>
      </c>
    </row>
    <row r="47" spans="1:18" ht="13.5" thickBot="1" x14ac:dyDescent="0.3">
      <c r="A47" s="49" t="s">
        <v>50</v>
      </c>
      <c r="B47" s="50"/>
      <c r="C47" s="51" t="s">
        <v>1</v>
      </c>
      <c r="D47" s="52">
        <f>D45*$C$46</f>
        <v>0</v>
      </c>
      <c r="E47" s="52" t="s">
        <v>37</v>
      </c>
      <c r="F47" s="52">
        <f>F45*$C$46</f>
        <v>0</v>
      </c>
      <c r="G47" s="53" t="s">
        <v>37</v>
      </c>
      <c r="H47" s="52">
        <f>H45*$C$46</f>
        <v>0</v>
      </c>
      <c r="Q47" s="1">
        <v>1500</v>
      </c>
      <c r="R47" s="1">
        <v>270</v>
      </c>
    </row>
    <row r="48" spans="1:18" ht="39" customHeight="1" thickBot="1" x14ac:dyDescent="0.3">
      <c r="A48" s="142" t="s">
        <v>51</v>
      </c>
      <c r="B48" s="143"/>
      <c r="C48" s="54" t="s">
        <v>6</v>
      </c>
      <c r="D48" s="55" t="e">
        <f>FORECAST(D47,INDEX(R11:R53,MATCH(D47,Q11:Q53,1)):INDEX(R11:R53,MATCH(D47,Q11:Q53,1)+1),INDEX(Q11:Q53,MATCH(D47,Q11:Q53,1)):INDEX(Q11:Q53,MATCH(D47,Q11:Q53,1)+1))</f>
        <v>#N/A</v>
      </c>
      <c r="E48" s="56" t="s">
        <v>37</v>
      </c>
      <c r="F48" s="57" t="e">
        <f>FORECAST(F47,INDEX(R11:R53,MATCH(F47,Q11:Q53,1)):INDEX(R11:R53,MATCH(F47,Q11:Q53,1)+1),INDEX(Q11:Q53,MATCH(F47,Q11:Q53,1)):INDEX(Q11:Q53,MATCH(F47,Q11:Q53,1)+1))</f>
        <v>#N/A</v>
      </c>
      <c r="G48" s="58" t="s">
        <v>37</v>
      </c>
      <c r="H48" s="57" t="e">
        <f>FORECAST(H47,INDEX(R11:R53,MATCH(H47,Q11:Q53,1)):INDEX(R11:R53,MATCH(H47,Q11:Q53,1)+1),INDEX(Q11:Q53,MATCH(H47,Q11:Q53,1)):INDEX(Q11:Q53,MATCH(H47,Q11:Q53,1)+1))</f>
        <v>#N/A</v>
      </c>
      <c r="Q48" s="1">
        <v>1750</v>
      </c>
      <c r="R48" s="1">
        <v>300</v>
      </c>
    </row>
    <row r="49" spans="1:18" ht="29.25" thickBot="1" x14ac:dyDescent="0.3">
      <c r="A49" s="142" t="s">
        <v>52</v>
      </c>
      <c r="B49" s="143"/>
      <c r="C49" s="54" t="s">
        <v>53</v>
      </c>
      <c r="D49" s="59" t="e">
        <f>IF(AND(D48&lt;=750,D48&gt;250),6,IF(AND(D48&lt;=250,D48&gt;120),4,IF(AND(D48&lt;=120,D48&gt;75),3,IF(AND(D48&lt;=75,D48&gt;40),2.5,IF(AND(D48&lt;=40,D48&gt;20),2,IF(AND(D48&lt;=20,D48&gt;14),1.5,IF(AND(D48&lt;=14,D48&gt;7),1.25,IF(AND(D48&lt;=7,D48&gt;3.5),1,IF(AND(D48&lt;=3.5,D48&gt;1.7),0.75,0.5)))))))))</f>
        <v>#N/A</v>
      </c>
      <c r="E49" s="56" t="s">
        <v>37</v>
      </c>
      <c r="F49" s="60" t="e">
        <f>IF(AND(F48&lt;=750,F48&gt;250),6,IF(AND(F48&lt;=250,F48&gt;120),4,IF(AND(F48&lt;=120,F48&gt;75),3,IF(AND(F48&lt;=75,F48&gt;40),2.5,IF(AND(F48&lt;=40,F48&gt;20),2,IF(AND(F48&lt;=20,F48&gt;14),1.5,IF(AND(F48&lt;=14,F48&gt;7),1.25,IF(AND(F48&lt;=7,F48&gt;3.5),1,IF(AND(F48&lt;=3.5,F48&gt;1.7),0.75,0.5)))))))))</f>
        <v>#N/A</v>
      </c>
      <c r="G49" s="58" t="s">
        <v>37</v>
      </c>
      <c r="H49" s="60" t="e">
        <f>IF(AND(H48&lt;=750,H48&gt;250),6,IF(AND(H48&lt;=250,H48&gt;120),4,IF(AND(H48&lt;=120,H48&gt;75),3,IF(AND(H48&lt;=75,H48&gt;40),2.5,IF(AND(H48&lt;=40,H48&gt;20),2,IF(AND(H48&lt;=20,H48&gt;14),1.5,IF(AND(H48&lt;=14,H48&gt;7),1.25,IF(AND(H48&lt;=7,H48&gt;3.5),1,IF(AND(H48&lt;=3.5,H48&gt;1.7),0.75,0.5)))))))))</f>
        <v>#N/A</v>
      </c>
      <c r="Q49" s="1">
        <v>2000</v>
      </c>
      <c r="R49" s="1">
        <v>330</v>
      </c>
    </row>
    <row r="50" spans="1:18" x14ac:dyDescent="0.25">
      <c r="A50" s="61"/>
      <c r="B50" s="62"/>
      <c r="C50" s="63"/>
      <c r="D50" s="63"/>
      <c r="E50" s="63"/>
      <c r="F50" s="63"/>
      <c r="G50" s="63"/>
      <c r="H50" s="64"/>
      <c r="Q50" s="1">
        <v>2250</v>
      </c>
      <c r="R50" s="1">
        <v>350</v>
      </c>
    </row>
    <row r="51" spans="1:18" x14ac:dyDescent="0.25">
      <c r="A51" s="61"/>
      <c r="B51" s="62"/>
      <c r="C51" s="63"/>
      <c r="D51" s="63"/>
      <c r="E51" s="63"/>
      <c r="F51" s="63"/>
      <c r="G51" s="63"/>
      <c r="H51" s="65"/>
      <c r="Q51" s="1">
        <v>2500</v>
      </c>
      <c r="R51" s="1">
        <v>380</v>
      </c>
    </row>
    <row r="52" spans="1:18" x14ac:dyDescent="0.25">
      <c r="A52" s="61"/>
      <c r="B52" s="62"/>
      <c r="C52" s="63"/>
      <c r="D52" s="63"/>
      <c r="E52" s="63"/>
      <c r="F52" s="63"/>
      <c r="G52" s="63"/>
      <c r="H52" s="64"/>
      <c r="Q52" s="1">
        <v>2750</v>
      </c>
      <c r="R52" s="1">
        <v>400</v>
      </c>
    </row>
    <row r="53" spans="1:18" ht="15.75" customHeight="1" x14ac:dyDescent="0.25">
      <c r="A53" s="66"/>
      <c r="B53" s="66"/>
      <c r="C53" s="66"/>
      <c r="D53" s="66"/>
      <c r="E53" s="66"/>
      <c r="F53" s="66"/>
      <c r="G53" s="66"/>
      <c r="H53" s="66"/>
      <c r="Q53" s="1">
        <v>3000</v>
      </c>
      <c r="R53" s="1">
        <v>430</v>
      </c>
    </row>
    <row r="54" spans="1:18" ht="12.75" customHeight="1" x14ac:dyDescent="0.25">
      <c r="A54" s="66"/>
      <c r="B54" s="66"/>
      <c r="C54" s="66"/>
      <c r="D54" s="66"/>
      <c r="E54" s="66"/>
      <c r="F54" s="66"/>
      <c r="G54" s="66"/>
      <c r="H54" s="66"/>
    </row>
    <row r="55" spans="1:18" ht="12.75" customHeight="1" x14ac:dyDescent="0.25">
      <c r="A55" s="66"/>
      <c r="B55" s="66"/>
      <c r="C55" s="66"/>
      <c r="D55" s="66"/>
      <c r="E55" s="66"/>
      <c r="F55" s="66"/>
      <c r="G55" s="66"/>
      <c r="H55" s="66"/>
    </row>
    <row r="56" spans="1:18" ht="12.75" customHeight="1" x14ac:dyDescent="0.25">
      <c r="A56" s="66"/>
      <c r="B56" s="66"/>
      <c r="C56" s="66"/>
      <c r="D56" s="66"/>
      <c r="E56" s="66"/>
      <c r="F56" s="66"/>
      <c r="G56" s="66"/>
      <c r="H56" s="66"/>
    </row>
    <row r="57" spans="1:18" ht="12.75" customHeight="1" x14ac:dyDescent="0.25">
      <c r="A57" s="66"/>
      <c r="B57" s="66"/>
      <c r="C57" s="66"/>
      <c r="D57" s="66"/>
      <c r="E57" s="66"/>
      <c r="F57" s="66"/>
      <c r="G57" s="66"/>
      <c r="H57" s="66"/>
    </row>
    <row r="58" spans="1:18" ht="12.75" customHeight="1" x14ac:dyDescent="0.25">
      <c r="A58" s="66"/>
      <c r="B58" s="66"/>
      <c r="C58" s="66"/>
      <c r="D58" s="66"/>
      <c r="E58" s="66"/>
      <c r="F58" s="66"/>
      <c r="G58" s="66"/>
      <c r="H58" s="66"/>
    </row>
    <row r="64" spans="1:18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</sheetData>
  <mergeCells count="3">
    <mergeCell ref="C46:H46"/>
    <mergeCell ref="A48:B48"/>
    <mergeCell ref="A49:B4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112"/>
  <sheetViews>
    <sheetView tabSelected="1" topLeftCell="C4" zoomScaleNormal="100" workbookViewId="0">
      <selection activeCell="I20" sqref="I20"/>
    </sheetView>
  </sheetViews>
  <sheetFormatPr defaultRowHeight="15" x14ac:dyDescent="0.25"/>
  <cols>
    <col min="1" max="2" width="0" hidden="1" customWidth="1"/>
    <col min="3" max="3" width="2.7109375" customWidth="1"/>
    <col min="4" max="4" width="14" style="74" bestFit="1" customWidth="1"/>
    <col min="5" max="5" width="11.140625" style="74" customWidth="1"/>
    <col min="6" max="6" width="12.7109375" style="74" bestFit="1" customWidth="1"/>
    <col min="7" max="7" width="12.7109375" style="74" customWidth="1"/>
    <col min="8" max="8" width="9.140625" style="74"/>
    <col min="9" max="9" width="21.7109375" style="74" bestFit="1" customWidth="1"/>
    <col min="10" max="10" width="7.140625" style="74" customWidth="1"/>
    <col min="11" max="11" width="9.7109375" style="74" bestFit="1" customWidth="1"/>
    <col min="12" max="12" width="14.7109375" style="74" bestFit="1" customWidth="1"/>
    <col min="13" max="13" width="15.5703125" style="74" bestFit="1" customWidth="1"/>
    <col min="14" max="14" width="11.5703125" style="74" customWidth="1"/>
    <col min="15" max="15" width="10.140625" style="74" bestFit="1" customWidth="1"/>
    <col min="16" max="16" width="9.140625" style="74"/>
    <col min="17" max="17" width="15.140625" style="74" bestFit="1" customWidth="1"/>
    <col min="18" max="16384" width="9.140625" style="74"/>
  </cols>
  <sheetData>
    <row r="1" spans="1:40" s="69" customFormat="1" hidden="1" x14ac:dyDescent="0.25">
      <c r="A1"/>
      <c r="B1"/>
      <c r="C1"/>
      <c r="D1" s="72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/>
      <c r="R1" s="71"/>
      <c r="S1" s="70"/>
      <c r="T1" s="70"/>
      <c r="U1" s="70"/>
      <c r="V1" s="71"/>
      <c r="W1" s="7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 s="67"/>
    </row>
    <row r="2" spans="1:40" s="69" customFormat="1" hidden="1" x14ac:dyDescent="0.25">
      <c r="A2" s="1" t="s">
        <v>5</v>
      </c>
      <c r="B2" s="1" t="s">
        <v>6</v>
      </c>
      <c r="C2" s="1"/>
      <c r="D2" s="72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/>
      <c r="R2" s="71"/>
      <c r="S2" s="70"/>
      <c r="T2" s="70"/>
      <c r="U2" s="70"/>
      <c r="V2" s="71"/>
      <c r="W2" s="71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 s="68"/>
    </row>
    <row r="3" spans="1:40" s="69" customFormat="1" hidden="1" x14ac:dyDescent="0.25">
      <c r="A3" s="1">
        <v>1</v>
      </c>
      <c r="B3" s="1">
        <v>3</v>
      </c>
      <c r="C3" s="1"/>
      <c r="D3" s="72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/>
      <c r="R3" s="71"/>
      <c r="S3" s="70"/>
      <c r="T3" s="70"/>
      <c r="U3" s="70"/>
      <c r="V3" s="71"/>
      <c r="W3" s="71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 s="68"/>
    </row>
    <row r="4" spans="1:40" ht="12.75" x14ac:dyDescent="0.2">
      <c r="A4" s="1">
        <v>2</v>
      </c>
      <c r="B4" s="1">
        <v>5</v>
      </c>
      <c r="C4" s="1"/>
      <c r="D4" s="81" t="s">
        <v>68</v>
      </c>
      <c r="E4" s="73"/>
      <c r="F4" s="81" t="s">
        <v>69</v>
      </c>
      <c r="G4" s="73"/>
      <c r="H4" s="73"/>
      <c r="I4" s="73"/>
      <c r="J4" s="73"/>
      <c r="L4" s="75" t="s">
        <v>56</v>
      </c>
      <c r="M4" s="73"/>
      <c r="N4" s="73"/>
      <c r="P4" s="73" t="s">
        <v>64</v>
      </c>
      <c r="Q4" s="73"/>
      <c r="R4" s="76"/>
      <c r="V4" s="76"/>
      <c r="W4" s="76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</row>
    <row r="5" spans="1:40" ht="13.5" customHeight="1" thickBot="1" x14ac:dyDescent="0.25">
      <c r="A5" s="1">
        <v>4</v>
      </c>
      <c r="B5" s="1">
        <v>8</v>
      </c>
      <c r="C5" s="130"/>
      <c r="D5" s="125"/>
      <c r="E5" s="78" t="s">
        <v>0</v>
      </c>
      <c r="F5" s="79"/>
      <c r="G5" s="78" t="s">
        <v>7</v>
      </c>
      <c r="H5" s="78" t="s">
        <v>2</v>
      </c>
      <c r="I5" s="78" t="s">
        <v>54</v>
      </c>
      <c r="J5" s="80"/>
      <c r="L5" s="81" t="s">
        <v>63</v>
      </c>
      <c r="M5" s="73"/>
      <c r="N5" s="73"/>
      <c r="O5" s="73"/>
      <c r="P5" s="73"/>
      <c r="Q5" s="73"/>
      <c r="R5" s="76"/>
      <c r="V5" s="76"/>
      <c r="W5" s="76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</row>
    <row r="6" spans="1:40" ht="26.25" customHeight="1" x14ac:dyDescent="0.2">
      <c r="A6" s="1">
        <v>8</v>
      </c>
      <c r="B6" s="1">
        <v>12.8</v>
      </c>
      <c r="C6" s="144" t="s">
        <v>70</v>
      </c>
      <c r="D6" s="82"/>
      <c r="E6" s="124" t="s">
        <v>61</v>
      </c>
      <c r="F6" s="83"/>
      <c r="G6" s="83" t="s">
        <v>62</v>
      </c>
      <c r="H6" s="83" t="s">
        <v>3</v>
      </c>
      <c r="I6" s="83"/>
      <c r="J6" s="77"/>
      <c r="L6" s="84" t="s">
        <v>57</v>
      </c>
      <c r="M6" s="85" t="s">
        <v>1</v>
      </c>
      <c r="N6" s="86">
        <f>'Domestic Water'!F47</f>
        <v>0</v>
      </c>
      <c r="O6" s="73"/>
      <c r="P6" s="73"/>
      <c r="Q6" s="73"/>
      <c r="R6" s="76"/>
      <c r="V6" s="76"/>
      <c r="W6" s="76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</row>
    <row r="7" spans="1:40" ht="15" customHeight="1" x14ac:dyDescent="0.2">
      <c r="A7" s="1">
        <v>15</v>
      </c>
      <c r="B7" s="1">
        <v>17.5</v>
      </c>
      <c r="C7" s="144"/>
      <c r="D7" s="82"/>
      <c r="E7" s="83" t="s">
        <v>1</v>
      </c>
      <c r="F7" s="83"/>
      <c r="G7" s="83" t="s">
        <v>6</v>
      </c>
      <c r="H7" s="83" t="s">
        <v>4</v>
      </c>
      <c r="I7" s="83" t="s">
        <v>55</v>
      </c>
      <c r="J7" s="77"/>
      <c r="L7" s="87"/>
      <c r="M7" s="83" t="s">
        <v>6</v>
      </c>
      <c r="N7" s="88" t="e">
        <f>'Domestic Water'!F48</f>
        <v>#N/A</v>
      </c>
      <c r="O7" s="73"/>
      <c r="P7" s="73"/>
      <c r="Q7" s="73"/>
      <c r="R7" s="76"/>
      <c r="V7" s="76"/>
      <c r="W7" s="76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</row>
    <row r="8" spans="1:40" ht="13.5" thickBot="1" x14ac:dyDescent="0.25">
      <c r="A8" s="1">
        <v>30</v>
      </c>
      <c r="B8" s="1">
        <v>23.3</v>
      </c>
      <c r="C8" s="1"/>
      <c r="D8" s="82">
        <v>9</v>
      </c>
      <c r="E8" s="89">
        <v>97</v>
      </c>
      <c r="F8" s="83"/>
      <c r="G8" s="129">
        <f>IF(E8="","",FORECAST(E8,INDEX($B$3:$B$49,MATCH(E8,$A$3:$A$49,1)):INDEX($B$3:$B$49,MATCH(E8,$A$3:$A$49,1)+1),INDEX($A$3:$A$49,MATCH(E8,$A$3:$A$49,1)):INDEX($A$3:$A$49,MATCH(E8,$A$3:$A$49,1)+1)))</f>
        <v>44.099999999999994</v>
      </c>
      <c r="H8" s="90">
        <f>IF(E8="","",IF(AND(E8&lt;=750,E8&gt;250),6,IF(AND(E8&lt;=250,E8&gt;120),4,IF(AND(E8&lt;=120,E8&gt;75),3,IF(AND(E8&lt;=75,E8&gt;40),2.5,IF(AND(E8&lt;=40,E8&gt;20),2,IF(AND(E8&lt;=20,E8&gt;14),1.5,IF(AND(E8&lt;=14,E8&gt;7),1.25,IF(AND(E8&lt;=7,E8&gt;3.5),1,IF(AND(E8&lt;=3.5,E8&gt;1.7),0.75,IF(AND(E8&lt;=1.7,E8&gt;0),0.5)))))))))))</f>
        <v>3</v>
      </c>
      <c r="I8" s="91"/>
      <c r="J8" s="77"/>
      <c r="L8" s="92"/>
      <c r="M8" s="93" t="s">
        <v>60</v>
      </c>
      <c r="N8" s="94" t="e">
        <f>'Domestic Water'!F49</f>
        <v>#N/A</v>
      </c>
      <c r="O8" s="73"/>
      <c r="P8" s="73"/>
      <c r="Q8" s="73"/>
      <c r="R8" s="76"/>
      <c r="V8" s="76"/>
      <c r="W8" s="76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</row>
    <row r="9" spans="1:40" ht="12.75" x14ac:dyDescent="0.2">
      <c r="A9" s="1">
        <v>50</v>
      </c>
      <c r="B9" s="1">
        <v>29.1</v>
      </c>
      <c r="C9" s="1"/>
      <c r="D9" s="82">
        <v>9</v>
      </c>
      <c r="E9" s="89">
        <v>88</v>
      </c>
      <c r="F9" s="83"/>
      <c r="G9" s="83">
        <f>IF(E9="","",FORECAST(E9,INDEX($B$3:$B$49,MATCH(E9,$A$3:$A$49,1)):INDEX($B$3:$B$49,MATCH(E9,$A$3:$A$49,1)+1),INDEX($A$3:$A$49,MATCH(E9,$A$3:$A$49,1)):INDEX($A$3:$A$49,MATCH(E9,$A$3:$A$49,1)+1)))</f>
        <v>41.6</v>
      </c>
      <c r="H9" s="90">
        <f>IF(E9="","",IF(AND(E9&lt;=750,E9&gt;250),6,IF(AND(E9&lt;=250,E9&gt;120),4,IF(AND(E9&lt;=120,E9&gt;75),3,IF(AND(E9&lt;=75,E9&gt;40),2.5,IF(AND(E9&lt;=40,E9&gt;20),2,IF(AND(E9&lt;=20,E9&gt;14),1.5,IF(AND(E9&lt;=14,E9&gt;7),1.25,IF(AND(E9&lt;=7,E9&gt;3.5),1,IF(AND(E9&lt;=3.5,E9&gt;1.7),0.75,IF(AND(E9&lt;=1.7,E9&gt;0),0.5)))))))))))</f>
        <v>3</v>
      </c>
      <c r="I9" s="91" t="str">
        <f>IF(H9="","",IF(H8&lt;&gt;H9,"Pipe transition needed", ""))</f>
        <v/>
      </c>
      <c r="J9" s="77"/>
      <c r="L9" s="84" t="s">
        <v>58</v>
      </c>
      <c r="M9" s="85" t="s">
        <v>1</v>
      </c>
      <c r="N9" s="86">
        <f>'Domestic Water'!D47</f>
        <v>0</v>
      </c>
      <c r="O9" s="73"/>
      <c r="P9" s="73"/>
      <c r="Q9" s="73"/>
      <c r="R9" s="76"/>
      <c r="V9" s="76"/>
      <c r="W9" s="76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</row>
    <row r="10" spans="1:40" ht="12.75" x14ac:dyDescent="0.2">
      <c r="A10" s="1">
        <v>60</v>
      </c>
      <c r="B10" s="1">
        <v>33</v>
      </c>
      <c r="C10" s="1"/>
      <c r="D10" s="82">
        <v>9</v>
      </c>
      <c r="E10" s="89">
        <v>79</v>
      </c>
      <c r="F10" s="83"/>
      <c r="G10" s="83">
        <f>IF(E10="","",FORECAST(E10,INDEX($B$3:$B$49,MATCH(E10,$A$3:$A$49,1)):INDEX($B$3:$B$49,MATCH(E10,$A$3:$A$49,1)+1),INDEX($A$3:$A$49,MATCH(E10,$A$3:$A$49,1)):INDEX($A$3:$A$49,MATCH(E10,$A$3:$A$49,1)+1)))</f>
        <v>39.700000000000003</v>
      </c>
      <c r="H10" s="90">
        <f t="shared" ref="H10:H41" si="0">IF(E10="","",IF(AND(E10&lt;=750,E10&gt;250),6,IF(AND(E10&lt;=250,E10&gt;120),4,IF(AND(E10&lt;=120,E10&gt;75),3,IF(AND(E10&lt;=75,E10&gt;40),2.5,IF(AND(E10&lt;=40,E10&gt;20),2,IF(AND(E10&lt;=20,E10&gt;14),1.5,IF(AND(E10&lt;=14,E10&gt;7),1.25,IF(AND(E10&lt;=7,E10&gt;3.5),1,IF(AND(E10&lt;=3.5,E10&gt;1.7),0.75,IF(AND(E10&lt;=1.7,E10&gt;0),0.5)))))))))))</f>
        <v>3</v>
      </c>
      <c r="I10" s="91" t="str">
        <f t="shared" ref="I10:I73" si="1">IF(H10="","",IF(H9&lt;&gt;H10,"Pipe transition needed", ""))</f>
        <v/>
      </c>
      <c r="J10" s="77"/>
      <c r="L10" s="87"/>
      <c r="M10" s="83" t="s">
        <v>6</v>
      </c>
      <c r="N10" s="88" t="e">
        <f>'Domestic Water'!D48</f>
        <v>#N/A</v>
      </c>
      <c r="O10" s="73"/>
      <c r="P10" s="73"/>
      <c r="Q10" s="73"/>
      <c r="R10" s="76"/>
      <c r="V10" s="76"/>
      <c r="W10" s="76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</row>
    <row r="11" spans="1:40" ht="13.5" thickBot="1" x14ac:dyDescent="0.25">
      <c r="A11" s="1">
        <v>70</v>
      </c>
      <c r="B11" s="1">
        <v>37</v>
      </c>
      <c r="C11" s="1"/>
      <c r="D11" s="82">
        <v>9</v>
      </c>
      <c r="E11" s="89">
        <v>70</v>
      </c>
      <c r="F11" s="83"/>
      <c r="G11" s="83">
        <f>IF(E11="","",FORECAST(E11,INDEX($B$3:$B$49,MATCH(E11,$A$3:$A$49,1)):INDEX($B$3:$B$49,MATCH(E11,$A$3:$A$49,1)+1),INDEX($A$3:$A$49,MATCH(E11,$A$3:$A$49,1)):INDEX($A$3:$A$49,MATCH(E11,$A$3:$A$49,1)+1)))</f>
        <v>37</v>
      </c>
      <c r="H11" s="90">
        <f t="shared" si="0"/>
        <v>2.5</v>
      </c>
      <c r="I11" s="91" t="str">
        <f t="shared" si="1"/>
        <v>Pipe transition needed</v>
      </c>
      <c r="J11" s="77"/>
      <c r="L11" s="92"/>
      <c r="M11" s="93" t="s">
        <v>60</v>
      </c>
      <c r="N11" s="94" t="e">
        <f>'Domestic Water'!D49</f>
        <v>#N/A</v>
      </c>
      <c r="O11" s="73"/>
      <c r="P11" s="73"/>
      <c r="Q11" s="73"/>
      <c r="R11" s="76"/>
      <c r="V11" s="76"/>
      <c r="W11" s="76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</row>
    <row r="12" spans="1:40" ht="12.75" x14ac:dyDescent="0.2">
      <c r="A12" s="1">
        <v>80</v>
      </c>
      <c r="B12" s="1">
        <v>40</v>
      </c>
      <c r="C12" s="1"/>
      <c r="D12" s="82">
        <v>9</v>
      </c>
      <c r="E12" s="89">
        <v>61</v>
      </c>
      <c r="F12" s="83"/>
      <c r="G12" s="83">
        <f>IF(E12="","",FORECAST(E12,INDEX($B$3:$B$49,MATCH(E12,$A$3:$A$49,1)):INDEX($B$3:$B$49,MATCH(E12,$A$3:$A$49,1)+1),INDEX($A$3:$A$49,MATCH(E12,$A$3:$A$49,1)):INDEX($A$3:$A$49,MATCH(E12,$A$3:$A$49,1)+1)))</f>
        <v>33.400000000000006</v>
      </c>
      <c r="H12" s="90">
        <f t="shared" si="0"/>
        <v>2.5</v>
      </c>
      <c r="I12" s="91" t="str">
        <f t="shared" si="1"/>
        <v/>
      </c>
      <c r="J12" s="77"/>
      <c r="L12" s="84" t="s">
        <v>59</v>
      </c>
      <c r="M12" s="85" t="s">
        <v>1</v>
      </c>
      <c r="N12" s="86">
        <f>'Domestic Water'!H47</f>
        <v>0</v>
      </c>
      <c r="O12" s="73"/>
      <c r="P12" s="73"/>
      <c r="Q12" s="73"/>
      <c r="R12" s="76"/>
      <c r="V12" s="76"/>
      <c r="W12" s="76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</row>
    <row r="13" spans="1:40" ht="12.75" x14ac:dyDescent="0.2">
      <c r="A13" s="1">
        <v>90</v>
      </c>
      <c r="B13" s="1">
        <v>42</v>
      </c>
      <c r="C13" s="1"/>
      <c r="D13" s="82">
        <v>9</v>
      </c>
      <c r="E13" s="89">
        <v>52</v>
      </c>
      <c r="F13" s="83"/>
      <c r="G13" s="83">
        <f>IF(E13="","",FORECAST(E13,INDEX($B$3:$B$49,MATCH(E13,$A$3:$A$49,1)):INDEX($B$3:$B$49,MATCH(E13,$A$3:$A$49,1)+1),INDEX($A$3:$A$49,MATCH(E13,$A$3:$A$49,1)):INDEX($A$3:$A$49,MATCH(E13,$A$3:$A$49,1)+1)))</f>
        <v>29.88</v>
      </c>
      <c r="H13" s="90">
        <f t="shared" si="0"/>
        <v>2.5</v>
      </c>
      <c r="I13" s="91" t="str">
        <f t="shared" si="1"/>
        <v/>
      </c>
      <c r="J13" s="77"/>
      <c r="L13" s="87"/>
      <c r="M13" s="83" t="s">
        <v>6</v>
      </c>
      <c r="N13" s="88" t="e">
        <f>'Domestic Water'!H48</f>
        <v>#N/A</v>
      </c>
      <c r="O13" s="73"/>
      <c r="P13" s="73"/>
      <c r="Q13" s="73"/>
      <c r="R13" s="76"/>
      <c r="V13" s="76"/>
      <c r="W13" s="76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</row>
    <row r="14" spans="1:40" ht="13.5" thickBot="1" x14ac:dyDescent="0.25">
      <c r="A14" s="1">
        <v>100</v>
      </c>
      <c r="B14" s="1">
        <v>45</v>
      </c>
      <c r="C14" s="1"/>
      <c r="D14" s="82">
        <v>9</v>
      </c>
      <c r="E14" s="89">
        <v>43</v>
      </c>
      <c r="F14" s="83"/>
      <c r="G14" s="83">
        <f>IF(E14="","",FORECAST(E14,INDEX($B$3:$B$49,MATCH(E14,$A$3:$A$49,1)):INDEX($B$3:$B$49,MATCH(E14,$A$3:$A$49,1)+1),INDEX($A$3:$A$49,MATCH(E14,$A$3:$A$49,1)):INDEX($A$3:$A$49,MATCH(E14,$A$3:$A$49,1)+1)))</f>
        <v>27.070000000000004</v>
      </c>
      <c r="H14" s="90">
        <f t="shared" si="0"/>
        <v>2.5</v>
      </c>
      <c r="I14" s="91" t="str">
        <f t="shared" si="1"/>
        <v/>
      </c>
      <c r="J14" s="77"/>
      <c r="L14" s="92"/>
      <c r="M14" s="93" t="s">
        <v>60</v>
      </c>
      <c r="N14" s="94" t="e">
        <f>'Domestic Water'!H49</f>
        <v>#N/A</v>
      </c>
      <c r="O14" s="73"/>
      <c r="P14" s="73"/>
      <c r="Q14" s="152"/>
      <c r="R14" s="76"/>
      <c r="S14" s="76"/>
      <c r="T14" s="76"/>
      <c r="U14" s="76"/>
      <c r="V14" s="76"/>
      <c r="W14" s="76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</row>
    <row r="15" spans="1:40" ht="13.5" thickBot="1" x14ac:dyDescent="0.25">
      <c r="A15" s="1">
        <v>110</v>
      </c>
      <c r="B15" s="1">
        <v>47</v>
      </c>
      <c r="C15" s="1"/>
      <c r="D15" s="82">
        <v>9</v>
      </c>
      <c r="E15" s="89">
        <v>34</v>
      </c>
      <c r="F15" s="83"/>
      <c r="G15" s="83">
        <f>IF(E15="","",FORECAST(E15,INDEX($B$3:$B$49,MATCH(E15,$A$3:$A$49,1)):INDEX($B$3:$B$49,MATCH(E15,$A$3:$A$49,1)+1),INDEX($A$3:$A$49,MATCH(E15,$A$3:$A$49,1)):INDEX($A$3:$A$49,MATCH(E15,$A$3:$A$49,1)+1)))</f>
        <v>24.46</v>
      </c>
      <c r="H15" s="90">
        <f t="shared" si="0"/>
        <v>2</v>
      </c>
      <c r="I15" s="91" t="str">
        <f t="shared" si="1"/>
        <v>Pipe transition needed</v>
      </c>
      <c r="J15" s="77"/>
      <c r="O15" s="73"/>
      <c r="P15" s="73"/>
      <c r="Q15" s="73"/>
      <c r="R15" s="76"/>
      <c r="S15" s="76"/>
      <c r="T15" s="76"/>
      <c r="U15" s="76"/>
      <c r="V15" s="76"/>
      <c r="W15" s="76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</row>
    <row r="16" spans="1:40" ht="13.5" thickBot="1" x14ac:dyDescent="0.25">
      <c r="A16" s="1">
        <v>120</v>
      </c>
      <c r="B16" s="1">
        <v>49</v>
      </c>
      <c r="C16" s="1"/>
      <c r="D16" s="82">
        <v>5</v>
      </c>
      <c r="E16" s="89">
        <v>25</v>
      </c>
      <c r="F16" s="83"/>
      <c r="G16" s="83">
        <f>IF(E16="","",FORECAST(E16,INDEX($B$3:$B$49,MATCH(E16,$A$3:$A$49,1)):INDEX($B$3:$B$49,MATCH(E16,$A$3:$A$49,1)+1),INDEX($A$3:$A$49,MATCH(E16,$A$3:$A$49,1)):INDEX($A$3:$A$49,MATCH(E16,$A$3:$A$49,1)+1)))</f>
        <v>21.366666666666667</v>
      </c>
      <c r="H16" s="90">
        <f t="shared" si="0"/>
        <v>2</v>
      </c>
      <c r="I16" s="91" t="str">
        <f t="shared" si="1"/>
        <v/>
      </c>
      <c r="J16" s="77"/>
      <c r="L16" s="95" t="s">
        <v>23</v>
      </c>
      <c r="M16" s="96" t="s">
        <v>65</v>
      </c>
      <c r="N16" s="97" t="s">
        <v>66</v>
      </c>
      <c r="O16" s="98" t="s">
        <v>67</v>
      </c>
      <c r="P16" s="73"/>
      <c r="Q16" s="73"/>
      <c r="R16" s="76"/>
      <c r="S16" s="76"/>
      <c r="T16" s="76"/>
      <c r="U16" s="76"/>
      <c r="V16" s="76"/>
      <c r="W16" s="76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</row>
    <row r="17" spans="1:39" ht="12.75" x14ac:dyDescent="0.2">
      <c r="A17" s="1">
        <v>130</v>
      </c>
      <c r="B17" s="1">
        <v>51</v>
      </c>
      <c r="C17" s="1"/>
      <c r="D17" s="82">
        <v>5</v>
      </c>
      <c r="E17" s="89">
        <v>20</v>
      </c>
      <c r="F17" s="83"/>
      <c r="G17" s="83">
        <f>IF(E17="","",FORECAST(E17,INDEX($B$3:$B$49,MATCH(E17,$A$3:$A$49,1)):INDEX($B$3:$B$49,MATCH(E17,$A$3:$A$49,1)+1),INDEX($A$3:$A$49,MATCH(E17,$A$3:$A$49,1)):INDEX($A$3:$A$49,MATCH(E17,$A$3:$A$49,1)+1)))</f>
        <v>19.433333333333334</v>
      </c>
      <c r="H17" s="90">
        <f t="shared" si="0"/>
        <v>1.5</v>
      </c>
      <c r="I17" s="91" t="str">
        <f t="shared" si="1"/>
        <v>Pipe transition needed</v>
      </c>
      <c r="J17" s="77"/>
      <c r="L17" s="99" t="s">
        <v>24</v>
      </c>
      <c r="M17" s="74">
        <v>2.7</v>
      </c>
      <c r="N17" s="100">
        <v>1.5</v>
      </c>
      <c r="O17" s="101">
        <v>3.6</v>
      </c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</row>
    <row r="18" spans="1:39" ht="12.75" x14ac:dyDescent="0.2">
      <c r="A18" s="1">
        <v>140</v>
      </c>
      <c r="B18" s="1">
        <v>53</v>
      </c>
      <c r="C18" s="1"/>
      <c r="D18" s="82">
        <v>5</v>
      </c>
      <c r="E18" s="89">
        <v>15</v>
      </c>
      <c r="F18" s="83"/>
      <c r="G18" s="83">
        <f>IF(E18="","",FORECAST(E18,INDEX($B$3:$B$49,MATCH(E18,$A$3:$A$49,1)):INDEX($B$3:$B$49,MATCH(E18,$A$3:$A$49,1)+1),INDEX($A$3:$A$49,MATCH(E18,$A$3:$A$49,1)):INDEX($A$3:$A$49,MATCH(E18,$A$3:$A$49,1)+1)))</f>
        <v>17.5</v>
      </c>
      <c r="H18" s="90">
        <f t="shared" si="0"/>
        <v>1.5</v>
      </c>
      <c r="I18" s="91" t="str">
        <f t="shared" si="1"/>
        <v/>
      </c>
      <c r="J18" s="77"/>
      <c r="L18" s="102" t="s">
        <v>25</v>
      </c>
      <c r="M18" s="74">
        <v>2.7</v>
      </c>
      <c r="N18" s="100">
        <v>1.5</v>
      </c>
      <c r="O18" s="101">
        <v>3.1</v>
      </c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</row>
    <row r="19" spans="1:39" ht="12.75" x14ac:dyDescent="0.2">
      <c r="A19" s="1">
        <v>150</v>
      </c>
      <c r="B19" s="1">
        <v>55</v>
      </c>
      <c r="C19" s="1"/>
      <c r="D19" s="82">
        <v>5</v>
      </c>
      <c r="E19" s="89">
        <v>10</v>
      </c>
      <c r="F19" s="83"/>
      <c r="G19" s="83">
        <f>IF(E19="","",FORECAST(E19,INDEX($B$3:$B$49,MATCH(E19,$A$3:$A$49,1)):INDEX($B$3:$B$49,MATCH(E19,$A$3:$A$49,1)+1),INDEX($A$3:$A$49,MATCH(E19,$A$3:$A$49,1)):INDEX($A$3:$A$49,MATCH(E19,$A$3:$A$49,1)+1)))</f>
        <v>14.142857142857142</v>
      </c>
      <c r="H19" s="90">
        <f t="shared" si="0"/>
        <v>1.25</v>
      </c>
      <c r="I19" s="91" t="str">
        <f t="shared" si="1"/>
        <v>Pipe transition needed</v>
      </c>
      <c r="J19" s="77"/>
      <c r="L19" s="102" t="s">
        <v>26</v>
      </c>
      <c r="M19" s="74">
        <v>1</v>
      </c>
      <c r="N19" s="100">
        <v>1</v>
      </c>
      <c r="O19" s="101">
        <v>1.4</v>
      </c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</row>
    <row r="20" spans="1:39" ht="12.75" x14ac:dyDescent="0.2">
      <c r="A20" s="1">
        <v>160</v>
      </c>
      <c r="B20" s="1">
        <v>58</v>
      </c>
      <c r="C20" s="1"/>
      <c r="D20" s="82">
        <v>5</v>
      </c>
      <c r="E20" s="89">
        <v>5</v>
      </c>
      <c r="F20" s="83"/>
      <c r="G20" s="83">
        <f>IF(E20="","",FORECAST(E20,INDEX($B$3:$B$49,MATCH(E20,$A$3:$A$49,1)):INDEX($B$3:$B$49,MATCH(E20,$A$3:$A$49,1)+1),INDEX($A$3:$A$49,MATCH(E20,$A$3:$A$49,1)):INDEX($A$3:$A$49,MATCH(E20,$A$3:$A$49,1)+1)))</f>
        <v>9.1999999999999993</v>
      </c>
      <c r="H20" s="90">
        <f t="shared" si="0"/>
        <v>1</v>
      </c>
      <c r="I20" s="91" t="str">
        <f t="shared" si="1"/>
        <v>Pipe transition needed</v>
      </c>
      <c r="J20" s="77"/>
      <c r="L20" s="102" t="s">
        <v>27</v>
      </c>
      <c r="M20" s="74">
        <v>0</v>
      </c>
      <c r="N20" s="100">
        <v>1.4</v>
      </c>
      <c r="O20" s="101">
        <v>1.4</v>
      </c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</row>
    <row r="21" spans="1:39" ht="13.5" thickBot="1" x14ac:dyDescent="0.25">
      <c r="A21" s="1">
        <v>170</v>
      </c>
      <c r="B21" s="1">
        <v>60</v>
      </c>
      <c r="C21" s="1"/>
      <c r="D21" s="82"/>
      <c r="E21" s="89"/>
      <c r="F21" s="83"/>
      <c r="G21" s="83" t="str">
        <f>IF(E21="","",FORECAST(E21,INDEX($B$3:$B$49,MATCH(E21,$A$3:$A$49,1)):INDEX($B$3:$B$49,MATCH(E21,$A$3:$A$49,1)+1),INDEX($A$3:$A$49,MATCH(E21,$A$3:$A$49,1)):INDEX($A$3:$A$49,MATCH(E21,$A$3:$A$49,1)+1)))</f>
        <v/>
      </c>
      <c r="H21" s="90" t="str">
        <f t="shared" si="0"/>
        <v/>
      </c>
      <c r="I21" s="91" t="str">
        <f t="shared" si="1"/>
        <v/>
      </c>
      <c r="J21" s="77"/>
      <c r="L21" s="103" t="s">
        <v>28</v>
      </c>
      <c r="M21" s="104">
        <v>1</v>
      </c>
      <c r="N21" s="105">
        <v>1</v>
      </c>
      <c r="O21" s="106">
        <v>1.4</v>
      </c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</row>
    <row r="22" spans="1:39" ht="13.5" thickBot="1" x14ac:dyDescent="0.25">
      <c r="A22" s="1">
        <v>180</v>
      </c>
      <c r="B22" s="1">
        <v>62</v>
      </c>
      <c r="C22" s="1"/>
      <c r="D22" s="82">
        <v>9</v>
      </c>
      <c r="E22" s="89">
        <f>SUM(D22:D34)</f>
        <v>97</v>
      </c>
      <c r="F22" s="83"/>
      <c r="G22" s="83">
        <f>IF(E22="","",FORECAST(E22,INDEX($B$3:$B$49,MATCH(E22,$A$3:$A$49,1)):INDEX($B$3:$B$49,MATCH(E22,$A$3:$A$49,1)+1),INDEX($A$3:$A$49,MATCH(E22,$A$3:$A$49,1)):INDEX($A$3:$A$49,MATCH(E22,$A$3:$A$49,1)+1)))</f>
        <v>44.099999999999994</v>
      </c>
      <c r="H22" s="90">
        <f t="shared" si="0"/>
        <v>3</v>
      </c>
      <c r="I22" s="91" t="str">
        <f t="shared" si="1"/>
        <v>Pipe transition needed</v>
      </c>
      <c r="J22" s="77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</row>
    <row r="23" spans="1:39" ht="13.5" thickBot="1" x14ac:dyDescent="0.25">
      <c r="A23" s="1">
        <v>190</v>
      </c>
      <c r="B23" s="1">
        <v>65</v>
      </c>
      <c r="C23" s="1"/>
      <c r="D23" s="82">
        <v>9</v>
      </c>
      <c r="E23" s="89">
        <f t="shared" ref="E23:E34" si="2">SUM(D23:D35)</f>
        <v>88</v>
      </c>
      <c r="F23" s="83"/>
      <c r="G23" s="83">
        <f>IF(E23="","",FORECAST(E23,INDEX($B$3:$B$49,MATCH(E23,$A$3:$A$49,1)):INDEX($B$3:$B$49,MATCH(E23,$A$3:$A$49,1)+1),INDEX($A$3:$A$49,MATCH(E23,$A$3:$A$49,1)):INDEX($A$3:$A$49,MATCH(E23,$A$3:$A$49,1)+1)))</f>
        <v>41.6</v>
      </c>
      <c r="H23" s="90">
        <f t="shared" si="0"/>
        <v>3</v>
      </c>
      <c r="I23" s="91" t="str">
        <f t="shared" si="1"/>
        <v/>
      </c>
      <c r="J23" s="77"/>
      <c r="L23" s="107" t="s">
        <v>30</v>
      </c>
      <c r="M23" s="108" t="s">
        <v>65</v>
      </c>
      <c r="N23" s="109" t="s">
        <v>66</v>
      </c>
      <c r="O23" s="110" t="s">
        <v>67</v>
      </c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</row>
    <row r="24" spans="1:39" ht="12.75" x14ac:dyDescent="0.2">
      <c r="A24" s="1">
        <v>200</v>
      </c>
      <c r="B24" s="1">
        <v>67</v>
      </c>
      <c r="C24" s="1"/>
      <c r="D24" s="82">
        <v>9</v>
      </c>
      <c r="E24" s="89">
        <f t="shared" si="2"/>
        <v>79</v>
      </c>
      <c r="F24" s="83"/>
      <c r="G24" s="83">
        <f>IF(E24="","",FORECAST(E24,INDEX($B$3:$B$49,MATCH(E24,$A$3:$A$49,1)):INDEX($B$3:$B$49,MATCH(E24,$A$3:$A$49,1)+1),INDEX($A$3:$A$49,MATCH(E24,$A$3:$A$49,1)):INDEX($A$3:$A$49,MATCH(E24,$A$3:$A$49,1)+1)))</f>
        <v>39.700000000000003</v>
      </c>
      <c r="H24" s="90">
        <f t="shared" si="0"/>
        <v>3</v>
      </c>
      <c r="I24" s="91" t="str">
        <f t="shared" si="1"/>
        <v/>
      </c>
      <c r="J24" s="77"/>
      <c r="L24" s="111" t="s">
        <v>24</v>
      </c>
      <c r="M24" s="112">
        <v>2.7</v>
      </c>
      <c r="N24" s="113">
        <v>1.5</v>
      </c>
      <c r="O24" s="114">
        <v>3.6</v>
      </c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</row>
    <row r="25" spans="1:39" ht="12.75" x14ac:dyDescent="0.2">
      <c r="A25" s="1">
        <v>210</v>
      </c>
      <c r="B25" s="1">
        <v>68.5</v>
      </c>
      <c r="C25" s="1"/>
      <c r="D25" s="82">
        <v>9</v>
      </c>
      <c r="E25" s="89">
        <f t="shared" si="2"/>
        <v>70</v>
      </c>
      <c r="F25" s="83"/>
      <c r="G25" s="83">
        <f>IF(E25="","",FORECAST(E25,INDEX($B$3:$B$49,MATCH(E25,$A$3:$A$49,1)):INDEX($B$3:$B$49,MATCH(E25,$A$3:$A$49,1)+1),INDEX($A$3:$A$49,MATCH(E25,$A$3:$A$49,1)):INDEX($A$3:$A$49,MATCH(E25,$A$3:$A$49,1)+1)))</f>
        <v>37</v>
      </c>
      <c r="H25" s="90">
        <f t="shared" si="0"/>
        <v>2.5</v>
      </c>
      <c r="I25" s="91" t="str">
        <f t="shared" si="1"/>
        <v>Pipe transition needed</v>
      </c>
      <c r="J25" s="77"/>
      <c r="L25" s="115" t="s">
        <v>25</v>
      </c>
      <c r="M25" s="116">
        <v>2.7</v>
      </c>
      <c r="N25" s="100">
        <v>1.5</v>
      </c>
      <c r="O25" s="101">
        <v>3.1</v>
      </c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</row>
    <row r="26" spans="1:39" ht="12.75" x14ac:dyDescent="0.2">
      <c r="A26" s="1">
        <v>220</v>
      </c>
      <c r="B26" s="1">
        <v>70</v>
      </c>
      <c r="C26" s="1"/>
      <c r="D26" s="82">
        <v>9</v>
      </c>
      <c r="E26" s="89">
        <f t="shared" si="2"/>
        <v>61</v>
      </c>
      <c r="F26" s="83"/>
      <c r="G26" s="83">
        <f>IF(E26="","",FORECAST(E26,INDEX($B$3:$B$49,MATCH(E26,$A$3:$A$49,1)):INDEX($B$3:$B$49,MATCH(E26,$A$3:$A$49,1)+1),INDEX($A$3:$A$49,MATCH(E26,$A$3:$A$49,1)):INDEX($A$3:$A$49,MATCH(E26,$A$3:$A$49,1)+1)))</f>
        <v>33.400000000000006</v>
      </c>
      <c r="H26" s="90">
        <f t="shared" si="0"/>
        <v>2.5</v>
      </c>
      <c r="I26" s="91" t="str">
        <f t="shared" si="1"/>
        <v/>
      </c>
      <c r="J26" s="77"/>
      <c r="L26" s="115" t="s">
        <v>31</v>
      </c>
      <c r="M26" s="116">
        <v>1.5</v>
      </c>
      <c r="N26" s="100">
        <v>1.5</v>
      </c>
      <c r="O26" s="101">
        <v>3</v>
      </c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</row>
    <row r="27" spans="1:39" ht="12.75" x14ac:dyDescent="0.2">
      <c r="A27" s="1">
        <v>230</v>
      </c>
      <c r="B27" s="1">
        <v>72</v>
      </c>
      <c r="C27" s="1"/>
      <c r="D27" s="82">
        <v>9</v>
      </c>
      <c r="E27" s="89">
        <f t="shared" si="2"/>
        <v>52</v>
      </c>
      <c r="F27" s="83"/>
      <c r="G27" s="83">
        <f>IF(E27="","",FORECAST(E27,INDEX($B$3:$B$49,MATCH(E27,$A$3:$A$49,1)):INDEX($B$3:$B$49,MATCH(E27,$A$3:$A$49,1)+1),INDEX($A$3:$A$49,MATCH(E27,$A$3:$A$49,1)):INDEX($A$3:$A$49,MATCH(E27,$A$3:$A$49,1)+1)))</f>
        <v>29.88</v>
      </c>
      <c r="H27" s="90">
        <f t="shared" si="0"/>
        <v>2.5</v>
      </c>
      <c r="I27" s="91" t="str">
        <f t="shared" si="1"/>
        <v/>
      </c>
      <c r="J27" s="77"/>
      <c r="L27" s="115" t="s">
        <v>26</v>
      </c>
      <c r="M27" s="116">
        <v>3</v>
      </c>
      <c r="N27" s="100">
        <v>3</v>
      </c>
      <c r="O27" s="101">
        <v>4</v>
      </c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</row>
    <row r="28" spans="1:39" ht="12.75" x14ac:dyDescent="0.2">
      <c r="A28" s="1">
        <v>240</v>
      </c>
      <c r="B28" s="1">
        <v>75</v>
      </c>
      <c r="C28" s="1"/>
      <c r="D28" s="82">
        <v>9</v>
      </c>
      <c r="E28" s="89">
        <f t="shared" si="2"/>
        <v>43</v>
      </c>
      <c r="F28" s="83"/>
      <c r="G28" s="83">
        <f>IF(E28="","",FORECAST(E28,INDEX($B$3:$B$49,MATCH(E28,$A$3:$A$49,1)):INDEX($B$3:$B$49,MATCH(E28,$A$3:$A$49,1)+1),INDEX($A$3:$A$49,MATCH(E28,$A$3:$A$49,1)):INDEX($A$3:$A$49,MATCH(E28,$A$3:$A$49,1)+1)))</f>
        <v>27.070000000000004</v>
      </c>
      <c r="H28" s="90">
        <f t="shared" si="0"/>
        <v>2.5</v>
      </c>
      <c r="I28" s="91" t="str">
        <f t="shared" si="1"/>
        <v/>
      </c>
      <c r="J28" s="77"/>
      <c r="L28" s="115" t="s">
        <v>27</v>
      </c>
      <c r="M28" s="116">
        <v>0</v>
      </c>
      <c r="N28" s="100">
        <v>1.4</v>
      </c>
      <c r="O28" s="101">
        <v>1.4</v>
      </c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</row>
    <row r="29" spans="1:39" ht="12.75" x14ac:dyDescent="0.2">
      <c r="A29" s="1">
        <v>250</v>
      </c>
      <c r="B29" s="1">
        <v>78</v>
      </c>
      <c r="C29" s="1"/>
      <c r="D29" s="82">
        <v>9</v>
      </c>
      <c r="E29" s="89">
        <f t="shared" si="2"/>
        <v>34</v>
      </c>
      <c r="F29" s="83"/>
      <c r="G29" s="83">
        <f>IF(E29="","",FORECAST(E29,INDEX($B$3:$B$49,MATCH(E29,$A$3:$A$49,1)):INDEX($B$3:$B$49,MATCH(E29,$A$3:$A$49,1)+1),INDEX($A$3:$A$49,MATCH(E29,$A$3:$A$49,1)):INDEX($A$3:$A$49,MATCH(E29,$A$3:$A$49,1)+1)))</f>
        <v>24.46</v>
      </c>
      <c r="H29" s="90">
        <f t="shared" si="0"/>
        <v>2</v>
      </c>
      <c r="I29" s="91" t="str">
        <f t="shared" si="1"/>
        <v>Pipe transition needed</v>
      </c>
      <c r="J29" s="77"/>
      <c r="L29" s="115" t="s">
        <v>28</v>
      </c>
      <c r="M29" s="116">
        <v>3</v>
      </c>
      <c r="N29" s="100">
        <v>3</v>
      </c>
      <c r="O29" s="101">
        <v>4</v>
      </c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</row>
    <row r="30" spans="1:39" ht="12.75" x14ac:dyDescent="0.2">
      <c r="A30" s="1">
        <v>300</v>
      </c>
      <c r="B30" s="1">
        <v>80</v>
      </c>
      <c r="C30" s="1"/>
      <c r="D30" s="82">
        <v>5</v>
      </c>
      <c r="E30" s="89">
        <f t="shared" si="2"/>
        <v>25</v>
      </c>
      <c r="F30" s="83"/>
      <c r="G30" s="83">
        <f>IF(E30="","",FORECAST(E30,INDEX($B$3:$B$49,MATCH(E30,$A$3:$A$49,1)):INDEX($B$3:$B$49,MATCH(E30,$A$3:$A$49,1)+1),INDEX($A$3:$A$49,MATCH(E30,$A$3:$A$49,1)):INDEX($A$3:$A$49,MATCH(E30,$A$3:$A$49,1)+1)))</f>
        <v>21.366666666666667</v>
      </c>
      <c r="H30" s="90">
        <f t="shared" si="0"/>
        <v>2</v>
      </c>
      <c r="I30" s="91" t="str">
        <f t="shared" si="1"/>
        <v/>
      </c>
      <c r="J30" s="77"/>
      <c r="L30" s="115" t="s">
        <v>32</v>
      </c>
      <c r="M30" s="116">
        <v>2.5</v>
      </c>
      <c r="N30" s="100">
        <v>0</v>
      </c>
      <c r="O30" s="101">
        <v>2.5</v>
      </c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</row>
    <row r="31" spans="1:39" ht="12.75" x14ac:dyDescent="0.2">
      <c r="A31" s="1">
        <v>400</v>
      </c>
      <c r="B31" s="1">
        <v>110</v>
      </c>
      <c r="C31" s="1"/>
      <c r="D31" s="82">
        <v>5</v>
      </c>
      <c r="E31" s="89">
        <f t="shared" si="2"/>
        <v>20</v>
      </c>
      <c r="F31" s="83"/>
      <c r="G31" s="83">
        <f>IF(E31="","",FORECAST(E31,INDEX($B$3:$B$49,MATCH(E31,$A$3:$A$49,1)):INDEX($B$3:$B$49,MATCH(E31,$A$3:$A$49,1)+1),INDEX($A$3:$A$49,MATCH(E31,$A$3:$A$49,1)):INDEX($A$3:$A$49,MATCH(E31,$A$3:$A$49,1)+1)))</f>
        <v>19.433333333333334</v>
      </c>
      <c r="H31" s="90">
        <f t="shared" si="0"/>
        <v>1.5</v>
      </c>
      <c r="I31" s="91" t="str">
        <f t="shared" si="1"/>
        <v>Pipe transition needed</v>
      </c>
      <c r="J31" s="77"/>
      <c r="L31" s="115" t="s">
        <v>33</v>
      </c>
      <c r="M31" s="116">
        <v>3</v>
      </c>
      <c r="N31" s="100">
        <v>0</v>
      </c>
      <c r="O31" s="101">
        <v>3</v>
      </c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</row>
    <row r="32" spans="1:39" ht="12.75" x14ac:dyDescent="0.2">
      <c r="A32" s="1">
        <v>500</v>
      </c>
      <c r="B32" s="1">
        <v>125</v>
      </c>
      <c r="C32" s="1"/>
      <c r="D32" s="82">
        <v>5</v>
      </c>
      <c r="E32" s="89">
        <f t="shared" si="2"/>
        <v>15</v>
      </c>
      <c r="F32" s="83"/>
      <c r="G32" s="83">
        <f>IF(E32="","",FORECAST(E32,INDEX($B$3:$B$49,MATCH(E32,$A$3:$A$49,1)):INDEX($B$3:$B$49,MATCH(E32,$A$3:$A$49,1)+1),INDEX($A$3:$A$49,MATCH(E32,$A$3:$A$49,1)):INDEX($A$3:$A$49,MATCH(E32,$A$3:$A$49,1)+1)))</f>
        <v>17.5</v>
      </c>
      <c r="H32" s="90">
        <f t="shared" si="0"/>
        <v>1.5</v>
      </c>
      <c r="I32" s="91" t="str">
        <f t="shared" si="1"/>
        <v/>
      </c>
      <c r="J32" s="77"/>
      <c r="L32" s="115" t="s">
        <v>34</v>
      </c>
      <c r="M32" s="116">
        <v>2.25</v>
      </c>
      <c r="N32" s="100">
        <v>2.25</v>
      </c>
      <c r="O32" s="101">
        <v>3</v>
      </c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</row>
    <row r="33" spans="1:39" ht="13.5" thickBot="1" x14ac:dyDescent="0.25">
      <c r="A33" s="1">
        <v>600</v>
      </c>
      <c r="B33" s="1">
        <v>150</v>
      </c>
      <c r="C33" s="1"/>
      <c r="D33" s="82">
        <v>5</v>
      </c>
      <c r="E33" s="89">
        <f t="shared" si="2"/>
        <v>10</v>
      </c>
      <c r="F33" s="83"/>
      <c r="G33" s="83">
        <f>IF(E33="","",FORECAST(E33,INDEX($B$3:$B$49,MATCH(E33,$A$3:$A$49,1)):INDEX($B$3:$B$49,MATCH(E33,$A$3:$A$49,1)+1),INDEX($A$3:$A$49,MATCH(E33,$A$3:$A$49,1)):INDEX($A$3:$A$49,MATCH(E33,$A$3:$A$49,1)+1)))</f>
        <v>14.142857142857142</v>
      </c>
      <c r="H33" s="90">
        <f t="shared" si="0"/>
        <v>1.25</v>
      </c>
      <c r="I33" s="91" t="str">
        <f t="shared" si="1"/>
        <v>Pipe transition needed</v>
      </c>
      <c r="J33" s="77"/>
      <c r="L33" s="117" t="s">
        <v>35</v>
      </c>
      <c r="M33" s="118">
        <v>1.5</v>
      </c>
      <c r="N33" s="105">
        <v>1.5</v>
      </c>
      <c r="O33" s="106">
        <v>2</v>
      </c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</row>
    <row r="34" spans="1:39" ht="12.75" x14ac:dyDescent="0.2">
      <c r="A34" s="1">
        <v>700</v>
      </c>
      <c r="B34" s="1">
        <v>170</v>
      </c>
      <c r="C34" s="1"/>
      <c r="D34" s="82">
        <v>5</v>
      </c>
      <c r="E34" s="89">
        <f t="shared" si="2"/>
        <v>5</v>
      </c>
      <c r="F34" s="83"/>
      <c r="G34" s="83">
        <f>IF(E34="","",FORECAST(E34,INDEX($B$3:$B$49,MATCH(E34,$A$3:$A$49,1)):INDEX($B$3:$B$49,MATCH(E34,$A$3:$A$49,1)+1),INDEX($A$3:$A$49,MATCH(E34,$A$3:$A$49,1)):INDEX($A$3:$A$49,MATCH(E34,$A$3:$A$49,1)+1)))</f>
        <v>9.1999999999999993</v>
      </c>
      <c r="H34" s="90">
        <f t="shared" si="0"/>
        <v>1</v>
      </c>
      <c r="I34" s="91" t="str">
        <f t="shared" si="1"/>
        <v>Pipe transition needed</v>
      </c>
      <c r="J34" s="77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</row>
    <row r="35" spans="1:39" ht="12.75" x14ac:dyDescent="0.2">
      <c r="A35" s="1">
        <v>800</v>
      </c>
      <c r="B35" s="1">
        <v>180</v>
      </c>
      <c r="C35" s="1"/>
      <c r="D35" s="82"/>
      <c r="E35" s="89"/>
      <c r="F35" s="83"/>
      <c r="G35" s="83" t="str">
        <f>IF(E35="","",FORECAST(E35,INDEX($B$3:$B$49,MATCH(E35,$A$3:$A$49,1)):INDEX($B$3:$B$49,MATCH(E35,$A$3:$A$49,1)+1),INDEX($A$3:$A$49,MATCH(E35,$A$3:$A$49,1)):INDEX($A$3:$A$49,MATCH(E35,$A$3:$A$49,1)+1)))</f>
        <v/>
      </c>
      <c r="H35" s="90" t="str">
        <f t="shared" si="0"/>
        <v/>
      </c>
      <c r="I35" s="91" t="str">
        <f t="shared" si="1"/>
        <v/>
      </c>
      <c r="J35" s="77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</row>
    <row r="36" spans="1:39" ht="12.75" x14ac:dyDescent="0.2">
      <c r="A36" s="1">
        <v>900</v>
      </c>
      <c r="B36" s="1">
        <v>200</v>
      </c>
      <c r="C36" s="1"/>
      <c r="D36" s="82"/>
      <c r="E36" s="89"/>
      <c r="F36" s="83"/>
      <c r="G36" s="83" t="str">
        <f>IF(E36="","",FORECAST(E36,INDEX($B$3:$B$49,MATCH(E36,$A$3:$A$49,1)):INDEX($B$3:$B$49,MATCH(E36,$A$3:$A$49,1)+1),INDEX($A$3:$A$49,MATCH(E36,$A$3:$A$49,1)):INDEX($A$3:$A$49,MATCH(E36,$A$3:$A$49,1)+1)))</f>
        <v/>
      </c>
      <c r="H36" s="90" t="str">
        <f t="shared" si="0"/>
        <v/>
      </c>
      <c r="I36" s="91" t="str">
        <f t="shared" si="1"/>
        <v/>
      </c>
      <c r="J36" s="77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</row>
    <row r="37" spans="1:39" ht="12.75" x14ac:dyDescent="0.2">
      <c r="A37" s="1">
        <v>1000</v>
      </c>
      <c r="B37" s="1">
        <v>220</v>
      </c>
      <c r="C37" s="1"/>
      <c r="D37" s="82"/>
      <c r="E37" s="89"/>
      <c r="F37" s="83"/>
      <c r="G37" s="83" t="str">
        <f>IF(E37="","",FORECAST(E37,INDEX($B$3:$B$49,MATCH(E37,$A$3:$A$49,1)):INDEX($B$3:$B$49,MATCH(E37,$A$3:$A$49,1)+1),INDEX($A$3:$A$49,MATCH(E37,$A$3:$A$49,1)):INDEX($A$3:$A$49,MATCH(E37,$A$3:$A$49,1)+1)))</f>
        <v/>
      </c>
      <c r="H37" s="90" t="str">
        <f t="shared" si="0"/>
        <v/>
      </c>
      <c r="I37" s="91" t="str">
        <f t="shared" si="1"/>
        <v/>
      </c>
      <c r="J37" s="77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</row>
    <row r="38" spans="1:39" ht="12.75" x14ac:dyDescent="0.2">
      <c r="A38" s="1">
        <v>1250</v>
      </c>
      <c r="B38" s="1">
        <v>250</v>
      </c>
      <c r="C38" s="1"/>
      <c r="D38" s="82"/>
      <c r="E38" s="89"/>
      <c r="F38" s="83"/>
      <c r="G38" s="83" t="str">
        <f>IF(E38="","",FORECAST(E38,INDEX($B$3:$B$49,MATCH(E38,$A$3:$A$49,1)):INDEX($B$3:$B$49,MATCH(E38,$A$3:$A$49,1)+1),INDEX($A$3:$A$49,MATCH(E38,$A$3:$A$49,1)):INDEX($A$3:$A$49,MATCH(E38,$A$3:$A$49,1)+1)))</f>
        <v/>
      </c>
      <c r="H38" s="90" t="str">
        <f t="shared" si="0"/>
        <v/>
      </c>
      <c r="I38" s="91" t="str">
        <f t="shared" si="1"/>
        <v/>
      </c>
      <c r="J38" s="77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</row>
    <row r="39" spans="1:39" ht="12.75" x14ac:dyDescent="0.2">
      <c r="A39" s="1"/>
      <c r="B39" s="1"/>
      <c r="C39" s="1"/>
      <c r="D39" s="82"/>
      <c r="E39" s="89"/>
      <c r="F39" s="83"/>
      <c r="G39" s="83" t="str">
        <f>IF(E39="","",FORECAST(E39,INDEX($B$3:$B$49,MATCH(E39,$A$3:$A$49,1)):INDEX($B$3:$B$49,MATCH(E39,$A$3:$A$49,1)+1),INDEX($A$3:$A$49,MATCH(E39,$A$3:$A$49,1)):INDEX($A$3:$A$49,MATCH(E39,$A$3:$A$49,1)+1)))</f>
        <v/>
      </c>
      <c r="H39" s="90" t="str">
        <f t="shared" si="0"/>
        <v/>
      </c>
      <c r="I39" s="91" t="str">
        <f t="shared" si="1"/>
        <v/>
      </c>
      <c r="J39" s="77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</row>
    <row r="40" spans="1:39" ht="12.75" x14ac:dyDescent="0.2">
      <c r="A40" s="1"/>
      <c r="B40" s="1"/>
      <c r="C40" s="1"/>
      <c r="D40" s="82"/>
      <c r="E40" s="89"/>
      <c r="F40" s="83"/>
      <c r="G40" s="83" t="str">
        <f>IF(E40="","",FORECAST(E40,INDEX($B$3:$B$49,MATCH(E40,$A$3:$A$49,1)):INDEX($B$3:$B$49,MATCH(E40,$A$3:$A$49,1)+1),INDEX($A$3:$A$49,MATCH(E40,$A$3:$A$49,1)):INDEX($A$3:$A$49,MATCH(E40,$A$3:$A$49,1)+1)))</f>
        <v/>
      </c>
      <c r="H40" s="90" t="str">
        <f t="shared" si="0"/>
        <v/>
      </c>
      <c r="I40" s="91" t="str">
        <f t="shared" si="1"/>
        <v/>
      </c>
      <c r="J40" s="77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</row>
    <row r="41" spans="1:39" ht="12.75" x14ac:dyDescent="0.2">
      <c r="A41" s="1"/>
      <c r="B41" s="1"/>
      <c r="C41" s="1"/>
      <c r="D41" s="126"/>
      <c r="E41" s="119"/>
      <c r="F41" s="83"/>
      <c r="G41" s="83" t="str">
        <f>IF(E41="","",FORECAST(E41,INDEX($B$3:$B$49,MATCH(E41,$A$3:$A$49,1)):INDEX($B$3:$B$49,MATCH(E41,$A$3:$A$49,1)+1),INDEX($A$3:$A$49,MATCH(E41,$A$3:$A$49,1)):INDEX($A$3:$A$49,MATCH(E41,$A$3:$A$49,1)+1)))</f>
        <v/>
      </c>
      <c r="H41" s="120" t="str">
        <f t="shared" si="0"/>
        <v/>
      </c>
      <c r="I41" s="91" t="str">
        <f t="shared" si="1"/>
        <v/>
      </c>
      <c r="J41" s="77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</row>
    <row r="42" spans="1:39" ht="12.75" x14ac:dyDescent="0.2">
      <c r="A42" s="1"/>
      <c r="B42" s="1"/>
      <c r="C42" s="1"/>
      <c r="D42" s="82"/>
      <c r="E42" s="119"/>
      <c r="F42" s="83"/>
      <c r="G42" s="83" t="str">
        <f>IF(E42="","",FORECAST(E42,INDEX($B$3:$B$49,MATCH(E42,$A$3:$A$49,1)):INDEX($B$3:$B$49,MATCH(E42,$A$3:$A$49,1)+1),INDEX($A$3:$A$49,MATCH(E42,$A$3:$A$49,1)):INDEX($A$3:$A$49,MATCH(E42,$A$3:$A$49,1)+1)))</f>
        <v/>
      </c>
      <c r="H42" s="120" t="str">
        <f t="shared" ref="H42:H105" si="3">IF(E42="","",IF(AND(E42&lt;=750,E42&gt;250),6,IF(AND(E42&lt;=250,E42&gt;120),4,IF(AND(E42&lt;=120,E42&gt;75),3,IF(AND(E42&lt;=75,E42&gt;40),2.5,IF(AND(E42&lt;=40,E42&gt;20),2,IF(AND(E42&lt;=20,E42&gt;14),1.5,IF(AND(E42&lt;=14,E42&gt;7),1.25,IF(AND(E42&lt;=7,E42&gt;3.5),1,IF(AND(E42&lt;=3.5,E42&gt;1.7),0.75,IF(AND(E42&lt;=1.7,E42&gt;0),0.5)))))))))))</f>
        <v/>
      </c>
      <c r="I42" s="91" t="str">
        <f t="shared" si="1"/>
        <v/>
      </c>
      <c r="J42" s="77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</row>
    <row r="43" spans="1:39" ht="12.75" x14ac:dyDescent="0.2">
      <c r="A43" s="1">
        <v>1500</v>
      </c>
      <c r="B43" s="1">
        <v>270</v>
      </c>
      <c r="C43" s="1"/>
      <c r="D43" s="82"/>
      <c r="E43" s="119"/>
      <c r="F43" s="83"/>
      <c r="G43" s="83" t="str">
        <f>IF(E43="","",FORECAST(E43,INDEX($B$3:$B$49,MATCH(E43,$A$3:$A$49,1)):INDEX($B$3:$B$49,MATCH(E43,$A$3:$A$49,1)+1),INDEX($A$3:$A$49,MATCH(E43,$A$3:$A$49,1)):INDEX($A$3:$A$49,MATCH(E43,$A$3:$A$49,1)+1)))</f>
        <v/>
      </c>
      <c r="H43" s="120" t="str">
        <f t="shared" si="3"/>
        <v/>
      </c>
      <c r="I43" s="91" t="str">
        <f t="shared" si="1"/>
        <v/>
      </c>
      <c r="J43" s="77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</row>
    <row r="44" spans="1:39" ht="12.75" x14ac:dyDescent="0.2">
      <c r="A44" s="1">
        <v>1750</v>
      </c>
      <c r="B44" s="1">
        <v>300</v>
      </c>
      <c r="C44" s="1"/>
      <c r="D44" s="82"/>
      <c r="E44" s="119"/>
      <c r="F44" s="83"/>
      <c r="G44" s="83" t="str">
        <f>IF(E44="","",FORECAST(E44,INDEX($B$3:$B$49,MATCH(E44,$A$3:$A$49,1)):INDEX($B$3:$B$49,MATCH(E44,$A$3:$A$49,1)+1),INDEX($A$3:$A$49,MATCH(E44,$A$3:$A$49,1)):INDEX($A$3:$A$49,MATCH(E44,$A$3:$A$49,1)+1)))</f>
        <v/>
      </c>
      <c r="H44" s="120" t="str">
        <f t="shared" si="3"/>
        <v/>
      </c>
      <c r="I44" s="91" t="str">
        <f t="shared" si="1"/>
        <v/>
      </c>
      <c r="J44" s="77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</row>
    <row r="45" spans="1:39" ht="12.75" x14ac:dyDescent="0.2">
      <c r="A45" s="1">
        <v>2000</v>
      </c>
      <c r="B45" s="1">
        <v>330</v>
      </c>
      <c r="C45" s="1"/>
      <c r="D45" s="127"/>
      <c r="E45" s="119"/>
      <c r="F45" s="83"/>
      <c r="G45" s="83" t="str">
        <f>IF(E45="","",FORECAST(E45,INDEX($B$3:$B$49,MATCH(E45,$A$3:$A$49,1)):INDEX($B$3:$B$49,MATCH(E45,$A$3:$A$49,1)+1),INDEX($A$3:$A$49,MATCH(E45,$A$3:$A$49,1)):INDEX($A$3:$A$49,MATCH(E45,$A$3:$A$49,1)+1)))</f>
        <v/>
      </c>
      <c r="H45" s="120" t="str">
        <f t="shared" si="3"/>
        <v/>
      </c>
      <c r="I45" s="91" t="str">
        <f t="shared" si="1"/>
        <v/>
      </c>
      <c r="J45" s="77"/>
    </row>
    <row r="46" spans="1:39" ht="12.75" x14ac:dyDescent="0.2">
      <c r="A46" s="1">
        <v>2250</v>
      </c>
      <c r="B46" s="1">
        <v>350</v>
      </c>
      <c r="C46" s="1"/>
      <c r="D46" s="127"/>
      <c r="E46" s="119"/>
      <c r="F46" s="83"/>
      <c r="G46" s="83" t="str">
        <f>IF(E46="","",FORECAST(E46,INDEX($B$3:$B$49,MATCH(E46,$A$3:$A$49,1)):INDEX($B$3:$B$49,MATCH(E46,$A$3:$A$49,1)+1),INDEX($A$3:$A$49,MATCH(E46,$A$3:$A$49,1)):INDEX($A$3:$A$49,MATCH(E46,$A$3:$A$49,1)+1)))</f>
        <v/>
      </c>
      <c r="H46" s="120" t="str">
        <f t="shared" si="3"/>
        <v/>
      </c>
      <c r="I46" s="91" t="str">
        <f t="shared" si="1"/>
        <v/>
      </c>
      <c r="J46" s="77"/>
    </row>
    <row r="47" spans="1:39" ht="12.75" x14ac:dyDescent="0.2">
      <c r="A47" s="1">
        <v>2500</v>
      </c>
      <c r="B47" s="1">
        <v>380</v>
      </c>
      <c r="C47" s="1"/>
      <c r="D47" s="127"/>
      <c r="E47" s="119"/>
      <c r="F47" s="83"/>
      <c r="G47" s="83" t="str">
        <f>IF(E47="","",FORECAST(E47,INDEX($B$3:$B$49,MATCH(E47,$A$3:$A$49,1)):INDEX($B$3:$B$49,MATCH(E47,$A$3:$A$49,1)+1),INDEX($A$3:$A$49,MATCH(E47,$A$3:$A$49,1)):INDEX($A$3:$A$49,MATCH(E47,$A$3:$A$49,1)+1)))</f>
        <v/>
      </c>
      <c r="H47" s="120" t="str">
        <f t="shared" si="3"/>
        <v/>
      </c>
      <c r="I47" s="91" t="str">
        <f t="shared" si="1"/>
        <v/>
      </c>
      <c r="J47" s="77"/>
    </row>
    <row r="48" spans="1:39" ht="12.75" x14ac:dyDescent="0.2">
      <c r="A48" s="1">
        <v>2750</v>
      </c>
      <c r="B48" s="1">
        <v>400</v>
      </c>
      <c r="C48" s="1"/>
      <c r="D48" s="127"/>
      <c r="E48" s="119"/>
      <c r="F48" s="83"/>
      <c r="G48" s="83" t="str">
        <f>IF(E48="","",FORECAST(E48,INDEX($B$3:$B$49,MATCH(E48,$A$3:$A$49,1)):INDEX($B$3:$B$49,MATCH(E48,$A$3:$A$49,1)+1),INDEX($A$3:$A$49,MATCH(E48,$A$3:$A$49,1)):INDEX($A$3:$A$49,MATCH(E48,$A$3:$A$49,1)+1)))</f>
        <v/>
      </c>
      <c r="H48" s="120" t="str">
        <f t="shared" si="3"/>
        <v/>
      </c>
      <c r="I48" s="91" t="str">
        <f t="shared" si="1"/>
        <v/>
      </c>
      <c r="J48" s="77"/>
    </row>
    <row r="49" spans="1:10" ht="12.75" x14ac:dyDescent="0.2">
      <c r="A49" s="1">
        <v>3000</v>
      </c>
      <c r="B49" s="1">
        <v>430</v>
      </c>
      <c r="C49" s="1"/>
      <c r="D49" s="127"/>
      <c r="E49" s="119"/>
      <c r="F49" s="83"/>
      <c r="G49" s="83" t="str">
        <f>IF(E49="","",FORECAST(E49,INDEX($B$3:$B$49,MATCH(E49,$A$3:$A$49,1)):INDEX($B$3:$B$49,MATCH(E49,$A$3:$A$49,1)+1),INDEX($A$3:$A$49,MATCH(E49,$A$3:$A$49,1)):INDEX($A$3:$A$49,MATCH(E49,$A$3:$A$49,1)+1)))</f>
        <v/>
      </c>
      <c r="H49" s="120" t="str">
        <f t="shared" si="3"/>
        <v/>
      </c>
      <c r="I49" s="91" t="str">
        <f t="shared" si="1"/>
        <v/>
      </c>
      <c r="J49" s="77"/>
    </row>
    <row r="50" spans="1:10" x14ac:dyDescent="0.25">
      <c r="D50" s="127"/>
      <c r="E50" s="119"/>
      <c r="F50" s="83"/>
      <c r="G50" s="83" t="str">
        <f>IF(E50="","",FORECAST(E50,INDEX($B$3:$B$49,MATCH(E50,$A$3:$A$49,1)):INDEX($B$3:$B$49,MATCH(E50,$A$3:$A$49,1)+1),INDEX($A$3:$A$49,MATCH(E50,$A$3:$A$49,1)):INDEX($A$3:$A$49,MATCH(E50,$A$3:$A$49,1)+1)))</f>
        <v/>
      </c>
      <c r="H50" s="120" t="str">
        <f t="shared" si="3"/>
        <v/>
      </c>
      <c r="I50" s="91" t="str">
        <f t="shared" si="1"/>
        <v/>
      </c>
      <c r="J50" s="77"/>
    </row>
    <row r="51" spans="1:10" x14ac:dyDescent="0.25">
      <c r="D51" s="127"/>
      <c r="E51" s="119"/>
      <c r="F51" s="83"/>
      <c r="G51" s="83" t="str">
        <f>IF(E51="","",FORECAST(E51,INDEX($B$3:$B$49,MATCH(E51,$A$3:$A$49,1)):INDEX($B$3:$B$49,MATCH(E51,$A$3:$A$49,1)+1),INDEX($A$3:$A$49,MATCH(E51,$A$3:$A$49,1)):INDEX($A$3:$A$49,MATCH(E51,$A$3:$A$49,1)+1)))</f>
        <v/>
      </c>
      <c r="H51" s="120" t="str">
        <f t="shared" si="3"/>
        <v/>
      </c>
      <c r="I51" s="91" t="str">
        <f t="shared" si="1"/>
        <v/>
      </c>
      <c r="J51" s="77"/>
    </row>
    <row r="52" spans="1:10" x14ac:dyDescent="0.25">
      <c r="D52" s="127"/>
      <c r="E52" s="119"/>
      <c r="F52" s="83"/>
      <c r="G52" s="83" t="str">
        <f>IF(E52="","",FORECAST(E52,INDEX($B$3:$B$49,MATCH(E52,$A$3:$A$49,1)):INDEX($B$3:$B$49,MATCH(E52,$A$3:$A$49,1)+1),INDEX($A$3:$A$49,MATCH(E52,$A$3:$A$49,1)):INDEX($A$3:$A$49,MATCH(E52,$A$3:$A$49,1)+1)))</f>
        <v/>
      </c>
      <c r="H52" s="120" t="str">
        <f t="shared" si="3"/>
        <v/>
      </c>
      <c r="I52" s="91" t="str">
        <f t="shared" si="1"/>
        <v/>
      </c>
      <c r="J52" s="77"/>
    </row>
    <row r="53" spans="1:10" x14ac:dyDescent="0.25">
      <c r="D53" s="127"/>
      <c r="E53" s="119"/>
      <c r="F53" s="83"/>
      <c r="G53" s="83" t="str">
        <f>IF(E53="","",FORECAST(E53,INDEX($B$3:$B$49,MATCH(E53,$A$3:$A$49,1)):INDEX($B$3:$B$49,MATCH(E53,$A$3:$A$49,1)+1),INDEX($A$3:$A$49,MATCH(E53,$A$3:$A$49,1)):INDEX($A$3:$A$49,MATCH(E53,$A$3:$A$49,1)+1)))</f>
        <v/>
      </c>
      <c r="H53" s="120" t="str">
        <f t="shared" si="3"/>
        <v/>
      </c>
      <c r="I53" s="91" t="str">
        <f t="shared" si="1"/>
        <v/>
      </c>
      <c r="J53" s="77"/>
    </row>
    <row r="54" spans="1:10" x14ac:dyDescent="0.25">
      <c r="D54" s="127"/>
      <c r="E54" s="119"/>
      <c r="F54" s="83"/>
      <c r="G54" s="83" t="str">
        <f>IF(E54="","",FORECAST(E54,INDEX($B$3:$B$49,MATCH(E54,$A$3:$A$49,1)):INDEX($B$3:$B$49,MATCH(E54,$A$3:$A$49,1)+1),INDEX($A$3:$A$49,MATCH(E54,$A$3:$A$49,1)):INDEX($A$3:$A$49,MATCH(E54,$A$3:$A$49,1)+1)))</f>
        <v/>
      </c>
      <c r="H54" s="120" t="str">
        <f t="shared" si="3"/>
        <v/>
      </c>
      <c r="I54" s="91" t="str">
        <f t="shared" si="1"/>
        <v/>
      </c>
      <c r="J54" s="77"/>
    </row>
    <row r="55" spans="1:10" x14ac:dyDescent="0.25">
      <c r="D55" s="127"/>
      <c r="E55" s="119"/>
      <c r="F55" s="83"/>
      <c r="G55" s="83" t="str">
        <f>IF(E55="","",FORECAST(E55,INDEX($B$3:$B$49,MATCH(E55,$A$3:$A$49,1)):INDEX($B$3:$B$49,MATCH(E55,$A$3:$A$49,1)+1),INDEX($A$3:$A$49,MATCH(E55,$A$3:$A$49,1)):INDEX($A$3:$A$49,MATCH(E55,$A$3:$A$49,1)+1)))</f>
        <v/>
      </c>
      <c r="H55" s="120" t="str">
        <f t="shared" si="3"/>
        <v/>
      </c>
      <c r="I55" s="91" t="str">
        <f t="shared" si="1"/>
        <v/>
      </c>
      <c r="J55" s="77"/>
    </row>
    <row r="56" spans="1:10" x14ac:dyDescent="0.25">
      <c r="D56" s="127"/>
      <c r="E56" s="119"/>
      <c r="F56" s="83"/>
      <c r="G56" s="83" t="str">
        <f>IF(E56="","",FORECAST(E56,INDEX($B$3:$B$49,MATCH(E56,$A$3:$A$49,1)):INDEX($B$3:$B$49,MATCH(E56,$A$3:$A$49,1)+1),INDEX($A$3:$A$49,MATCH(E56,$A$3:$A$49,1)):INDEX($A$3:$A$49,MATCH(E56,$A$3:$A$49,1)+1)))</f>
        <v/>
      </c>
      <c r="H56" s="120" t="str">
        <f t="shared" si="3"/>
        <v/>
      </c>
      <c r="I56" s="91" t="str">
        <f t="shared" si="1"/>
        <v/>
      </c>
      <c r="J56" s="77"/>
    </row>
    <row r="57" spans="1:10" x14ac:dyDescent="0.25">
      <c r="D57" s="127"/>
      <c r="E57" s="119"/>
      <c r="F57" s="83"/>
      <c r="G57" s="83" t="str">
        <f>IF(E57="","",FORECAST(E57,INDEX($B$3:$B$49,MATCH(E57,$A$3:$A$49,1)):INDEX($B$3:$B$49,MATCH(E57,$A$3:$A$49,1)+1),INDEX($A$3:$A$49,MATCH(E57,$A$3:$A$49,1)):INDEX($A$3:$A$49,MATCH(E57,$A$3:$A$49,1)+1)))</f>
        <v/>
      </c>
      <c r="H57" s="120" t="str">
        <f t="shared" si="3"/>
        <v/>
      </c>
      <c r="I57" s="91" t="str">
        <f t="shared" si="1"/>
        <v/>
      </c>
      <c r="J57" s="77"/>
    </row>
    <row r="58" spans="1:10" x14ac:dyDescent="0.25">
      <c r="D58" s="127"/>
      <c r="E58" s="119"/>
      <c r="F58" s="83"/>
      <c r="G58" s="83" t="str">
        <f>IF(E58="","",FORECAST(E58,INDEX($B$3:$B$49,MATCH(E58,$A$3:$A$49,1)):INDEX($B$3:$B$49,MATCH(E58,$A$3:$A$49,1)+1),INDEX($A$3:$A$49,MATCH(E58,$A$3:$A$49,1)):INDEX($A$3:$A$49,MATCH(E58,$A$3:$A$49,1)+1)))</f>
        <v/>
      </c>
      <c r="H58" s="120" t="str">
        <f t="shared" si="3"/>
        <v/>
      </c>
      <c r="I58" s="91" t="str">
        <f t="shared" si="1"/>
        <v/>
      </c>
      <c r="J58" s="77"/>
    </row>
    <row r="59" spans="1:10" x14ac:dyDescent="0.25">
      <c r="D59" s="127"/>
      <c r="E59" s="119"/>
      <c r="F59" s="83"/>
      <c r="G59" s="83" t="str">
        <f>IF(E59="","",FORECAST(E59,INDEX($B$3:$B$49,MATCH(E59,$A$3:$A$49,1)):INDEX($B$3:$B$49,MATCH(E59,$A$3:$A$49,1)+1),INDEX($A$3:$A$49,MATCH(E59,$A$3:$A$49,1)):INDEX($A$3:$A$49,MATCH(E59,$A$3:$A$49,1)+1)))</f>
        <v/>
      </c>
      <c r="H59" s="120" t="str">
        <f t="shared" si="3"/>
        <v/>
      </c>
      <c r="I59" s="91" t="str">
        <f t="shared" si="1"/>
        <v/>
      </c>
      <c r="J59" s="77"/>
    </row>
    <row r="60" spans="1:10" x14ac:dyDescent="0.25">
      <c r="D60" s="127"/>
      <c r="E60" s="119"/>
      <c r="F60" s="83"/>
      <c r="G60" s="83" t="str">
        <f>IF(E60="","",FORECAST(E60,INDEX($B$3:$B$49,MATCH(E60,$A$3:$A$49,1)):INDEX($B$3:$B$49,MATCH(E60,$A$3:$A$49,1)+1),INDEX($A$3:$A$49,MATCH(E60,$A$3:$A$49,1)):INDEX($A$3:$A$49,MATCH(E60,$A$3:$A$49,1)+1)))</f>
        <v/>
      </c>
      <c r="H60" s="120" t="str">
        <f t="shared" si="3"/>
        <v/>
      </c>
      <c r="I60" s="91" t="str">
        <f t="shared" si="1"/>
        <v/>
      </c>
      <c r="J60" s="77"/>
    </row>
    <row r="61" spans="1:10" x14ac:dyDescent="0.25">
      <c r="D61" s="127"/>
      <c r="E61" s="119"/>
      <c r="F61" s="83"/>
      <c r="G61" s="83" t="str">
        <f>IF(E61="","",FORECAST(E61,INDEX($B$3:$B$49,MATCH(E61,$A$3:$A$49,1)):INDEX($B$3:$B$49,MATCH(E61,$A$3:$A$49,1)+1),INDEX($A$3:$A$49,MATCH(E61,$A$3:$A$49,1)):INDEX($A$3:$A$49,MATCH(E61,$A$3:$A$49,1)+1)))</f>
        <v/>
      </c>
      <c r="H61" s="120" t="str">
        <f t="shared" si="3"/>
        <v/>
      </c>
      <c r="I61" s="91" t="str">
        <f t="shared" si="1"/>
        <v/>
      </c>
      <c r="J61" s="77"/>
    </row>
    <row r="62" spans="1:10" x14ac:dyDescent="0.25">
      <c r="D62" s="127"/>
      <c r="E62" s="119"/>
      <c r="F62" s="83"/>
      <c r="G62" s="83" t="str">
        <f>IF(E62="","",FORECAST(E62,INDEX($B$3:$B$49,MATCH(E62,$A$3:$A$49,1)):INDEX($B$3:$B$49,MATCH(E62,$A$3:$A$49,1)+1),INDEX($A$3:$A$49,MATCH(E62,$A$3:$A$49,1)):INDEX($A$3:$A$49,MATCH(E62,$A$3:$A$49,1)+1)))</f>
        <v/>
      </c>
      <c r="H62" s="120" t="str">
        <f t="shared" si="3"/>
        <v/>
      </c>
      <c r="I62" s="91" t="str">
        <f t="shared" si="1"/>
        <v/>
      </c>
      <c r="J62" s="77"/>
    </row>
    <row r="63" spans="1:10" x14ac:dyDescent="0.25">
      <c r="D63" s="127"/>
      <c r="E63" s="119"/>
      <c r="F63" s="83"/>
      <c r="G63" s="83" t="str">
        <f>IF(E63="","",FORECAST(E63,INDEX($B$3:$B$49,MATCH(E63,$A$3:$A$49,1)):INDEX($B$3:$B$49,MATCH(E63,$A$3:$A$49,1)+1),INDEX($A$3:$A$49,MATCH(E63,$A$3:$A$49,1)):INDEX($A$3:$A$49,MATCH(E63,$A$3:$A$49,1)+1)))</f>
        <v/>
      </c>
      <c r="H63" s="120" t="str">
        <f t="shared" si="3"/>
        <v/>
      </c>
      <c r="I63" s="91" t="str">
        <f t="shared" si="1"/>
        <v/>
      </c>
      <c r="J63" s="77"/>
    </row>
    <row r="64" spans="1:10" x14ac:dyDescent="0.25">
      <c r="D64" s="127"/>
      <c r="E64" s="119"/>
      <c r="F64" s="83"/>
      <c r="G64" s="83" t="str">
        <f>IF(E64="","",FORECAST(E64,INDEX($B$3:$B$49,MATCH(E64,$A$3:$A$49,1)):INDEX($B$3:$B$49,MATCH(E64,$A$3:$A$49,1)+1),INDEX($A$3:$A$49,MATCH(E64,$A$3:$A$49,1)):INDEX($A$3:$A$49,MATCH(E64,$A$3:$A$49,1)+1)))</f>
        <v/>
      </c>
      <c r="H64" s="120" t="str">
        <f t="shared" si="3"/>
        <v/>
      </c>
      <c r="I64" s="91" t="str">
        <f t="shared" si="1"/>
        <v/>
      </c>
      <c r="J64" s="77"/>
    </row>
    <row r="65" spans="4:10" x14ac:dyDescent="0.25">
      <c r="D65" s="127"/>
      <c r="E65" s="119"/>
      <c r="F65" s="83"/>
      <c r="G65" s="83" t="str">
        <f>IF(E65="","",FORECAST(E65,INDEX($B$3:$B$49,MATCH(E65,$A$3:$A$49,1)):INDEX($B$3:$B$49,MATCH(E65,$A$3:$A$49,1)+1),INDEX($A$3:$A$49,MATCH(E65,$A$3:$A$49,1)):INDEX($A$3:$A$49,MATCH(E65,$A$3:$A$49,1)+1)))</f>
        <v/>
      </c>
      <c r="H65" s="120" t="str">
        <f t="shared" si="3"/>
        <v/>
      </c>
      <c r="I65" s="91" t="str">
        <f t="shared" si="1"/>
        <v/>
      </c>
      <c r="J65" s="77"/>
    </row>
    <row r="66" spans="4:10" x14ac:dyDescent="0.25">
      <c r="D66" s="127"/>
      <c r="E66" s="119"/>
      <c r="F66" s="83"/>
      <c r="G66" s="83" t="str">
        <f>IF(E66="","",FORECAST(E66,INDEX($B$3:$B$49,MATCH(E66,$A$3:$A$49,1)):INDEX($B$3:$B$49,MATCH(E66,$A$3:$A$49,1)+1),INDEX($A$3:$A$49,MATCH(E66,$A$3:$A$49,1)):INDEX($A$3:$A$49,MATCH(E66,$A$3:$A$49,1)+1)))</f>
        <v/>
      </c>
      <c r="H66" s="120" t="str">
        <f t="shared" si="3"/>
        <v/>
      </c>
      <c r="I66" s="91" t="str">
        <f t="shared" si="1"/>
        <v/>
      </c>
      <c r="J66" s="77"/>
    </row>
    <row r="67" spans="4:10" x14ac:dyDescent="0.25">
      <c r="D67" s="127"/>
      <c r="E67" s="119"/>
      <c r="F67" s="83"/>
      <c r="G67" s="83" t="str">
        <f>IF(E67="","",FORECAST(E67,INDEX($B$3:$B$49,MATCH(E67,$A$3:$A$49,1)):INDEX($B$3:$B$49,MATCH(E67,$A$3:$A$49,1)+1),INDEX($A$3:$A$49,MATCH(E67,$A$3:$A$49,1)):INDEX($A$3:$A$49,MATCH(E67,$A$3:$A$49,1)+1)))</f>
        <v/>
      </c>
      <c r="H67" s="120" t="str">
        <f t="shared" si="3"/>
        <v/>
      </c>
      <c r="I67" s="91" t="str">
        <f t="shared" si="1"/>
        <v/>
      </c>
      <c r="J67" s="77"/>
    </row>
    <row r="68" spans="4:10" x14ac:dyDescent="0.25">
      <c r="D68" s="127"/>
      <c r="E68" s="119"/>
      <c r="F68" s="83"/>
      <c r="G68" s="83" t="str">
        <f>IF(E68="","",FORECAST(E68,INDEX($B$3:$B$49,MATCH(E68,$A$3:$A$49,1)):INDEX($B$3:$B$49,MATCH(E68,$A$3:$A$49,1)+1),INDEX($A$3:$A$49,MATCH(E68,$A$3:$A$49,1)):INDEX($A$3:$A$49,MATCH(E68,$A$3:$A$49,1)+1)))</f>
        <v/>
      </c>
      <c r="H68" s="120" t="str">
        <f t="shared" si="3"/>
        <v/>
      </c>
      <c r="I68" s="91" t="str">
        <f t="shared" si="1"/>
        <v/>
      </c>
      <c r="J68" s="77"/>
    </row>
    <row r="69" spans="4:10" x14ac:dyDescent="0.25">
      <c r="D69" s="127"/>
      <c r="E69" s="119"/>
      <c r="F69" s="83"/>
      <c r="G69" s="83" t="str">
        <f>IF(E69="","",FORECAST(E69,INDEX($B$3:$B$49,MATCH(E69,$A$3:$A$49,1)):INDEX($B$3:$B$49,MATCH(E69,$A$3:$A$49,1)+1),INDEX($A$3:$A$49,MATCH(E69,$A$3:$A$49,1)):INDEX($A$3:$A$49,MATCH(E69,$A$3:$A$49,1)+1)))</f>
        <v/>
      </c>
      <c r="H69" s="120" t="str">
        <f t="shared" si="3"/>
        <v/>
      </c>
      <c r="I69" s="91" t="str">
        <f t="shared" si="1"/>
        <v/>
      </c>
      <c r="J69" s="77"/>
    </row>
    <row r="70" spans="4:10" x14ac:dyDescent="0.25">
      <c r="D70" s="127"/>
      <c r="E70" s="119"/>
      <c r="F70" s="83"/>
      <c r="G70" s="83" t="str">
        <f>IF(E70="","",FORECAST(E70,INDEX($B$3:$B$49,MATCH(E70,$A$3:$A$49,1)):INDEX($B$3:$B$49,MATCH(E70,$A$3:$A$49,1)+1),INDEX($A$3:$A$49,MATCH(E70,$A$3:$A$49,1)):INDEX($A$3:$A$49,MATCH(E70,$A$3:$A$49,1)+1)))</f>
        <v/>
      </c>
      <c r="H70" s="120" t="str">
        <f t="shared" si="3"/>
        <v/>
      </c>
      <c r="I70" s="91" t="str">
        <f t="shared" si="1"/>
        <v/>
      </c>
      <c r="J70" s="77"/>
    </row>
    <row r="71" spans="4:10" x14ac:dyDescent="0.25">
      <c r="D71" s="127"/>
      <c r="E71" s="119"/>
      <c r="F71" s="83"/>
      <c r="G71" s="83" t="str">
        <f>IF(E71="","",FORECAST(E71,INDEX($B$3:$B$49,MATCH(E71,$A$3:$A$49,1)):INDEX($B$3:$B$49,MATCH(E71,$A$3:$A$49,1)+1),INDEX($A$3:$A$49,MATCH(E71,$A$3:$A$49,1)):INDEX($A$3:$A$49,MATCH(E71,$A$3:$A$49,1)+1)))</f>
        <v/>
      </c>
      <c r="H71" s="120" t="str">
        <f t="shared" si="3"/>
        <v/>
      </c>
      <c r="I71" s="91" t="str">
        <f t="shared" si="1"/>
        <v/>
      </c>
      <c r="J71" s="77"/>
    </row>
    <row r="72" spans="4:10" x14ac:dyDescent="0.25">
      <c r="D72" s="127"/>
      <c r="E72" s="119"/>
      <c r="F72" s="83"/>
      <c r="G72" s="83" t="str">
        <f>IF(E72="","",FORECAST(E72,INDEX($B$3:$B$49,MATCH(E72,$A$3:$A$49,1)):INDEX($B$3:$B$49,MATCH(E72,$A$3:$A$49,1)+1),INDEX($A$3:$A$49,MATCH(E72,$A$3:$A$49,1)):INDEX($A$3:$A$49,MATCH(E72,$A$3:$A$49,1)+1)))</f>
        <v/>
      </c>
      <c r="H72" s="120" t="str">
        <f t="shared" si="3"/>
        <v/>
      </c>
      <c r="I72" s="91" t="str">
        <f t="shared" si="1"/>
        <v/>
      </c>
      <c r="J72" s="77"/>
    </row>
    <row r="73" spans="4:10" x14ac:dyDescent="0.25">
      <c r="D73" s="127"/>
      <c r="E73" s="119"/>
      <c r="F73" s="83"/>
      <c r="G73" s="83" t="str">
        <f>IF(E73="","",FORECAST(E73,INDEX($B$3:$B$49,MATCH(E73,$A$3:$A$49,1)):INDEX($B$3:$B$49,MATCH(E73,$A$3:$A$49,1)+1),INDEX($A$3:$A$49,MATCH(E73,$A$3:$A$49,1)):INDEX($A$3:$A$49,MATCH(E73,$A$3:$A$49,1)+1)))</f>
        <v/>
      </c>
      <c r="H73" s="120" t="str">
        <f t="shared" si="3"/>
        <v/>
      </c>
      <c r="I73" s="91" t="str">
        <f t="shared" si="1"/>
        <v/>
      </c>
      <c r="J73" s="77"/>
    </row>
    <row r="74" spans="4:10" x14ac:dyDescent="0.25">
      <c r="D74" s="127"/>
      <c r="E74" s="119"/>
      <c r="F74" s="83"/>
      <c r="G74" s="83" t="str">
        <f>IF(E74="","",FORECAST(E74,INDEX($B$3:$B$49,MATCH(E74,$A$3:$A$49,1)):INDEX($B$3:$B$49,MATCH(E74,$A$3:$A$49,1)+1),INDEX($A$3:$A$49,MATCH(E74,$A$3:$A$49,1)):INDEX($A$3:$A$49,MATCH(E74,$A$3:$A$49,1)+1)))</f>
        <v/>
      </c>
      <c r="H74" s="120" t="str">
        <f t="shared" si="3"/>
        <v/>
      </c>
      <c r="I74" s="91" t="str">
        <f t="shared" ref="I74:I112" si="4">IF(H74="","",IF(H73&lt;&gt;H74,"Pipe transition needed", ""))</f>
        <v/>
      </c>
      <c r="J74" s="77"/>
    </row>
    <row r="75" spans="4:10" x14ac:dyDescent="0.25">
      <c r="D75" s="127"/>
      <c r="E75" s="119"/>
      <c r="F75" s="83"/>
      <c r="G75" s="83" t="str">
        <f>IF(E75="","",FORECAST(E75,INDEX($B$3:$B$49,MATCH(E75,$A$3:$A$49,1)):INDEX($B$3:$B$49,MATCH(E75,$A$3:$A$49,1)+1),INDEX($A$3:$A$49,MATCH(E75,$A$3:$A$49,1)):INDEX($A$3:$A$49,MATCH(E75,$A$3:$A$49,1)+1)))</f>
        <v/>
      </c>
      <c r="H75" s="120" t="str">
        <f t="shared" si="3"/>
        <v/>
      </c>
      <c r="I75" s="91" t="str">
        <f t="shared" si="4"/>
        <v/>
      </c>
      <c r="J75" s="77"/>
    </row>
    <row r="76" spans="4:10" x14ac:dyDescent="0.25">
      <c r="D76" s="127"/>
      <c r="E76" s="119"/>
      <c r="F76" s="83"/>
      <c r="G76" s="83" t="str">
        <f>IF(E76="","",FORECAST(E76,INDEX($B$3:$B$49,MATCH(E76,$A$3:$A$49,1)):INDEX($B$3:$B$49,MATCH(E76,$A$3:$A$49,1)+1),INDEX($A$3:$A$49,MATCH(E76,$A$3:$A$49,1)):INDEX($A$3:$A$49,MATCH(E76,$A$3:$A$49,1)+1)))</f>
        <v/>
      </c>
      <c r="H76" s="120" t="str">
        <f t="shared" si="3"/>
        <v/>
      </c>
      <c r="I76" s="91" t="str">
        <f t="shared" si="4"/>
        <v/>
      </c>
      <c r="J76" s="77"/>
    </row>
    <row r="77" spans="4:10" x14ac:dyDescent="0.25">
      <c r="D77" s="127"/>
      <c r="E77" s="119"/>
      <c r="F77" s="83"/>
      <c r="G77" s="83" t="str">
        <f>IF(E77="","",FORECAST(E77,INDEX($B$3:$B$49,MATCH(E77,$A$3:$A$49,1)):INDEX($B$3:$B$49,MATCH(E77,$A$3:$A$49,1)+1),INDEX($A$3:$A$49,MATCH(E77,$A$3:$A$49,1)):INDEX($A$3:$A$49,MATCH(E77,$A$3:$A$49,1)+1)))</f>
        <v/>
      </c>
      <c r="H77" s="120" t="str">
        <f t="shared" si="3"/>
        <v/>
      </c>
      <c r="I77" s="91" t="str">
        <f t="shared" si="4"/>
        <v/>
      </c>
      <c r="J77" s="77"/>
    </row>
    <row r="78" spans="4:10" x14ac:dyDescent="0.25">
      <c r="D78" s="127"/>
      <c r="E78" s="119"/>
      <c r="F78" s="83"/>
      <c r="G78" s="83" t="str">
        <f>IF(E78="","",FORECAST(E78,INDEX($B$3:$B$49,MATCH(E78,$A$3:$A$49,1)):INDEX($B$3:$B$49,MATCH(E78,$A$3:$A$49,1)+1),INDEX($A$3:$A$49,MATCH(E78,$A$3:$A$49,1)):INDEX($A$3:$A$49,MATCH(E78,$A$3:$A$49,1)+1)))</f>
        <v/>
      </c>
      <c r="H78" s="120" t="str">
        <f t="shared" si="3"/>
        <v/>
      </c>
      <c r="I78" s="91" t="str">
        <f t="shared" si="4"/>
        <v/>
      </c>
      <c r="J78" s="77"/>
    </row>
    <row r="79" spans="4:10" x14ac:dyDescent="0.25">
      <c r="D79" s="127"/>
      <c r="E79" s="119"/>
      <c r="F79" s="83"/>
      <c r="G79" s="83" t="str">
        <f>IF(E79="","",FORECAST(E79,INDEX($B$3:$B$49,MATCH(E79,$A$3:$A$49,1)):INDEX($B$3:$B$49,MATCH(E79,$A$3:$A$49,1)+1),INDEX($A$3:$A$49,MATCH(E79,$A$3:$A$49,1)):INDEX($A$3:$A$49,MATCH(E79,$A$3:$A$49,1)+1)))</f>
        <v/>
      </c>
      <c r="H79" s="120" t="str">
        <f t="shared" si="3"/>
        <v/>
      </c>
      <c r="I79" s="91" t="str">
        <f t="shared" si="4"/>
        <v/>
      </c>
      <c r="J79" s="77"/>
    </row>
    <row r="80" spans="4:10" x14ac:dyDescent="0.25">
      <c r="D80" s="127"/>
      <c r="E80" s="119"/>
      <c r="F80" s="83"/>
      <c r="G80" s="83" t="str">
        <f>IF(E80="","",FORECAST(E80,INDEX($B$3:$B$49,MATCH(E80,$A$3:$A$49,1)):INDEX($B$3:$B$49,MATCH(E80,$A$3:$A$49,1)+1),INDEX($A$3:$A$49,MATCH(E80,$A$3:$A$49,1)):INDEX($A$3:$A$49,MATCH(E80,$A$3:$A$49,1)+1)))</f>
        <v/>
      </c>
      <c r="H80" s="120" t="str">
        <f t="shared" si="3"/>
        <v/>
      </c>
      <c r="I80" s="91" t="str">
        <f t="shared" si="4"/>
        <v/>
      </c>
      <c r="J80" s="77"/>
    </row>
    <row r="81" spans="4:10" x14ac:dyDescent="0.25">
      <c r="D81" s="127"/>
      <c r="E81" s="119"/>
      <c r="F81" s="83"/>
      <c r="G81" s="83" t="str">
        <f>IF(E81="","",FORECAST(E81,INDEX($B$3:$B$49,MATCH(E81,$A$3:$A$49,1)):INDEX($B$3:$B$49,MATCH(E81,$A$3:$A$49,1)+1),INDEX($A$3:$A$49,MATCH(E81,$A$3:$A$49,1)):INDEX($A$3:$A$49,MATCH(E81,$A$3:$A$49,1)+1)))</f>
        <v/>
      </c>
      <c r="H81" s="120" t="str">
        <f t="shared" si="3"/>
        <v/>
      </c>
      <c r="I81" s="91" t="str">
        <f t="shared" si="4"/>
        <v/>
      </c>
      <c r="J81" s="77"/>
    </row>
    <row r="82" spans="4:10" x14ac:dyDescent="0.25">
      <c r="D82" s="127"/>
      <c r="E82" s="119"/>
      <c r="F82" s="83"/>
      <c r="G82" s="83" t="str">
        <f>IF(E82="","",FORECAST(E82,INDEX($B$3:$B$49,MATCH(E82,$A$3:$A$49,1)):INDEX($B$3:$B$49,MATCH(E82,$A$3:$A$49,1)+1),INDEX($A$3:$A$49,MATCH(E82,$A$3:$A$49,1)):INDEX($A$3:$A$49,MATCH(E82,$A$3:$A$49,1)+1)))</f>
        <v/>
      </c>
      <c r="H82" s="120" t="str">
        <f t="shared" si="3"/>
        <v/>
      </c>
      <c r="I82" s="91" t="str">
        <f t="shared" si="4"/>
        <v/>
      </c>
      <c r="J82" s="77"/>
    </row>
    <row r="83" spans="4:10" x14ac:dyDescent="0.25">
      <c r="D83" s="127"/>
      <c r="E83" s="119"/>
      <c r="F83" s="83"/>
      <c r="G83" s="83" t="str">
        <f>IF(E83="","",FORECAST(E83,INDEX($B$3:$B$49,MATCH(E83,$A$3:$A$49,1)):INDEX($B$3:$B$49,MATCH(E83,$A$3:$A$49,1)+1),INDEX($A$3:$A$49,MATCH(E83,$A$3:$A$49,1)):INDEX($A$3:$A$49,MATCH(E83,$A$3:$A$49,1)+1)))</f>
        <v/>
      </c>
      <c r="H83" s="120" t="str">
        <f t="shared" si="3"/>
        <v/>
      </c>
      <c r="I83" s="91" t="str">
        <f t="shared" si="4"/>
        <v/>
      </c>
      <c r="J83" s="77"/>
    </row>
    <row r="84" spans="4:10" x14ac:dyDescent="0.25">
      <c r="D84" s="127"/>
      <c r="E84" s="119"/>
      <c r="F84" s="83"/>
      <c r="G84" s="83" t="str">
        <f>IF(E84="","",FORECAST(E84,INDEX($B$3:$B$49,MATCH(E84,$A$3:$A$49,1)):INDEX($B$3:$B$49,MATCH(E84,$A$3:$A$49,1)+1),INDEX($A$3:$A$49,MATCH(E84,$A$3:$A$49,1)):INDEX($A$3:$A$49,MATCH(E84,$A$3:$A$49,1)+1)))</f>
        <v/>
      </c>
      <c r="H84" s="120" t="str">
        <f t="shared" si="3"/>
        <v/>
      </c>
      <c r="I84" s="91" t="str">
        <f t="shared" si="4"/>
        <v/>
      </c>
      <c r="J84" s="77"/>
    </row>
    <row r="85" spans="4:10" x14ac:dyDescent="0.25">
      <c r="D85" s="127"/>
      <c r="E85" s="119"/>
      <c r="F85" s="83"/>
      <c r="G85" s="83" t="str">
        <f>IF(E85="","",FORECAST(E85,INDEX($B$3:$B$49,MATCH(E85,$A$3:$A$49,1)):INDEX($B$3:$B$49,MATCH(E85,$A$3:$A$49,1)+1),INDEX($A$3:$A$49,MATCH(E85,$A$3:$A$49,1)):INDEX($A$3:$A$49,MATCH(E85,$A$3:$A$49,1)+1)))</f>
        <v/>
      </c>
      <c r="H85" s="120" t="str">
        <f t="shared" si="3"/>
        <v/>
      </c>
      <c r="I85" s="91" t="str">
        <f t="shared" si="4"/>
        <v/>
      </c>
      <c r="J85" s="77"/>
    </row>
    <row r="86" spans="4:10" x14ac:dyDescent="0.25">
      <c r="D86" s="127"/>
      <c r="E86" s="119"/>
      <c r="F86" s="83"/>
      <c r="G86" s="83" t="str">
        <f>IF(E86="","",FORECAST(E86,INDEX($B$3:$B$49,MATCH(E86,$A$3:$A$49,1)):INDEX($B$3:$B$49,MATCH(E86,$A$3:$A$49,1)+1),INDEX($A$3:$A$49,MATCH(E86,$A$3:$A$49,1)):INDEX($A$3:$A$49,MATCH(E86,$A$3:$A$49,1)+1)))</f>
        <v/>
      </c>
      <c r="H86" s="120" t="str">
        <f t="shared" si="3"/>
        <v/>
      </c>
      <c r="I86" s="91" t="str">
        <f t="shared" si="4"/>
        <v/>
      </c>
      <c r="J86" s="77"/>
    </row>
    <row r="87" spans="4:10" x14ac:dyDescent="0.25">
      <c r="D87" s="127"/>
      <c r="E87" s="119"/>
      <c r="F87" s="83"/>
      <c r="G87" s="83" t="str">
        <f>IF(E87="","",FORECAST(E87,INDEX($B$3:$B$49,MATCH(E87,$A$3:$A$49,1)):INDEX($B$3:$B$49,MATCH(E87,$A$3:$A$49,1)+1),INDEX($A$3:$A$49,MATCH(E87,$A$3:$A$49,1)):INDEX($A$3:$A$49,MATCH(E87,$A$3:$A$49,1)+1)))</f>
        <v/>
      </c>
      <c r="H87" s="120" t="str">
        <f t="shared" si="3"/>
        <v/>
      </c>
      <c r="I87" s="91" t="str">
        <f t="shared" si="4"/>
        <v/>
      </c>
      <c r="J87" s="77"/>
    </row>
    <row r="88" spans="4:10" x14ac:dyDescent="0.25">
      <c r="D88" s="127"/>
      <c r="E88" s="119"/>
      <c r="F88" s="83"/>
      <c r="G88" s="83" t="str">
        <f>IF(E88="","",FORECAST(E88,INDEX($B$3:$B$49,MATCH(E88,$A$3:$A$49,1)):INDEX($B$3:$B$49,MATCH(E88,$A$3:$A$49,1)+1),INDEX($A$3:$A$49,MATCH(E88,$A$3:$A$49,1)):INDEX($A$3:$A$49,MATCH(E88,$A$3:$A$49,1)+1)))</f>
        <v/>
      </c>
      <c r="H88" s="120" t="str">
        <f t="shared" si="3"/>
        <v/>
      </c>
      <c r="I88" s="91" t="str">
        <f t="shared" si="4"/>
        <v/>
      </c>
      <c r="J88" s="77"/>
    </row>
    <row r="89" spans="4:10" x14ac:dyDescent="0.25">
      <c r="D89" s="127"/>
      <c r="E89" s="119"/>
      <c r="F89" s="83"/>
      <c r="G89" s="83" t="str">
        <f>IF(E89="","",FORECAST(E89,INDEX($B$3:$B$49,MATCH(E89,$A$3:$A$49,1)):INDEX($B$3:$B$49,MATCH(E89,$A$3:$A$49,1)+1),INDEX($A$3:$A$49,MATCH(E89,$A$3:$A$49,1)):INDEX($A$3:$A$49,MATCH(E89,$A$3:$A$49,1)+1)))</f>
        <v/>
      </c>
      <c r="H89" s="120" t="str">
        <f t="shared" si="3"/>
        <v/>
      </c>
      <c r="I89" s="91" t="str">
        <f t="shared" si="4"/>
        <v/>
      </c>
      <c r="J89" s="77"/>
    </row>
    <row r="90" spans="4:10" x14ac:dyDescent="0.25">
      <c r="D90" s="127"/>
      <c r="E90" s="119"/>
      <c r="F90" s="83"/>
      <c r="G90" s="83" t="str">
        <f>IF(E90="","",FORECAST(E90,INDEX($B$3:$B$49,MATCH(E90,$A$3:$A$49,1)):INDEX($B$3:$B$49,MATCH(E90,$A$3:$A$49,1)+1),INDEX($A$3:$A$49,MATCH(E90,$A$3:$A$49,1)):INDEX($A$3:$A$49,MATCH(E90,$A$3:$A$49,1)+1)))</f>
        <v/>
      </c>
      <c r="H90" s="120" t="str">
        <f t="shared" si="3"/>
        <v/>
      </c>
      <c r="I90" s="91" t="str">
        <f t="shared" si="4"/>
        <v/>
      </c>
      <c r="J90" s="77"/>
    </row>
    <row r="91" spans="4:10" x14ac:dyDescent="0.25">
      <c r="D91" s="127"/>
      <c r="E91" s="119"/>
      <c r="F91" s="83"/>
      <c r="G91" s="83" t="str">
        <f>IF(E91="","",FORECAST(E91,INDEX($B$3:$B$49,MATCH(E91,$A$3:$A$49,1)):INDEX($B$3:$B$49,MATCH(E91,$A$3:$A$49,1)+1),INDEX($A$3:$A$49,MATCH(E91,$A$3:$A$49,1)):INDEX($A$3:$A$49,MATCH(E91,$A$3:$A$49,1)+1)))</f>
        <v/>
      </c>
      <c r="H91" s="120" t="str">
        <f t="shared" si="3"/>
        <v/>
      </c>
      <c r="I91" s="91" t="str">
        <f t="shared" si="4"/>
        <v/>
      </c>
      <c r="J91" s="77"/>
    </row>
    <row r="92" spans="4:10" x14ac:dyDescent="0.25">
      <c r="D92" s="127"/>
      <c r="E92" s="119"/>
      <c r="F92" s="83"/>
      <c r="G92" s="83" t="str">
        <f>IF(E92="","",FORECAST(E92,INDEX($B$3:$B$49,MATCH(E92,$A$3:$A$49,1)):INDEX($B$3:$B$49,MATCH(E92,$A$3:$A$49,1)+1),INDEX($A$3:$A$49,MATCH(E92,$A$3:$A$49,1)):INDEX($A$3:$A$49,MATCH(E92,$A$3:$A$49,1)+1)))</f>
        <v/>
      </c>
      <c r="H92" s="120" t="str">
        <f t="shared" si="3"/>
        <v/>
      </c>
      <c r="I92" s="91" t="str">
        <f t="shared" si="4"/>
        <v/>
      </c>
      <c r="J92" s="77"/>
    </row>
    <row r="93" spans="4:10" x14ac:dyDescent="0.25">
      <c r="D93" s="127"/>
      <c r="E93" s="119"/>
      <c r="F93" s="83"/>
      <c r="G93" s="83" t="str">
        <f>IF(E93="","",FORECAST(E93,INDEX($B$3:$B$49,MATCH(E93,$A$3:$A$49,1)):INDEX($B$3:$B$49,MATCH(E93,$A$3:$A$49,1)+1),INDEX($A$3:$A$49,MATCH(E93,$A$3:$A$49,1)):INDEX($A$3:$A$49,MATCH(E93,$A$3:$A$49,1)+1)))</f>
        <v/>
      </c>
      <c r="H93" s="120" t="str">
        <f t="shared" si="3"/>
        <v/>
      </c>
      <c r="I93" s="91" t="str">
        <f t="shared" si="4"/>
        <v/>
      </c>
      <c r="J93" s="77"/>
    </row>
    <row r="94" spans="4:10" x14ac:dyDescent="0.25">
      <c r="D94" s="127"/>
      <c r="E94" s="119"/>
      <c r="F94" s="83"/>
      <c r="G94" s="83" t="str">
        <f>IF(E94="","",FORECAST(E94,INDEX($B$3:$B$49,MATCH(E94,$A$3:$A$49,1)):INDEX($B$3:$B$49,MATCH(E94,$A$3:$A$49,1)+1),INDEX($A$3:$A$49,MATCH(E94,$A$3:$A$49,1)):INDEX($A$3:$A$49,MATCH(E94,$A$3:$A$49,1)+1)))</f>
        <v/>
      </c>
      <c r="H94" s="120" t="str">
        <f t="shared" si="3"/>
        <v/>
      </c>
      <c r="I94" s="91" t="str">
        <f t="shared" si="4"/>
        <v/>
      </c>
      <c r="J94" s="77"/>
    </row>
    <row r="95" spans="4:10" x14ac:dyDescent="0.25">
      <c r="D95" s="127"/>
      <c r="E95" s="119"/>
      <c r="F95" s="83"/>
      <c r="G95" s="83" t="str">
        <f>IF(E95="","",FORECAST(E95,INDEX($B$3:$B$49,MATCH(E95,$A$3:$A$49,1)):INDEX($B$3:$B$49,MATCH(E95,$A$3:$A$49,1)+1),INDEX($A$3:$A$49,MATCH(E95,$A$3:$A$49,1)):INDEX($A$3:$A$49,MATCH(E95,$A$3:$A$49,1)+1)))</f>
        <v/>
      </c>
      <c r="H95" s="120" t="str">
        <f t="shared" si="3"/>
        <v/>
      </c>
      <c r="I95" s="91" t="str">
        <f t="shared" si="4"/>
        <v/>
      </c>
      <c r="J95" s="77"/>
    </row>
    <row r="96" spans="4:10" x14ac:dyDescent="0.25">
      <c r="D96" s="127"/>
      <c r="E96" s="119"/>
      <c r="F96" s="83"/>
      <c r="G96" s="83" t="str">
        <f>IF(E96="","",FORECAST(E96,INDEX($B$3:$B$49,MATCH(E96,$A$3:$A$49,1)):INDEX($B$3:$B$49,MATCH(E96,$A$3:$A$49,1)+1),INDEX($A$3:$A$49,MATCH(E96,$A$3:$A$49,1)):INDEX($A$3:$A$49,MATCH(E96,$A$3:$A$49,1)+1)))</f>
        <v/>
      </c>
      <c r="H96" s="120" t="str">
        <f t="shared" si="3"/>
        <v/>
      </c>
      <c r="I96" s="91" t="str">
        <f t="shared" si="4"/>
        <v/>
      </c>
      <c r="J96" s="77"/>
    </row>
    <row r="97" spans="4:10" x14ac:dyDescent="0.25">
      <c r="D97" s="127"/>
      <c r="E97" s="119"/>
      <c r="F97" s="83"/>
      <c r="G97" s="83" t="str">
        <f>IF(E97="","",FORECAST(E97,INDEX($B$3:$B$49,MATCH(E97,$A$3:$A$49,1)):INDEX($B$3:$B$49,MATCH(E97,$A$3:$A$49,1)+1),INDEX($A$3:$A$49,MATCH(E97,$A$3:$A$49,1)):INDEX($A$3:$A$49,MATCH(E97,$A$3:$A$49,1)+1)))</f>
        <v/>
      </c>
      <c r="H97" s="120" t="str">
        <f t="shared" si="3"/>
        <v/>
      </c>
      <c r="I97" s="91" t="str">
        <f t="shared" si="4"/>
        <v/>
      </c>
      <c r="J97" s="77"/>
    </row>
    <row r="98" spans="4:10" x14ac:dyDescent="0.25">
      <c r="D98" s="127"/>
      <c r="E98" s="119"/>
      <c r="F98" s="83"/>
      <c r="G98" s="83" t="str">
        <f>IF(E98="","",FORECAST(E98,INDEX($B$3:$B$49,MATCH(E98,$A$3:$A$49,1)):INDEX($B$3:$B$49,MATCH(E98,$A$3:$A$49,1)+1),INDEX($A$3:$A$49,MATCH(E98,$A$3:$A$49,1)):INDEX($A$3:$A$49,MATCH(E98,$A$3:$A$49,1)+1)))</f>
        <v/>
      </c>
      <c r="H98" s="120" t="str">
        <f t="shared" si="3"/>
        <v/>
      </c>
      <c r="I98" s="91" t="str">
        <f t="shared" si="4"/>
        <v/>
      </c>
      <c r="J98" s="77"/>
    </row>
    <row r="99" spans="4:10" x14ac:dyDescent="0.25">
      <c r="D99" s="127"/>
      <c r="E99" s="119"/>
      <c r="F99" s="83"/>
      <c r="G99" s="83" t="str">
        <f>IF(E99="","",FORECAST(E99,INDEX($B$3:$B$49,MATCH(E99,$A$3:$A$49,1)):INDEX($B$3:$B$49,MATCH(E99,$A$3:$A$49,1)+1),INDEX($A$3:$A$49,MATCH(E99,$A$3:$A$49,1)):INDEX($A$3:$A$49,MATCH(E99,$A$3:$A$49,1)+1)))</f>
        <v/>
      </c>
      <c r="H99" s="120" t="str">
        <f t="shared" si="3"/>
        <v/>
      </c>
      <c r="I99" s="91" t="str">
        <f t="shared" si="4"/>
        <v/>
      </c>
      <c r="J99" s="77"/>
    </row>
    <row r="100" spans="4:10" x14ac:dyDescent="0.25">
      <c r="D100" s="127"/>
      <c r="E100" s="119"/>
      <c r="F100" s="83"/>
      <c r="G100" s="83" t="str">
        <f>IF(E100="","",FORECAST(E100,INDEX($B$3:$B$49,MATCH(E100,$A$3:$A$49,1)):INDEX($B$3:$B$49,MATCH(E100,$A$3:$A$49,1)+1),INDEX($A$3:$A$49,MATCH(E100,$A$3:$A$49,1)):INDEX($A$3:$A$49,MATCH(E100,$A$3:$A$49,1)+1)))</f>
        <v/>
      </c>
      <c r="H100" s="120" t="str">
        <f t="shared" si="3"/>
        <v/>
      </c>
      <c r="I100" s="91" t="str">
        <f t="shared" si="4"/>
        <v/>
      </c>
      <c r="J100" s="77"/>
    </row>
    <row r="101" spans="4:10" x14ac:dyDescent="0.25">
      <c r="D101" s="127"/>
      <c r="E101" s="119"/>
      <c r="F101" s="83"/>
      <c r="G101" s="83" t="str">
        <f>IF(E101="","",FORECAST(E101,INDEX($B$3:$B$49,MATCH(E101,$A$3:$A$49,1)):INDEX($B$3:$B$49,MATCH(E101,$A$3:$A$49,1)+1),INDEX($A$3:$A$49,MATCH(E101,$A$3:$A$49,1)):INDEX($A$3:$A$49,MATCH(E101,$A$3:$A$49,1)+1)))</f>
        <v/>
      </c>
      <c r="H101" s="120" t="str">
        <f t="shared" si="3"/>
        <v/>
      </c>
      <c r="I101" s="91" t="str">
        <f t="shared" si="4"/>
        <v/>
      </c>
      <c r="J101" s="77"/>
    </row>
    <row r="102" spans="4:10" x14ac:dyDescent="0.25">
      <c r="D102" s="127"/>
      <c r="E102" s="119"/>
      <c r="F102" s="83"/>
      <c r="G102" s="83" t="str">
        <f>IF(E102="","",FORECAST(E102,INDEX($B$3:$B$49,MATCH(E102,$A$3:$A$49,1)):INDEX($B$3:$B$49,MATCH(E102,$A$3:$A$49,1)+1),INDEX($A$3:$A$49,MATCH(E102,$A$3:$A$49,1)):INDEX($A$3:$A$49,MATCH(E102,$A$3:$A$49,1)+1)))</f>
        <v/>
      </c>
      <c r="H102" s="120" t="str">
        <f t="shared" si="3"/>
        <v/>
      </c>
      <c r="I102" s="91" t="str">
        <f t="shared" si="4"/>
        <v/>
      </c>
      <c r="J102" s="77"/>
    </row>
    <row r="103" spans="4:10" x14ac:dyDescent="0.25">
      <c r="D103" s="127"/>
      <c r="E103" s="119"/>
      <c r="F103" s="83"/>
      <c r="G103" s="83" t="str">
        <f>IF(E103="","",FORECAST(E103,INDEX($B$3:$B$49,MATCH(E103,$A$3:$A$49,1)):INDEX($B$3:$B$49,MATCH(E103,$A$3:$A$49,1)+1),INDEX($A$3:$A$49,MATCH(E103,$A$3:$A$49,1)):INDEX($A$3:$A$49,MATCH(E103,$A$3:$A$49,1)+1)))</f>
        <v/>
      </c>
      <c r="H103" s="120" t="str">
        <f t="shared" si="3"/>
        <v/>
      </c>
      <c r="I103" s="91" t="str">
        <f t="shared" si="4"/>
        <v/>
      </c>
      <c r="J103" s="77"/>
    </row>
    <row r="104" spans="4:10" x14ac:dyDescent="0.25">
      <c r="D104" s="127"/>
      <c r="E104" s="119"/>
      <c r="F104" s="83"/>
      <c r="G104" s="83" t="str">
        <f>IF(E104="","",FORECAST(E104,INDEX($B$3:$B$49,MATCH(E104,$A$3:$A$49,1)):INDEX($B$3:$B$49,MATCH(E104,$A$3:$A$49,1)+1),INDEX($A$3:$A$49,MATCH(E104,$A$3:$A$49,1)):INDEX($A$3:$A$49,MATCH(E104,$A$3:$A$49,1)+1)))</f>
        <v/>
      </c>
      <c r="H104" s="120" t="str">
        <f t="shared" si="3"/>
        <v/>
      </c>
      <c r="I104" s="91" t="str">
        <f t="shared" si="4"/>
        <v/>
      </c>
      <c r="J104" s="77"/>
    </row>
    <row r="105" spans="4:10" x14ac:dyDescent="0.25">
      <c r="D105" s="127"/>
      <c r="E105" s="119"/>
      <c r="F105" s="83"/>
      <c r="G105" s="83" t="str">
        <f>IF(E105="","",FORECAST(E105,INDEX($B$3:$B$49,MATCH(E105,$A$3:$A$49,1)):INDEX($B$3:$B$49,MATCH(E105,$A$3:$A$49,1)+1),INDEX($A$3:$A$49,MATCH(E105,$A$3:$A$49,1)):INDEX($A$3:$A$49,MATCH(E105,$A$3:$A$49,1)+1)))</f>
        <v/>
      </c>
      <c r="H105" s="120" t="str">
        <f t="shared" si="3"/>
        <v/>
      </c>
      <c r="I105" s="91" t="str">
        <f t="shared" si="4"/>
        <v/>
      </c>
      <c r="J105" s="77"/>
    </row>
    <row r="106" spans="4:10" x14ac:dyDescent="0.25">
      <c r="D106" s="127"/>
      <c r="E106" s="119"/>
      <c r="F106" s="83"/>
      <c r="G106" s="83" t="str">
        <f>IF(E106="","",FORECAST(E106,INDEX($B$3:$B$49,MATCH(E106,$A$3:$A$49,1)):INDEX($B$3:$B$49,MATCH(E106,$A$3:$A$49,1)+1),INDEX($A$3:$A$49,MATCH(E106,$A$3:$A$49,1)):INDEX($A$3:$A$49,MATCH(E106,$A$3:$A$49,1)+1)))</f>
        <v/>
      </c>
      <c r="H106" s="120" t="str">
        <f t="shared" ref="H106:H112" si="5">IF(E106="","",IF(AND(E106&lt;=750,E106&gt;250),6,IF(AND(E106&lt;=250,E106&gt;120),4,IF(AND(E106&lt;=120,E106&gt;75),3,IF(AND(E106&lt;=75,E106&gt;40),2.5,IF(AND(E106&lt;=40,E106&gt;20),2,IF(AND(E106&lt;=20,E106&gt;14),1.5,IF(AND(E106&lt;=14,E106&gt;7),1.25,IF(AND(E106&lt;=7,E106&gt;3.5),1,IF(AND(E106&lt;=3.5,E106&gt;1.7),0.75,IF(AND(E106&lt;=1.7,E106&gt;0),0.5)))))))))))</f>
        <v/>
      </c>
      <c r="I106" s="91" t="str">
        <f t="shared" si="4"/>
        <v/>
      </c>
      <c r="J106" s="77"/>
    </row>
    <row r="107" spans="4:10" x14ac:dyDescent="0.25">
      <c r="D107" s="127"/>
      <c r="E107" s="119"/>
      <c r="F107" s="83"/>
      <c r="G107" s="83" t="str">
        <f>IF(E107="","",FORECAST(E107,INDEX($B$3:$B$49,MATCH(E107,$A$3:$A$49,1)):INDEX($B$3:$B$49,MATCH(E107,$A$3:$A$49,1)+1),INDEX($A$3:$A$49,MATCH(E107,$A$3:$A$49,1)):INDEX($A$3:$A$49,MATCH(E107,$A$3:$A$49,1)+1)))</f>
        <v/>
      </c>
      <c r="H107" s="120" t="str">
        <f t="shared" si="5"/>
        <v/>
      </c>
      <c r="I107" s="91" t="str">
        <f t="shared" si="4"/>
        <v/>
      </c>
      <c r="J107" s="77"/>
    </row>
    <row r="108" spans="4:10" x14ac:dyDescent="0.25">
      <c r="D108" s="127"/>
      <c r="E108" s="119"/>
      <c r="F108" s="83"/>
      <c r="G108" s="83" t="str">
        <f>IF(E108="","",FORECAST(E108,INDEX($B$3:$B$49,MATCH(E108,$A$3:$A$49,1)):INDEX($B$3:$B$49,MATCH(E108,$A$3:$A$49,1)+1),INDEX($A$3:$A$49,MATCH(E108,$A$3:$A$49,1)):INDEX($A$3:$A$49,MATCH(E108,$A$3:$A$49,1)+1)))</f>
        <v/>
      </c>
      <c r="H108" s="120" t="str">
        <f t="shared" si="5"/>
        <v/>
      </c>
      <c r="I108" s="91" t="str">
        <f t="shared" si="4"/>
        <v/>
      </c>
      <c r="J108" s="77"/>
    </row>
    <row r="109" spans="4:10" x14ac:dyDescent="0.25">
      <c r="D109" s="127"/>
      <c r="E109" s="119"/>
      <c r="F109" s="83"/>
      <c r="G109" s="83" t="str">
        <f>IF(E109="","",FORECAST(E109,INDEX($B$3:$B$49,MATCH(E109,$A$3:$A$49,1)):INDEX($B$3:$B$49,MATCH(E109,$A$3:$A$49,1)+1),INDEX($A$3:$A$49,MATCH(E109,$A$3:$A$49,1)):INDEX($A$3:$A$49,MATCH(E109,$A$3:$A$49,1)+1)))</f>
        <v/>
      </c>
      <c r="H109" s="120" t="str">
        <f t="shared" si="5"/>
        <v/>
      </c>
      <c r="I109" s="91" t="str">
        <f t="shared" si="4"/>
        <v/>
      </c>
      <c r="J109" s="77"/>
    </row>
    <row r="110" spans="4:10" x14ac:dyDescent="0.25">
      <c r="D110" s="127"/>
      <c r="E110" s="119"/>
      <c r="F110" s="83"/>
      <c r="G110" s="83" t="str">
        <f>IF(E110="","",FORECAST(E110,INDEX($B$3:$B$49,MATCH(E110,$A$3:$A$49,1)):INDEX($B$3:$B$49,MATCH(E110,$A$3:$A$49,1)+1),INDEX($A$3:$A$49,MATCH(E110,$A$3:$A$49,1)):INDEX($A$3:$A$49,MATCH(E110,$A$3:$A$49,1)+1)))</f>
        <v/>
      </c>
      <c r="H110" s="120" t="str">
        <f t="shared" si="5"/>
        <v/>
      </c>
      <c r="I110" s="91" t="str">
        <f t="shared" si="4"/>
        <v/>
      </c>
      <c r="J110" s="77"/>
    </row>
    <row r="111" spans="4:10" x14ac:dyDescent="0.25">
      <c r="D111" s="127"/>
      <c r="E111" s="119"/>
      <c r="F111" s="83"/>
      <c r="G111" s="83" t="str">
        <f>IF(E111="","",FORECAST(E111,INDEX($B$3:$B$49,MATCH(E111,$A$3:$A$49,1)):INDEX($B$3:$B$49,MATCH(E111,$A$3:$A$49,1)+1),INDEX($A$3:$A$49,MATCH(E111,$A$3:$A$49,1)):INDEX($A$3:$A$49,MATCH(E111,$A$3:$A$49,1)+1)))</f>
        <v/>
      </c>
      <c r="H111" s="120" t="str">
        <f t="shared" si="5"/>
        <v/>
      </c>
      <c r="I111" s="91" t="str">
        <f t="shared" si="4"/>
        <v/>
      </c>
      <c r="J111" s="77"/>
    </row>
    <row r="112" spans="4:10" x14ac:dyDescent="0.25">
      <c r="D112" s="128"/>
      <c r="E112" s="89"/>
      <c r="F112" s="121"/>
      <c r="G112" s="121" t="str">
        <f>IF(E112="","",FORECAST(E112,INDEX($B$3:$B$49,MATCH(E112,$A$3:$A$49,1)):INDEX($B$3:$B$49,MATCH(E112,$A$3:$A$49,1)+1),INDEX($A$3:$A$49,MATCH(E112,$A$3:$A$49,1)):INDEX($A$3:$A$49,MATCH(E112,$A$3:$A$49,1)+1)))</f>
        <v/>
      </c>
      <c r="H112" s="122" t="str">
        <f t="shared" si="5"/>
        <v/>
      </c>
      <c r="I112" s="91" t="str">
        <f t="shared" si="4"/>
        <v/>
      </c>
      <c r="J112" s="123"/>
    </row>
  </sheetData>
  <mergeCells count="1">
    <mergeCell ref="C6:C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52AFB-D965-4BDC-8B33-3B88B2B57372}">
  <sheetPr codeName="Sheet3"/>
  <dimension ref="B4:F102"/>
  <sheetViews>
    <sheetView zoomScale="85" zoomScaleNormal="85" workbookViewId="0">
      <selection activeCell="D9" sqref="D9"/>
    </sheetView>
  </sheetViews>
  <sheetFormatPr defaultRowHeight="15" x14ac:dyDescent="0.25"/>
  <cols>
    <col min="3" max="3" width="10.28515625" customWidth="1"/>
  </cols>
  <sheetData>
    <row r="4" spans="2:6" x14ac:dyDescent="0.25">
      <c r="B4" s="145"/>
      <c r="C4" s="147" t="s">
        <v>71</v>
      </c>
      <c r="D4" s="147" t="s">
        <v>72</v>
      </c>
      <c r="E4" s="150"/>
      <c r="F4" t="s">
        <v>64</v>
      </c>
    </row>
    <row r="5" spans="2:6" x14ac:dyDescent="0.25">
      <c r="B5" s="146"/>
      <c r="C5" s="148"/>
      <c r="D5" s="148"/>
      <c r="E5" s="151"/>
    </row>
    <row r="6" spans="2:6" x14ac:dyDescent="0.25">
      <c r="B6" s="146"/>
      <c r="C6" s="149"/>
      <c r="D6" s="149"/>
      <c r="E6" s="151"/>
    </row>
    <row r="7" spans="2:6" x14ac:dyDescent="0.25">
      <c r="B7" s="131"/>
      <c r="C7" s="134"/>
      <c r="D7" s="132" t="str">
        <f>IF(C7="","",IF(AND(C7&lt;=750,C7&gt;250),6,IF(AND(C7&lt;=250,C7&gt;120),4,IF(AND(C7&lt;=120,C7&gt;75),3,IF(AND(C7&lt;=75,C7&gt;40),2.5,IF(AND(C7&lt;=40,C7&gt;20),2,IF(AND(C7&lt;=20,C7&gt;14),1.5,IF(AND(C7&lt;=14,C7&gt;7),1.25,IF(AND(C7&lt;=7,C7&gt;3.5),1,IF(AND(C7&lt;=3.5,C7&gt;1.7),0.75,IF(AND(C7&lt;=1.7,C7&gt;0),0.5)))))))))))</f>
        <v/>
      </c>
      <c r="E7" s="133"/>
    </row>
    <row r="8" spans="2:6" x14ac:dyDescent="0.25">
      <c r="B8" s="131"/>
      <c r="C8" s="134"/>
      <c r="D8" s="132" t="str">
        <f t="shared" ref="D8:D71" si="0">IF(C8="","",IF(AND(C8&lt;=750,C8&gt;250),6,IF(AND(C8&lt;=250,C8&gt;120),4,IF(AND(C8&lt;=120,C8&gt;75),3,IF(AND(C8&lt;=75,C8&gt;40),2.5,IF(AND(C8&lt;=40,C8&gt;20),2,IF(AND(C8&lt;=20,C8&gt;14),1.5,IF(AND(C8&lt;=14,C8&gt;7),1.25,IF(AND(C8&lt;=7,C8&gt;3.5),1,IF(AND(C8&lt;=3.5,C8&gt;1.7),0.75,IF(AND(C8&lt;=1.7,C8&gt;0),0.5)))))))))))</f>
        <v/>
      </c>
      <c r="E8" s="138"/>
    </row>
    <row r="9" spans="2:6" x14ac:dyDescent="0.25">
      <c r="B9" s="131"/>
      <c r="C9" s="134"/>
      <c r="D9" s="132" t="str">
        <f t="shared" si="0"/>
        <v/>
      </c>
      <c r="E9" s="133"/>
    </row>
    <row r="10" spans="2:6" x14ac:dyDescent="0.25">
      <c r="B10" s="131"/>
      <c r="C10" s="134"/>
      <c r="D10" s="132" t="str">
        <f t="shared" si="0"/>
        <v/>
      </c>
      <c r="E10" s="133"/>
    </row>
    <row r="11" spans="2:6" x14ac:dyDescent="0.25">
      <c r="B11" s="131"/>
      <c r="C11" s="134"/>
      <c r="D11" s="132" t="str">
        <f t="shared" si="0"/>
        <v/>
      </c>
      <c r="E11" s="133"/>
    </row>
    <row r="12" spans="2:6" x14ac:dyDescent="0.25">
      <c r="B12" s="131"/>
      <c r="C12" s="134"/>
      <c r="D12" s="132" t="str">
        <f t="shared" si="0"/>
        <v/>
      </c>
      <c r="E12" s="133"/>
    </row>
    <row r="13" spans="2:6" x14ac:dyDescent="0.25">
      <c r="B13" s="131"/>
      <c r="C13" s="134"/>
      <c r="D13" s="132" t="str">
        <f t="shared" si="0"/>
        <v/>
      </c>
      <c r="E13" s="133"/>
    </row>
    <row r="14" spans="2:6" x14ac:dyDescent="0.25">
      <c r="B14" s="131"/>
      <c r="C14" s="134"/>
      <c r="D14" s="132" t="str">
        <f t="shared" si="0"/>
        <v/>
      </c>
      <c r="E14" s="133"/>
    </row>
    <row r="15" spans="2:6" x14ac:dyDescent="0.25">
      <c r="B15" s="131"/>
      <c r="C15" s="134"/>
      <c r="D15" s="132" t="str">
        <f t="shared" si="0"/>
        <v/>
      </c>
      <c r="E15" s="133"/>
    </row>
    <row r="16" spans="2:6" x14ac:dyDescent="0.25">
      <c r="B16" s="131"/>
      <c r="C16" s="134"/>
      <c r="D16" s="132" t="str">
        <f t="shared" si="0"/>
        <v/>
      </c>
      <c r="E16" s="133"/>
    </row>
    <row r="17" spans="2:5" x14ac:dyDescent="0.25">
      <c r="B17" s="131"/>
      <c r="C17" s="134"/>
      <c r="D17" s="132" t="str">
        <f t="shared" si="0"/>
        <v/>
      </c>
      <c r="E17" s="133"/>
    </row>
    <row r="18" spans="2:5" x14ac:dyDescent="0.25">
      <c r="B18" s="131"/>
      <c r="C18" s="134"/>
      <c r="D18" s="132" t="str">
        <f t="shared" si="0"/>
        <v/>
      </c>
      <c r="E18" s="133"/>
    </row>
    <row r="19" spans="2:5" x14ac:dyDescent="0.25">
      <c r="B19" s="131"/>
      <c r="C19" s="134"/>
      <c r="D19" s="132" t="str">
        <f t="shared" si="0"/>
        <v/>
      </c>
      <c r="E19" s="133"/>
    </row>
    <row r="20" spans="2:5" x14ac:dyDescent="0.25">
      <c r="B20" s="131"/>
      <c r="C20" s="134"/>
      <c r="D20" s="132" t="str">
        <f t="shared" si="0"/>
        <v/>
      </c>
      <c r="E20" s="133"/>
    </row>
    <row r="21" spans="2:5" x14ac:dyDescent="0.25">
      <c r="B21" s="131"/>
      <c r="C21" s="134"/>
      <c r="D21" s="132" t="str">
        <f t="shared" si="0"/>
        <v/>
      </c>
      <c r="E21" s="133"/>
    </row>
    <row r="22" spans="2:5" x14ac:dyDescent="0.25">
      <c r="B22" s="131"/>
      <c r="C22" s="134"/>
      <c r="D22" s="132" t="str">
        <f t="shared" si="0"/>
        <v/>
      </c>
      <c r="E22" s="133"/>
    </row>
    <row r="23" spans="2:5" x14ac:dyDescent="0.25">
      <c r="B23" s="131"/>
      <c r="C23" s="134"/>
      <c r="D23" s="132" t="str">
        <f t="shared" si="0"/>
        <v/>
      </c>
      <c r="E23" s="133"/>
    </row>
    <row r="24" spans="2:5" x14ac:dyDescent="0.25">
      <c r="B24" s="131"/>
      <c r="C24" s="134"/>
      <c r="D24" s="132" t="str">
        <f t="shared" si="0"/>
        <v/>
      </c>
      <c r="E24" s="133"/>
    </row>
    <row r="25" spans="2:5" x14ac:dyDescent="0.25">
      <c r="B25" s="131"/>
      <c r="C25" s="134"/>
      <c r="D25" s="132" t="str">
        <f t="shared" si="0"/>
        <v/>
      </c>
      <c r="E25" s="133"/>
    </row>
    <row r="26" spans="2:5" x14ac:dyDescent="0.25">
      <c r="B26" s="131"/>
      <c r="C26" s="134"/>
      <c r="D26" s="132" t="str">
        <f t="shared" si="0"/>
        <v/>
      </c>
      <c r="E26" s="133"/>
    </row>
    <row r="27" spans="2:5" x14ac:dyDescent="0.25">
      <c r="B27" s="131"/>
      <c r="C27" s="134"/>
      <c r="D27" s="132" t="str">
        <f t="shared" si="0"/>
        <v/>
      </c>
      <c r="E27" s="133"/>
    </row>
    <row r="28" spans="2:5" x14ac:dyDescent="0.25">
      <c r="B28" s="131"/>
      <c r="C28" s="134"/>
      <c r="D28" s="132" t="str">
        <f t="shared" si="0"/>
        <v/>
      </c>
      <c r="E28" s="133"/>
    </row>
    <row r="29" spans="2:5" x14ac:dyDescent="0.25">
      <c r="B29" s="131"/>
      <c r="C29" s="134"/>
      <c r="D29" s="132" t="str">
        <f t="shared" si="0"/>
        <v/>
      </c>
      <c r="E29" s="133"/>
    </row>
    <row r="30" spans="2:5" x14ac:dyDescent="0.25">
      <c r="B30" s="131"/>
      <c r="C30" s="134"/>
      <c r="D30" s="132" t="str">
        <f t="shared" si="0"/>
        <v/>
      </c>
      <c r="E30" s="133"/>
    </row>
    <row r="31" spans="2:5" x14ac:dyDescent="0.25">
      <c r="B31" s="131"/>
      <c r="C31" s="134"/>
      <c r="D31" s="132" t="str">
        <f t="shared" si="0"/>
        <v/>
      </c>
      <c r="E31" s="133"/>
    </row>
    <row r="32" spans="2:5" x14ac:dyDescent="0.25">
      <c r="B32" s="131"/>
      <c r="C32" s="134"/>
      <c r="D32" s="132" t="str">
        <f t="shared" si="0"/>
        <v/>
      </c>
      <c r="E32" s="133"/>
    </row>
    <row r="33" spans="2:5" x14ac:dyDescent="0.25">
      <c r="B33" s="131"/>
      <c r="C33" s="134"/>
      <c r="D33" s="132" t="str">
        <f t="shared" si="0"/>
        <v/>
      </c>
      <c r="E33" s="133"/>
    </row>
    <row r="34" spans="2:5" x14ac:dyDescent="0.25">
      <c r="B34" s="131"/>
      <c r="C34" s="134"/>
      <c r="D34" s="132" t="str">
        <f t="shared" si="0"/>
        <v/>
      </c>
      <c r="E34" s="133"/>
    </row>
    <row r="35" spans="2:5" x14ac:dyDescent="0.25">
      <c r="B35" s="131"/>
      <c r="C35" s="134"/>
      <c r="D35" s="132" t="str">
        <f t="shared" si="0"/>
        <v/>
      </c>
      <c r="E35" s="133"/>
    </row>
    <row r="36" spans="2:5" x14ac:dyDescent="0.25">
      <c r="B36" s="131"/>
      <c r="C36" s="134"/>
      <c r="D36" s="132" t="str">
        <f t="shared" si="0"/>
        <v/>
      </c>
      <c r="E36" s="133"/>
    </row>
    <row r="37" spans="2:5" x14ac:dyDescent="0.25">
      <c r="B37" s="131"/>
      <c r="C37" s="134"/>
      <c r="D37" s="132" t="str">
        <f t="shared" si="0"/>
        <v/>
      </c>
      <c r="E37" s="133"/>
    </row>
    <row r="38" spans="2:5" x14ac:dyDescent="0.25">
      <c r="B38" s="131"/>
      <c r="C38" s="134"/>
      <c r="D38" s="132" t="str">
        <f t="shared" si="0"/>
        <v/>
      </c>
      <c r="E38" s="133"/>
    </row>
    <row r="39" spans="2:5" x14ac:dyDescent="0.25">
      <c r="B39" s="131"/>
      <c r="C39" s="134"/>
      <c r="D39" s="132" t="str">
        <f t="shared" si="0"/>
        <v/>
      </c>
      <c r="E39" s="133"/>
    </row>
    <row r="40" spans="2:5" x14ac:dyDescent="0.25">
      <c r="B40" s="131"/>
      <c r="C40" s="134"/>
      <c r="D40" s="132" t="str">
        <f t="shared" si="0"/>
        <v/>
      </c>
      <c r="E40" s="133"/>
    </row>
    <row r="41" spans="2:5" x14ac:dyDescent="0.25">
      <c r="B41" s="131"/>
      <c r="C41" s="134"/>
      <c r="D41" s="132" t="str">
        <f t="shared" si="0"/>
        <v/>
      </c>
      <c r="E41" s="133"/>
    </row>
    <row r="42" spans="2:5" x14ac:dyDescent="0.25">
      <c r="B42" s="131"/>
      <c r="C42" s="134"/>
      <c r="D42" s="132" t="str">
        <f t="shared" si="0"/>
        <v/>
      </c>
      <c r="E42" s="133"/>
    </row>
    <row r="43" spans="2:5" x14ac:dyDescent="0.25">
      <c r="B43" s="131"/>
      <c r="C43" s="134"/>
      <c r="D43" s="132" t="str">
        <f t="shared" si="0"/>
        <v/>
      </c>
      <c r="E43" s="133"/>
    </row>
    <row r="44" spans="2:5" x14ac:dyDescent="0.25">
      <c r="B44" s="131"/>
      <c r="C44" s="134"/>
      <c r="D44" s="132" t="str">
        <f t="shared" si="0"/>
        <v/>
      </c>
      <c r="E44" s="133"/>
    </row>
    <row r="45" spans="2:5" x14ac:dyDescent="0.25">
      <c r="B45" s="131"/>
      <c r="C45" s="134"/>
      <c r="D45" s="132" t="str">
        <f t="shared" si="0"/>
        <v/>
      </c>
      <c r="E45" s="133"/>
    </row>
    <row r="46" spans="2:5" x14ac:dyDescent="0.25">
      <c r="B46" s="131"/>
      <c r="C46" s="134"/>
      <c r="D46" s="132" t="str">
        <f t="shared" si="0"/>
        <v/>
      </c>
      <c r="E46" s="133"/>
    </row>
    <row r="47" spans="2:5" x14ac:dyDescent="0.25">
      <c r="B47" s="131"/>
      <c r="C47" s="134"/>
      <c r="D47" s="132" t="str">
        <f t="shared" si="0"/>
        <v/>
      </c>
      <c r="E47" s="133"/>
    </row>
    <row r="48" spans="2:5" x14ac:dyDescent="0.25">
      <c r="B48" s="131"/>
      <c r="C48" s="134"/>
      <c r="D48" s="132" t="str">
        <f t="shared" si="0"/>
        <v/>
      </c>
      <c r="E48" s="133"/>
    </row>
    <row r="49" spans="2:5" x14ac:dyDescent="0.25">
      <c r="B49" s="131"/>
      <c r="C49" s="134"/>
      <c r="D49" s="132" t="str">
        <f t="shared" si="0"/>
        <v/>
      </c>
      <c r="E49" s="133"/>
    </row>
    <row r="50" spans="2:5" x14ac:dyDescent="0.25">
      <c r="B50" s="131"/>
      <c r="C50" s="134"/>
      <c r="D50" s="132" t="str">
        <f t="shared" si="0"/>
        <v/>
      </c>
      <c r="E50" s="133"/>
    </row>
    <row r="51" spans="2:5" x14ac:dyDescent="0.25">
      <c r="B51" s="131"/>
      <c r="C51" s="134"/>
      <c r="D51" s="132" t="str">
        <f t="shared" si="0"/>
        <v/>
      </c>
      <c r="E51" s="133"/>
    </row>
    <row r="52" spans="2:5" x14ac:dyDescent="0.25">
      <c r="B52" s="131"/>
      <c r="C52" s="134"/>
      <c r="D52" s="132" t="str">
        <f t="shared" si="0"/>
        <v/>
      </c>
      <c r="E52" s="133"/>
    </row>
    <row r="53" spans="2:5" x14ac:dyDescent="0.25">
      <c r="B53" s="131"/>
      <c r="C53" s="134"/>
      <c r="D53" s="132" t="str">
        <f t="shared" si="0"/>
        <v/>
      </c>
      <c r="E53" s="133"/>
    </row>
    <row r="54" spans="2:5" x14ac:dyDescent="0.25">
      <c r="B54" s="131"/>
      <c r="C54" s="135"/>
      <c r="D54" s="132" t="str">
        <f t="shared" si="0"/>
        <v/>
      </c>
      <c r="E54" s="133"/>
    </row>
    <row r="55" spans="2:5" x14ac:dyDescent="0.25">
      <c r="B55" s="131"/>
      <c r="C55" s="135"/>
      <c r="D55" s="132" t="str">
        <f t="shared" si="0"/>
        <v/>
      </c>
      <c r="E55" s="133"/>
    </row>
    <row r="56" spans="2:5" x14ac:dyDescent="0.25">
      <c r="B56" s="131"/>
      <c r="C56" s="135"/>
      <c r="D56" s="132" t="str">
        <f t="shared" si="0"/>
        <v/>
      </c>
      <c r="E56" s="133"/>
    </row>
    <row r="57" spans="2:5" x14ac:dyDescent="0.25">
      <c r="B57" s="131"/>
      <c r="C57" s="135"/>
      <c r="D57" s="132" t="str">
        <f t="shared" si="0"/>
        <v/>
      </c>
      <c r="E57" s="133"/>
    </row>
    <row r="58" spans="2:5" x14ac:dyDescent="0.25">
      <c r="B58" s="131"/>
      <c r="C58" s="135"/>
      <c r="D58" s="132" t="str">
        <f t="shared" si="0"/>
        <v/>
      </c>
      <c r="E58" s="133"/>
    </row>
    <row r="59" spans="2:5" x14ac:dyDescent="0.25">
      <c r="B59" s="131"/>
      <c r="C59" s="135"/>
      <c r="D59" s="132" t="str">
        <f t="shared" si="0"/>
        <v/>
      </c>
      <c r="E59" s="133"/>
    </row>
    <row r="60" spans="2:5" x14ac:dyDescent="0.25">
      <c r="B60" s="131"/>
      <c r="C60" s="135"/>
      <c r="D60" s="132" t="str">
        <f t="shared" si="0"/>
        <v/>
      </c>
      <c r="E60" s="133"/>
    </row>
    <row r="61" spans="2:5" x14ac:dyDescent="0.25">
      <c r="B61" s="131"/>
      <c r="C61" s="135"/>
      <c r="D61" s="132" t="str">
        <f t="shared" si="0"/>
        <v/>
      </c>
      <c r="E61" s="133"/>
    </row>
    <row r="62" spans="2:5" x14ac:dyDescent="0.25">
      <c r="B62" s="131"/>
      <c r="C62" s="135"/>
      <c r="D62" s="132" t="str">
        <f t="shared" si="0"/>
        <v/>
      </c>
      <c r="E62" s="133"/>
    </row>
    <row r="63" spans="2:5" x14ac:dyDescent="0.25">
      <c r="B63" s="131"/>
      <c r="C63" s="135"/>
      <c r="D63" s="132" t="str">
        <f t="shared" si="0"/>
        <v/>
      </c>
      <c r="E63" s="133"/>
    </row>
    <row r="64" spans="2:5" x14ac:dyDescent="0.25">
      <c r="B64" s="131"/>
      <c r="C64" s="135"/>
      <c r="D64" s="132" t="str">
        <f t="shared" si="0"/>
        <v/>
      </c>
      <c r="E64" s="133"/>
    </row>
    <row r="65" spans="2:5" x14ac:dyDescent="0.25">
      <c r="B65" s="131"/>
      <c r="C65" s="135"/>
      <c r="D65" s="132" t="str">
        <f t="shared" si="0"/>
        <v/>
      </c>
      <c r="E65" s="133"/>
    </row>
    <row r="66" spans="2:5" x14ac:dyDescent="0.25">
      <c r="B66" s="131"/>
      <c r="C66" s="135"/>
      <c r="D66" s="132" t="str">
        <f t="shared" si="0"/>
        <v/>
      </c>
      <c r="E66" s="133"/>
    </row>
    <row r="67" spans="2:5" x14ac:dyDescent="0.25">
      <c r="B67" s="131"/>
      <c r="C67" s="135"/>
      <c r="D67" s="132" t="str">
        <f t="shared" si="0"/>
        <v/>
      </c>
      <c r="E67" s="133"/>
    </row>
    <row r="68" spans="2:5" x14ac:dyDescent="0.25">
      <c r="B68" s="131"/>
      <c r="C68" s="135"/>
      <c r="D68" s="132" t="str">
        <f t="shared" si="0"/>
        <v/>
      </c>
      <c r="E68" s="133"/>
    </row>
    <row r="69" spans="2:5" x14ac:dyDescent="0.25">
      <c r="B69" s="131"/>
      <c r="C69" s="135"/>
      <c r="D69" s="132" t="str">
        <f t="shared" si="0"/>
        <v/>
      </c>
      <c r="E69" s="133"/>
    </row>
    <row r="70" spans="2:5" x14ac:dyDescent="0.25">
      <c r="B70" s="131"/>
      <c r="C70" s="135"/>
      <c r="D70" s="132" t="str">
        <f t="shared" si="0"/>
        <v/>
      </c>
      <c r="E70" s="133"/>
    </row>
    <row r="71" spans="2:5" x14ac:dyDescent="0.25">
      <c r="B71" s="131"/>
      <c r="C71" s="135"/>
      <c r="D71" s="132" t="str">
        <f t="shared" si="0"/>
        <v/>
      </c>
      <c r="E71" s="133"/>
    </row>
    <row r="72" spans="2:5" x14ac:dyDescent="0.25">
      <c r="B72" s="131"/>
      <c r="C72" s="135"/>
      <c r="D72" s="132" t="str">
        <f t="shared" ref="D72:D102" si="1">IF(C72="","",IF(AND(C72&lt;=750,C72&gt;250),6,IF(AND(C72&lt;=250,C72&gt;120),4,IF(AND(C72&lt;=120,C72&gt;75),3,IF(AND(C72&lt;=75,C72&gt;40),2.5,IF(AND(C72&lt;=40,C72&gt;20),2,IF(AND(C72&lt;=20,C72&gt;14),1.5,IF(AND(C72&lt;=14,C72&gt;7),1.25,IF(AND(C72&lt;=7,C72&gt;3.5),1,IF(AND(C72&lt;=3.5,C72&gt;1.7),0.75,IF(AND(C72&lt;=1.7,C72&gt;0),0.5)))))))))))</f>
        <v/>
      </c>
      <c r="E72" s="133"/>
    </row>
    <row r="73" spans="2:5" x14ac:dyDescent="0.25">
      <c r="B73" s="131"/>
      <c r="C73" s="135"/>
      <c r="D73" s="132" t="str">
        <f t="shared" si="1"/>
        <v/>
      </c>
      <c r="E73" s="133"/>
    </row>
    <row r="74" spans="2:5" x14ac:dyDescent="0.25">
      <c r="B74" s="131"/>
      <c r="C74" s="135"/>
      <c r="D74" s="132" t="str">
        <f t="shared" si="1"/>
        <v/>
      </c>
      <c r="E74" s="133"/>
    </row>
    <row r="75" spans="2:5" x14ac:dyDescent="0.25">
      <c r="B75" s="131"/>
      <c r="C75" s="135"/>
      <c r="D75" s="132" t="str">
        <f t="shared" si="1"/>
        <v/>
      </c>
      <c r="E75" s="133"/>
    </row>
    <row r="76" spans="2:5" x14ac:dyDescent="0.25">
      <c r="B76" s="131"/>
      <c r="C76" s="135"/>
      <c r="D76" s="132" t="str">
        <f t="shared" si="1"/>
        <v/>
      </c>
      <c r="E76" s="133"/>
    </row>
    <row r="77" spans="2:5" x14ac:dyDescent="0.25">
      <c r="B77" s="131"/>
      <c r="C77" s="135"/>
      <c r="D77" s="132" t="str">
        <f t="shared" si="1"/>
        <v/>
      </c>
      <c r="E77" s="133"/>
    </row>
    <row r="78" spans="2:5" x14ac:dyDescent="0.25">
      <c r="B78" s="131"/>
      <c r="C78" s="135"/>
      <c r="D78" s="132" t="str">
        <f t="shared" si="1"/>
        <v/>
      </c>
      <c r="E78" s="133"/>
    </row>
    <row r="79" spans="2:5" x14ac:dyDescent="0.25">
      <c r="B79" s="131"/>
      <c r="C79" s="135"/>
      <c r="D79" s="132" t="str">
        <f t="shared" si="1"/>
        <v/>
      </c>
      <c r="E79" s="133"/>
    </row>
    <row r="80" spans="2:5" x14ac:dyDescent="0.25">
      <c r="B80" s="131"/>
      <c r="C80" s="135"/>
      <c r="D80" s="132" t="str">
        <f t="shared" si="1"/>
        <v/>
      </c>
      <c r="E80" s="133"/>
    </row>
    <row r="81" spans="2:5" x14ac:dyDescent="0.25">
      <c r="B81" s="131"/>
      <c r="C81" s="135"/>
      <c r="D81" s="132" t="str">
        <f t="shared" si="1"/>
        <v/>
      </c>
      <c r="E81" s="133"/>
    </row>
    <row r="82" spans="2:5" x14ac:dyDescent="0.25">
      <c r="B82" s="131"/>
      <c r="C82" s="135"/>
      <c r="D82" s="132" t="str">
        <f t="shared" si="1"/>
        <v/>
      </c>
      <c r="E82" s="133"/>
    </row>
    <row r="83" spans="2:5" x14ac:dyDescent="0.25">
      <c r="B83" s="131"/>
      <c r="C83" s="135"/>
      <c r="D83" s="132" t="str">
        <f t="shared" si="1"/>
        <v/>
      </c>
      <c r="E83" s="133"/>
    </row>
    <row r="84" spans="2:5" x14ac:dyDescent="0.25">
      <c r="B84" s="131"/>
      <c r="C84" s="135"/>
      <c r="D84" s="132" t="str">
        <f t="shared" si="1"/>
        <v/>
      </c>
      <c r="E84" s="133"/>
    </row>
    <row r="85" spans="2:5" x14ac:dyDescent="0.25">
      <c r="B85" s="131"/>
      <c r="C85" s="135"/>
      <c r="D85" s="132" t="str">
        <f t="shared" si="1"/>
        <v/>
      </c>
      <c r="E85" s="133"/>
    </row>
    <row r="86" spans="2:5" x14ac:dyDescent="0.25">
      <c r="B86" s="131"/>
      <c r="C86" s="135"/>
      <c r="D86" s="132" t="str">
        <f t="shared" si="1"/>
        <v/>
      </c>
      <c r="E86" s="133"/>
    </row>
    <row r="87" spans="2:5" x14ac:dyDescent="0.25">
      <c r="B87" s="131"/>
      <c r="C87" s="135"/>
      <c r="D87" s="132" t="str">
        <f t="shared" si="1"/>
        <v/>
      </c>
      <c r="E87" s="133"/>
    </row>
    <row r="88" spans="2:5" x14ac:dyDescent="0.25">
      <c r="B88" s="131"/>
      <c r="C88" s="135"/>
      <c r="D88" s="132" t="str">
        <f t="shared" si="1"/>
        <v/>
      </c>
      <c r="E88" s="133"/>
    </row>
    <row r="89" spans="2:5" x14ac:dyDescent="0.25">
      <c r="B89" s="131"/>
      <c r="C89" s="135"/>
      <c r="D89" s="132" t="str">
        <f t="shared" si="1"/>
        <v/>
      </c>
      <c r="E89" s="133"/>
    </row>
    <row r="90" spans="2:5" x14ac:dyDescent="0.25">
      <c r="B90" s="131"/>
      <c r="C90" s="135"/>
      <c r="D90" s="132" t="str">
        <f t="shared" si="1"/>
        <v/>
      </c>
      <c r="E90" s="133"/>
    </row>
    <row r="91" spans="2:5" x14ac:dyDescent="0.25">
      <c r="B91" s="131"/>
      <c r="C91" s="135"/>
      <c r="D91" s="132" t="str">
        <f t="shared" si="1"/>
        <v/>
      </c>
      <c r="E91" s="133"/>
    </row>
    <row r="92" spans="2:5" x14ac:dyDescent="0.25">
      <c r="B92" s="131"/>
      <c r="C92" s="135"/>
      <c r="D92" s="132" t="str">
        <f t="shared" si="1"/>
        <v/>
      </c>
      <c r="E92" s="133"/>
    </row>
    <row r="93" spans="2:5" x14ac:dyDescent="0.25">
      <c r="B93" s="131"/>
      <c r="C93" s="135"/>
      <c r="D93" s="132" t="str">
        <f t="shared" si="1"/>
        <v/>
      </c>
      <c r="E93" s="133"/>
    </row>
    <row r="94" spans="2:5" x14ac:dyDescent="0.25">
      <c r="B94" s="131"/>
      <c r="C94" s="135"/>
      <c r="D94" s="132" t="str">
        <f t="shared" si="1"/>
        <v/>
      </c>
      <c r="E94" s="133"/>
    </row>
    <row r="95" spans="2:5" x14ac:dyDescent="0.25">
      <c r="B95" s="131"/>
      <c r="C95" s="135"/>
      <c r="D95" s="132" t="str">
        <f t="shared" si="1"/>
        <v/>
      </c>
      <c r="E95" s="133"/>
    </row>
    <row r="96" spans="2:5" x14ac:dyDescent="0.25">
      <c r="B96" s="131"/>
      <c r="C96" s="135"/>
      <c r="D96" s="132" t="str">
        <f t="shared" si="1"/>
        <v/>
      </c>
      <c r="E96" s="133"/>
    </row>
    <row r="97" spans="2:5" x14ac:dyDescent="0.25">
      <c r="B97" s="131"/>
      <c r="C97" s="135"/>
      <c r="D97" s="132" t="str">
        <f t="shared" si="1"/>
        <v/>
      </c>
      <c r="E97" s="133"/>
    </row>
    <row r="98" spans="2:5" x14ac:dyDescent="0.25">
      <c r="B98" s="131"/>
      <c r="C98" s="135"/>
      <c r="D98" s="132" t="str">
        <f t="shared" si="1"/>
        <v/>
      </c>
      <c r="E98" s="133"/>
    </row>
    <row r="99" spans="2:5" x14ac:dyDescent="0.25">
      <c r="B99" s="131"/>
      <c r="C99" s="135"/>
      <c r="D99" s="132" t="str">
        <f t="shared" si="1"/>
        <v/>
      </c>
      <c r="E99" s="133"/>
    </row>
    <row r="100" spans="2:5" x14ac:dyDescent="0.25">
      <c r="B100" s="131"/>
      <c r="C100" s="135"/>
      <c r="D100" s="132" t="str">
        <f t="shared" si="1"/>
        <v/>
      </c>
      <c r="E100" s="133"/>
    </row>
    <row r="101" spans="2:5" x14ac:dyDescent="0.25">
      <c r="B101" s="131"/>
      <c r="C101" s="135"/>
      <c r="D101" s="132" t="str">
        <f t="shared" si="1"/>
        <v/>
      </c>
      <c r="E101" s="133"/>
    </row>
    <row r="102" spans="2:5" x14ac:dyDescent="0.25">
      <c r="B102" s="136"/>
      <c r="C102" s="134"/>
      <c r="D102" s="132" t="str">
        <f t="shared" si="1"/>
        <v/>
      </c>
      <c r="E102" s="137"/>
    </row>
  </sheetData>
  <mergeCells count="4">
    <mergeCell ref="B4:B6"/>
    <mergeCell ref="C4:C6"/>
    <mergeCell ref="D4:D6"/>
    <mergeCell ref="E4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Domestic Water</vt:lpstr>
      <vt:lpstr>Riser Size Calculator</vt:lpstr>
      <vt:lpstr>Hydronics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Porter</dc:creator>
  <cp:lastModifiedBy>Alexandre Porter</cp:lastModifiedBy>
  <dcterms:created xsi:type="dcterms:W3CDTF">2015-06-05T18:17:20Z</dcterms:created>
  <dcterms:modified xsi:type="dcterms:W3CDTF">2021-12-15T16:22:22Z</dcterms:modified>
</cp:coreProperties>
</file>