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andre\Desktop\HVAC Excel Sheets\"/>
    </mc:Choice>
  </mc:AlternateContent>
  <xr:revisionPtr revIDLastSave="0" documentId="13_ncr:1_{73A1089E-9FA8-42FC-9346-EC8BE10B16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." sheetId="1" r:id="rId1"/>
    <sheet name="Table A.1" sheetId="2" r:id="rId2"/>
    <sheet name="Table A.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6" i="1"/>
  <c r="D28" i="1" s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A3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6" i="3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6" i="2"/>
  <c r="A6" i="1"/>
  <c r="N8" i="1" l="1"/>
  <c r="V8" i="1" l="1"/>
  <c r="W8" i="1"/>
  <c r="X9" i="1" s="1"/>
  <c r="Q8" i="1"/>
  <c r="R9" i="1" s="1"/>
  <c r="T8" i="1"/>
  <c r="U9" i="1" s="1"/>
  <c r="U8" i="1"/>
  <c r="V9" i="1" s="1"/>
  <c r="O8" i="1"/>
  <c r="P9" i="1" s="1"/>
  <c r="R8" i="1"/>
  <c r="S9" i="1" s="1"/>
  <c r="S8" i="1"/>
  <c r="T9" i="1" s="1"/>
  <c r="P8" i="1"/>
  <c r="Q9" i="1" s="1"/>
  <c r="K11" i="1" l="1"/>
  <c r="K12" i="1"/>
  <c r="K13" i="1"/>
  <c r="K14" i="1"/>
  <c r="K7" i="1"/>
  <c r="K8" i="1"/>
  <c r="K9" i="1"/>
  <c r="K10" i="1"/>
  <c r="W9" i="1"/>
  <c r="G27" i="1" s="1"/>
</calcChain>
</file>

<file path=xl/sharedStrings.xml><?xml version="1.0" encoding="utf-8"?>
<sst xmlns="http://schemas.openxmlformats.org/spreadsheetml/2006/main" count="50" uniqueCount="27">
  <si>
    <t>2</t>
  </si>
  <si>
    <t>Pipe Size (NPS)</t>
  </si>
  <si>
    <t>Length of pipe (ft)</t>
  </si>
  <si>
    <t>Length of longuest run (ft):</t>
  </si>
  <si>
    <t>or</t>
  </si>
  <si>
    <t>Length of longuest run (m):</t>
  </si>
  <si>
    <t>TOTAL MBH:</t>
  </si>
  <si>
    <t>and</t>
  </si>
  <si>
    <t>Total System Pressure (w.c.)</t>
  </si>
  <si>
    <t>Pressure Drop</t>
  </si>
  <si>
    <t>Length in ft:</t>
  </si>
  <si>
    <r>
      <rPr>
        <b/>
        <sz val="14"/>
        <color theme="1"/>
        <rFont val="Calibri"/>
        <family val="2"/>
        <scheme val="minor"/>
      </rPr>
      <t xml:space="preserve">Table A.2
</t>
    </r>
    <r>
      <rPr>
        <sz val="14"/>
        <color theme="1"/>
        <rFont val="Calibri"/>
        <family val="2"/>
        <scheme val="minor"/>
      </rPr>
      <t>Maximum capacity of natural gas in thousands of Btuh for
Schedule 40 pipe and plastic pipe, including fittings, for pressures
of 7 in w.c. up to 14 in w.c. based on a pressure drop of 1 in w.c.
(See Clauses 6.3.2, 6.3.4, 6.3.5, A.2.3, A.2.4, A.2.6, A.3.5, E.1.2, and E.2.2.)
(a) Imperial</t>
    </r>
  </si>
  <si>
    <t>Table Values</t>
  </si>
  <si>
    <t>Length equivalent (ft)</t>
  </si>
  <si>
    <t>Lookup Values</t>
  </si>
  <si>
    <t>Lookup Values:</t>
  </si>
  <si>
    <t>TOO HIGH</t>
  </si>
  <si>
    <t>between 7 and 14 w.c.</t>
  </si>
  <si>
    <t>less than or equal to 7 w.c.</t>
  </si>
  <si>
    <t>less than or equal to 0.5 w.c.</t>
  </si>
  <si>
    <t>more than 0.5 w.c.</t>
  </si>
  <si>
    <t>TOTAL BRANCH MBH</t>
  </si>
  <si>
    <t>TOO LONG FOR DATA TABLE</t>
  </si>
  <si>
    <t>System Inputs</t>
  </si>
  <si>
    <t>Main Branch:</t>
  </si>
  <si>
    <t>PIPE SIZE</t>
  </si>
  <si>
    <r>
      <rPr>
        <b/>
        <sz val="14"/>
        <color theme="1"/>
        <rFont val="Calibri"/>
        <family val="2"/>
        <scheme val="minor"/>
      </rPr>
      <t>Table A.1</t>
    </r>
    <r>
      <rPr>
        <sz val="11"/>
        <color theme="1"/>
        <rFont val="Calibri"/>
        <family val="2"/>
        <scheme val="minor"/>
      </rPr>
      <t xml:space="preserve">
Maximum capacity of natural gas in thousands of BTUH for Schedule 40 pipe and plastic pipe, including fittings, for pressures of less than 7 in w.c. based on a pressure drop of 0.5 in w.c.
(See Clauses 6.3.2, 6.3.5, A.2.3, A.2.4, A.2.6, and A.3.5.)
(a) Imperial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</si>
</sst>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5">
    <xf numFmtId="0" fontId="0" fillId="0" borderId="0" xfId="0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8" xfId="0" quotePrefix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2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4" borderId="17" xfId="0" applyFill="1" applyBorder="1" applyAlignment="1">
      <alignment horizontal="center"/>
    </xf>
    <xf numFmtId="0" fontId="1" fillId="2" borderId="1" xfId="1"/>
    <xf numFmtId="0" fontId="1" fillId="0" borderId="0" xfId="1" applyFill="1" applyBorder="1"/>
    <xf numFmtId="0" fontId="0" fillId="6" borderId="13" xfId="0" applyFill="1" applyBorder="1" applyAlignment="1">
      <alignment horizontal="center"/>
    </xf>
    <xf numFmtId="12" fontId="0" fillId="7" borderId="13" xfId="0" applyNumberForma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2" fontId="0" fillId="4" borderId="17" xfId="0" applyNumberFormat="1" applyFill="1" applyBorder="1" applyAlignment="1">
      <alignment horizontal="center"/>
    </xf>
    <xf numFmtId="12" fontId="0" fillId="4" borderId="18" xfId="0" quotePrefix="1" applyNumberFormat="1" applyFill="1" applyBorder="1" applyAlignment="1">
      <alignment horizontal="center"/>
    </xf>
    <xf numFmtId="12" fontId="0" fillId="4" borderId="18" xfId="0" applyNumberFormat="1" applyFill="1" applyBorder="1" applyAlignment="1">
      <alignment horizontal="center"/>
    </xf>
    <xf numFmtId="12" fontId="0" fillId="4" borderId="19" xfId="0" applyNumberForma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5" borderId="5" xfId="0" applyFill="1" applyBorder="1"/>
    <xf numFmtId="0" fontId="0" fillId="4" borderId="33" xfId="0" applyFill="1" applyBorder="1" applyAlignment="1">
      <alignment horizontal="center"/>
    </xf>
    <xf numFmtId="12" fontId="0" fillId="4" borderId="41" xfId="0" applyNumberFormat="1" applyFill="1" applyBorder="1" applyAlignment="1">
      <alignment horizontal="center"/>
    </xf>
    <xf numFmtId="12" fontId="0" fillId="4" borderId="42" xfId="0" applyNumberFormat="1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44" xfId="0" applyFill="1" applyBorder="1" applyAlignment="1">
      <alignment horizontal="center"/>
    </xf>
    <xf numFmtId="12" fontId="0" fillId="7" borderId="44" xfId="0" applyNumberFormat="1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5" xfId="0" applyFill="1" applyBorder="1"/>
    <xf numFmtId="12" fontId="0" fillId="4" borderId="43" xfId="0" applyNumberFormat="1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0" borderId="46" xfId="0" applyBorder="1"/>
    <xf numFmtId="0" fontId="0" fillId="0" borderId="14" xfId="0" applyBorder="1"/>
    <xf numFmtId="0" fontId="1" fillId="2" borderId="16" xfId="1" applyBorder="1"/>
    <xf numFmtId="0" fontId="0" fillId="0" borderId="17" xfId="0" applyBorder="1"/>
    <xf numFmtId="0" fontId="1" fillId="2" borderId="19" xfId="1" applyBorder="1"/>
    <xf numFmtId="0" fontId="5" fillId="9" borderId="23" xfId="1" applyFont="1" applyFill="1" applyBorder="1"/>
    <xf numFmtId="0" fontId="5" fillId="8" borderId="22" xfId="1" applyFont="1" applyFill="1" applyBorder="1"/>
    <xf numFmtId="12" fontId="2" fillId="10" borderId="2" xfId="2" applyNumberFormat="1" applyFill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0" borderId="6" xfId="0" applyBorder="1" applyAlignment="1">
      <alignment horizontal="left"/>
    </xf>
    <xf numFmtId="0" fontId="0" fillId="0" borderId="2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4" borderId="2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21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0" fillId="5" borderId="10" xfId="0" applyFill="1" applyBorder="1" applyAlignment="1">
      <alignment horizontal="left" wrapText="1"/>
    </xf>
    <xf numFmtId="0" fontId="0" fillId="4" borderId="8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3" fillId="5" borderId="21" xfId="0" applyFont="1" applyFill="1" applyBorder="1" applyAlignment="1">
      <alignment horizontal="left" wrapText="1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283845</xdr:colOff>
      <xdr:row>0</xdr:row>
      <xdr:rowOff>59055</xdr:rowOff>
    </xdr:from>
    <xdr:to>
      <xdr:col>11</xdr:col>
      <xdr:colOff>607695</xdr:colOff>
      <xdr:row>2</xdr:row>
      <xdr:rowOff>144780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26889A9-4A7B-444E-8F7C-9C5F27F26B74}"/>
            </a:ext>
          </a:extLst>
        </xdr:cNvPr>
        <xdr:cNvSpPr txBox="1">
          <a:spLocks noChangeArrowheads="1"/>
        </xdr:cNvSpPr>
      </xdr:nvSpPr>
      <xdr:spPr bwMode="auto">
        <a:xfrm>
          <a:off x="283845" y="59055"/>
          <a:ext cx="9155430" cy="4514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es-PA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Gas Pipulator</a:t>
          </a:r>
          <a:r>
            <a:rPr lang="es-PA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- </a:t>
          </a:r>
          <a:r>
            <a:rPr lang="es-PA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Longuest Run Method</a:t>
          </a:r>
          <a:r>
            <a:rPr lang="es-PA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- See CSA-B149.1-15 Gas and Propane, Appendix A, Section A.3 for additional details and instrutions.</a:t>
          </a:r>
        </a:p>
        <a:p>
          <a:pPr algn="l" rtl="0">
            <a:defRPr sz="1000"/>
          </a:pPr>
          <a:r>
            <a:rPr lang="es-PA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</a:t>
          </a:r>
        </a:p>
      </xdr:txBody>
    </xdr:sp>
    <xdr:clientData/>
  </xdr:twoCellAnchor>
  <xdr:oneCellAnchor>
    <xdr:from>
      <xdr:col>13</xdr:col>
      <xdr:colOff>942975</xdr:colOff>
      <xdr:row>15</xdr:row>
      <xdr:rowOff>47625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995B023-37F0-4048-8B4F-DFFC8342BA8D}"/>
            </a:ext>
          </a:extLst>
        </xdr:cNvPr>
        <xdr:cNvSpPr txBox="1"/>
      </xdr:nvSpPr>
      <xdr:spPr>
        <a:xfrm>
          <a:off x="10829925" y="295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2</xdr:col>
      <xdr:colOff>7620</xdr:colOff>
      <xdr:row>3</xdr:row>
      <xdr:rowOff>83820</xdr:rowOff>
    </xdr:from>
    <xdr:to>
      <xdr:col>7</xdr:col>
      <xdr:colOff>332349</xdr:colOff>
      <xdr:row>22</xdr:row>
      <xdr:rowOff>91440</xdr:rowOff>
    </xdr:to>
    <xdr:pic>
      <xdr:nvPicPr>
        <xdr:cNvPr id="3" name="Picture 2" descr="Gas Pipe Sizing and how it affects the functionality of your 45 – Eccotemp  Help Desk">
          <a:extLst>
            <a:ext uri="{FF2B5EF4-FFF2-40B4-BE49-F238E27FC236}">
              <a16:creationId xmlns:a16="http://schemas.microsoft.com/office/drawing/2014/main" id="{CA3FF802-A920-345F-AE85-25ADE29F1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632460"/>
          <a:ext cx="6093069" cy="3520440"/>
        </a:xfrm>
        <a:prstGeom prst="rect">
          <a:avLst/>
        </a:prstGeom>
        <a:noFill/>
        <a:ln w="381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655320</xdr:colOff>
      <xdr:row>10</xdr:row>
      <xdr:rowOff>7620</xdr:rowOff>
    </xdr:from>
    <xdr:to>
      <xdr:col>3</xdr:col>
      <xdr:colOff>1569720</xdr:colOff>
      <xdr:row>19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9669944-A746-0126-B547-C656B83F046E}"/>
            </a:ext>
          </a:extLst>
        </xdr:cNvPr>
        <xdr:cNvCxnSpPr/>
      </xdr:nvCxnSpPr>
      <xdr:spPr>
        <a:xfrm flipV="1">
          <a:off x="1264920" y="1874520"/>
          <a:ext cx="2727960" cy="16383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1546860</xdr:colOff>
      <xdr:row>9</xdr:row>
      <xdr:rowOff>167640</xdr:rowOff>
    </xdr:from>
    <xdr:to>
      <xdr:col>5</xdr:col>
      <xdr:colOff>38100</xdr:colOff>
      <xdr:row>13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BE007D1-5681-498D-8209-5E4B8FE27F3F}"/>
            </a:ext>
          </a:extLst>
        </xdr:cNvPr>
        <xdr:cNvCxnSpPr/>
      </xdr:nvCxnSpPr>
      <xdr:spPr>
        <a:xfrm flipH="1" flipV="1">
          <a:off x="3970020" y="1851660"/>
          <a:ext cx="914400" cy="56388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137160</xdr:colOff>
      <xdr:row>12</xdr:row>
      <xdr:rowOff>175260</xdr:rowOff>
    </xdr:from>
    <xdr:to>
      <xdr:col>5</xdr:col>
      <xdr:colOff>15240</xdr:colOff>
      <xdr:row>14</xdr:row>
      <xdr:rowOff>99060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30DC882-8266-47D8-8389-D5E253A109E3}"/>
            </a:ext>
          </a:extLst>
        </xdr:cNvPr>
        <xdr:cNvCxnSpPr/>
      </xdr:nvCxnSpPr>
      <xdr:spPr>
        <a:xfrm flipV="1">
          <a:off x="4373880" y="2407920"/>
          <a:ext cx="487680" cy="2895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883920</xdr:colOff>
      <xdr:row>17</xdr:row>
      <xdr:rowOff>167640</xdr:rowOff>
    </xdr:from>
    <xdr:to>
      <xdr:col>3</xdr:col>
      <xdr:colOff>22860</xdr:colOff>
      <xdr:row>20</xdr:row>
      <xdr:rowOff>7620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796E3D9-3425-4CDD-816D-589AE407448C}"/>
            </a:ext>
          </a:extLst>
        </xdr:cNvPr>
        <xdr:cNvSpPr/>
      </xdr:nvSpPr>
      <xdr:spPr>
        <a:xfrm>
          <a:off x="1493520" y="3314700"/>
          <a:ext cx="952500" cy="388620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723900</xdr:colOff>
      <xdr:row>19</xdr:row>
      <xdr:rowOff>7620</xdr:rowOff>
    </xdr:from>
    <xdr:to>
      <xdr:col>5</xdr:col>
      <xdr:colOff>845820</xdr:colOff>
      <xdr:row>25</xdr:row>
      <xdr:rowOff>175260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42CF08F-12A6-339A-BDE5-251AA54707D5}"/>
            </a:ext>
          </a:extLst>
        </xdr:cNvPr>
        <xdr:cNvCxnSpPr/>
      </xdr:nvCxnSpPr>
      <xdr:spPr>
        <a:xfrm flipH="1" flipV="1">
          <a:off x="1333500" y="3520440"/>
          <a:ext cx="4358640" cy="12725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975360</xdr:colOff>
      <xdr:row>13</xdr:row>
      <xdr:rowOff>129540</xdr:rowOff>
    </xdr:from>
    <xdr:to>
      <xdr:col>2</xdr:col>
      <xdr:colOff>1790700</xdr:colOff>
      <xdr:row>15</xdr:row>
      <xdr:rowOff>121920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B85D5103-FE41-42A6-ABF4-0A09686F4170}"/>
            </a:ext>
          </a:extLst>
        </xdr:cNvPr>
        <xdr:cNvSpPr/>
      </xdr:nvSpPr>
      <xdr:spPr>
        <a:xfrm>
          <a:off x="1584960" y="2545080"/>
          <a:ext cx="815340" cy="35814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289560</xdr:colOff>
      <xdr:row>8</xdr:row>
      <xdr:rowOff>152400</xdr:rowOff>
    </xdr:from>
    <xdr:to>
      <xdr:col>2</xdr:col>
      <xdr:colOff>1303020</xdr:colOff>
      <xdr:row>10</xdr:row>
      <xdr:rowOff>137160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0D653F2-009F-4983-8115-B121824015F7}"/>
            </a:ext>
          </a:extLst>
        </xdr:cNvPr>
        <xdr:cNvSpPr/>
      </xdr:nvSpPr>
      <xdr:spPr>
        <a:xfrm>
          <a:off x="899160" y="1645920"/>
          <a:ext cx="1013460" cy="35814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571500</xdr:colOff>
      <xdr:row>8</xdr:row>
      <xdr:rowOff>68580</xdr:rowOff>
    </xdr:from>
    <xdr:to>
      <xdr:col>3</xdr:col>
      <xdr:colOff>1272540</xdr:colOff>
      <xdr:row>10</xdr:row>
      <xdr:rowOff>53340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D1AB873-547B-41C5-9FC1-A4C6E953561D}"/>
            </a:ext>
          </a:extLst>
        </xdr:cNvPr>
        <xdr:cNvSpPr/>
      </xdr:nvSpPr>
      <xdr:spPr>
        <a:xfrm>
          <a:off x="2994660" y="1562100"/>
          <a:ext cx="701040" cy="35814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487680</xdr:colOff>
      <xdr:row>13</xdr:row>
      <xdr:rowOff>114300</xdr:rowOff>
    </xdr:from>
    <xdr:to>
      <xdr:col>3</xdr:col>
      <xdr:colOff>1188720</xdr:colOff>
      <xdr:row>15</xdr:row>
      <xdr:rowOff>60960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F4522794-649B-4352-8A76-BEB0BB38B3A3}"/>
            </a:ext>
          </a:extLst>
        </xdr:cNvPr>
        <xdr:cNvSpPr/>
      </xdr:nvSpPr>
      <xdr:spPr>
        <a:xfrm>
          <a:off x="2910840" y="2529840"/>
          <a:ext cx="701040" cy="31242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434340</xdr:colOff>
      <xdr:row>8</xdr:row>
      <xdr:rowOff>76200</xdr:rowOff>
    </xdr:from>
    <xdr:to>
      <xdr:col>5</xdr:col>
      <xdr:colOff>525780</xdr:colOff>
      <xdr:row>10</xdr:row>
      <xdr:rowOff>15240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8BB287E9-B9C8-468F-B70A-8222C7F1082F}"/>
            </a:ext>
          </a:extLst>
        </xdr:cNvPr>
        <xdr:cNvSpPr/>
      </xdr:nvSpPr>
      <xdr:spPr>
        <a:xfrm>
          <a:off x="4671060" y="1569720"/>
          <a:ext cx="701040" cy="31242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266700</xdr:colOff>
      <xdr:row>17</xdr:row>
      <xdr:rowOff>99060</xdr:rowOff>
    </xdr:from>
    <xdr:to>
      <xdr:col>6</xdr:col>
      <xdr:colOff>297180</xdr:colOff>
      <xdr:row>19</xdr:row>
      <xdr:rowOff>45720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FBC4EDA-4C36-492D-AA67-B108EFF77636}"/>
            </a:ext>
          </a:extLst>
        </xdr:cNvPr>
        <xdr:cNvSpPr/>
      </xdr:nvSpPr>
      <xdr:spPr>
        <a:xfrm>
          <a:off x="5113020" y="3246120"/>
          <a:ext cx="883920" cy="31242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</xdr:col>
      <xdr:colOff>662940</xdr:colOff>
      <xdr:row>19</xdr:row>
      <xdr:rowOff>7620</xdr:rowOff>
    </xdr:from>
    <xdr:to>
      <xdr:col>3</xdr:col>
      <xdr:colOff>1402080</xdr:colOff>
      <xdr:row>20</xdr:row>
      <xdr:rowOff>137160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F9ACA4C-6B2F-4EE1-8C4E-8D672899BD98}"/>
            </a:ext>
          </a:extLst>
        </xdr:cNvPr>
        <xdr:cNvSpPr/>
      </xdr:nvSpPr>
      <xdr:spPr>
        <a:xfrm>
          <a:off x="3086100" y="3520440"/>
          <a:ext cx="739140" cy="31242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9</xdr:row>
      <xdr:rowOff>7620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273D700-D794-43B7-8924-CC03CF37B550}"/>
            </a:ext>
          </a:extLst>
        </xdr:cNvPr>
        <xdr:cNvSpPr/>
      </xdr:nvSpPr>
      <xdr:spPr>
        <a:xfrm>
          <a:off x="7612380" y="1112520"/>
          <a:ext cx="609600" cy="57912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617220</xdr:colOff>
      <xdr:row>10</xdr:row>
      <xdr:rowOff>0</xdr:rowOff>
    </xdr:from>
    <xdr:to>
      <xdr:col>10</xdr:col>
      <xdr:colOff>15240</xdr:colOff>
      <xdr:row>14</xdr:row>
      <xdr:rowOff>15240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D54EC3F-FCA6-4B57-BAD3-8FFCDB74F31F}"/>
            </a:ext>
          </a:extLst>
        </xdr:cNvPr>
        <xdr:cNvSpPr/>
      </xdr:nvSpPr>
      <xdr:spPr>
        <a:xfrm>
          <a:off x="7604760" y="1866900"/>
          <a:ext cx="632460" cy="74676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323850</xdr:colOff>
      <xdr:row>0</xdr:row>
      <xdr:rowOff>0</xdr:rowOff>
    </xdr:from>
    <xdr:to>
      <xdr:col>24</xdr:col>
      <xdr:colOff>285750</xdr:colOff>
      <xdr:row>32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3EA0F3-6A32-424A-9979-2A1B5B5D73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2145"/>
        <a:stretch/>
      </xdr:blipFill>
      <xdr:spPr>
        <a:xfrm>
          <a:off x="8420100" y="66675"/>
          <a:ext cx="6057900" cy="7048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21</xdr:col>
      <xdr:colOff>581702</xdr:colOff>
      <xdr:row>29</xdr:row>
      <xdr:rowOff>29466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78FF66-9AD2-4F90-8AA5-10A3B9649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00025"/>
          <a:ext cx="4848902" cy="6382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X102"/>
  <sheetViews>
    <sheetView tabSelected="1" topLeftCell="B5" zoomScaleNormal="100" workbookViewId="0">
      <selection activeCell="J21" sqref="J21"/>
    </sheetView>
  </sheetViews>
  <sheetFormatPr defaultRowHeight="14.4" x14ac:dyDescent="0.3"/>
  <cols>
    <col min="1" max="1" width="9.44140625" hidden="1" customWidth="1"/>
    <col min="3" max="3" width="26.44140625" bestFit="1" customWidth="1"/>
    <col min="4" max="4" width="26.44140625" customWidth="1"/>
    <col min="6" max="6" width="12.44140625" bestFit="1" customWidth="1"/>
    <col min="7" max="7" width="9.88671875" bestFit="1" customWidth="1"/>
    <col min="9" max="9" width="9.109375" customWidth="1"/>
    <col min="14" max="14" width="20.5546875" bestFit="1" customWidth="1"/>
    <col min="15" max="23" width="9.33203125" customWidth="1"/>
    <col min="24" max="24" width="9.33203125" hidden="1" customWidth="1"/>
  </cols>
  <sheetData>
    <row r="4" spans="1:24" x14ac:dyDescent="0.3">
      <c r="I4" s="62"/>
      <c r="J4" s="56" t="s">
        <v>21</v>
      </c>
      <c r="K4" s="56" t="s">
        <v>25</v>
      </c>
      <c r="L4" s="64"/>
    </row>
    <row r="5" spans="1:24" ht="15" thickBot="1" x14ac:dyDescent="0.35">
      <c r="A5" t="s">
        <v>10</v>
      </c>
      <c r="I5" s="63"/>
      <c r="J5" s="57"/>
      <c r="K5" s="57"/>
      <c r="L5" s="65"/>
      <c r="N5" t="s">
        <v>12</v>
      </c>
    </row>
    <row r="6" spans="1:24" ht="15" customHeight="1" thickBot="1" x14ac:dyDescent="0.35">
      <c r="A6" s="14">
        <f>IF(D26&lt;&gt;0,D26,CONVERT(D28,"m","ft"))</f>
        <v>95</v>
      </c>
      <c r="I6" s="63"/>
      <c r="J6" s="58"/>
      <c r="K6" s="58"/>
      <c r="L6" s="65"/>
      <c r="N6" s="53" t="s">
        <v>13</v>
      </c>
      <c r="O6" s="59" t="s">
        <v>1</v>
      </c>
      <c r="P6" s="60"/>
      <c r="Q6" s="60"/>
      <c r="R6" s="60"/>
      <c r="S6" s="60"/>
      <c r="T6" s="60"/>
      <c r="U6" s="60"/>
      <c r="V6" s="60"/>
      <c r="W6" s="61"/>
      <c r="X6" s="39"/>
    </row>
    <row r="7" spans="1:24" ht="15" thickBot="1" x14ac:dyDescent="0.35">
      <c r="I7" s="18"/>
      <c r="J7" s="36">
        <v>274.89999999999998</v>
      </c>
      <c r="K7" s="37" t="str">
        <f>IF(J7&lt;&gt;0,LOOKUP(J7,$O$9:$X$9,$O$7:$X$7)&amp;" NPS", "-")</f>
        <v>1.25 NPS</v>
      </c>
      <c r="L7" s="19"/>
      <c r="N7" s="54"/>
      <c r="O7" s="30">
        <v>0.5</v>
      </c>
      <c r="P7" s="31">
        <v>0.75</v>
      </c>
      <c r="Q7" s="31">
        <v>1</v>
      </c>
      <c r="R7" s="31">
        <v>1.25</v>
      </c>
      <c r="S7" s="31">
        <v>1.5</v>
      </c>
      <c r="T7" s="31">
        <v>2</v>
      </c>
      <c r="U7" s="31">
        <v>2.5</v>
      </c>
      <c r="V7" s="31">
        <v>3</v>
      </c>
      <c r="W7" s="40">
        <v>4</v>
      </c>
      <c r="X7" s="38" t="s">
        <v>16</v>
      </c>
    </row>
    <row r="8" spans="1:24" ht="15" thickBot="1" x14ac:dyDescent="0.35">
      <c r="I8" s="18"/>
      <c r="J8" s="16">
        <v>199.9</v>
      </c>
      <c r="K8" s="37" t="str">
        <f>IF(J8&lt;&gt;0,LOOKUP(J8,$O$9:$X$9,$O$7:$X$7)&amp;" NPS", "-")</f>
        <v>1.25 NPS</v>
      </c>
      <c r="L8" s="19"/>
      <c r="N8" s="29">
        <f>ROUNDUP(A6,0)</f>
        <v>95</v>
      </c>
      <c r="O8" s="41">
        <f>IF($D$32="less than or equal to 7 w.c.",LOOKUP($N$8,'Table A.1'!$A$5:$A$35,'Table A.1'!D5:D35),IF($D$32="between 7 and 14 w.c.",LOOKUP($N$8,'Table A.2'!$A$5:$A$35,'Table A.2'!D5:D35),"Pressure not Specified"))</f>
        <v>45</v>
      </c>
      <c r="P8" s="42">
        <f>IF($D$32="less than or equal to 7 w.c.",LOOKUP($N$8,'Table A.1'!$A$5:$A$35,'Table A.1'!E5:E35),IF($D$32="between 7 and 14 w.c.",LOOKUP($N$8,'Table A.2'!$A$5:$A$35,'Table A.2'!E5:E35),"Pressure not Specified"))</f>
        <v>94</v>
      </c>
      <c r="Q8" s="42">
        <f>IF($D$32="less than or equal to 7 w.c.",LOOKUP($N$8,'Table A.1'!$A$5:$A$35,'Table A.1'!F5:F35),IF($D$32="between 7 and 14 w.c.",LOOKUP($N$8,'Table A.2'!$A$5:$A$35,'Table A.2'!F5:F35),"Pressure not Specified"))</f>
        <v>177</v>
      </c>
      <c r="R8" s="42">
        <f>IF($D$32="less than or equal to 7 w.c.",LOOKUP($N$8,'Table A.1'!$A$5:$A$35,'Table A.1'!G5:G35),IF($D$32="between 7 and 14 w.c.",LOOKUP($N$8,'Table A.2'!$A$5:$A$35,'Table A.2'!G5:G35),"Pressure not Specified"))</f>
        <v>363</v>
      </c>
      <c r="S8" s="42">
        <f>IF($D$32="less than or equal to 7 w.c.",LOOKUP($N$8,'Table A.1'!$A$5:$A$35,'Table A.1'!H5:H35),IF($D$32="between 7 and 14 w.c.",LOOKUP($N$8,'Table A.2'!$A$5:$A$35,'Table A.2'!H5:H35),"Pressure not Specified"))</f>
        <v>544</v>
      </c>
      <c r="T8" s="42">
        <f>IF($D$32="less than or equal to 7 w.c.",LOOKUP($N$8,'Table A.1'!$A$5:$A$35,'Table A.1'!I5:I35),IF($D$32="between 7 and 14 w.c.",LOOKUP($N$8,'Table A.2'!$A$5:$A$35,'Table A.2'!I5:I35),"Pressure not Specified"))</f>
        <v>1047</v>
      </c>
      <c r="U8" s="42">
        <f>IF($D$32="less than or equal to 7 w.c.",LOOKUP($N$8,'Table A.1'!$A$5:$A$35,'Table A.1'!J5:J35),IF($D$32="between 7 and 14 w.c.",LOOKUP($N$8,'Table A.2'!$A$5:$A$35,'Table A.2'!J5:J35),"Pressure not Specified"))</f>
        <v>1669</v>
      </c>
      <c r="V8" s="42">
        <f>IF($D$32="less than or equal to 7 w.c.",LOOKUP($N$8,'Table A.1'!$A$5:$A$35,'Table A.1'!K5:K35),IF($D$32="between 7 and 14 w.c.",LOOKUP($N$8,'Table A.2'!$A$5:$A$35,'Table A.2'!K5:K35),"Pressure not Specified"))</f>
        <v>2950</v>
      </c>
      <c r="W8" s="43">
        <f>IF($D$32="less than or equal to 7 w.c.",LOOKUP($N$8,'Table A.1'!$A$5:$A$35,'Table A.1'!L5:L35),IF($D$32="between 7 and 14 w.c.",LOOKUP($N$8,'Table A.2'!$A$5:$A$35,'Table A.2'!L5:L35),"Pressure not Specified"))</f>
        <v>6018</v>
      </c>
      <c r="X8" s="32"/>
    </row>
    <row r="9" spans="1:24" ht="15" thickBot="1" x14ac:dyDescent="0.35">
      <c r="I9" s="18"/>
      <c r="J9" s="16">
        <v>75</v>
      </c>
      <c r="K9" s="37" t="str">
        <f t="shared" ref="K9:K71" si="0">IF(J9&lt;&gt;0,LOOKUP(J9,$O$9:$X$9,$O$7:$X$7)&amp;" NPS", "-")</f>
        <v>0.75 NPS</v>
      </c>
      <c r="L9" s="19"/>
      <c r="N9" s="28" t="s">
        <v>15</v>
      </c>
      <c r="O9" s="33">
        <v>0</v>
      </c>
      <c r="P9" s="34">
        <f t="shared" ref="P9:X9" si="1">O8+1</f>
        <v>46</v>
      </c>
      <c r="Q9" s="34">
        <f t="shared" si="1"/>
        <v>95</v>
      </c>
      <c r="R9" s="34">
        <f t="shared" si="1"/>
        <v>178</v>
      </c>
      <c r="S9" s="34">
        <f t="shared" si="1"/>
        <v>364</v>
      </c>
      <c r="T9" s="34">
        <f t="shared" si="1"/>
        <v>545</v>
      </c>
      <c r="U9" s="34">
        <f t="shared" si="1"/>
        <v>1048</v>
      </c>
      <c r="V9" s="34">
        <f t="shared" si="1"/>
        <v>1670</v>
      </c>
      <c r="W9" s="35">
        <f t="shared" si="1"/>
        <v>2951</v>
      </c>
      <c r="X9" s="35">
        <f t="shared" si="1"/>
        <v>6019</v>
      </c>
    </row>
    <row r="10" spans="1:24" x14ac:dyDescent="0.3">
      <c r="I10" s="18"/>
      <c r="J10" s="16"/>
      <c r="K10" s="37" t="str">
        <f t="shared" si="0"/>
        <v>-</v>
      </c>
      <c r="L10" s="19"/>
    </row>
    <row r="11" spans="1:24" x14ac:dyDescent="0.3">
      <c r="I11" s="18"/>
      <c r="J11" s="16">
        <v>120</v>
      </c>
      <c r="K11" s="37" t="str">
        <f t="shared" si="0"/>
        <v>1 NPS</v>
      </c>
      <c r="L11" s="19"/>
    </row>
    <row r="12" spans="1:24" x14ac:dyDescent="0.3">
      <c r="I12" s="18"/>
      <c r="J12" s="16">
        <v>25</v>
      </c>
      <c r="K12" s="37" t="str">
        <f>IF(J12&lt;&gt;0,LOOKUP(J12,$O$9:$X$9,$O$7:$X$7)&amp;" NPS", "-")</f>
        <v>0.5 NPS</v>
      </c>
      <c r="L12" s="19"/>
    </row>
    <row r="13" spans="1:24" x14ac:dyDescent="0.3">
      <c r="A13" t="s">
        <v>18</v>
      </c>
      <c r="I13" s="18"/>
      <c r="J13" s="16">
        <v>40</v>
      </c>
      <c r="K13" s="37" t="str">
        <f t="shared" si="0"/>
        <v>0.5 NPS</v>
      </c>
      <c r="L13" s="19"/>
    </row>
    <row r="14" spans="1:24" x14ac:dyDescent="0.3">
      <c r="A14" t="s">
        <v>17</v>
      </c>
      <c r="D14" s="15"/>
      <c r="I14" s="18"/>
      <c r="J14" s="16">
        <v>55</v>
      </c>
      <c r="K14" s="37" t="str">
        <f t="shared" si="0"/>
        <v>0.75 NPS</v>
      </c>
      <c r="L14" s="19"/>
    </row>
    <row r="15" spans="1:24" x14ac:dyDescent="0.3">
      <c r="I15" s="18"/>
      <c r="J15" s="16"/>
      <c r="K15" s="37" t="str">
        <f t="shared" si="0"/>
        <v>-</v>
      </c>
      <c r="L15" s="19"/>
    </row>
    <row r="16" spans="1:24" x14ac:dyDescent="0.3">
      <c r="A16" t="s">
        <v>19</v>
      </c>
      <c r="I16" s="18"/>
      <c r="J16" s="16"/>
      <c r="K16" s="37" t="str">
        <f t="shared" si="0"/>
        <v>-</v>
      </c>
      <c r="L16" s="19"/>
    </row>
    <row r="17" spans="1:12" x14ac:dyDescent="0.3">
      <c r="A17" t="s">
        <v>20</v>
      </c>
      <c r="I17" s="18"/>
      <c r="J17" s="16"/>
      <c r="K17" s="37" t="str">
        <f t="shared" si="0"/>
        <v>-</v>
      </c>
      <c r="L17" s="19"/>
    </row>
    <row r="18" spans="1:12" x14ac:dyDescent="0.3">
      <c r="I18" s="18"/>
      <c r="J18" s="16"/>
      <c r="K18" s="37" t="str">
        <f t="shared" si="0"/>
        <v>-</v>
      </c>
      <c r="L18" s="19"/>
    </row>
    <row r="19" spans="1:12" x14ac:dyDescent="0.3">
      <c r="I19" s="18"/>
      <c r="J19" s="16"/>
      <c r="K19" s="37" t="str">
        <f t="shared" si="0"/>
        <v>-</v>
      </c>
      <c r="L19" s="19"/>
    </row>
    <row r="20" spans="1:12" x14ac:dyDescent="0.3">
      <c r="I20" s="18"/>
      <c r="J20" s="16"/>
      <c r="K20" s="37" t="str">
        <f t="shared" si="0"/>
        <v>-</v>
      </c>
      <c r="L20" s="19"/>
    </row>
    <row r="21" spans="1:12" x14ac:dyDescent="0.3">
      <c r="I21" s="18"/>
      <c r="J21" s="16"/>
      <c r="K21" s="37" t="str">
        <f t="shared" si="0"/>
        <v>-</v>
      </c>
      <c r="L21" s="19"/>
    </row>
    <row r="22" spans="1:12" x14ac:dyDescent="0.3">
      <c r="I22" s="18"/>
      <c r="J22" s="16"/>
      <c r="K22" s="37" t="str">
        <f t="shared" si="0"/>
        <v>-</v>
      </c>
      <c r="L22" s="19"/>
    </row>
    <row r="23" spans="1:12" x14ac:dyDescent="0.3">
      <c r="I23" s="18"/>
      <c r="J23" s="16"/>
      <c r="K23" s="37" t="str">
        <f t="shared" si="0"/>
        <v>-</v>
      </c>
      <c r="L23" s="19"/>
    </row>
    <row r="24" spans="1:12" x14ac:dyDescent="0.3">
      <c r="I24" s="18"/>
      <c r="J24" s="16"/>
      <c r="K24" s="37" t="str">
        <f t="shared" si="0"/>
        <v>-</v>
      </c>
      <c r="L24" s="19"/>
    </row>
    <row r="25" spans="1:12" ht="15" thickBot="1" x14ac:dyDescent="0.35">
      <c r="C25" s="55" t="s">
        <v>23</v>
      </c>
      <c r="D25" s="55"/>
      <c r="I25" s="18"/>
      <c r="J25" s="16"/>
      <c r="K25" s="37" t="str">
        <f t="shared" si="0"/>
        <v>-</v>
      </c>
      <c r="L25" s="19"/>
    </row>
    <row r="26" spans="1:12" x14ac:dyDescent="0.3">
      <c r="C26" s="7" t="s">
        <v>3</v>
      </c>
      <c r="D26" s="51">
        <f>20+30+15+30</f>
        <v>95</v>
      </c>
      <c r="I26" s="18"/>
      <c r="J26" s="16"/>
      <c r="K26" s="37" t="str">
        <f t="shared" si="0"/>
        <v>-</v>
      </c>
      <c r="L26" s="19"/>
    </row>
    <row r="27" spans="1:12" ht="15" thickBot="1" x14ac:dyDescent="0.35">
      <c r="C27" s="27" t="s">
        <v>4</v>
      </c>
      <c r="D27" s="26"/>
      <c r="F27" t="s">
        <v>24</v>
      </c>
      <c r="G27" s="52" t="str">
        <f>IF(D30&gt;=1,LOOKUP($D$30,O9:X9,O7:X7)&amp;" NPS","-")</f>
        <v>1.5 NPS</v>
      </c>
      <c r="I27" s="18"/>
      <c r="J27" s="16"/>
      <c r="K27" s="37" t="str">
        <f t="shared" si="0"/>
        <v>-</v>
      </c>
      <c r="L27" s="19"/>
    </row>
    <row r="28" spans="1:12" x14ac:dyDescent="0.3">
      <c r="C28" s="7" t="s">
        <v>5</v>
      </c>
      <c r="D28" s="51">
        <f>D26*CONVERT(1,"ft","m")</f>
        <v>28.956000000000003</v>
      </c>
      <c r="I28" s="18"/>
      <c r="J28" s="16"/>
      <c r="K28" s="37" t="str">
        <f t="shared" si="0"/>
        <v>-</v>
      </c>
      <c r="L28" s="19"/>
    </row>
    <row r="29" spans="1:12" x14ac:dyDescent="0.3">
      <c r="C29" s="18" t="s">
        <v>7</v>
      </c>
      <c r="D29" s="19"/>
      <c r="I29" s="18"/>
      <c r="J29" s="16"/>
      <c r="K29" s="37" t="str">
        <f t="shared" si="0"/>
        <v>-</v>
      </c>
      <c r="L29" s="19"/>
    </row>
    <row r="30" spans="1:12" ht="15" thickBot="1" x14ac:dyDescent="0.35">
      <c r="C30" s="10" t="s">
        <v>6</v>
      </c>
      <c r="D30" s="50">
        <f>394900/1000</f>
        <v>394.9</v>
      </c>
      <c r="I30" s="18"/>
      <c r="J30" s="16"/>
      <c r="K30" s="37" t="str">
        <f t="shared" si="0"/>
        <v>-</v>
      </c>
      <c r="L30" s="19"/>
    </row>
    <row r="31" spans="1:12" ht="15" thickBot="1" x14ac:dyDescent="0.35">
      <c r="C31" s="45"/>
      <c r="D31" s="45"/>
      <c r="I31" s="18"/>
      <c r="J31" s="16"/>
      <c r="K31" s="37" t="str">
        <f t="shared" si="0"/>
        <v>-</v>
      </c>
      <c r="L31" s="19"/>
    </row>
    <row r="32" spans="1:12" x14ac:dyDescent="0.3">
      <c r="C32" s="46" t="s">
        <v>8</v>
      </c>
      <c r="D32" s="47" t="s">
        <v>18</v>
      </c>
      <c r="I32" s="18"/>
      <c r="J32" s="16"/>
      <c r="K32" s="37" t="str">
        <f t="shared" si="0"/>
        <v>-</v>
      </c>
      <c r="L32" s="19"/>
    </row>
    <row r="33" spans="3:12" ht="15" thickBot="1" x14ac:dyDescent="0.35">
      <c r="C33" s="48" t="s">
        <v>9</v>
      </c>
      <c r="D33" s="49" t="s">
        <v>19</v>
      </c>
      <c r="I33" s="18"/>
      <c r="J33" s="16"/>
      <c r="K33" s="37" t="str">
        <f t="shared" si="0"/>
        <v>-</v>
      </c>
      <c r="L33" s="19"/>
    </row>
    <row r="34" spans="3:12" x14ac:dyDescent="0.3">
      <c r="I34" s="18"/>
      <c r="J34" s="16"/>
      <c r="K34" s="37" t="str">
        <f t="shared" si="0"/>
        <v>-</v>
      </c>
      <c r="L34" s="19"/>
    </row>
    <row r="35" spans="3:12" x14ac:dyDescent="0.3">
      <c r="I35" s="18"/>
      <c r="J35" s="16"/>
      <c r="K35" s="37" t="str">
        <f t="shared" si="0"/>
        <v>-</v>
      </c>
      <c r="L35" s="19"/>
    </row>
    <row r="36" spans="3:12" x14ac:dyDescent="0.3">
      <c r="I36" s="18"/>
      <c r="J36" s="16"/>
      <c r="K36" s="37" t="str">
        <f t="shared" si="0"/>
        <v>-</v>
      </c>
      <c r="L36" s="19"/>
    </row>
    <row r="37" spans="3:12" x14ac:dyDescent="0.3">
      <c r="I37" s="18"/>
      <c r="J37" s="16"/>
      <c r="K37" s="37" t="str">
        <f t="shared" si="0"/>
        <v>-</v>
      </c>
      <c r="L37" s="19"/>
    </row>
    <row r="38" spans="3:12" x14ac:dyDescent="0.3">
      <c r="I38" s="18"/>
      <c r="J38" s="16"/>
      <c r="K38" s="37" t="str">
        <f t="shared" si="0"/>
        <v>-</v>
      </c>
      <c r="L38" s="19"/>
    </row>
    <row r="39" spans="3:12" x14ac:dyDescent="0.3">
      <c r="I39" s="18"/>
      <c r="J39" s="16"/>
      <c r="K39" s="37" t="str">
        <f t="shared" si="0"/>
        <v>-</v>
      </c>
      <c r="L39" s="19"/>
    </row>
    <row r="40" spans="3:12" x14ac:dyDescent="0.3">
      <c r="I40" s="18"/>
      <c r="J40" s="16"/>
      <c r="K40" s="37" t="str">
        <f t="shared" si="0"/>
        <v>-</v>
      </c>
      <c r="L40" s="19"/>
    </row>
    <row r="41" spans="3:12" x14ac:dyDescent="0.3">
      <c r="I41" s="18"/>
      <c r="J41" s="16"/>
      <c r="K41" s="37" t="str">
        <f t="shared" si="0"/>
        <v>-</v>
      </c>
      <c r="L41" s="19"/>
    </row>
    <row r="42" spans="3:12" x14ac:dyDescent="0.3">
      <c r="I42" s="18"/>
      <c r="J42" s="16"/>
      <c r="K42" s="37" t="str">
        <f t="shared" si="0"/>
        <v>-</v>
      </c>
      <c r="L42" s="19"/>
    </row>
    <row r="43" spans="3:12" x14ac:dyDescent="0.3">
      <c r="I43" s="18"/>
      <c r="J43" s="16"/>
      <c r="K43" s="37" t="str">
        <f t="shared" si="0"/>
        <v>-</v>
      </c>
      <c r="L43" s="19"/>
    </row>
    <row r="44" spans="3:12" x14ac:dyDescent="0.3">
      <c r="I44" s="18"/>
      <c r="J44" s="16"/>
      <c r="K44" s="37" t="str">
        <f t="shared" si="0"/>
        <v>-</v>
      </c>
      <c r="L44" s="19"/>
    </row>
    <row r="45" spans="3:12" x14ac:dyDescent="0.3">
      <c r="I45" s="18"/>
      <c r="J45" s="16"/>
      <c r="K45" s="37" t="str">
        <f t="shared" si="0"/>
        <v>-</v>
      </c>
      <c r="L45" s="19"/>
    </row>
    <row r="46" spans="3:12" x14ac:dyDescent="0.3">
      <c r="I46" s="18"/>
      <c r="J46" s="16"/>
      <c r="K46" s="37" t="str">
        <f t="shared" si="0"/>
        <v>-</v>
      </c>
      <c r="L46" s="19"/>
    </row>
    <row r="47" spans="3:12" x14ac:dyDescent="0.3">
      <c r="I47" s="18"/>
      <c r="J47" s="16"/>
      <c r="K47" s="37" t="str">
        <f t="shared" si="0"/>
        <v>-</v>
      </c>
      <c r="L47" s="19"/>
    </row>
    <row r="48" spans="3:12" x14ac:dyDescent="0.3">
      <c r="I48" s="18"/>
      <c r="J48" s="16"/>
      <c r="K48" s="37" t="str">
        <f t="shared" si="0"/>
        <v>-</v>
      </c>
      <c r="L48" s="19"/>
    </row>
    <row r="49" spans="9:12" x14ac:dyDescent="0.3">
      <c r="I49" s="18"/>
      <c r="J49" s="16"/>
      <c r="K49" s="37" t="str">
        <f t="shared" si="0"/>
        <v>-</v>
      </c>
      <c r="L49" s="19"/>
    </row>
    <row r="50" spans="9:12" x14ac:dyDescent="0.3">
      <c r="I50" s="18"/>
      <c r="J50" s="16"/>
      <c r="K50" s="37" t="str">
        <f t="shared" si="0"/>
        <v>-</v>
      </c>
      <c r="L50" s="19"/>
    </row>
    <row r="51" spans="9:12" x14ac:dyDescent="0.3">
      <c r="I51" s="18"/>
      <c r="J51" s="16"/>
      <c r="K51" s="37" t="str">
        <f t="shared" si="0"/>
        <v>-</v>
      </c>
      <c r="L51" s="19"/>
    </row>
    <row r="52" spans="9:12" x14ac:dyDescent="0.3">
      <c r="I52" s="18"/>
      <c r="J52" s="16"/>
      <c r="K52" s="37" t="str">
        <f t="shared" si="0"/>
        <v>-</v>
      </c>
      <c r="L52" s="19"/>
    </row>
    <row r="53" spans="9:12" x14ac:dyDescent="0.3">
      <c r="I53" s="18"/>
      <c r="J53" s="16"/>
      <c r="K53" s="37" t="str">
        <f t="shared" si="0"/>
        <v>-</v>
      </c>
      <c r="L53" s="19"/>
    </row>
    <row r="54" spans="9:12" x14ac:dyDescent="0.3">
      <c r="I54" s="18"/>
      <c r="J54" s="44"/>
      <c r="K54" s="17" t="str">
        <f t="shared" si="0"/>
        <v>-</v>
      </c>
      <c r="L54" s="19"/>
    </row>
    <row r="55" spans="9:12" x14ac:dyDescent="0.3">
      <c r="I55" s="18"/>
      <c r="J55" s="44"/>
      <c r="K55" s="17" t="str">
        <f t="shared" si="0"/>
        <v>-</v>
      </c>
      <c r="L55" s="19"/>
    </row>
    <row r="56" spans="9:12" x14ac:dyDescent="0.3">
      <c r="I56" s="18"/>
      <c r="J56" s="44"/>
      <c r="K56" s="17" t="str">
        <f t="shared" si="0"/>
        <v>-</v>
      </c>
      <c r="L56" s="19"/>
    </row>
    <row r="57" spans="9:12" x14ac:dyDescent="0.3">
      <c r="I57" s="18"/>
      <c r="J57" s="44"/>
      <c r="K57" s="17" t="str">
        <f t="shared" si="0"/>
        <v>-</v>
      </c>
      <c r="L57" s="19"/>
    </row>
    <row r="58" spans="9:12" x14ac:dyDescent="0.3">
      <c r="I58" s="18"/>
      <c r="J58" s="44"/>
      <c r="K58" s="17" t="str">
        <f t="shared" si="0"/>
        <v>-</v>
      </c>
      <c r="L58" s="19"/>
    </row>
    <row r="59" spans="9:12" x14ac:dyDescent="0.3">
      <c r="I59" s="18"/>
      <c r="J59" s="44"/>
      <c r="K59" s="17" t="str">
        <f t="shared" si="0"/>
        <v>-</v>
      </c>
      <c r="L59" s="19"/>
    </row>
    <row r="60" spans="9:12" x14ac:dyDescent="0.3">
      <c r="I60" s="18"/>
      <c r="J60" s="44"/>
      <c r="K60" s="17" t="str">
        <f t="shared" si="0"/>
        <v>-</v>
      </c>
      <c r="L60" s="19"/>
    </row>
    <row r="61" spans="9:12" x14ac:dyDescent="0.3">
      <c r="I61" s="18"/>
      <c r="J61" s="44"/>
      <c r="K61" s="17" t="str">
        <f t="shared" si="0"/>
        <v>-</v>
      </c>
      <c r="L61" s="19"/>
    </row>
    <row r="62" spans="9:12" x14ac:dyDescent="0.3">
      <c r="I62" s="18"/>
      <c r="J62" s="44"/>
      <c r="K62" s="17" t="str">
        <f t="shared" si="0"/>
        <v>-</v>
      </c>
      <c r="L62" s="19"/>
    </row>
    <row r="63" spans="9:12" x14ac:dyDescent="0.3">
      <c r="I63" s="18"/>
      <c r="J63" s="44"/>
      <c r="K63" s="17" t="str">
        <f t="shared" si="0"/>
        <v>-</v>
      </c>
      <c r="L63" s="19"/>
    </row>
    <row r="64" spans="9:12" x14ac:dyDescent="0.3">
      <c r="I64" s="18"/>
      <c r="J64" s="44"/>
      <c r="K64" s="17" t="str">
        <f t="shared" si="0"/>
        <v>-</v>
      </c>
      <c r="L64" s="19"/>
    </row>
    <row r="65" spans="9:12" x14ac:dyDescent="0.3">
      <c r="I65" s="18"/>
      <c r="J65" s="44"/>
      <c r="K65" s="17" t="str">
        <f t="shared" si="0"/>
        <v>-</v>
      </c>
      <c r="L65" s="19"/>
    </row>
    <row r="66" spans="9:12" x14ac:dyDescent="0.3">
      <c r="I66" s="18"/>
      <c r="J66" s="44"/>
      <c r="K66" s="17" t="str">
        <f t="shared" si="0"/>
        <v>-</v>
      </c>
      <c r="L66" s="19"/>
    </row>
    <row r="67" spans="9:12" x14ac:dyDescent="0.3">
      <c r="I67" s="18"/>
      <c r="J67" s="44"/>
      <c r="K67" s="17" t="str">
        <f t="shared" si="0"/>
        <v>-</v>
      </c>
      <c r="L67" s="19"/>
    </row>
    <row r="68" spans="9:12" x14ac:dyDescent="0.3">
      <c r="I68" s="18"/>
      <c r="J68" s="44"/>
      <c r="K68" s="17" t="str">
        <f t="shared" si="0"/>
        <v>-</v>
      </c>
      <c r="L68" s="19"/>
    </row>
    <row r="69" spans="9:12" x14ac:dyDescent="0.3">
      <c r="I69" s="18"/>
      <c r="J69" s="44"/>
      <c r="K69" s="17" t="str">
        <f t="shared" si="0"/>
        <v>-</v>
      </c>
      <c r="L69" s="19"/>
    </row>
    <row r="70" spans="9:12" x14ac:dyDescent="0.3">
      <c r="I70" s="18"/>
      <c r="J70" s="44"/>
      <c r="K70" s="17" t="str">
        <f t="shared" si="0"/>
        <v>-</v>
      </c>
      <c r="L70" s="19"/>
    </row>
    <row r="71" spans="9:12" x14ac:dyDescent="0.3">
      <c r="I71" s="18"/>
      <c r="J71" s="44"/>
      <c r="K71" s="17" t="str">
        <f t="shared" si="0"/>
        <v>-</v>
      </c>
      <c r="L71" s="19"/>
    </row>
    <row r="72" spans="9:12" x14ac:dyDescent="0.3">
      <c r="I72" s="18"/>
      <c r="J72" s="44"/>
      <c r="K72" s="17" t="str">
        <f t="shared" ref="K72:K102" si="2">IF(J72&lt;&gt;0,LOOKUP(J72,$O$9:$X$9,$O$7:$X$7)&amp;" NPS", "-")</f>
        <v>-</v>
      </c>
      <c r="L72" s="19"/>
    </row>
    <row r="73" spans="9:12" x14ac:dyDescent="0.3">
      <c r="I73" s="18"/>
      <c r="J73" s="44"/>
      <c r="K73" s="17" t="str">
        <f t="shared" si="2"/>
        <v>-</v>
      </c>
      <c r="L73" s="19"/>
    </row>
    <row r="74" spans="9:12" x14ac:dyDescent="0.3">
      <c r="I74" s="18"/>
      <c r="J74" s="44"/>
      <c r="K74" s="17" t="str">
        <f t="shared" si="2"/>
        <v>-</v>
      </c>
      <c r="L74" s="19"/>
    </row>
    <row r="75" spans="9:12" x14ac:dyDescent="0.3">
      <c r="I75" s="18"/>
      <c r="J75" s="44"/>
      <c r="K75" s="17" t="str">
        <f t="shared" si="2"/>
        <v>-</v>
      </c>
      <c r="L75" s="19"/>
    </row>
    <row r="76" spans="9:12" x14ac:dyDescent="0.3">
      <c r="I76" s="18"/>
      <c r="J76" s="44"/>
      <c r="K76" s="17" t="str">
        <f t="shared" si="2"/>
        <v>-</v>
      </c>
      <c r="L76" s="19"/>
    </row>
    <row r="77" spans="9:12" x14ac:dyDescent="0.3">
      <c r="I77" s="18"/>
      <c r="J77" s="44"/>
      <c r="K77" s="17" t="str">
        <f t="shared" si="2"/>
        <v>-</v>
      </c>
      <c r="L77" s="19"/>
    </row>
    <row r="78" spans="9:12" x14ac:dyDescent="0.3">
      <c r="I78" s="18"/>
      <c r="J78" s="44"/>
      <c r="K78" s="17" t="str">
        <f t="shared" si="2"/>
        <v>-</v>
      </c>
      <c r="L78" s="19"/>
    </row>
    <row r="79" spans="9:12" x14ac:dyDescent="0.3">
      <c r="I79" s="18"/>
      <c r="J79" s="44"/>
      <c r="K79" s="17" t="str">
        <f t="shared" si="2"/>
        <v>-</v>
      </c>
      <c r="L79" s="19"/>
    </row>
    <row r="80" spans="9:12" x14ac:dyDescent="0.3">
      <c r="I80" s="18"/>
      <c r="J80" s="44"/>
      <c r="K80" s="17" t="str">
        <f t="shared" si="2"/>
        <v>-</v>
      </c>
      <c r="L80" s="19"/>
    </row>
    <row r="81" spans="9:12" x14ac:dyDescent="0.3">
      <c r="I81" s="18"/>
      <c r="J81" s="44"/>
      <c r="K81" s="17" t="str">
        <f t="shared" si="2"/>
        <v>-</v>
      </c>
      <c r="L81" s="19"/>
    </row>
    <row r="82" spans="9:12" x14ac:dyDescent="0.3">
      <c r="I82" s="18"/>
      <c r="J82" s="44"/>
      <c r="K82" s="17" t="str">
        <f t="shared" si="2"/>
        <v>-</v>
      </c>
      <c r="L82" s="19"/>
    </row>
    <row r="83" spans="9:12" x14ac:dyDescent="0.3">
      <c r="I83" s="18"/>
      <c r="J83" s="44"/>
      <c r="K83" s="17" t="str">
        <f t="shared" si="2"/>
        <v>-</v>
      </c>
      <c r="L83" s="19"/>
    </row>
    <row r="84" spans="9:12" x14ac:dyDescent="0.3">
      <c r="I84" s="18"/>
      <c r="J84" s="44"/>
      <c r="K84" s="17" t="str">
        <f t="shared" si="2"/>
        <v>-</v>
      </c>
      <c r="L84" s="19"/>
    </row>
    <row r="85" spans="9:12" x14ac:dyDescent="0.3">
      <c r="I85" s="18"/>
      <c r="J85" s="44"/>
      <c r="K85" s="17" t="str">
        <f t="shared" si="2"/>
        <v>-</v>
      </c>
      <c r="L85" s="19"/>
    </row>
    <row r="86" spans="9:12" x14ac:dyDescent="0.3">
      <c r="I86" s="18"/>
      <c r="J86" s="44"/>
      <c r="K86" s="17" t="str">
        <f t="shared" si="2"/>
        <v>-</v>
      </c>
      <c r="L86" s="19"/>
    </row>
    <row r="87" spans="9:12" x14ac:dyDescent="0.3">
      <c r="I87" s="18"/>
      <c r="J87" s="44"/>
      <c r="K87" s="17" t="str">
        <f t="shared" si="2"/>
        <v>-</v>
      </c>
      <c r="L87" s="19"/>
    </row>
    <row r="88" spans="9:12" x14ac:dyDescent="0.3">
      <c r="I88" s="18"/>
      <c r="J88" s="44"/>
      <c r="K88" s="17" t="str">
        <f t="shared" si="2"/>
        <v>-</v>
      </c>
      <c r="L88" s="19"/>
    </row>
    <row r="89" spans="9:12" x14ac:dyDescent="0.3">
      <c r="I89" s="18"/>
      <c r="J89" s="44"/>
      <c r="K89" s="17" t="str">
        <f t="shared" si="2"/>
        <v>-</v>
      </c>
      <c r="L89" s="19"/>
    </row>
    <row r="90" spans="9:12" x14ac:dyDescent="0.3">
      <c r="I90" s="18"/>
      <c r="J90" s="44"/>
      <c r="K90" s="17" t="str">
        <f t="shared" si="2"/>
        <v>-</v>
      </c>
      <c r="L90" s="19"/>
    </row>
    <row r="91" spans="9:12" x14ac:dyDescent="0.3">
      <c r="I91" s="18"/>
      <c r="J91" s="44"/>
      <c r="K91" s="17" t="str">
        <f t="shared" si="2"/>
        <v>-</v>
      </c>
      <c r="L91" s="19"/>
    </row>
    <row r="92" spans="9:12" x14ac:dyDescent="0.3">
      <c r="I92" s="18"/>
      <c r="J92" s="44"/>
      <c r="K92" s="17" t="str">
        <f t="shared" si="2"/>
        <v>-</v>
      </c>
      <c r="L92" s="19"/>
    </row>
    <row r="93" spans="9:12" x14ac:dyDescent="0.3">
      <c r="I93" s="18"/>
      <c r="J93" s="44"/>
      <c r="K93" s="17" t="str">
        <f t="shared" si="2"/>
        <v>-</v>
      </c>
      <c r="L93" s="19"/>
    </row>
    <row r="94" spans="9:12" x14ac:dyDescent="0.3">
      <c r="I94" s="18"/>
      <c r="J94" s="44"/>
      <c r="K94" s="17" t="str">
        <f t="shared" si="2"/>
        <v>-</v>
      </c>
      <c r="L94" s="19"/>
    </row>
    <row r="95" spans="9:12" x14ac:dyDescent="0.3">
      <c r="I95" s="18"/>
      <c r="J95" s="44"/>
      <c r="K95" s="17" t="str">
        <f t="shared" si="2"/>
        <v>-</v>
      </c>
      <c r="L95" s="19"/>
    </row>
    <row r="96" spans="9:12" x14ac:dyDescent="0.3">
      <c r="I96" s="18"/>
      <c r="J96" s="44"/>
      <c r="K96" s="17" t="str">
        <f t="shared" si="2"/>
        <v>-</v>
      </c>
      <c r="L96" s="19"/>
    </row>
    <row r="97" spans="9:12" x14ac:dyDescent="0.3">
      <c r="I97" s="18"/>
      <c r="J97" s="44"/>
      <c r="K97" s="17" t="str">
        <f t="shared" si="2"/>
        <v>-</v>
      </c>
      <c r="L97" s="19"/>
    </row>
    <row r="98" spans="9:12" x14ac:dyDescent="0.3">
      <c r="I98" s="18"/>
      <c r="J98" s="44"/>
      <c r="K98" s="17" t="str">
        <f t="shared" si="2"/>
        <v>-</v>
      </c>
      <c r="L98" s="19"/>
    </row>
    <row r="99" spans="9:12" x14ac:dyDescent="0.3">
      <c r="I99" s="18"/>
      <c r="J99" s="44"/>
      <c r="K99" s="17" t="str">
        <f t="shared" si="2"/>
        <v>-</v>
      </c>
      <c r="L99" s="19"/>
    </row>
    <row r="100" spans="9:12" x14ac:dyDescent="0.3">
      <c r="I100" s="18"/>
      <c r="J100" s="44"/>
      <c r="K100" s="17" t="str">
        <f t="shared" si="2"/>
        <v>-</v>
      </c>
      <c r="L100" s="19"/>
    </row>
    <row r="101" spans="9:12" x14ac:dyDescent="0.3">
      <c r="I101" s="18"/>
      <c r="J101" s="44"/>
      <c r="K101" s="17" t="str">
        <f t="shared" si="2"/>
        <v>-</v>
      </c>
      <c r="L101" s="19"/>
    </row>
    <row r="102" spans="9:12" x14ac:dyDescent="0.3">
      <c r="I102" s="20"/>
      <c r="J102" s="16"/>
      <c r="K102" s="17" t="str">
        <f t="shared" si="2"/>
        <v>-</v>
      </c>
      <c r="L102" s="21"/>
    </row>
  </sheetData>
  <mergeCells count="7">
    <mergeCell ref="N6:N7"/>
    <mergeCell ref="C25:D25"/>
    <mergeCell ref="J4:J6"/>
    <mergeCell ref="K4:K6"/>
    <mergeCell ref="O6:W6"/>
    <mergeCell ref="I4:I6"/>
    <mergeCell ref="L4:L6"/>
  </mergeCells>
  <dataValidations count="2">
    <dataValidation type="list" allowBlank="1" showInputMessage="1" showErrorMessage="1" sqref="D32" xr:uid="{A37FEA9D-556E-46EE-A241-CD5F661590FF}">
      <formula1>$A$13:$A$14</formula1>
    </dataValidation>
    <dataValidation type="list" allowBlank="1" showInputMessage="1" showErrorMessage="1" sqref="D33" xr:uid="{F2FF39E0-2EF8-4DC0-9BA0-A07434A34707}">
      <formula1>$A$16:$A$17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A7DA-CD0D-4BD8-8827-71CB83FFBAE5}">
  <sheetPr codeName="Sheet2"/>
  <dimension ref="A1:L35"/>
  <sheetViews>
    <sheetView topLeftCell="B2" zoomScaleNormal="100" workbookViewId="0">
      <selection activeCell="M4" sqref="M4"/>
    </sheetView>
  </sheetViews>
  <sheetFormatPr defaultRowHeight="14.4" x14ac:dyDescent="0.3"/>
  <cols>
    <col min="1" max="1" width="0" hidden="1" customWidth="1"/>
    <col min="7" max="9" width="10.44140625" bestFit="1" customWidth="1"/>
  </cols>
  <sheetData>
    <row r="1" spans="1:12" ht="15" thickBot="1" x14ac:dyDescent="0.35"/>
    <row r="2" spans="1:12" ht="78.75" customHeight="1" thickBot="1" x14ac:dyDescent="0.35">
      <c r="C2" s="66" t="s">
        <v>26</v>
      </c>
      <c r="D2" s="67"/>
      <c r="E2" s="67"/>
      <c r="F2" s="67"/>
      <c r="G2" s="67"/>
      <c r="H2" s="67"/>
      <c r="I2" s="67"/>
      <c r="J2" s="67"/>
      <c r="K2" s="67"/>
      <c r="L2" s="68"/>
    </row>
    <row r="3" spans="1:12" ht="15" customHeight="1" x14ac:dyDescent="0.3">
      <c r="A3" s="57" t="s">
        <v>14</v>
      </c>
      <c r="C3" s="69" t="s">
        <v>2</v>
      </c>
      <c r="D3" s="71" t="s">
        <v>1</v>
      </c>
      <c r="E3" s="72"/>
      <c r="F3" s="72"/>
      <c r="G3" s="72"/>
      <c r="H3" s="72"/>
      <c r="I3" s="72"/>
      <c r="J3" s="72"/>
      <c r="K3" s="72"/>
      <c r="L3" s="73"/>
    </row>
    <row r="4" spans="1:12" ht="15" customHeight="1" thickBot="1" x14ac:dyDescent="0.35">
      <c r="A4" s="57"/>
      <c r="C4" s="70"/>
      <c r="D4" s="13">
        <v>0.5</v>
      </c>
      <c r="E4" s="4">
        <v>0.75</v>
      </c>
      <c r="F4" s="5">
        <v>1</v>
      </c>
      <c r="G4" s="5">
        <v>1.25</v>
      </c>
      <c r="H4" s="5">
        <v>1.5</v>
      </c>
      <c r="I4" s="4" t="s">
        <v>0</v>
      </c>
      <c r="J4" s="5">
        <v>2.5</v>
      </c>
      <c r="K4" s="5">
        <v>3</v>
      </c>
      <c r="L4" s="6">
        <v>4</v>
      </c>
    </row>
    <row r="5" spans="1:12" ht="15" customHeight="1" x14ac:dyDescent="0.3">
      <c r="A5">
        <v>1</v>
      </c>
      <c r="C5" s="1">
        <v>10</v>
      </c>
      <c r="D5" s="8">
        <v>156</v>
      </c>
      <c r="E5">
        <v>326</v>
      </c>
      <c r="F5">
        <v>614</v>
      </c>
      <c r="G5">
        <v>1261</v>
      </c>
      <c r="H5">
        <v>1890</v>
      </c>
      <c r="I5">
        <v>3639</v>
      </c>
      <c r="J5">
        <v>5800</v>
      </c>
      <c r="K5">
        <v>10253</v>
      </c>
      <c r="L5" s="9">
        <v>20914</v>
      </c>
    </row>
    <row r="6" spans="1:12" x14ac:dyDescent="0.3">
      <c r="A6">
        <f t="shared" ref="A6:A35" si="0">C5+1</f>
        <v>11</v>
      </c>
      <c r="C6" s="2">
        <v>20</v>
      </c>
      <c r="D6" s="8">
        <v>107</v>
      </c>
      <c r="E6">
        <v>224</v>
      </c>
      <c r="F6">
        <v>422</v>
      </c>
      <c r="G6">
        <v>867</v>
      </c>
      <c r="H6">
        <v>1299</v>
      </c>
      <c r="I6">
        <v>2501</v>
      </c>
      <c r="J6">
        <v>3986</v>
      </c>
      <c r="K6">
        <v>7047</v>
      </c>
      <c r="L6" s="9">
        <v>14374</v>
      </c>
    </row>
    <row r="7" spans="1:12" x14ac:dyDescent="0.3">
      <c r="A7">
        <f t="shared" si="0"/>
        <v>21</v>
      </c>
      <c r="C7" s="2">
        <v>30</v>
      </c>
      <c r="D7" s="8">
        <v>86</v>
      </c>
      <c r="E7">
        <v>180</v>
      </c>
      <c r="F7">
        <v>339</v>
      </c>
      <c r="G7">
        <v>696</v>
      </c>
      <c r="H7">
        <v>1043</v>
      </c>
      <c r="I7">
        <v>2008</v>
      </c>
      <c r="J7">
        <v>3201</v>
      </c>
      <c r="K7">
        <v>5659</v>
      </c>
      <c r="L7" s="9">
        <v>11543</v>
      </c>
    </row>
    <row r="8" spans="1:12" x14ac:dyDescent="0.3">
      <c r="A8">
        <f t="shared" si="0"/>
        <v>31</v>
      </c>
      <c r="C8" s="2">
        <v>40</v>
      </c>
      <c r="D8" s="8">
        <v>74</v>
      </c>
      <c r="E8">
        <v>154</v>
      </c>
      <c r="F8">
        <v>290</v>
      </c>
      <c r="G8">
        <v>596</v>
      </c>
      <c r="H8">
        <v>893</v>
      </c>
      <c r="I8">
        <v>1719</v>
      </c>
      <c r="J8">
        <v>2740</v>
      </c>
      <c r="K8">
        <v>4843</v>
      </c>
      <c r="L8" s="9">
        <v>9879</v>
      </c>
    </row>
    <row r="9" spans="1:12" x14ac:dyDescent="0.3">
      <c r="A9">
        <f t="shared" si="0"/>
        <v>41</v>
      </c>
      <c r="C9" s="2">
        <v>50</v>
      </c>
      <c r="D9" s="8">
        <v>65</v>
      </c>
      <c r="E9">
        <v>137</v>
      </c>
      <c r="F9">
        <v>257</v>
      </c>
      <c r="G9">
        <v>528</v>
      </c>
      <c r="H9">
        <v>791</v>
      </c>
      <c r="I9">
        <v>1524</v>
      </c>
      <c r="J9">
        <v>2428</v>
      </c>
      <c r="K9">
        <v>4293</v>
      </c>
      <c r="L9" s="9">
        <v>8756</v>
      </c>
    </row>
    <row r="10" spans="1:12" x14ac:dyDescent="0.3">
      <c r="A10">
        <f t="shared" si="0"/>
        <v>51</v>
      </c>
      <c r="C10" s="2">
        <v>60</v>
      </c>
      <c r="D10" s="8">
        <v>59</v>
      </c>
      <c r="E10">
        <v>124</v>
      </c>
      <c r="F10">
        <v>233</v>
      </c>
      <c r="G10">
        <v>478</v>
      </c>
      <c r="H10">
        <v>717</v>
      </c>
      <c r="I10">
        <v>1380</v>
      </c>
      <c r="J10">
        <v>2200</v>
      </c>
      <c r="K10">
        <v>3889</v>
      </c>
      <c r="L10" s="9">
        <v>7933</v>
      </c>
    </row>
    <row r="11" spans="1:12" x14ac:dyDescent="0.3">
      <c r="A11">
        <f t="shared" si="0"/>
        <v>61</v>
      </c>
      <c r="C11" s="2">
        <v>70</v>
      </c>
      <c r="D11" s="8">
        <v>54</v>
      </c>
      <c r="E11">
        <v>114</v>
      </c>
      <c r="F11">
        <v>214</v>
      </c>
      <c r="G11">
        <v>440</v>
      </c>
      <c r="H11">
        <v>659</v>
      </c>
      <c r="I11">
        <v>1270</v>
      </c>
      <c r="J11">
        <v>2024</v>
      </c>
      <c r="K11">
        <v>3578</v>
      </c>
      <c r="L11" s="9">
        <v>7299</v>
      </c>
    </row>
    <row r="12" spans="1:12" x14ac:dyDescent="0.3">
      <c r="A12">
        <f t="shared" si="0"/>
        <v>71</v>
      </c>
      <c r="C12" s="2">
        <v>80</v>
      </c>
      <c r="D12" s="8">
        <v>51</v>
      </c>
      <c r="E12">
        <v>106</v>
      </c>
      <c r="F12">
        <v>199</v>
      </c>
      <c r="G12">
        <v>409</v>
      </c>
      <c r="H12">
        <v>613</v>
      </c>
      <c r="I12">
        <v>1181</v>
      </c>
      <c r="J12">
        <v>1883</v>
      </c>
      <c r="K12">
        <v>3329</v>
      </c>
      <c r="L12" s="9">
        <v>6790</v>
      </c>
    </row>
    <row r="13" spans="1:12" x14ac:dyDescent="0.3">
      <c r="A13">
        <f t="shared" si="0"/>
        <v>81</v>
      </c>
      <c r="C13" s="2">
        <v>90</v>
      </c>
      <c r="D13" s="8">
        <v>48</v>
      </c>
      <c r="E13">
        <v>99</v>
      </c>
      <c r="F13">
        <v>187</v>
      </c>
      <c r="G13">
        <v>384</v>
      </c>
      <c r="H13">
        <v>576</v>
      </c>
      <c r="I13">
        <v>1109</v>
      </c>
      <c r="J13">
        <v>1767</v>
      </c>
      <c r="K13">
        <v>3123</v>
      </c>
      <c r="L13" s="9">
        <v>6371</v>
      </c>
    </row>
    <row r="14" spans="1:12" x14ac:dyDescent="0.3">
      <c r="A14">
        <f t="shared" si="0"/>
        <v>91</v>
      </c>
      <c r="C14" s="2">
        <v>100</v>
      </c>
      <c r="D14" s="8">
        <v>45</v>
      </c>
      <c r="E14">
        <v>94</v>
      </c>
      <c r="F14">
        <v>177</v>
      </c>
      <c r="G14">
        <v>363</v>
      </c>
      <c r="H14">
        <v>544</v>
      </c>
      <c r="I14">
        <v>1047</v>
      </c>
      <c r="J14">
        <v>1669</v>
      </c>
      <c r="K14">
        <v>2950</v>
      </c>
      <c r="L14" s="9">
        <v>6018</v>
      </c>
    </row>
    <row r="15" spans="1:12" x14ac:dyDescent="0.3">
      <c r="A15">
        <f t="shared" si="0"/>
        <v>101</v>
      </c>
      <c r="C15" s="2">
        <v>125</v>
      </c>
      <c r="D15" s="8">
        <v>40</v>
      </c>
      <c r="E15">
        <v>83</v>
      </c>
      <c r="F15">
        <v>157</v>
      </c>
      <c r="G15">
        <v>322</v>
      </c>
      <c r="H15">
        <v>482</v>
      </c>
      <c r="I15">
        <v>928</v>
      </c>
      <c r="J15">
        <v>1479</v>
      </c>
      <c r="K15">
        <v>2615</v>
      </c>
      <c r="L15" s="9">
        <v>5333</v>
      </c>
    </row>
    <row r="16" spans="1:12" x14ac:dyDescent="0.3">
      <c r="A16">
        <f t="shared" si="0"/>
        <v>126</v>
      </c>
      <c r="C16" s="2">
        <v>150</v>
      </c>
      <c r="D16" s="8">
        <v>36</v>
      </c>
      <c r="E16">
        <v>75</v>
      </c>
      <c r="F16">
        <v>142</v>
      </c>
      <c r="G16">
        <v>291</v>
      </c>
      <c r="H16">
        <v>437</v>
      </c>
      <c r="I16">
        <v>841</v>
      </c>
      <c r="J16">
        <v>1340</v>
      </c>
      <c r="K16">
        <v>2369</v>
      </c>
      <c r="L16" s="9">
        <v>4832</v>
      </c>
    </row>
    <row r="17" spans="1:12" x14ac:dyDescent="0.3">
      <c r="A17">
        <f t="shared" si="0"/>
        <v>151</v>
      </c>
      <c r="C17" s="2">
        <v>175</v>
      </c>
      <c r="D17" s="8">
        <v>33</v>
      </c>
      <c r="E17">
        <v>69</v>
      </c>
      <c r="F17">
        <v>131</v>
      </c>
      <c r="G17">
        <v>268</v>
      </c>
      <c r="H17">
        <v>402</v>
      </c>
      <c r="I17">
        <v>774</v>
      </c>
      <c r="J17">
        <v>1233</v>
      </c>
      <c r="K17">
        <v>2180</v>
      </c>
      <c r="L17" s="9">
        <v>4446</v>
      </c>
    </row>
    <row r="18" spans="1:12" x14ac:dyDescent="0.3">
      <c r="A18">
        <f t="shared" si="0"/>
        <v>176</v>
      </c>
      <c r="C18" s="2">
        <v>200</v>
      </c>
      <c r="D18" s="8">
        <v>31</v>
      </c>
      <c r="E18">
        <v>64</v>
      </c>
      <c r="F18">
        <v>121</v>
      </c>
      <c r="G18">
        <v>249</v>
      </c>
      <c r="H18">
        <v>374</v>
      </c>
      <c r="I18">
        <v>720</v>
      </c>
      <c r="J18">
        <v>1147</v>
      </c>
      <c r="K18">
        <v>2028</v>
      </c>
      <c r="L18" s="9">
        <v>4136</v>
      </c>
    </row>
    <row r="19" spans="1:12" x14ac:dyDescent="0.3">
      <c r="A19">
        <f t="shared" si="0"/>
        <v>201</v>
      </c>
      <c r="C19" s="2">
        <v>250</v>
      </c>
      <c r="D19" s="8">
        <v>27</v>
      </c>
      <c r="E19">
        <v>57</v>
      </c>
      <c r="F19">
        <v>108</v>
      </c>
      <c r="G19">
        <v>221</v>
      </c>
      <c r="H19">
        <v>331</v>
      </c>
      <c r="I19">
        <v>638</v>
      </c>
      <c r="J19">
        <v>1017</v>
      </c>
      <c r="K19">
        <v>1797</v>
      </c>
      <c r="L19" s="9">
        <v>3666</v>
      </c>
    </row>
    <row r="20" spans="1:12" x14ac:dyDescent="0.3">
      <c r="A20">
        <f t="shared" si="0"/>
        <v>251</v>
      </c>
      <c r="C20" s="2">
        <v>300</v>
      </c>
      <c r="D20" s="8">
        <v>25</v>
      </c>
      <c r="E20">
        <v>52</v>
      </c>
      <c r="F20">
        <v>98</v>
      </c>
      <c r="G20">
        <v>200</v>
      </c>
      <c r="H20">
        <v>300</v>
      </c>
      <c r="I20">
        <v>578</v>
      </c>
      <c r="J20">
        <v>921</v>
      </c>
      <c r="K20">
        <v>1628</v>
      </c>
      <c r="L20" s="9">
        <v>3321</v>
      </c>
    </row>
    <row r="21" spans="1:12" x14ac:dyDescent="0.3">
      <c r="A21">
        <f t="shared" si="0"/>
        <v>301</v>
      </c>
      <c r="C21" s="2">
        <v>350</v>
      </c>
      <c r="D21" s="8">
        <v>23</v>
      </c>
      <c r="E21">
        <v>48</v>
      </c>
      <c r="F21">
        <v>90</v>
      </c>
      <c r="G21">
        <v>184</v>
      </c>
      <c r="H21">
        <v>276</v>
      </c>
      <c r="I21">
        <v>532</v>
      </c>
      <c r="J21">
        <v>847</v>
      </c>
      <c r="K21">
        <v>1498</v>
      </c>
      <c r="L21" s="9">
        <v>3056</v>
      </c>
    </row>
    <row r="22" spans="1:12" x14ac:dyDescent="0.3">
      <c r="A22">
        <f t="shared" si="0"/>
        <v>351</v>
      </c>
      <c r="C22" s="2">
        <v>400</v>
      </c>
      <c r="D22" s="8">
        <v>21</v>
      </c>
      <c r="E22">
        <v>44</v>
      </c>
      <c r="F22">
        <v>83</v>
      </c>
      <c r="G22">
        <v>171</v>
      </c>
      <c r="H22">
        <v>257</v>
      </c>
      <c r="I22">
        <v>495</v>
      </c>
      <c r="J22">
        <v>788</v>
      </c>
      <c r="K22">
        <v>1394</v>
      </c>
      <c r="L22" s="9">
        <v>2843</v>
      </c>
    </row>
    <row r="23" spans="1:12" x14ac:dyDescent="0.3">
      <c r="A23">
        <f t="shared" si="0"/>
        <v>401</v>
      </c>
      <c r="C23" s="2">
        <v>450</v>
      </c>
      <c r="D23" s="8">
        <v>20</v>
      </c>
      <c r="E23">
        <v>42</v>
      </c>
      <c r="F23">
        <v>78</v>
      </c>
      <c r="G23">
        <v>161</v>
      </c>
      <c r="H23">
        <v>241</v>
      </c>
      <c r="I23">
        <v>464</v>
      </c>
      <c r="J23">
        <v>740</v>
      </c>
      <c r="K23">
        <v>1308</v>
      </c>
      <c r="L23" s="9">
        <v>2667</v>
      </c>
    </row>
    <row r="24" spans="1:12" x14ac:dyDescent="0.3">
      <c r="A24">
        <f t="shared" si="0"/>
        <v>451</v>
      </c>
      <c r="C24" s="2">
        <v>500</v>
      </c>
      <c r="D24" s="8">
        <v>19</v>
      </c>
      <c r="E24">
        <v>39</v>
      </c>
      <c r="F24">
        <v>74</v>
      </c>
      <c r="G24">
        <v>152</v>
      </c>
      <c r="H24">
        <v>228</v>
      </c>
      <c r="I24">
        <v>438</v>
      </c>
      <c r="J24">
        <v>699</v>
      </c>
      <c r="K24">
        <v>1235</v>
      </c>
      <c r="L24" s="9">
        <v>2519</v>
      </c>
    </row>
    <row r="25" spans="1:12" x14ac:dyDescent="0.3">
      <c r="A25">
        <f t="shared" si="0"/>
        <v>501</v>
      </c>
      <c r="C25" s="2">
        <v>600</v>
      </c>
      <c r="D25" s="8">
        <v>17</v>
      </c>
      <c r="E25">
        <v>36</v>
      </c>
      <c r="F25">
        <v>67</v>
      </c>
      <c r="G25">
        <v>138</v>
      </c>
      <c r="H25">
        <v>206</v>
      </c>
      <c r="I25">
        <v>397</v>
      </c>
      <c r="J25">
        <v>633</v>
      </c>
      <c r="K25">
        <v>1119</v>
      </c>
      <c r="L25" s="9">
        <v>2283</v>
      </c>
    </row>
    <row r="26" spans="1:12" x14ac:dyDescent="0.3">
      <c r="A26">
        <f t="shared" si="0"/>
        <v>601</v>
      </c>
      <c r="C26" s="2">
        <v>700</v>
      </c>
      <c r="D26" s="8">
        <v>16</v>
      </c>
      <c r="E26">
        <v>33</v>
      </c>
      <c r="F26">
        <v>62</v>
      </c>
      <c r="G26">
        <v>127</v>
      </c>
      <c r="H26">
        <v>190</v>
      </c>
      <c r="I26">
        <v>365</v>
      </c>
      <c r="J26">
        <v>582</v>
      </c>
      <c r="K26">
        <v>1030</v>
      </c>
      <c r="L26" s="9">
        <v>2100</v>
      </c>
    </row>
    <row r="27" spans="1:12" x14ac:dyDescent="0.3">
      <c r="A27">
        <f t="shared" si="0"/>
        <v>701</v>
      </c>
      <c r="C27" s="2">
        <v>800</v>
      </c>
      <c r="D27" s="8">
        <v>15</v>
      </c>
      <c r="E27">
        <v>30</v>
      </c>
      <c r="F27">
        <v>57</v>
      </c>
      <c r="G27">
        <v>118</v>
      </c>
      <c r="H27">
        <v>177</v>
      </c>
      <c r="I27">
        <v>340</v>
      </c>
      <c r="J27">
        <v>542</v>
      </c>
      <c r="K27">
        <v>958</v>
      </c>
      <c r="L27" s="9">
        <v>1954</v>
      </c>
    </row>
    <row r="28" spans="1:12" x14ac:dyDescent="0.3">
      <c r="A28">
        <f t="shared" si="0"/>
        <v>801</v>
      </c>
      <c r="C28" s="2">
        <v>900</v>
      </c>
      <c r="D28" s="8">
        <v>14</v>
      </c>
      <c r="E28">
        <v>29</v>
      </c>
      <c r="F28">
        <v>54</v>
      </c>
      <c r="G28">
        <v>111</v>
      </c>
      <c r="H28">
        <v>166</v>
      </c>
      <c r="I28">
        <v>319</v>
      </c>
      <c r="J28">
        <v>508</v>
      </c>
      <c r="K28">
        <v>899</v>
      </c>
      <c r="L28" s="9">
        <v>1833</v>
      </c>
    </row>
    <row r="29" spans="1:12" x14ac:dyDescent="0.3">
      <c r="A29">
        <f t="shared" si="0"/>
        <v>901</v>
      </c>
      <c r="C29" s="2">
        <v>1000</v>
      </c>
      <c r="D29" s="8">
        <v>13</v>
      </c>
      <c r="E29">
        <v>27</v>
      </c>
      <c r="F29">
        <v>51</v>
      </c>
      <c r="G29">
        <v>104</v>
      </c>
      <c r="H29">
        <v>156</v>
      </c>
      <c r="I29">
        <v>301</v>
      </c>
      <c r="J29">
        <v>480</v>
      </c>
      <c r="K29">
        <v>849</v>
      </c>
      <c r="L29" s="9">
        <v>1732</v>
      </c>
    </row>
    <row r="30" spans="1:12" x14ac:dyDescent="0.3">
      <c r="A30">
        <f t="shared" si="0"/>
        <v>1001</v>
      </c>
      <c r="C30" s="2">
        <v>1200</v>
      </c>
      <c r="D30" s="8">
        <v>12</v>
      </c>
      <c r="E30">
        <v>24</v>
      </c>
      <c r="F30">
        <v>46</v>
      </c>
      <c r="G30">
        <v>95</v>
      </c>
      <c r="H30">
        <v>142</v>
      </c>
      <c r="I30">
        <v>273</v>
      </c>
      <c r="J30">
        <v>435</v>
      </c>
      <c r="K30">
        <v>769</v>
      </c>
      <c r="L30" s="9">
        <v>1569</v>
      </c>
    </row>
    <row r="31" spans="1:12" x14ac:dyDescent="0.3">
      <c r="A31">
        <f t="shared" si="0"/>
        <v>1201</v>
      </c>
      <c r="C31" s="2">
        <v>1400</v>
      </c>
      <c r="D31" s="8">
        <v>11</v>
      </c>
      <c r="E31">
        <v>23</v>
      </c>
      <c r="F31">
        <v>42</v>
      </c>
      <c r="G31">
        <v>87</v>
      </c>
      <c r="H31">
        <v>130</v>
      </c>
      <c r="I31">
        <v>251</v>
      </c>
      <c r="J31">
        <v>400</v>
      </c>
      <c r="K31">
        <v>708</v>
      </c>
      <c r="L31" s="9">
        <v>1443</v>
      </c>
    </row>
    <row r="32" spans="1:12" x14ac:dyDescent="0.3">
      <c r="A32">
        <f t="shared" si="0"/>
        <v>1401</v>
      </c>
      <c r="C32" s="2">
        <v>1600</v>
      </c>
      <c r="D32" s="8">
        <v>10</v>
      </c>
      <c r="E32">
        <v>21</v>
      </c>
      <c r="F32">
        <v>39</v>
      </c>
      <c r="G32">
        <v>81</v>
      </c>
      <c r="H32">
        <v>121</v>
      </c>
      <c r="I32">
        <v>234</v>
      </c>
      <c r="J32">
        <v>372</v>
      </c>
      <c r="K32">
        <v>658</v>
      </c>
      <c r="L32" s="9">
        <v>1343</v>
      </c>
    </row>
    <row r="33" spans="1:12" x14ac:dyDescent="0.3">
      <c r="A33">
        <f t="shared" si="0"/>
        <v>1601</v>
      </c>
      <c r="C33" s="2">
        <v>1800</v>
      </c>
      <c r="D33" s="8">
        <v>9</v>
      </c>
      <c r="E33">
        <v>20</v>
      </c>
      <c r="F33">
        <v>37</v>
      </c>
      <c r="G33">
        <v>76</v>
      </c>
      <c r="H33">
        <v>114</v>
      </c>
      <c r="I33">
        <v>219</v>
      </c>
      <c r="J33">
        <v>349</v>
      </c>
      <c r="K33">
        <v>618</v>
      </c>
      <c r="L33" s="9">
        <v>1260</v>
      </c>
    </row>
    <row r="34" spans="1:12" ht="15" thickBot="1" x14ac:dyDescent="0.35">
      <c r="A34">
        <f t="shared" si="0"/>
        <v>1801</v>
      </c>
      <c r="C34" s="3">
        <v>2000</v>
      </c>
      <c r="D34" s="10">
        <v>9</v>
      </c>
      <c r="E34" s="11">
        <v>19</v>
      </c>
      <c r="F34" s="11">
        <v>35</v>
      </c>
      <c r="G34" s="11">
        <v>72</v>
      </c>
      <c r="H34" s="11">
        <v>108</v>
      </c>
      <c r="I34" s="11">
        <v>207</v>
      </c>
      <c r="J34" s="11">
        <v>330</v>
      </c>
      <c r="K34" s="11">
        <v>583</v>
      </c>
      <c r="L34" s="12">
        <v>1190</v>
      </c>
    </row>
    <row r="35" spans="1:12" hidden="1" x14ac:dyDescent="0.3">
      <c r="A35">
        <f t="shared" si="0"/>
        <v>2001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</row>
  </sheetData>
  <mergeCells count="4">
    <mergeCell ref="C2:L2"/>
    <mergeCell ref="C3:C4"/>
    <mergeCell ref="D3:L3"/>
    <mergeCell ref="A3: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4996-F458-4D9B-AA9F-B06547DB1CA7}">
  <sheetPr codeName="Sheet3"/>
  <dimension ref="A1:L35"/>
  <sheetViews>
    <sheetView topLeftCell="B1" workbookViewId="0">
      <selection activeCell="K12" sqref="K12"/>
    </sheetView>
  </sheetViews>
  <sheetFormatPr defaultRowHeight="14.4" x14ac:dyDescent="0.3"/>
  <cols>
    <col min="1" max="1" width="9.109375" hidden="1" customWidth="1"/>
  </cols>
  <sheetData>
    <row r="1" spans="1:12" ht="15" thickBot="1" x14ac:dyDescent="0.35"/>
    <row r="2" spans="1:12" ht="94.5" customHeight="1" thickBot="1" x14ac:dyDescent="0.4">
      <c r="C2" s="74" t="s">
        <v>11</v>
      </c>
      <c r="D2" s="67"/>
      <c r="E2" s="67"/>
      <c r="F2" s="67"/>
      <c r="G2" s="67"/>
      <c r="H2" s="67"/>
      <c r="I2" s="67"/>
      <c r="J2" s="67"/>
      <c r="K2" s="67"/>
      <c r="L2" s="68"/>
    </row>
    <row r="3" spans="1:12" x14ac:dyDescent="0.3">
      <c r="A3" s="57" t="s">
        <v>14</v>
      </c>
      <c r="C3" s="69" t="s">
        <v>2</v>
      </c>
      <c r="D3" s="71" t="s">
        <v>1</v>
      </c>
      <c r="E3" s="72"/>
      <c r="F3" s="72"/>
      <c r="G3" s="72"/>
      <c r="H3" s="72"/>
      <c r="I3" s="72"/>
      <c r="J3" s="72"/>
      <c r="K3" s="72"/>
      <c r="L3" s="73"/>
    </row>
    <row r="4" spans="1:12" ht="15" thickBot="1" x14ac:dyDescent="0.35">
      <c r="A4" s="57"/>
      <c r="C4" s="70"/>
      <c r="D4" s="22">
        <v>0.5</v>
      </c>
      <c r="E4" s="23">
        <v>0.75</v>
      </c>
      <c r="F4" s="24">
        <v>1</v>
      </c>
      <c r="G4" s="24">
        <v>1.25</v>
      </c>
      <c r="H4" s="24">
        <v>1.5</v>
      </c>
      <c r="I4" s="23">
        <v>2</v>
      </c>
      <c r="J4" s="24">
        <v>2.5</v>
      </c>
      <c r="K4" s="24">
        <v>3</v>
      </c>
      <c r="L4" s="25">
        <v>4</v>
      </c>
    </row>
    <row r="5" spans="1:12" x14ac:dyDescent="0.3">
      <c r="A5">
        <v>0</v>
      </c>
      <c r="C5" s="1">
        <v>10</v>
      </c>
      <c r="D5" s="8">
        <v>227</v>
      </c>
      <c r="E5">
        <v>474</v>
      </c>
      <c r="F5">
        <v>894</v>
      </c>
      <c r="G5">
        <v>1835</v>
      </c>
      <c r="H5">
        <v>2749</v>
      </c>
      <c r="I5">
        <v>5295</v>
      </c>
      <c r="J5">
        <v>8439</v>
      </c>
      <c r="K5">
        <v>14919</v>
      </c>
      <c r="L5" s="9">
        <v>30429</v>
      </c>
    </row>
    <row r="6" spans="1:12" x14ac:dyDescent="0.3">
      <c r="A6">
        <f t="shared" ref="A6:A35" si="0">C5+1</f>
        <v>11</v>
      </c>
      <c r="C6" s="2">
        <v>20</v>
      </c>
      <c r="D6" s="8">
        <v>156</v>
      </c>
      <c r="E6">
        <v>326</v>
      </c>
      <c r="F6">
        <v>614</v>
      </c>
      <c r="G6">
        <v>1261</v>
      </c>
      <c r="H6">
        <v>1890</v>
      </c>
      <c r="I6">
        <v>3639</v>
      </c>
      <c r="J6">
        <v>5800</v>
      </c>
      <c r="K6">
        <v>10253</v>
      </c>
      <c r="L6" s="9">
        <v>20914</v>
      </c>
    </row>
    <row r="7" spans="1:12" x14ac:dyDescent="0.3">
      <c r="A7">
        <f t="shared" si="0"/>
        <v>21</v>
      </c>
      <c r="C7" s="2">
        <v>30</v>
      </c>
      <c r="D7" s="8">
        <v>125</v>
      </c>
      <c r="E7">
        <v>262</v>
      </c>
      <c r="F7">
        <v>493</v>
      </c>
      <c r="G7">
        <v>1013</v>
      </c>
      <c r="H7">
        <v>1517</v>
      </c>
      <c r="I7">
        <v>2922</v>
      </c>
      <c r="J7">
        <v>4658</v>
      </c>
      <c r="K7">
        <v>8234</v>
      </c>
      <c r="L7" s="9">
        <v>16795</v>
      </c>
    </row>
    <row r="8" spans="1:12" x14ac:dyDescent="0.3">
      <c r="A8">
        <f t="shared" si="0"/>
        <v>31</v>
      </c>
      <c r="C8" s="2">
        <v>40</v>
      </c>
      <c r="D8" s="8">
        <v>107</v>
      </c>
      <c r="E8">
        <v>224</v>
      </c>
      <c r="F8">
        <v>422</v>
      </c>
      <c r="G8">
        <v>867</v>
      </c>
      <c r="H8">
        <v>1299</v>
      </c>
      <c r="I8">
        <v>2501</v>
      </c>
      <c r="J8">
        <v>3986</v>
      </c>
      <c r="K8">
        <v>7047</v>
      </c>
      <c r="L8" s="9">
        <v>14374</v>
      </c>
    </row>
    <row r="9" spans="1:12" x14ac:dyDescent="0.3">
      <c r="A9">
        <f t="shared" si="0"/>
        <v>41</v>
      </c>
      <c r="C9" s="2">
        <v>50</v>
      </c>
      <c r="D9" s="8">
        <v>95</v>
      </c>
      <c r="E9">
        <v>199</v>
      </c>
      <c r="F9">
        <v>374</v>
      </c>
      <c r="G9">
        <v>768</v>
      </c>
      <c r="H9">
        <v>1151</v>
      </c>
      <c r="I9">
        <v>2217</v>
      </c>
      <c r="J9">
        <v>3533</v>
      </c>
      <c r="K9">
        <v>6246</v>
      </c>
      <c r="L9" s="9">
        <v>12739</v>
      </c>
    </row>
    <row r="10" spans="1:12" x14ac:dyDescent="0.3">
      <c r="A10">
        <f t="shared" si="0"/>
        <v>51</v>
      </c>
      <c r="C10" s="2">
        <v>60</v>
      </c>
      <c r="D10" s="8">
        <v>86</v>
      </c>
      <c r="E10">
        <v>180</v>
      </c>
      <c r="F10">
        <v>339</v>
      </c>
      <c r="G10">
        <v>696</v>
      </c>
      <c r="H10">
        <v>1043</v>
      </c>
      <c r="I10">
        <v>2008</v>
      </c>
      <c r="J10">
        <v>3201</v>
      </c>
      <c r="K10">
        <v>5659</v>
      </c>
      <c r="L10" s="9">
        <v>11543</v>
      </c>
    </row>
    <row r="11" spans="1:12" x14ac:dyDescent="0.3">
      <c r="A11">
        <f t="shared" si="0"/>
        <v>61</v>
      </c>
      <c r="C11" s="2">
        <v>70</v>
      </c>
      <c r="D11" s="8">
        <v>79</v>
      </c>
      <c r="E11">
        <v>166</v>
      </c>
      <c r="F11">
        <v>312</v>
      </c>
      <c r="G11">
        <v>640</v>
      </c>
      <c r="H11">
        <v>959</v>
      </c>
      <c r="I11">
        <v>1848</v>
      </c>
      <c r="J11">
        <v>2945</v>
      </c>
      <c r="K11">
        <v>5206</v>
      </c>
      <c r="L11" s="9">
        <v>10619</v>
      </c>
    </row>
    <row r="12" spans="1:12" x14ac:dyDescent="0.3">
      <c r="A12">
        <f t="shared" si="0"/>
        <v>71</v>
      </c>
      <c r="C12" s="2">
        <v>80</v>
      </c>
      <c r="D12" s="8">
        <v>74</v>
      </c>
      <c r="E12">
        <v>154</v>
      </c>
      <c r="F12">
        <v>290</v>
      </c>
      <c r="G12">
        <v>596</v>
      </c>
      <c r="H12">
        <v>893</v>
      </c>
      <c r="I12">
        <v>1719</v>
      </c>
      <c r="J12">
        <v>2740</v>
      </c>
      <c r="K12">
        <v>4843</v>
      </c>
      <c r="L12" s="9">
        <v>9879</v>
      </c>
    </row>
    <row r="13" spans="1:12" x14ac:dyDescent="0.3">
      <c r="A13">
        <f t="shared" si="0"/>
        <v>81</v>
      </c>
      <c r="C13" s="2">
        <v>90</v>
      </c>
      <c r="D13" s="8">
        <v>69</v>
      </c>
      <c r="E13">
        <v>145</v>
      </c>
      <c r="F13">
        <v>272</v>
      </c>
      <c r="G13">
        <v>559</v>
      </c>
      <c r="H13">
        <v>837</v>
      </c>
      <c r="I13">
        <v>1613</v>
      </c>
      <c r="J13">
        <v>2571</v>
      </c>
      <c r="K13">
        <v>4544</v>
      </c>
      <c r="L13" s="9">
        <v>9269</v>
      </c>
    </row>
    <row r="14" spans="1:12" x14ac:dyDescent="0.3">
      <c r="A14">
        <f t="shared" si="0"/>
        <v>91</v>
      </c>
      <c r="C14" s="2">
        <v>100</v>
      </c>
      <c r="D14" s="8">
        <v>65</v>
      </c>
      <c r="E14">
        <v>137</v>
      </c>
      <c r="F14">
        <v>257</v>
      </c>
      <c r="G14">
        <v>528</v>
      </c>
      <c r="H14">
        <v>791</v>
      </c>
      <c r="I14">
        <v>1524</v>
      </c>
      <c r="J14">
        <v>2428</v>
      </c>
      <c r="K14">
        <v>4293</v>
      </c>
      <c r="L14" s="9">
        <v>8756</v>
      </c>
    </row>
    <row r="15" spans="1:12" x14ac:dyDescent="0.3">
      <c r="A15">
        <f t="shared" si="0"/>
        <v>101</v>
      </c>
      <c r="C15" s="2">
        <v>125</v>
      </c>
      <c r="D15" s="8">
        <v>58</v>
      </c>
      <c r="E15">
        <v>121</v>
      </c>
      <c r="F15">
        <v>228</v>
      </c>
      <c r="G15">
        <v>468</v>
      </c>
      <c r="H15">
        <v>701</v>
      </c>
      <c r="I15">
        <v>1350</v>
      </c>
      <c r="J15">
        <v>2152</v>
      </c>
      <c r="K15">
        <v>3805</v>
      </c>
      <c r="L15" s="9">
        <v>7760</v>
      </c>
    </row>
    <row r="16" spans="1:12" x14ac:dyDescent="0.3">
      <c r="A16">
        <f t="shared" si="0"/>
        <v>126</v>
      </c>
      <c r="C16" s="2">
        <v>150</v>
      </c>
      <c r="D16" s="8">
        <v>52</v>
      </c>
      <c r="E16">
        <v>110</v>
      </c>
      <c r="F16">
        <v>207</v>
      </c>
      <c r="G16">
        <v>424</v>
      </c>
      <c r="H16">
        <v>635</v>
      </c>
      <c r="I16">
        <v>1223</v>
      </c>
      <c r="J16">
        <v>1950</v>
      </c>
      <c r="K16">
        <v>3447</v>
      </c>
      <c r="L16" s="9">
        <v>7031</v>
      </c>
    </row>
    <row r="17" spans="1:12" x14ac:dyDescent="0.3">
      <c r="A17">
        <f t="shared" si="0"/>
        <v>151</v>
      </c>
      <c r="C17" s="2">
        <v>175</v>
      </c>
      <c r="D17" s="8">
        <v>48</v>
      </c>
      <c r="E17">
        <v>101</v>
      </c>
      <c r="F17">
        <v>190</v>
      </c>
      <c r="G17">
        <v>390</v>
      </c>
      <c r="H17">
        <v>584</v>
      </c>
      <c r="I17">
        <v>1126</v>
      </c>
      <c r="J17">
        <v>1794</v>
      </c>
      <c r="K17">
        <v>3171</v>
      </c>
      <c r="L17" s="9">
        <v>6469</v>
      </c>
    </row>
    <row r="18" spans="1:12" x14ac:dyDescent="0.3">
      <c r="A18">
        <f t="shared" si="0"/>
        <v>176</v>
      </c>
      <c r="C18" s="2">
        <v>200</v>
      </c>
      <c r="D18" s="8">
        <v>45</v>
      </c>
      <c r="E18">
        <v>94</v>
      </c>
      <c r="F18">
        <v>177</v>
      </c>
      <c r="G18">
        <v>363</v>
      </c>
      <c r="H18">
        <v>544</v>
      </c>
      <c r="I18">
        <v>1047</v>
      </c>
      <c r="J18">
        <v>1669</v>
      </c>
      <c r="K18">
        <v>2950</v>
      </c>
      <c r="L18" s="9">
        <v>6018</v>
      </c>
    </row>
    <row r="19" spans="1:12" x14ac:dyDescent="0.3">
      <c r="A19">
        <f t="shared" si="0"/>
        <v>201</v>
      </c>
      <c r="C19" s="2">
        <v>250</v>
      </c>
      <c r="D19" s="8">
        <v>40</v>
      </c>
      <c r="E19">
        <v>83</v>
      </c>
      <c r="F19">
        <v>157</v>
      </c>
      <c r="G19">
        <v>322</v>
      </c>
      <c r="H19">
        <v>482</v>
      </c>
      <c r="I19">
        <v>928</v>
      </c>
      <c r="J19">
        <v>1479</v>
      </c>
      <c r="K19">
        <v>2615</v>
      </c>
      <c r="L19" s="9">
        <v>5333</v>
      </c>
    </row>
    <row r="20" spans="1:12" x14ac:dyDescent="0.3">
      <c r="A20">
        <f t="shared" si="0"/>
        <v>251</v>
      </c>
      <c r="C20" s="2">
        <v>300</v>
      </c>
      <c r="D20" s="8">
        <v>36</v>
      </c>
      <c r="E20">
        <v>75</v>
      </c>
      <c r="F20">
        <v>142</v>
      </c>
      <c r="G20">
        <v>291</v>
      </c>
      <c r="H20">
        <v>437</v>
      </c>
      <c r="I20">
        <v>841</v>
      </c>
      <c r="J20">
        <v>1340</v>
      </c>
      <c r="K20">
        <v>2369</v>
      </c>
      <c r="L20" s="9">
        <v>4832</v>
      </c>
    </row>
    <row r="21" spans="1:12" x14ac:dyDescent="0.3">
      <c r="A21">
        <f t="shared" si="0"/>
        <v>301</v>
      </c>
      <c r="C21" s="2">
        <v>350</v>
      </c>
      <c r="D21" s="8">
        <v>33</v>
      </c>
      <c r="E21">
        <v>69</v>
      </c>
      <c r="F21">
        <v>131</v>
      </c>
      <c r="G21">
        <v>268</v>
      </c>
      <c r="H21">
        <v>402</v>
      </c>
      <c r="I21">
        <v>774</v>
      </c>
      <c r="J21">
        <v>1233</v>
      </c>
      <c r="K21">
        <v>2180</v>
      </c>
      <c r="L21" s="9">
        <v>4446</v>
      </c>
    </row>
    <row r="22" spans="1:12" x14ac:dyDescent="0.3">
      <c r="A22">
        <f t="shared" si="0"/>
        <v>351</v>
      </c>
      <c r="C22" s="2">
        <v>400</v>
      </c>
      <c r="D22" s="8">
        <v>31</v>
      </c>
      <c r="E22">
        <v>64</v>
      </c>
      <c r="F22">
        <v>121</v>
      </c>
      <c r="G22">
        <v>249</v>
      </c>
      <c r="H22">
        <v>374</v>
      </c>
      <c r="I22">
        <v>720</v>
      </c>
      <c r="J22">
        <v>1147</v>
      </c>
      <c r="K22">
        <v>2028</v>
      </c>
      <c r="L22" s="9">
        <v>4136</v>
      </c>
    </row>
    <row r="23" spans="1:12" x14ac:dyDescent="0.3">
      <c r="A23">
        <f t="shared" si="0"/>
        <v>401</v>
      </c>
      <c r="C23" s="2">
        <v>450</v>
      </c>
      <c r="D23" s="8">
        <v>29</v>
      </c>
      <c r="E23">
        <v>61</v>
      </c>
      <c r="F23">
        <v>114</v>
      </c>
      <c r="G23">
        <v>234</v>
      </c>
      <c r="H23">
        <v>351</v>
      </c>
      <c r="I23">
        <v>675</v>
      </c>
      <c r="J23">
        <v>1076</v>
      </c>
      <c r="K23">
        <v>1903</v>
      </c>
      <c r="L23" s="9">
        <v>3881</v>
      </c>
    </row>
    <row r="24" spans="1:12" x14ac:dyDescent="0.3">
      <c r="A24">
        <f t="shared" si="0"/>
        <v>451</v>
      </c>
      <c r="C24" s="2">
        <v>500</v>
      </c>
      <c r="D24" s="8">
        <v>27</v>
      </c>
      <c r="E24">
        <v>57</v>
      </c>
      <c r="F24">
        <v>108</v>
      </c>
      <c r="G24">
        <v>221</v>
      </c>
      <c r="H24">
        <v>331</v>
      </c>
      <c r="I24">
        <v>638</v>
      </c>
      <c r="J24">
        <v>1017</v>
      </c>
      <c r="K24">
        <v>1797</v>
      </c>
      <c r="L24" s="9">
        <v>3666</v>
      </c>
    </row>
    <row r="25" spans="1:12" x14ac:dyDescent="0.3">
      <c r="A25">
        <f t="shared" si="0"/>
        <v>501</v>
      </c>
      <c r="C25" s="2">
        <v>600</v>
      </c>
      <c r="D25" s="8">
        <v>25</v>
      </c>
      <c r="E25">
        <v>52</v>
      </c>
      <c r="F25">
        <v>98</v>
      </c>
      <c r="G25">
        <v>200</v>
      </c>
      <c r="H25">
        <v>300</v>
      </c>
      <c r="I25">
        <v>578</v>
      </c>
      <c r="J25">
        <v>921</v>
      </c>
      <c r="K25">
        <v>1628</v>
      </c>
      <c r="L25" s="9">
        <v>3321</v>
      </c>
    </row>
    <row r="26" spans="1:12" x14ac:dyDescent="0.3">
      <c r="A26">
        <f t="shared" si="0"/>
        <v>601</v>
      </c>
      <c r="C26" s="2">
        <v>700</v>
      </c>
      <c r="D26" s="8">
        <v>23</v>
      </c>
      <c r="E26">
        <v>48</v>
      </c>
      <c r="F26">
        <v>90</v>
      </c>
      <c r="G26">
        <v>184</v>
      </c>
      <c r="H26">
        <v>276</v>
      </c>
      <c r="I26">
        <v>532</v>
      </c>
      <c r="J26">
        <v>847</v>
      </c>
      <c r="K26">
        <v>1498</v>
      </c>
      <c r="L26" s="9">
        <v>3056</v>
      </c>
    </row>
    <row r="27" spans="1:12" x14ac:dyDescent="0.3">
      <c r="A27">
        <f t="shared" si="0"/>
        <v>701</v>
      </c>
      <c r="C27" s="2">
        <v>800</v>
      </c>
      <c r="D27" s="8">
        <v>21</v>
      </c>
      <c r="E27">
        <v>44</v>
      </c>
      <c r="F27">
        <v>83</v>
      </c>
      <c r="G27">
        <v>171</v>
      </c>
      <c r="H27">
        <v>257</v>
      </c>
      <c r="I27">
        <v>495</v>
      </c>
      <c r="J27">
        <v>788</v>
      </c>
      <c r="K27">
        <v>1394</v>
      </c>
      <c r="L27" s="9">
        <v>2843</v>
      </c>
    </row>
    <row r="28" spans="1:12" x14ac:dyDescent="0.3">
      <c r="A28">
        <f t="shared" si="0"/>
        <v>801</v>
      </c>
      <c r="C28" s="2">
        <v>900</v>
      </c>
      <c r="D28" s="8">
        <v>20</v>
      </c>
      <c r="E28">
        <v>42</v>
      </c>
      <c r="F28">
        <v>78</v>
      </c>
      <c r="G28">
        <v>161</v>
      </c>
      <c r="H28">
        <v>241</v>
      </c>
      <c r="I28">
        <v>464</v>
      </c>
      <c r="J28">
        <v>740</v>
      </c>
      <c r="K28">
        <v>1308</v>
      </c>
      <c r="L28" s="9">
        <v>2667</v>
      </c>
    </row>
    <row r="29" spans="1:12" x14ac:dyDescent="0.3">
      <c r="A29">
        <f t="shared" si="0"/>
        <v>901</v>
      </c>
      <c r="C29" s="2">
        <v>1000</v>
      </c>
      <c r="D29" s="8">
        <v>19</v>
      </c>
      <c r="E29">
        <v>39</v>
      </c>
      <c r="F29">
        <v>74</v>
      </c>
      <c r="G29">
        <v>152</v>
      </c>
      <c r="H29">
        <v>228</v>
      </c>
      <c r="I29">
        <v>438</v>
      </c>
      <c r="J29">
        <v>699</v>
      </c>
      <c r="K29">
        <v>1235</v>
      </c>
      <c r="L29" s="9">
        <v>2519</v>
      </c>
    </row>
    <row r="30" spans="1:12" x14ac:dyDescent="0.3">
      <c r="A30">
        <f t="shared" si="0"/>
        <v>1001</v>
      </c>
      <c r="C30" s="2">
        <v>1200</v>
      </c>
      <c r="D30" s="8">
        <v>17</v>
      </c>
      <c r="E30">
        <v>36</v>
      </c>
      <c r="F30">
        <v>67</v>
      </c>
      <c r="G30">
        <v>138</v>
      </c>
      <c r="H30">
        <v>206</v>
      </c>
      <c r="I30">
        <v>397</v>
      </c>
      <c r="J30">
        <v>633</v>
      </c>
      <c r="K30">
        <v>1119</v>
      </c>
      <c r="L30" s="9">
        <v>2283</v>
      </c>
    </row>
    <row r="31" spans="1:12" x14ac:dyDescent="0.3">
      <c r="A31">
        <f t="shared" si="0"/>
        <v>1201</v>
      </c>
      <c r="C31" s="2">
        <v>1400</v>
      </c>
      <c r="D31" s="8">
        <v>16</v>
      </c>
      <c r="E31">
        <v>33</v>
      </c>
      <c r="F31">
        <v>62</v>
      </c>
      <c r="G31">
        <v>127</v>
      </c>
      <c r="H31">
        <v>190</v>
      </c>
      <c r="I31">
        <v>365</v>
      </c>
      <c r="J31">
        <v>582</v>
      </c>
      <c r="K31">
        <v>1030</v>
      </c>
      <c r="L31" s="9">
        <v>2100</v>
      </c>
    </row>
    <row r="32" spans="1:12" x14ac:dyDescent="0.3">
      <c r="A32">
        <f t="shared" si="0"/>
        <v>1401</v>
      </c>
      <c r="C32" s="2">
        <v>1600</v>
      </c>
      <c r="D32" s="8">
        <v>15</v>
      </c>
      <c r="E32">
        <v>30</v>
      </c>
      <c r="F32">
        <v>57</v>
      </c>
      <c r="G32">
        <v>118</v>
      </c>
      <c r="H32">
        <v>177</v>
      </c>
      <c r="I32">
        <v>340</v>
      </c>
      <c r="J32">
        <v>542</v>
      </c>
      <c r="K32">
        <v>958</v>
      </c>
      <c r="L32" s="9">
        <v>1954</v>
      </c>
    </row>
    <row r="33" spans="1:12" x14ac:dyDescent="0.3">
      <c r="A33">
        <f t="shared" si="0"/>
        <v>1601</v>
      </c>
      <c r="C33" s="2">
        <v>1800</v>
      </c>
      <c r="D33" s="8">
        <v>14</v>
      </c>
      <c r="E33">
        <v>29</v>
      </c>
      <c r="F33">
        <v>54</v>
      </c>
      <c r="G33">
        <v>111</v>
      </c>
      <c r="H33">
        <v>166</v>
      </c>
      <c r="I33">
        <v>319</v>
      </c>
      <c r="J33">
        <v>508</v>
      </c>
      <c r="K33">
        <v>899</v>
      </c>
      <c r="L33" s="9">
        <v>1833</v>
      </c>
    </row>
    <row r="34" spans="1:12" ht="15" thickBot="1" x14ac:dyDescent="0.35">
      <c r="A34">
        <f t="shared" si="0"/>
        <v>1801</v>
      </c>
      <c r="C34" s="3">
        <v>2000</v>
      </c>
      <c r="D34" s="10">
        <v>13</v>
      </c>
      <c r="E34" s="11">
        <v>27</v>
      </c>
      <c r="F34" s="11">
        <v>51</v>
      </c>
      <c r="G34" s="11">
        <v>104</v>
      </c>
      <c r="H34" s="11">
        <v>156</v>
      </c>
      <c r="I34" s="11">
        <v>301</v>
      </c>
      <c r="J34" s="11">
        <v>480</v>
      </c>
      <c r="K34" s="11">
        <v>849</v>
      </c>
      <c r="L34" s="12">
        <v>1732</v>
      </c>
    </row>
    <row r="35" spans="1:12" hidden="1" x14ac:dyDescent="0.3">
      <c r="A35">
        <f t="shared" si="0"/>
        <v>2001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</row>
  </sheetData>
  <mergeCells count="4">
    <mergeCell ref="C2:L2"/>
    <mergeCell ref="C3:C4"/>
    <mergeCell ref="D3:L3"/>
    <mergeCell ref="A3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Calc.</vt:lpstr>
      <vt:lpstr>Table A.1</vt:lpstr>
      <vt:lpstr>Table A.2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Porter</dc:creator>
  <cp:lastModifiedBy>Alex Porter</cp:lastModifiedBy>
  <dcterms:created xsi:type="dcterms:W3CDTF">2015-06-05T18:17:20Z</dcterms:created>
  <dcterms:modified xsi:type="dcterms:W3CDTF">2023-12-09T20:02:37Z</dcterms:modified>
</cp:coreProperties>
</file>