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yein\Downloads\Sem 3\Supply\Project\"/>
    </mc:Choice>
  </mc:AlternateContent>
  <xr:revisionPtr revIDLastSave="0" documentId="13_ncr:1_{FDDF667C-7FA4-40AB-802E-41DE7D72BE1F}" xr6:coauthVersionLast="47" xr6:coauthVersionMax="47" xr10:uidLastSave="{00000000-0000-0000-0000-000000000000}"/>
  <bookViews>
    <workbookView xWindow="-110" yWindow="-110" windowWidth="19420" windowHeight="10300" tabRatio="1000" activeTab="5" xr2:uid="{00000000-000D-0000-FFFF-FFFF00000000}"/>
  </bookViews>
  <sheets>
    <sheet name="Moving Average" sheetId="4" r:id="rId1"/>
    <sheet name="Exponential Smoothing" sheetId="5" r:id="rId2"/>
    <sheet name="Holts summary" sheetId="22" r:id="rId3"/>
    <sheet name="Holt's" sheetId="8" r:id="rId4"/>
    <sheet name="Static summary" sheetId="18" r:id="rId5"/>
    <sheet name="Winter" sheetId="21" r:id="rId6"/>
    <sheet name="Summary" sheetId="23" r:id="rId7"/>
  </sheets>
  <definedNames>
    <definedName name="BIAS">'Moving Average'!$F$16</definedName>
    <definedName name="Level">#REF!</definedName>
    <definedName name="MAD">'Moving Average'!$G$16</definedName>
    <definedName name="MAPE">'Moving Average'!$I$16</definedName>
    <definedName name="MSE">'Moving Average'!$H$16</definedName>
    <definedName name="solver_adj" localSheetId="1" hidden="1">'Exponential Smoothing'!$E$3</definedName>
    <definedName name="solver_adj" localSheetId="3" hidden="1">'Holt''s'!$E$2,'Holt''s'!$E$3</definedName>
    <definedName name="solver_adj" localSheetId="5" hidden="1">Winter!$E$2,Winter!$E$3,Winter!$E$4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'Exponential Smoothing'!$E$3</definedName>
    <definedName name="solver_lhs1" localSheetId="3" hidden="1">'Holt''s'!$E$2</definedName>
    <definedName name="solver_lhs1" localSheetId="5" hidden="1">Winter!$E$2</definedName>
    <definedName name="solver_lhs2" localSheetId="1" hidden="1">'Exponential Smoothing'!$E$3</definedName>
    <definedName name="solver_lhs2" localSheetId="3" hidden="1">'Holt''s'!$E$3</definedName>
    <definedName name="solver_lhs2" localSheetId="5" hidden="1">Winter!$E$3</definedName>
    <definedName name="solver_lhs3" localSheetId="5" hidden="1">Winter!$E$4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2</definedName>
    <definedName name="solver_num" localSheetId="3" hidden="1">2</definedName>
    <definedName name="solver_num" localSheetId="5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'Exponential Smoothing'!$L$11</definedName>
    <definedName name="solver_opt" localSheetId="3" hidden="1">'Holt''s'!$M$11</definedName>
    <definedName name="solver_opt" localSheetId="5" hidden="1">Winter!$Q$12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2" localSheetId="1" hidden="1">3</definedName>
    <definedName name="solver_rel2" localSheetId="3" hidden="1">1</definedName>
    <definedName name="solver_rel2" localSheetId="5" hidden="1">1</definedName>
    <definedName name="solver_rel3" localSheetId="5" hidden="1">1</definedName>
    <definedName name="solver_rhs1" localSheetId="1" hidden="1">1</definedName>
    <definedName name="solver_rhs1" localSheetId="3" hidden="1">1</definedName>
    <definedName name="solver_rhs1" localSheetId="5" hidden="1">1</definedName>
    <definedName name="solver_rhs2" localSheetId="1" hidden="1">0</definedName>
    <definedName name="solver_rhs2" localSheetId="3" hidden="1">1</definedName>
    <definedName name="solver_rhs2" localSheetId="5" hidden="1">1</definedName>
    <definedName name="solver_rhs3" localSheetId="5" hidden="1">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Tren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J8" i="21"/>
  <c r="J152" i="21"/>
  <c r="I20" i="21"/>
  <c r="I8" i="21"/>
  <c r="H8" i="21"/>
  <c r="G8" i="21"/>
  <c r="E8" i="21"/>
  <c r="F8" i="21"/>
  <c r="D14" i="21"/>
  <c r="E9" i="21"/>
  <c r="F152" i="8" l="1"/>
  <c r="E7" i="5"/>
  <c r="F7" i="5" s="1"/>
  <c r="G7" i="5" s="1"/>
  <c r="H7" i="5" s="1"/>
  <c r="F7" i="8"/>
  <c r="E7" i="8"/>
  <c r="D7" i="8"/>
  <c r="E151" i="5"/>
  <c r="D6" i="5"/>
  <c r="D7" i="5"/>
  <c r="E5" i="4"/>
  <c r="F5" i="4" s="1"/>
  <c r="G5" i="4" s="1"/>
  <c r="D5" i="4"/>
  <c r="I5" i="4" l="1"/>
  <c r="H5" i="4"/>
  <c r="I7" i="5"/>
  <c r="G7" i="8"/>
  <c r="D145" i="21" l="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H7" i="21"/>
  <c r="G7" i="21"/>
  <c r="E27" i="21" s="1"/>
  <c r="F27" i="21" s="1"/>
  <c r="E115" i="21" l="1"/>
  <c r="F115" i="21" s="1"/>
  <c r="E51" i="21"/>
  <c r="F51" i="21" s="1"/>
  <c r="E131" i="21"/>
  <c r="F131" i="21" s="1"/>
  <c r="E67" i="21"/>
  <c r="F67" i="21" s="1"/>
  <c r="E123" i="21"/>
  <c r="F123" i="21" s="1"/>
  <c r="E59" i="21"/>
  <c r="F59" i="21" s="1"/>
  <c r="E107" i="21"/>
  <c r="F107" i="21" s="1"/>
  <c r="E43" i="21"/>
  <c r="F43" i="21" s="1"/>
  <c r="E99" i="21"/>
  <c r="F99" i="21" s="1"/>
  <c r="E35" i="21"/>
  <c r="F35" i="21" s="1"/>
  <c r="E91" i="21"/>
  <c r="F91" i="21" s="1"/>
  <c r="E12" i="21"/>
  <c r="F12" i="21" s="1"/>
  <c r="E147" i="21"/>
  <c r="F147" i="21" s="1"/>
  <c r="E83" i="21"/>
  <c r="F83" i="21" s="1"/>
  <c r="E19" i="21"/>
  <c r="F19" i="21" s="1"/>
  <c r="E139" i="21"/>
  <c r="F139" i="21" s="1"/>
  <c r="E75" i="21"/>
  <c r="F75" i="21" s="1"/>
  <c r="E11" i="21"/>
  <c r="F11" i="21" s="1"/>
  <c r="E146" i="21"/>
  <c r="F146" i="21" s="1"/>
  <c r="E138" i="21"/>
  <c r="F138" i="21" s="1"/>
  <c r="E130" i="21"/>
  <c r="F130" i="21" s="1"/>
  <c r="E122" i="21"/>
  <c r="F122" i="21" s="1"/>
  <c r="E114" i="21"/>
  <c r="F114" i="21" s="1"/>
  <c r="E106" i="21"/>
  <c r="F106" i="21" s="1"/>
  <c r="E98" i="21"/>
  <c r="F98" i="21" s="1"/>
  <c r="E90" i="21"/>
  <c r="F90" i="21" s="1"/>
  <c r="E82" i="21"/>
  <c r="F82" i="21" s="1"/>
  <c r="E74" i="21"/>
  <c r="F74" i="21" s="1"/>
  <c r="E66" i="21"/>
  <c r="F66" i="21" s="1"/>
  <c r="E58" i="21"/>
  <c r="F58" i="21" s="1"/>
  <c r="E50" i="21"/>
  <c r="F50" i="21" s="1"/>
  <c r="E42" i="21"/>
  <c r="F42" i="21" s="1"/>
  <c r="E34" i="21"/>
  <c r="F34" i="21" s="1"/>
  <c r="E26" i="21"/>
  <c r="F26" i="21" s="1"/>
  <c r="E18" i="21"/>
  <c r="F18" i="21" s="1"/>
  <c r="E10" i="21"/>
  <c r="F10" i="21" s="1"/>
  <c r="E145" i="21"/>
  <c r="F145" i="21" s="1"/>
  <c r="E137" i="21"/>
  <c r="F137" i="21" s="1"/>
  <c r="E129" i="21"/>
  <c r="F129" i="21" s="1"/>
  <c r="E121" i="21"/>
  <c r="F121" i="21" s="1"/>
  <c r="E113" i="21"/>
  <c r="F113" i="21" s="1"/>
  <c r="E105" i="21"/>
  <c r="F105" i="21" s="1"/>
  <c r="E97" i="21"/>
  <c r="F97" i="21" s="1"/>
  <c r="E89" i="21"/>
  <c r="F89" i="21" s="1"/>
  <c r="E81" i="21"/>
  <c r="F81" i="21" s="1"/>
  <c r="E73" i="21"/>
  <c r="F73" i="21" s="1"/>
  <c r="E65" i="21"/>
  <c r="F65" i="21" s="1"/>
  <c r="E57" i="21"/>
  <c r="F57" i="21" s="1"/>
  <c r="E49" i="21"/>
  <c r="F49" i="21" s="1"/>
  <c r="E41" i="21"/>
  <c r="F41" i="21" s="1"/>
  <c r="E33" i="21"/>
  <c r="F33" i="21" s="1"/>
  <c r="E25" i="21"/>
  <c r="F25" i="21" s="1"/>
  <c r="E17" i="21"/>
  <c r="F17" i="21" s="1"/>
  <c r="F9" i="21"/>
  <c r="E144" i="21"/>
  <c r="F144" i="21" s="1"/>
  <c r="E136" i="21"/>
  <c r="F136" i="21" s="1"/>
  <c r="E128" i="21"/>
  <c r="F128" i="21" s="1"/>
  <c r="E120" i="21"/>
  <c r="F120" i="21" s="1"/>
  <c r="E112" i="21"/>
  <c r="F112" i="21" s="1"/>
  <c r="E104" i="21"/>
  <c r="F104" i="21" s="1"/>
  <c r="E96" i="21"/>
  <c r="F96" i="21" s="1"/>
  <c r="E88" i="21"/>
  <c r="F88" i="21" s="1"/>
  <c r="E80" i="21"/>
  <c r="F80" i="21" s="1"/>
  <c r="E72" i="21"/>
  <c r="F72" i="21" s="1"/>
  <c r="E64" i="21"/>
  <c r="F64" i="21" s="1"/>
  <c r="E56" i="21"/>
  <c r="F56" i="21" s="1"/>
  <c r="E48" i="21"/>
  <c r="F48" i="21" s="1"/>
  <c r="E40" i="21"/>
  <c r="F40" i="21" s="1"/>
  <c r="E32" i="21"/>
  <c r="F32" i="21" s="1"/>
  <c r="E24" i="21"/>
  <c r="F24" i="21" s="1"/>
  <c r="E16" i="21"/>
  <c r="F16" i="21" s="1"/>
  <c r="E151" i="21"/>
  <c r="F151" i="21" s="1"/>
  <c r="E143" i="21"/>
  <c r="F143" i="21" s="1"/>
  <c r="E135" i="21"/>
  <c r="F135" i="21" s="1"/>
  <c r="E127" i="21"/>
  <c r="F127" i="21" s="1"/>
  <c r="E119" i="21"/>
  <c r="F119" i="21" s="1"/>
  <c r="E111" i="21"/>
  <c r="F111" i="21" s="1"/>
  <c r="E103" i="21"/>
  <c r="F103" i="21" s="1"/>
  <c r="E95" i="21"/>
  <c r="F95" i="21" s="1"/>
  <c r="E87" i="21"/>
  <c r="F87" i="21" s="1"/>
  <c r="E79" i="21"/>
  <c r="F79" i="21" s="1"/>
  <c r="E71" i="21"/>
  <c r="F71" i="21" s="1"/>
  <c r="E63" i="21"/>
  <c r="F63" i="21" s="1"/>
  <c r="E55" i="21"/>
  <c r="F55" i="21" s="1"/>
  <c r="E47" i="21"/>
  <c r="F47" i="21" s="1"/>
  <c r="E39" i="21"/>
  <c r="F39" i="21" s="1"/>
  <c r="E31" i="21"/>
  <c r="F31" i="21" s="1"/>
  <c r="E23" i="21"/>
  <c r="F23" i="21" s="1"/>
  <c r="E15" i="21"/>
  <c r="F15" i="21" s="1"/>
  <c r="E150" i="21"/>
  <c r="F150" i="21" s="1"/>
  <c r="E142" i="21"/>
  <c r="F142" i="21" s="1"/>
  <c r="E134" i="21"/>
  <c r="F134" i="21" s="1"/>
  <c r="E126" i="21"/>
  <c r="F126" i="21" s="1"/>
  <c r="E118" i="21"/>
  <c r="F118" i="21" s="1"/>
  <c r="E110" i="21"/>
  <c r="F110" i="21" s="1"/>
  <c r="E102" i="21"/>
  <c r="F102" i="21" s="1"/>
  <c r="E94" i="21"/>
  <c r="F94" i="21" s="1"/>
  <c r="E86" i="21"/>
  <c r="F86" i="21" s="1"/>
  <c r="E78" i="21"/>
  <c r="F78" i="21" s="1"/>
  <c r="E70" i="21"/>
  <c r="F70" i="21" s="1"/>
  <c r="E62" i="21"/>
  <c r="F62" i="21" s="1"/>
  <c r="E54" i="21"/>
  <c r="F54" i="21" s="1"/>
  <c r="E46" i="21"/>
  <c r="F46" i="21" s="1"/>
  <c r="E38" i="21"/>
  <c r="F38" i="21" s="1"/>
  <c r="E30" i="21"/>
  <c r="F30" i="21" s="1"/>
  <c r="E22" i="21"/>
  <c r="F22" i="21" s="1"/>
  <c r="E14" i="21"/>
  <c r="F14" i="21" s="1"/>
  <c r="E149" i="21"/>
  <c r="F149" i="21" s="1"/>
  <c r="E141" i="21"/>
  <c r="F141" i="21" s="1"/>
  <c r="E133" i="21"/>
  <c r="F133" i="21" s="1"/>
  <c r="E125" i="21"/>
  <c r="F125" i="21" s="1"/>
  <c r="E117" i="21"/>
  <c r="F117" i="21" s="1"/>
  <c r="E109" i="21"/>
  <c r="F109" i="21" s="1"/>
  <c r="E101" i="21"/>
  <c r="F101" i="21" s="1"/>
  <c r="E93" i="21"/>
  <c r="F93" i="21" s="1"/>
  <c r="E85" i="21"/>
  <c r="F85" i="21" s="1"/>
  <c r="E77" i="21"/>
  <c r="F77" i="21" s="1"/>
  <c r="E69" i="21"/>
  <c r="F69" i="21" s="1"/>
  <c r="E61" i="21"/>
  <c r="F61" i="21" s="1"/>
  <c r="E53" i="21"/>
  <c r="F53" i="21" s="1"/>
  <c r="E45" i="21"/>
  <c r="F45" i="21" s="1"/>
  <c r="E37" i="21"/>
  <c r="F37" i="21" s="1"/>
  <c r="E29" i="21"/>
  <c r="F29" i="21" s="1"/>
  <c r="E21" i="21"/>
  <c r="F21" i="21" s="1"/>
  <c r="E13" i="21"/>
  <c r="F13" i="21" s="1"/>
  <c r="E148" i="21"/>
  <c r="F148" i="21" s="1"/>
  <c r="E140" i="21"/>
  <c r="F140" i="21" s="1"/>
  <c r="E132" i="21"/>
  <c r="F132" i="21" s="1"/>
  <c r="E124" i="21"/>
  <c r="F124" i="21" s="1"/>
  <c r="E116" i="21"/>
  <c r="F116" i="21" s="1"/>
  <c r="E108" i="21"/>
  <c r="F108" i="21" s="1"/>
  <c r="E100" i="21"/>
  <c r="F100" i="21" s="1"/>
  <c r="E92" i="21"/>
  <c r="F92" i="21" s="1"/>
  <c r="E84" i="21"/>
  <c r="F84" i="21" s="1"/>
  <c r="E76" i="21"/>
  <c r="F76" i="21" s="1"/>
  <c r="E68" i="21"/>
  <c r="F68" i="21" s="1"/>
  <c r="E60" i="21"/>
  <c r="F60" i="21" s="1"/>
  <c r="E52" i="21"/>
  <c r="F52" i="21" s="1"/>
  <c r="E44" i="21"/>
  <c r="F44" i="21" s="1"/>
  <c r="E36" i="21"/>
  <c r="F36" i="21" s="1"/>
  <c r="E28" i="21"/>
  <c r="F28" i="21" s="1"/>
  <c r="E20" i="21"/>
  <c r="F20" i="21" s="1"/>
  <c r="E6" i="4"/>
  <c r="F6" i="4" s="1"/>
  <c r="G6" i="4" s="1"/>
  <c r="D6" i="4"/>
  <c r="E7" i="4" s="1"/>
  <c r="F7" i="4" s="1"/>
  <c r="G7" i="4" s="1"/>
  <c r="D7" i="4"/>
  <c r="E8" i="4" s="1"/>
  <c r="F8" i="4" s="1"/>
  <c r="G8" i="4" s="1"/>
  <c r="D8" i="4"/>
  <c r="D9" i="4"/>
  <c r="D10" i="4"/>
  <c r="D11" i="4"/>
  <c r="D12" i="4"/>
  <c r="E13" i="4" s="1"/>
  <c r="F13" i="4" s="1"/>
  <c r="G13" i="4" s="1"/>
  <c r="D13" i="4"/>
  <c r="E14" i="4" s="1"/>
  <c r="F14" i="4" s="1"/>
  <c r="G14" i="4" s="1"/>
  <c r="D14" i="4"/>
  <c r="E15" i="4" s="1"/>
  <c r="F15" i="4" s="1"/>
  <c r="G15" i="4" s="1"/>
  <c r="H15" i="4" s="1"/>
  <c r="D15" i="4"/>
  <c r="E16" i="4" s="1"/>
  <c r="F16" i="4" s="1"/>
  <c r="D16" i="4"/>
  <c r="D17" i="4"/>
  <c r="E18" i="4" s="1"/>
  <c r="F18" i="4" s="1"/>
  <c r="G18" i="4" s="1"/>
  <c r="I18" i="4" s="1"/>
  <c r="D18" i="4"/>
  <c r="D19" i="4"/>
  <c r="D20" i="4"/>
  <c r="D21" i="4"/>
  <c r="E22" i="4" s="1"/>
  <c r="F22" i="4" s="1"/>
  <c r="G22" i="4" s="1"/>
  <c r="D22" i="4"/>
  <c r="D23" i="4"/>
  <c r="E24" i="4" s="1"/>
  <c r="F24" i="4" s="1"/>
  <c r="G24" i="4" s="1"/>
  <c r="D24" i="4"/>
  <c r="E25" i="4" s="1"/>
  <c r="F25" i="4" s="1"/>
  <c r="G25" i="4" s="1"/>
  <c r="D25" i="4"/>
  <c r="D26" i="4"/>
  <c r="D27" i="4"/>
  <c r="D28" i="4"/>
  <c r="E29" i="4" s="1"/>
  <c r="F29" i="4" s="1"/>
  <c r="G29" i="4" s="1"/>
  <c r="D29" i="4"/>
  <c r="E30" i="4" s="1"/>
  <c r="F30" i="4" s="1"/>
  <c r="G30" i="4" s="1"/>
  <c r="D30" i="4"/>
  <c r="E31" i="4" s="1"/>
  <c r="F31" i="4" s="1"/>
  <c r="G31" i="4" s="1"/>
  <c r="D31" i="4"/>
  <c r="E32" i="4" s="1"/>
  <c r="F32" i="4" s="1"/>
  <c r="G32" i="4" s="1"/>
  <c r="D32" i="4"/>
  <c r="D33" i="4"/>
  <c r="E34" i="4" s="1"/>
  <c r="F34" i="4" s="1"/>
  <c r="G34" i="4" s="1"/>
  <c r="D34" i="4"/>
  <c r="D35" i="4"/>
  <c r="D36" i="4"/>
  <c r="E37" i="4" s="1"/>
  <c r="F37" i="4" s="1"/>
  <c r="G37" i="4" s="1"/>
  <c r="D37" i="4"/>
  <c r="E38" i="4" s="1"/>
  <c r="F38" i="4" s="1"/>
  <c r="G38" i="4" s="1"/>
  <c r="D38" i="4"/>
  <c r="E39" i="4" s="1"/>
  <c r="F39" i="4" s="1"/>
  <c r="G39" i="4" s="1"/>
  <c r="D39" i="4"/>
  <c r="E40" i="4" s="1"/>
  <c r="F40" i="4" s="1"/>
  <c r="G40" i="4" s="1"/>
  <c r="D40" i="4"/>
  <c r="D41" i="4"/>
  <c r="D42" i="4"/>
  <c r="D43" i="4"/>
  <c r="D44" i="4"/>
  <c r="E45" i="4" s="1"/>
  <c r="F45" i="4" s="1"/>
  <c r="G45" i="4" s="1"/>
  <c r="D45" i="4"/>
  <c r="E46" i="4" s="1"/>
  <c r="F46" i="4" s="1"/>
  <c r="G46" i="4" s="1"/>
  <c r="D46" i="4"/>
  <c r="E47" i="4" s="1"/>
  <c r="F47" i="4" s="1"/>
  <c r="G47" i="4" s="1"/>
  <c r="D47" i="4"/>
  <c r="E48" i="4" s="1"/>
  <c r="F48" i="4" s="1"/>
  <c r="G48" i="4" s="1"/>
  <c r="D48" i="4"/>
  <c r="D49" i="4"/>
  <c r="E50" i="4" s="1"/>
  <c r="F50" i="4" s="1"/>
  <c r="G50" i="4" s="1"/>
  <c r="D50" i="4"/>
  <c r="D51" i="4"/>
  <c r="E52" i="4" s="1"/>
  <c r="F52" i="4" s="1"/>
  <c r="G52" i="4" s="1"/>
  <c r="H52" i="4" s="1"/>
  <c r="D52" i="4"/>
  <c r="E53" i="4" s="1"/>
  <c r="F53" i="4" s="1"/>
  <c r="G53" i="4" s="1"/>
  <c r="D53" i="4"/>
  <c r="E54" i="4" s="1"/>
  <c r="F54" i="4" s="1"/>
  <c r="G54" i="4" s="1"/>
  <c r="D54" i="4"/>
  <c r="E55" i="4" s="1"/>
  <c r="F55" i="4" s="1"/>
  <c r="G55" i="4" s="1"/>
  <c r="D55" i="4"/>
  <c r="E56" i="4" s="1"/>
  <c r="F56" i="4" s="1"/>
  <c r="G56" i="4" s="1"/>
  <c r="D56" i="4"/>
  <c r="D57" i="4"/>
  <c r="E58" i="4" s="1"/>
  <c r="F58" i="4" s="1"/>
  <c r="G58" i="4" s="1"/>
  <c r="D58" i="4"/>
  <c r="D59" i="4"/>
  <c r="E60" i="4" s="1"/>
  <c r="F60" i="4" s="1"/>
  <c r="G60" i="4" s="1"/>
  <c r="D60" i="4"/>
  <c r="E61" i="4" s="1"/>
  <c r="F61" i="4" s="1"/>
  <c r="G61" i="4" s="1"/>
  <c r="D61" i="4"/>
  <c r="D62" i="4"/>
  <c r="E63" i="4" s="1"/>
  <c r="F63" i="4" s="1"/>
  <c r="G63" i="4" s="1"/>
  <c r="D63" i="4"/>
  <c r="E64" i="4" s="1"/>
  <c r="F64" i="4" s="1"/>
  <c r="G64" i="4" s="1"/>
  <c r="D64" i="4"/>
  <c r="D65" i="4"/>
  <c r="E66" i="4" s="1"/>
  <c r="F66" i="4" s="1"/>
  <c r="G66" i="4" s="1"/>
  <c r="D66" i="4"/>
  <c r="D67" i="4"/>
  <c r="E68" i="4" s="1"/>
  <c r="F68" i="4" s="1"/>
  <c r="G68" i="4" s="1"/>
  <c r="D68" i="4"/>
  <c r="E69" i="4" s="1"/>
  <c r="F69" i="4" s="1"/>
  <c r="G69" i="4" s="1"/>
  <c r="D69" i="4"/>
  <c r="E70" i="4" s="1"/>
  <c r="F70" i="4" s="1"/>
  <c r="G70" i="4" s="1"/>
  <c r="D70" i="4"/>
  <c r="E71" i="4" s="1"/>
  <c r="F71" i="4" s="1"/>
  <c r="G71" i="4" s="1"/>
  <c r="D71" i="4"/>
  <c r="E72" i="4" s="1"/>
  <c r="F72" i="4" s="1"/>
  <c r="G72" i="4" s="1"/>
  <c r="D72" i="4"/>
  <c r="D73" i="4"/>
  <c r="D74" i="4"/>
  <c r="D75" i="4"/>
  <c r="E76" i="4" s="1"/>
  <c r="F76" i="4" s="1"/>
  <c r="G76" i="4" s="1"/>
  <c r="I76" i="4" s="1"/>
  <c r="D76" i="4"/>
  <c r="E77" i="4" s="1"/>
  <c r="F77" i="4" s="1"/>
  <c r="G77" i="4" s="1"/>
  <c r="D77" i="4"/>
  <c r="E78" i="4" s="1"/>
  <c r="F78" i="4" s="1"/>
  <c r="G78" i="4" s="1"/>
  <c r="D78" i="4"/>
  <c r="E79" i="4" s="1"/>
  <c r="F79" i="4" s="1"/>
  <c r="G79" i="4" s="1"/>
  <c r="D79" i="4"/>
  <c r="E80" i="4" s="1"/>
  <c r="F80" i="4" s="1"/>
  <c r="G80" i="4" s="1"/>
  <c r="D80" i="4"/>
  <c r="E81" i="4" s="1"/>
  <c r="F81" i="4" s="1"/>
  <c r="G81" i="4" s="1"/>
  <c r="D81" i="4"/>
  <c r="D82" i="4"/>
  <c r="D83" i="4"/>
  <c r="E84" i="4" s="1"/>
  <c r="F84" i="4" s="1"/>
  <c r="G84" i="4" s="1"/>
  <c r="H84" i="4" s="1"/>
  <c r="D84" i="4"/>
  <c r="E85" i="4" s="1"/>
  <c r="F85" i="4" s="1"/>
  <c r="G85" i="4" s="1"/>
  <c r="D85" i="4"/>
  <c r="E86" i="4" s="1"/>
  <c r="F86" i="4" s="1"/>
  <c r="G86" i="4" s="1"/>
  <c r="D86" i="4"/>
  <c r="E87" i="4" s="1"/>
  <c r="F87" i="4" s="1"/>
  <c r="G87" i="4" s="1"/>
  <c r="D87" i="4"/>
  <c r="E88" i="4" s="1"/>
  <c r="F88" i="4" s="1"/>
  <c r="G88" i="4" s="1"/>
  <c r="D88" i="4"/>
  <c r="E89" i="4" s="1"/>
  <c r="F89" i="4" s="1"/>
  <c r="G89" i="4" s="1"/>
  <c r="D89" i="4"/>
  <c r="D90" i="4"/>
  <c r="D91" i="4"/>
  <c r="E92" i="4" s="1"/>
  <c r="F92" i="4" s="1"/>
  <c r="G92" i="4" s="1"/>
  <c r="D92" i="4"/>
  <c r="E93" i="4" s="1"/>
  <c r="F93" i="4" s="1"/>
  <c r="G93" i="4" s="1"/>
  <c r="D93" i="4"/>
  <c r="E94" i="4" s="1"/>
  <c r="F94" i="4" s="1"/>
  <c r="G94" i="4" s="1"/>
  <c r="D94" i="4"/>
  <c r="E95" i="4" s="1"/>
  <c r="F95" i="4" s="1"/>
  <c r="G95" i="4" s="1"/>
  <c r="D95" i="4"/>
  <c r="E96" i="4" s="1"/>
  <c r="F96" i="4" s="1"/>
  <c r="G96" i="4" s="1"/>
  <c r="D96" i="4"/>
  <c r="D97" i="4"/>
  <c r="E98" i="4" s="1"/>
  <c r="F98" i="4" s="1"/>
  <c r="G98" i="4" s="1"/>
  <c r="D98" i="4"/>
  <c r="D99" i="4"/>
  <c r="D100" i="4"/>
  <c r="E101" i="4" s="1"/>
  <c r="F101" i="4" s="1"/>
  <c r="G101" i="4" s="1"/>
  <c r="D101" i="4"/>
  <c r="E102" i="4" s="1"/>
  <c r="F102" i="4" s="1"/>
  <c r="G102" i="4" s="1"/>
  <c r="D102" i="4"/>
  <c r="E103" i="4" s="1"/>
  <c r="F103" i="4" s="1"/>
  <c r="G103" i="4" s="1"/>
  <c r="D103" i="4"/>
  <c r="E104" i="4" s="1"/>
  <c r="F104" i="4" s="1"/>
  <c r="G104" i="4" s="1"/>
  <c r="D104" i="4"/>
  <c r="D105" i="4"/>
  <c r="E106" i="4" s="1"/>
  <c r="F106" i="4" s="1"/>
  <c r="G106" i="4" s="1"/>
  <c r="D106" i="4"/>
  <c r="D107" i="4"/>
  <c r="D108" i="4"/>
  <c r="E109" i="4" s="1"/>
  <c r="F109" i="4" s="1"/>
  <c r="G109" i="4" s="1"/>
  <c r="D109" i="4"/>
  <c r="E110" i="4" s="1"/>
  <c r="F110" i="4" s="1"/>
  <c r="G110" i="4" s="1"/>
  <c r="D110" i="4"/>
  <c r="E111" i="4" s="1"/>
  <c r="F111" i="4" s="1"/>
  <c r="G111" i="4" s="1"/>
  <c r="D111" i="4"/>
  <c r="E112" i="4" s="1"/>
  <c r="F112" i="4" s="1"/>
  <c r="G112" i="4" s="1"/>
  <c r="D112" i="4"/>
  <c r="E113" i="4" s="1"/>
  <c r="F113" i="4" s="1"/>
  <c r="G113" i="4" s="1"/>
  <c r="D113" i="4"/>
  <c r="E114" i="4" s="1"/>
  <c r="F114" i="4" s="1"/>
  <c r="G114" i="4" s="1"/>
  <c r="D114" i="4"/>
  <c r="D115" i="4"/>
  <c r="E116" i="4" s="1"/>
  <c r="F116" i="4" s="1"/>
  <c r="G116" i="4" s="1"/>
  <c r="H116" i="4" s="1"/>
  <c r="D116" i="4"/>
  <c r="E117" i="4" s="1"/>
  <c r="F117" i="4" s="1"/>
  <c r="G117" i="4" s="1"/>
  <c r="D117" i="4"/>
  <c r="E118" i="4" s="1"/>
  <c r="F118" i="4" s="1"/>
  <c r="G118" i="4" s="1"/>
  <c r="D118" i="4"/>
  <c r="D119" i="4"/>
  <c r="E120" i="4" s="1"/>
  <c r="F120" i="4" s="1"/>
  <c r="G120" i="4" s="1"/>
  <c r="D120" i="4"/>
  <c r="D121" i="4"/>
  <c r="E122" i="4" s="1"/>
  <c r="F122" i="4" s="1"/>
  <c r="G122" i="4" s="1"/>
  <c r="D122" i="4"/>
  <c r="D123" i="4"/>
  <c r="E124" i="4" s="1"/>
  <c r="F124" i="4" s="1"/>
  <c r="G124" i="4" s="1"/>
  <c r="D124" i="4"/>
  <c r="E125" i="4" s="1"/>
  <c r="F125" i="4" s="1"/>
  <c r="G125" i="4" s="1"/>
  <c r="D125" i="4"/>
  <c r="E126" i="4" s="1"/>
  <c r="F126" i="4" s="1"/>
  <c r="G126" i="4" s="1"/>
  <c r="D126" i="4"/>
  <c r="E127" i="4" s="1"/>
  <c r="F127" i="4" s="1"/>
  <c r="G127" i="4" s="1"/>
  <c r="D127" i="4"/>
  <c r="E128" i="4" s="1"/>
  <c r="F128" i="4" s="1"/>
  <c r="G128" i="4" s="1"/>
  <c r="D128" i="4"/>
  <c r="D129" i="4"/>
  <c r="D130" i="4"/>
  <c r="D131" i="4"/>
  <c r="E132" i="4" s="1"/>
  <c r="F132" i="4" s="1"/>
  <c r="G132" i="4" s="1"/>
  <c r="D132" i="4"/>
  <c r="E133" i="4" s="1"/>
  <c r="F133" i="4" s="1"/>
  <c r="G133" i="4" s="1"/>
  <c r="I133" i="4" s="1"/>
  <c r="D133" i="4"/>
  <c r="E134" i="4" s="1"/>
  <c r="F134" i="4" s="1"/>
  <c r="G134" i="4" s="1"/>
  <c r="D134" i="4"/>
  <c r="E135" i="4" s="1"/>
  <c r="F135" i="4" s="1"/>
  <c r="G135" i="4" s="1"/>
  <c r="D135" i="4"/>
  <c r="E136" i="4" s="1"/>
  <c r="F136" i="4" s="1"/>
  <c r="G136" i="4" s="1"/>
  <c r="D136" i="4"/>
  <c r="E137" i="4" s="1"/>
  <c r="F137" i="4" s="1"/>
  <c r="G137" i="4" s="1"/>
  <c r="D137" i="4"/>
  <c r="D138" i="4"/>
  <c r="D139" i="4"/>
  <c r="E140" i="4" s="1"/>
  <c r="F140" i="4" s="1"/>
  <c r="G140" i="4" s="1"/>
  <c r="D140" i="4"/>
  <c r="E141" i="4" s="1"/>
  <c r="F141" i="4" s="1"/>
  <c r="G141" i="4" s="1"/>
  <c r="I141" i="4" s="1"/>
  <c r="D141" i="4"/>
  <c r="E142" i="4" s="1"/>
  <c r="F142" i="4" s="1"/>
  <c r="G142" i="4" s="1"/>
  <c r="D142" i="4"/>
  <c r="E143" i="4" s="1"/>
  <c r="F143" i="4" s="1"/>
  <c r="G143" i="4" s="1"/>
  <c r="D143" i="4"/>
  <c r="E144" i="4" s="1"/>
  <c r="F144" i="4" s="1"/>
  <c r="G144" i="4" s="1"/>
  <c r="D144" i="4"/>
  <c r="D145" i="4"/>
  <c r="E146" i="4" s="1"/>
  <c r="F146" i="4" s="1"/>
  <c r="G146" i="4" s="1"/>
  <c r="D146" i="4"/>
  <c r="E20" i="4"/>
  <c r="F20" i="4" s="1"/>
  <c r="G20" i="4" s="1"/>
  <c r="H20" i="4" s="1"/>
  <c r="E28" i="4"/>
  <c r="F28" i="4" s="1"/>
  <c r="G28" i="4" s="1"/>
  <c r="E36" i="4"/>
  <c r="F36" i="4" s="1"/>
  <c r="G36" i="4" s="1"/>
  <c r="E62" i="4"/>
  <c r="F62" i="4" s="1"/>
  <c r="G62" i="4" s="1"/>
  <c r="E100" i="4"/>
  <c r="F100" i="4" s="1"/>
  <c r="G100" i="4" s="1"/>
  <c r="E108" i="4"/>
  <c r="F108" i="4" s="1"/>
  <c r="G108" i="4" s="1"/>
  <c r="E21" i="4"/>
  <c r="F21" i="4" s="1"/>
  <c r="G21" i="4" s="1"/>
  <c r="E33" i="4"/>
  <c r="F33" i="4" s="1"/>
  <c r="G33" i="4" s="1"/>
  <c r="E57" i="4"/>
  <c r="F57" i="4" s="1"/>
  <c r="G57" i="4" s="1"/>
  <c r="E65" i="4"/>
  <c r="F65" i="4" s="1"/>
  <c r="G65" i="4" s="1"/>
  <c r="E82" i="4"/>
  <c r="F82" i="4" s="1"/>
  <c r="G82" i="4" s="1"/>
  <c r="E97" i="4"/>
  <c r="F97" i="4" s="1"/>
  <c r="G97" i="4" s="1"/>
  <c r="E121" i="4"/>
  <c r="F121" i="4" s="1"/>
  <c r="G121" i="4" s="1"/>
  <c r="E129" i="4"/>
  <c r="F129" i="4" s="1"/>
  <c r="G129" i="4" s="1"/>
  <c r="E17" i="4"/>
  <c r="F17" i="4" s="1"/>
  <c r="G17" i="4" s="1"/>
  <c r="E19" i="4"/>
  <c r="F19" i="4" s="1"/>
  <c r="G19" i="4" s="1"/>
  <c r="E23" i="4"/>
  <c r="F23" i="4" s="1"/>
  <c r="G23" i="4" s="1"/>
  <c r="E26" i="4"/>
  <c r="F26" i="4" s="1"/>
  <c r="G26" i="4" s="1"/>
  <c r="E27" i="4"/>
  <c r="F27" i="4" s="1"/>
  <c r="G27" i="4" s="1"/>
  <c r="E35" i="4"/>
  <c r="F35" i="4" s="1"/>
  <c r="G35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I44" i="4" s="1"/>
  <c r="E49" i="4"/>
  <c r="F49" i="4" s="1"/>
  <c r="G49" i="4" s="1"/>
  <c r="E51" i="4"/>
  <c r="F51" i="4" s="1"/>
  <c r="G51" i="4" s="1"/>
  <c r="E59" i="4"/>
  <c r="F59" i="4" s="1"/>
  <c r="G59" i="4" s="1"/>
  <c r="E67" i="4"/>
  <c r="F67" i="4" s="1"/>
  <c r="G67" i="4" s="1"/>
  <c r="E73" i="4"/>
  <c r="F73" i="4" s="1"/>
  <c r="G73" i="4" s="1"/>
  <c r="E74" i="4"/>
  <c r="F74" i="4" s="1"/>
  <c r="G74" i="4" s="1"/>
  <c r="E75" i="4"/>
  <c r="F75" i="4" s="1"/>
  <c r="G75" i="4" s="1"/>
  <c r="E83" i="4"/>
  <c r="F83" i="4" s="1"/>
  <c r="G83" i="4" s="1"/>
  <c r="E90" i="4"/>
  <c r="F90" i="4" s="1"/>
  <c r="G90" i="4" s="1"/>
  <c r="E91" i="4"/>
  <c r="F91" i="4" s="1"/>
  <c r="G91" i="4" s="1"/>
  <c r="E99" i="4"/>
  <c r="F99" i="4" s="1"/>
  <c r="G99" i="4" s="1"/>
  <c r="E105" i="4"/>
  <c r="F105" i="4" s="1"/>
  <c r="G105" i="4" s="1"/>
  <c r="E107" i="4"/>
  <c r="F107" i="4" s="1"/>
  <c r="G107" i="4" s="1"/>
  <c r="E115" i="4"/>
  <c r="F115" i="4" s="1"/>
  <c r="G115" i="4" s="1"/>
  <c r="E119" i="4"/>
  <c r="F119" i="4" s="1"/>
  <c r="G119" i="4" s="1"/>
  <c r="E123" i="4"/>
  <c r="F123" i="4" s="1"/>
  <c r="G123" i="4" s="1"/>
  <c r="E130" i="4"/>
  <c r="F130" i="4" s="1"/>
  <c r="G130" i="4" s="1"/>
  <c r="E131" i="4"/>
  <c r="F131" i="4" s="1"/>
  <c r="G131" i="4" s="1"/>
  <c r="E138" i="4"/>
  <c r="F138" i="4" s="1"/>
  <c r="G138" i="4" s="1"/>
  <c r="E139" i="4"/>
  <c r="F139" i="4" s="1"/>
  <c r="G139" i="4" s="1"/>
  <c r="E145" i="4"/>
  <c r="F145" i="4" s="1"/>
  <c r="G145" i="4" s="1"/>
  <c r="E9" i="4"/>
  <c r="F9" i="4" s="1"/>
  <c r="G9" i="4" s="1"/>
  <c r="E10" i="4"/>
  <c r="F10" i="4" s="1"/>
  <c r="G10" i="4" s="1"/>
  <c r="I10" i="4" s="1"/>
  <c r="E11" i="4"/>
  <c r="F11" i="4" s="1"/>
  <c r="G11" i="4" s="1"/>
  <c r="E12" i="4"/>
  <c r="F12" i="4" s="1"/>
  <c r="G12" i="4" s="1"/>
  <c r="I7" i="4" l="1"/>
  <c r="H7" i="4"/>
  <c r="E147" i="4"/>
  <c r="E148" i="4"/>
  <c r="E150" i="4"/>
  <c r="E149" i="4"/>
  <c r="E151" i="4"/>
  <c r="E152" i="4"/>
  <c r="E2" i="5"/>
  <c r="E8" i="5"/>
  <c r="F8" i="5" s="1"/>
  <c r="G8" i="5" s="1"/>
  <c r="I106" i="4"/>
  <c r="H106" i="4"/>
  <c r="I122" i="4"/>
  <c r="H122" i="4"/>
  <c r="H76" i="4"/>
  <c r="I20" i="4"/>
  <c r="H124" i="4"/>
  <c r="I124" i="4"/>
  <c r="H92" i="4"/>
  <c r="I92" i="4"/>
  <c r="H60" i="4"/>
  <c r="I60" i="4"/>
  <c r="I145" i="4"/>
  <c r="H145" i="4"/>
  <c r="I38" i="4"/>
  <c r="H38" i="4"/>
  <c r="I134" i="4"/>
  <c r="H134" i="4"/>
  <c r="I126" i="4"/>
  <c r="H126" i="4"/>
  <c r="H118" i="4"/>
  <c r="I118" i="4"/>
  <c r="H86" i="4"/>
  <c r="I86" i="4"/>
  <c r="H78" i="4"/>
  <c r="I78" i="4"/>
  <c r="H70" i="4"/>
  <c r="I70" i="4"/>
  <c r="I62" i="4"/>
  <c r="H62" i="4"/>
  <c r="H54" i="4"/>
  <c r="I54" i="4"/>
  <c r="H22" i="4"/>
  <c r="I22" i="4"/>
  <c r="I102" i="4"/>
  <c r="H102" i="4"/>
  <c r="H142" i="4"/>
  <c r="I142" i="4"/>
  <c r="I128" i="4"/>
  <c r="H128" i="4"/>
  <c r="I88" i="4"/>
  <c r="H88" i="4"/>
  <c r="I48" i="4"/>
  <c r="H48" i="4"/>
  <c r="I130" i="4"/>
  <c r="H130" i="4"/>
  <c r="I113" i="4"/>
  <c r="H113" i="4"/>
  <c r="I135" i="4"/>
  <c r="H135" i="4"/>
  <c r="I95" i="4"/>
  <c r="H95" i="4"/>
  <c r="I63" i="4"/>
  <c r="H63" i="4"/>
  <c r="I129" i="4"/>
  <c r="H129" i="4"/>
  <c r="I138" i="4"/>
  <c r="H138" i="4"/>
  <c r="I74" i="4"/>
  <c r="H74" i="4"/>
  <c r="I42" i="4"/>
  <c r="H42" i="4"/>
  <c r="I49" i="4"/>
  <c r="H49" i="4"/>
  <c r="H133" i="4"/>
  <c r="I84" i="4"/>
  <c r="I136" i="4"/>
  <c r="H136" i="4"/>
  <c r="I96" i="4"/>
  <c r="H96" i="4"/>
  <c r="I40" i="4"/>
  <c r="H40" i="4"/>
  <c r="I111" i="4"/>
  <c r="H111" i="4"/>
  <c r="I97" i="4"/>
  <c r="H97" i="4"/>
  <c r="I137" i="4"/>
  <c r="H137" i="4"/>
  <c r="I105" i="4"/>
  <c r="H105" i="4"/>
  <c r="I73" i="4"/>
  <c r="H73" i="4"/>
  <c r="I41" i="4"/>
  <c r="H41" i="4"/>
  <c r="I110" i="4"/>
  <c r="H110" i="4"/>
  <c r="H46" i="4"/>
  <c r="I46" i="4"/>
  <c r="I52" i="4"/>
  <c r="I144" i="4"/>
  <c r="H144" i="4"/>
  <c r="I104" i="4"/>
  <c r="H104" i="4"/>
  <c r="I72" i="4"/>
  <c r="H72" i="4"/>
  <c r="I32" i="4"/>
  <c r="H32" i="4"/>
  <c r="I98" i="4"/>
  <c r="H98" i="4"/>
  <c r="I143" i="4"/>
  <c r="H143" i="4"/>
  <c r="I103" i="4"/>
  <c r="H103" i="4"/>
  <c r="I71" i="4"/>
  <c r="H71" i="4"/>
  <c r="I47" i="4"/>
  <c r="H47" i="4"/>
  <c r="I23" i="4"/>
  <c r="H23" i="4"/>
  <c r="I65" i="4"/>
  <c r="H65" i="4"/>
  <c r="I33" i="4"/>
  <c r="H33" i="4"/>
  <c r="I94" i="4"/>
  <c r="H94" i="4"/>
  <c r="I30" i="4"/>
  <c r="H30" i="4"/>
  <c r="I14" i="4"/>
  <c r="H14" i="4"/>
  <c r="I90" i="4"/>
  <c r="H90" i="4"/>
  <c r="I58" i="4"/>
  <c r="H58" i="4"/>
  <c r="I26" i="4"/>
  <c r="H26" i="4"/>
  <c r="H44" i="4"/>
  <c r="I56" i="4"/>
  <c r="H56" i="4"/>
  <c r="I66" i="4"/>
  <c r="H66" i="4"/>
  <c r="I11" i="4"/>
  <c r="H11" i="4"/>
  <c r="I119" i="4"/>
  <c r="H119" i="4"/>
  <c r="I87" i="4"/>
  <c r="H87" i="4"/>
  <c r="I55" i="4"/>
  <c r="H55" i="4"/>
  <c r="I31" i="4"/>
  <c r="H31" i="4"/>
  <c r="I17" i="4"/>
  <c r="H17" i="4"/>
  <c r="I9" i="4"/>
  <c r="H9" i="4"/>
  <c r="I125" i="4"/>
  <c r="H125" i="4"/>
  <c r="I117" i="4"/>
  <c r="H117" i="4"/>
  <c r="I109" i="4"/>
  <c r="H109" i="4"/>
  <c r="I101" i="4"/>
  <c r="H101" i="4"/>
  <c r="I93" i="4"/>
  <c r="H93" i="4"/>
  <c r="I85" i="4"/>
  <c r="H85" i="4"/>
  <c r="I77" i="4"/>
  <c r="H77" i="4"/>
  <c r="I69" i="4"/>
  <c r="H69" i="4"/>
  <c r="I61" i="4"/>
  <c r="H61" i="4"/>
  <c r="I53" i="4"/>
  <c r="H53" i="4"/>
  <c r="I45" i="4"/>
  <c r="H45" i="4"/>
  <c r="I37" i="4"/>
  <c r="H37" i="4"/>
  <c r="I29" i="4"/>
  <c r="H29" i="4"/>
  <c r="I21" i="4"/>
  <c r="H21" i="4"/>
  <c r="H13" i="4"/>
  <c r="I13" i="4"/>
  <c r="I121" i="4"/>
  <c r="H121" i="4"/>
  <c r="I89" i="4"/>
  <c r="H89" i="4"/>
  <c r="I57" i="4"/>
  <c r="H57" i="4"/>
  <c r="I25" i="4"/>
  <c r="H25" i="4"/>
  <c r="I81" i="4"/>
  <c r="H81" i="4"/>
  <c r="H18" i="4"/>
  <c r="I120" i="4"/>
  <c r="H120" i="4"/>
  <c r="I64" i="4"/>
  <c r="H64" i="4"/>
  <c r="H28" i="4"/>
  <c r="I28" i="4"/>
  <c r="I39" i="4"/>
  <c r="H39" i="4"/>
  <c r="H140" i="4"/>
  <c r="I140" i="4"/>
  <c r="I132" i="4"/>
  <c r="H132" i="4"/>
  <c r="I108" i="4"/>
  <c r="H108" i="4"/>
  <c r="I100" i="4"/>
  <c r="H100" i="4"/>
  <c r="I68" i="4"/>
  <c r="H68" i="4"/>
  <c r="I36" i="4"/>
  <c r="H36" i="4"/>
  <c r="I146" i="4"/>
  <c r="H146" i="4"/>
  <c r="I114" i="4"/>
  <c r="H114" i="4"/>
  <c r="I82" i="4"/>
  <c r="H82" i="4"/>
  <c r="I50" i="4"/>
  <c r="H50" i="4"/>
  <c r="H10" i="4"/>
  <c r="I15" i="4"/>
  <c r="I12" i="4"/>
  <c r="H12" i="4"/>
  <c r="I112" i="4"/>
  <c r="H112" i="4"/>
  <c r="I80" i="4"/>
  <c r="H80" i="4"/>
  <c r="I24" i="4"/>
  <c r="H24" i="4"/>
  <c r="I34" i="4"/>
  <c r="H34" i="4"/>
  <c r="I127" i="4"/>
  <c r="H127" i="4"/>
  <c r="I79" i="4"/>
  <c r="H79" i="4"/>
  <c r="I6" i="4"/>
  <c r="H6" i="4"/>
  <c r="I8" i="4"/>
  <c r="H8" i="4"/>
  <c r="I139" i="4"/>
  <c r="H139" i="4"/>
  <c r="I131" i="4"/>
  <c r="H131" i="4"/>
  <c r="I123" i="4"/>
  <c r="H123" i="4"/>
  <c r="I115" i="4"/>
  <c r="H115" i="4"/>
  <c r="I107" i="4"/>
  <c r="H107" i="4"/>
  <c r="I99" i="4"/>
  <c r="H99" i="4"/>
  <c r="I91" i="4"/>
  <c r="H91" i="4"/>
  <c r="I83" i="4"/>
  <c r="H83" i="4"/>
  <c r="I75" i="4"/>
  <c r="H75" i="4"/>
  <c r="I67" i="4"/>
  <c r="H67" i="4"/>
  <c r="I59" i="4"/>
  <c r="H59" i="4"/>
  <c r="I51" i="4"/>
  <c r="H51" i="4"/>
  <c r="I43" i="4"/>
  <c r="H43" i="4"/>
  <c r="I35" i="4"/>
  <c r="H35" i="4"/>
  <c r="I27" i="4"/>
  <c r="H27" i="4"/>
  <c r="I19" i="4"/>
  <c r="H19" i="4"/>
  <c r="H141" i="4"/>
  <c r="I116" i="4"/>
  <c r="I12" i="21"/>
  <c r="I19" i="21"/>
  <c r="I18" i="21"/>
  <c r="I17" i="21"/>
  <c r="I11" i="21"/>
  <c r="I16" i="21"/>
  <c r="I10" i="21"/>
  <c r="I15" i="21"/>
  <c r="I14" i="21"/>
  <c r="I9" i="21"/>
  <c r="I13" i="21"/>
  <c r="H8" i="5" l="1"/>
  <c r="K8" i="21" l="1"/>
  <c r="J9" i="21" l="1"/>
  <c r="K9" i="21" s="1"/>
  <c r="L8" i="21"/>
  <c r="G9" i="21" l="1"/>
  <c r="L9" i="21"/>
  <c r="N8" i="21"/>
  <c r="M8" i="21"/>
  <c r="F8" i="8"/>
  <c r="G8" i="8" s="1"/>
  <c r="D8" i="8" l="1"/>
  <c r="H9" i="21"/>
  <c r="G10" i="21" s="1"/>
  <c r="H10" i="21" s="1"/>
  <c r="J11" i="21" s="1"/>
  <c r="K11" i="21" s="1"/>
  <c r="I21" i="21"/>
  <c r="M9" i="21"/>
  <c r="N9" i="21"/>
  <c r="F9" i="8" l="1"/>
  <c r="G9" i="8" s="1"/>
  <c r="E8" i="8"/>
  <c r="G11" i="21"/>
  <c r="H11" i="21" s="1"/>
  <c r="I22" i="21"/>
  <c r="J10" i="21"/>
  <c r="K10" i="21" s="1"/>
  <c r="L11" i="21"/>
  <c r="H9" i="8" l="1"/>
  <c r="I9" i="8" s="1"/>
  <c r="J12" i="21"/>
  <c r="K12" i="21" s="1"/>
  <c r="L12" i="21" s="1"/>
  <c r="G12" i="21"/>
  <c r="I24" i="21" s="1"/>
  <c r="L10" i="21"/>
  <c r="I23" i="21"/>
  <c r="N11" i="21"/>
  <c r="M11" i="21"/>
  <c r="G16" i="4"/>
  <c r="H7" i="8"/>
  <c r="I7" i="8" s="1"/>
  <c r="J9" i="8" l="1"/>
  <c r="D9" i="8"/>
  <c r="H8" i="8"/>
  <c r="I16" i="4"/>
  <c r="L7" i="4" s="1"/>
  <c r="C7" i="23" s="1"/>
  <c r="H16" i="4"/>
  <c r="L6" i="4"/>
  <c r="C6" i="23" s="1"/>
  <c r="N10" i="21"/>
  <c r="M10" i="21"/>
  <c r="H12" i="21"/>
  <c r="J13" i="21" s="1"/>
  <c r="K13" i="21" s="1"/>
  <c r="L13" i="21" s="1"/>
  <c r="N12" i="21"/>
  <c r="M12" i="21"/>
  <c r="J7" i="8"/>
  <c r="D8" i="5"/>
  <c r="E9" i="8" l="1"/>
  <c r="F10" i="8" s="1"/>
  <c r="G10" i="8" s="1"/>
  <c r="J8" i="8"/>
  <c r="I8" i="8"/>
  <c r="E9" i="5"/>
  <c r="F9" i="5" s="1"/>
  <c r="G13" i="21"/>
  <c r="H13" i="21" s="1"/>
  <c r="J14" i="21" s="1"/>
  <c r="K14" i="21" s="1"/>
  <c r="M13" i="21"/>
  <c r="N13" i="21"/>
  <c r="I8" i="5"/>
  <c r="D9" i="5"/>
  <c r="E10" i="5" s="1"/>
  <c r="D10" i="8" l="1"/>
  <c r="H10" i="8"/>
  <c r="G9" i="5"/>
  <c r="H9" i="5" s="1"/>
  <c r="D10" i="5"/>
  <c r="F10" i="5"/>
  <c r="L8" i="4"/>
  <c r="C8" i="23" s="1"/>
  <c r="L14" i="21"/>
  <c r="G14" i="21"/>
  <c r="H14" i="21" s="1"/>
  <c r="J15" i="21" s="1"/>
  <c r="K15" i="21" s="1"/>
  <c r="I25" i="21"/>
  <c r="E10" i="8" l="1"/>
  <c r="F11" i="8" s="1"/>
  <c r="G11" i="8" s="1"/>
  <c r="M14" i="21"/>
  <c r="J10" i="8"/>
  <c r="I10" i="8"/>
  <c r="E11" i="5"/>
  <c r="F11" i="5" s="1"/>
  <c r="I9" i="5"/>
  <c r="G10" i="5"/>
  <c r="I26" i="21"/>
  <c r="L15" i="21"/>
  <c r="N14" i="21"/>
  <c r="G15" i="21"/>
  <c r="D11" i="5"/>
  <c r="D11" i="8" l="1"/>
  <c r="H11" i="8"/>
  <c r="E11" i="8"/>
  <c r="G11" i="5"/>
  <c r="E12" i="5"/>
  <c r="F12" i="5" s="1"/>
  <c r="H10" i="5"/>
  <c r="I10" i="5"/>
  <c r="M15" i="21"/>
  <c r="N15" i="21"/>
  <c r="I27" i="21"/>
  <c r="H15" i="21"/>
  <c r="J16" i="21" s="1"/>
  <c r="K16" i="21" s="1"/>
  <c r="D12" i="5"/>
  <c r="I11" i="8" l="1"/>
  <c r="J11" i="8"/>
  <c r="F12" i="8"/>
  <c r="G12" i="8" s="1"/>
  <c r="H12" i="8" s="1"/>
  <c r="D12" i="8"/>
  <c r="G12" i="5"/>
  <c r="E13" i="5"/>
  <c r="F13" i="5" s="1"/>
  <c r="I11" i="5"/>
  <c r="H11" i="5"/>
  <c r="G16" i="21"/>
  <c r="H16" i="21" s="1"/>
  <c r="L16" i="21"/>
  <c r="D13" i="5"/>
  <c r="I12" i="8" l="1"/>
  <c r="J12" i="8"/>
  <c r="E12" i="8"/>
  <c r="F13" i="8" s="1"/>
  <c r="G13" i="8" s="1"/>
  <c r="G13" i="5"/>
  <c r="E14" i="5"/>
  <c r="F14" i="5" s="1"/>
  <c r="H12" i="5"/>
  <c r="I12" i="5"/>
  <c r="I28" i="21"/>
  <c r="J17" i="21"/>
  <c r="K17" i="21" s="1"/>
  <c r="L17" i="21" s="1"/>
  <c r="G17" i="21"/>
  <c r="H17" i="21" s="1"/>
  <c r="J18" i="21" s="1"/>
  <c r="K18" i="21" s="1"/>
  <c r="L18" i="21" s="1"/>
  <c r="N16" i="21"/>
  <c r="M16" i="21"/>
  <c r="D14" i="5"/>
  <c r="D13" i="8" l="1"/>
  <c r="H13" i="8"/>
  <c r="G14" i="5"/>
  <c r="I13" i="5"/>
  <c r="H13" i="5"/>
  <c r="E15" i="5"/>
  <c r="F15" i="5" s="1"/>
  <c r="G18" i="21"/>
  <c r="H18" i="21" s="1"/>
  <c r="J19" i="21" s="1"/>
  <c r="K19" i="21" s="1"/>
  <c r="I29" i="21"/>
  <c r="N17" i="21"/>
  <c r="M17" i="21"/>
  <c r="N18" i="21"/>
  <c r="M18" i="21"/>
  <c r="D15" i="5"/>
  <c r="E13" i="8" l="1"/>
  <c r="D14" i="8" s="1"/>
  <c r="F14" i="8"/>
  <c r="G14" i="8" s="1"/>
  <c r="H14" i="8" s="1"/>
  <c r="J14" i="8" s="1"/>
  <c r="I13" i="8"/>
  <c r="J13" i="8"/>
  <c r="G15" i="5"/>
  <c r="I15" i="5" s="1"/>
  <c r="E16" i="5"/>
  <c r="F16" i="5" s="1"/>
  <c r="H14" i="5"/>
  <c r="I14" i="5"/>
  <c r="I30" i="21"/>
  <c r="G19" i="21"/>
  <c r="H19" i="21" s="1"/>
  <c r="J20" i="21" s="1"/>
  <c r="K20" i="21" s="1"/>
  <c r="L19" i="21"/>
  <c r="D16" i="5"/>
  <c r="I14" i="8" l="1"/>
  <c r="E14" i="8"/>
  <c r="F15" i="8" s="1"/>
  <c r="G15" i="8" s="1"/>
  <c r="H15" i="8" s="1"/>
  <c r="D15" i="8"/>
  <c r="H15" i="5"/>
  <c r="G16" i="5"/>
  <c r="E17" i="5"/>
  <c r="F17" i="5" s="1"/>
  <c r="I31" i="21"/>
  <c r="G20" i="21"/>
  <c r="H20" i="21" s="1"/>
  <c r="G21" i="21" s="1"/>
  <c r="L20" i="21"/>
  <c r="N19" i="21"/>
  <c r="M19" i="21"/>
  <c r="D17" i="5"/>
  <c r="E18" i="5" s="1"/>
  <c r="E15" i="8" l="1"/>
  <c r="F16" i="8" s="1"/>
  <c r="G16" i="8" s="1"/>
  <c r="J15" i="8"/>
  <c r="I15" i="8"/>
  <c r="I16" i="5"/>
  <c r="H16" i="5"/>
  <c r="G17" i="5"/>
  <c r="F18" i="5"/>
  <c r="D18" i="5"/>
  <c r="E19" i="5" s="1"/>
  <c r="I32" i="21"/>
  <c r="I33" i="21"/>
  <c r="H21" i="21"/>
  <c r="J22" i="21" s="1"/>
  <c r="K22" i="21" s="1"/>
  <c r="J21" i="21"/>
  <c r="K21" i="21" s="1"/>
  <c r="M20" i="21"/>
  <c r="N20" i="21"/>
  <c r="D16" i="8" l="1"/>
  <c r="H16" i="8"/>
  <c r="I17" i="5"/>
  <c r="H17" i="5"/>
  <c r="D19" i="5"/>
  <c r="E20" i="5" s="1"/>
  <c r="F19" i="5"/>
  <c r="G18" i="5"/>
  <c r="G22" i="21"/>
  <c r="I34" i="21" s="1"/>
  <c r="L22" i="21"/>
  <c r="L21" i="21"/>
  <c r="E16" i="8" l="1"/>
  <c r="F17" i="8" s="1"/>
  <c r="G17" i="8" s="1"/>
  <c r="H17" i="8" s="1"/>
  <c r="I16" i="8"/>
  <c r="J16" i="8"/>
  <c r="G19" i="5"/>
  <c r="H18" i="5"/>
  <c r="I18" i="5"/>
  <c r="D20" i="5"/>
  <c r="E21" i="5" s="1"/>
  <c r="F20" i="5"/>
  <c r="H22" i="21"/>
  <c r="J23" i="21" s="1"/>
  <c r="K23" i="21" s="1"/>
  <c r="L23" i="21" s="1"/>
  <c r="M21" i="21"/>
  <c r="N21" i="21"/>
  <c r="M22" i="21"/>
  <c r="N22" i="21"/>
  <c r="D17" i="8" l="1"/>
  <c r="J17" i="8"/>
  <c r="I17" i="8"/>
  <c r="D21" i="5"/>
  <c r="E22" i="5" s="1"/>
  <c r="F21" i="5"/>
  <c r="G20" i="5"/>
  <c r="H19" i="5"/>
  <c r="I19" i="5"/>
  <c r="G23" i="21"/>
  <c r="I35" i="21" s="1"/>
  <c r="N23" i="21"/>
  <c r="M23" i="21"/>
  <c r="E17" i="8" l="1"/>
  <c r="D18" i="8" s="1"/>
  <c r="E18" i="8" s="1"/>
  <c r="D19" i="8" s="1"/>
  <c r="H23" i="21"/>
  <c r="J24" i="21" s="1"/>
  <c r="K24" i="21" s="1"/>
  <c r="L24" i="21" s="1"/>
  <c r="H20" i="5"/>
  <c r="I20" i="5"/>
  <c r="G21" i="5"/>
  <c r="D22" i="5"/>
  <c r="E23" i="5" s="1"/>
  <c r="F22" i="5"/>
  <c r="F18" i="8" l="1"/>
  <c r="G18" i="8" s="1"/>
  <c r="H18" i="8" s="1"/>
  <c r="F19" i="8"/>
  <c r="G19" i="8" s="1"/>
  <c r="H19" i="8" s="1"/>
  <c r="G24" i="21"/>
  <c r="I36" i="21" s="1"/>
  <c r="E19" i="8"/>
  <c r="F20" i="8" s="1"/>
  <c r="G20" i="8" s="1"/>
  <c r="G22" i="5"/>
  <c r="D23" i="5"/>
  <c r="E24" i="5" s="1"/>
  <c r="F23" i="5"/>
  <c r="H21" i="5"/>
  <c r="I21" i="5"/>
  <c r="N24" i="21"/>
  <c r="M24" i="21"/>
  <c r="H24" i="21" l="1"/>
  <c r="J25" i="21" s="1"/>
  <c r="K25" i="21" s="1"/>
  <c r="H20" i="8"/>
  <c r="J18" i="8"/>
  <c r="I18" i="8"/>
  <c r="D20" i="8"/>
  <c r="J19" i="8"/>
  <c r="I19" i="8"/>
  <c r="D24" i="5"/>
  <c r="E25" i="5" s="1"/>
  <c r="F24" i="5"/>
  <c r="G23" i="5"/>
  <c r="H22" i="5"/>
  <c r="I22" i="5"/>
  <c r="L25" i="21" l="1"/>
  <c r="G25" i="21"/>
  <c r="H25" i="21" s="1"/>
  <c r="J26" i="21" s="1"/>
  <c r="K26" i="21" s="1"/>
  <c r="J20" i="8"/>
  <c r="I20" i="8"/>
  <c r="E20" i="8"/>
  <c r="F21" i="8" s="1"/>
  <c r="G21" i="8" s="1"/>
  <c r="D25" i="5"/>
  <c r="E26" i="5" s="1"/>
  <c r="F25" i="5"/>
  <c r="H23" i="5"/>
  <c r="I23" i="5"/>
  <c r="G24" i="5"/>
  <c r="M25" i="21" l="1"/>
  <c r="N25" i="21"/>
  <c r="I37" i="21"/>
  <c r="D21" i="8"/>
  <c r="H21" i="8"/>
  <c r="H24" i="5"/>
  <c r="I24" i="5"/>
  <c r="D26" i="5"/>
  <c r="E27" i="5" s="1"/>
  <c r="F26" i="5"/>
  <c r="G25" i="5"/>
  <c r="G26" i="21"/>
  <c r="I38" i="21" s="1"/>
  <c r="L26" i="21"/>
  <c r="E21" i="8" l="1"/>
  <c r="D22" i="8" s="1"/>
  <c r="E22" i="8"/>
  <c r="D23" i="8" s="1"/>
  <c r="I21" i="8"/>
  <c r="J21" i="8"/>
  <c r="D27" i="5"/>
  <c r="E28" i="5" s="1"/>
  <c r="F27" i="5"/>
  <c r="H25" i="5"/>
  <c r="I25" i="5"/>
  <c r="G26" i="5"/>
  <c r="H26" i="21"/>
  <c r="G27" i="21" s="1"/>
  <c r="I39" i="21" s="1"/>
  <c r="N26" i="21"/>
  <c r="M26" i="21"/>
  <c r="F22" i="8" l="1"/>
  <c r="G22" i="8" s="1"/>
  <c r="F23" i="8"/>
  <c r="G23" i="8" s="1"/>
  <c r="H22" i="8"/>
  <c r="E23" i="8"/>
  <c r="D24" i="8" s="1"/>
  <c r="H26" i="5"/>
  <c r="I26" i="5"/>
  <c r="G27" i="5"/>
  <c r="D28" i="5"/>
  <c r="E29" i="5" s="1"/>
  <c r="F28" i="5"/>
  <c r="J27" i="21"/>
  <c r="K27" i="21" s="1"/>
  <c r="H27" i="21"/>
  <c r="J28" i="21" s="1"/>
  <c r="K28" i="21" s="1"/>
  <c r="L28" i="21" s="1"/>
  <c r="F24" i="8" l="1"/>
  <c r="G24" i="8" s="1"/>
  <c r="J22" i="8"/>
  <c r="I22" i="8"/>
  <c r="H23" i="8"/>
  <c r="E24" i="8"/>
  <c r="D25" i="8" s="1"/>
  <c r="D29" i="5"/>
  <c r="E30" i="5" s="1"/>
  <c r="F29" i="5"/>
  <c r="G28" i="5"/>
  <c r="H27" i="5"/>
  <c r="I27" i="5"/>
  <c r="G28" i="21"/>
  <c r="I40" i="21" s="1"/>
  <c r="L27" i="21"/>
  <c r="M28" i="21"/>
  <c r="N28" i="21"/>
  <c r="F25" i="8" l="1"/>
  <c r="G25" i="8" s="1"/>
  <c r="H24" i="8"/>
  <c r="I23" i="8"/>
  <c r="J23" i="8"/>
  <c r="E25" i="8"/>
  <c r="F26" i="8" s="1"/>
  <c r="G26" i="8" s="1"/>
  <c r="H28" i="5"/>
  <c r="I28" i="5"/>
  <c r="G29" i="5"/>
  <c r="D30" i="5"/>
  <c r="E31" i="5" s="1"/>
  <c r="F30" i="5"/>
  <c r="H28" i="21"/>
  <c r="J29" i="21" s="1"/>
  <c r="K29" i="21" s="1"/>
  <c r="L29" i="21" s="1"/>
  <c r="M27" i="21"/>
  <c r="N27" i="21"/>
  <c r="M29" i="21" l="1"/>
  <c r="D26" i="8"/>
  <c r="J24" i="8"/>
  <c r="I24" i="8"/>
  <c r="H26" i="8"/>
  <c r="H25" i="8"/>
  <c r="H29" i="5"/>
  <c r="I29" i="5"/>
  <c r="G30" i="5"/>
  <c r="D31" i="5"/>
  <c r="E32" i="5" s="1"/>
  <c r="F31" i="5"/>
  <c r="N29" i="21"/>
  <c r="G29" i="21"/>
  <c r="E26" i="8" l="1"/>
  <c r="F27" i="8" s="1"/>
  <c r="G27" i="8" s="1"/>
  <c r="H27" i="8" s="1"/>
  <c r="I26" i="8"/>
  <c r="J26" i="8"/>
  <c r="J25" i="8"/>
  <c r="I25" i="8"/>
  <c r="H30" i="5"/>
  <c r="I30" i="5"/>
  <c r="G31" i="5"/>
  <c r="D32" i="5"/>
  <c r="E33" i="5" s="1"/>
  <c r="F32" i="5"/>
  <c r="I41" i="21"/>
  <c r="H29" i="21"/>
  <c r="D27" i="8" l="1"/>
  <c r="E27" i="8"/>
  <c r="F28" i="8" s="1"/>
  <c r="G28" i="8" s="1"/>
  <c r="I27" i="8"/>
  <c r="J27" i="8"/>
  <c r="D33" i="5"/>
  <c r="E34" i="5" s="1"/>
  <c r="F33" i="5"/>
  <c r="G32" i="5"/>
  <c r="H31" i="5"/>
  <c r="I31" i="5"/>
  <c r="J30" i="21"/>
  <c r="K30" i="21" s="1"/>
  <c r="G30" i="21"/>
  <c r="H28" i="8" l="1"/>
  <c r="D28" i="8"/>
  <c r="H32" i="5"/>
  <c r="I32" i="5"/>
  <c r="G33" i="5"/>
  <c r="D34" i="5"/>
  <c r="E35" i="5" s="1"/>
  <c r="F34" i="5"/>
  <c r="L30" i="21"/>
  <c r="H30" i="21"/>
  <c r="I42" i="21"/>
  <c r="E28" i="8" l="1"/>
  <c r="D29" i="8" s="1"/>
  <c r="J28" i="8"/>
  <c r="I28" i="8"/>
  <c r="D35" i="5"/>
  <c r="E36" i="5" s="1"/>
  <c r="F35" i="5"/>
  <c r="H33" i="5"/>
  <c r="I33" i="5"/>
  <c r="G34" i="5"/>
  <c r="M30" i="21"/>
  <c r="N30" i="21"/>
  <c r="J31" i="21"/>
  <c r="K31" i="21" s="1"/>
  <c r="G31" i="21"/>
  <c r="F29" i="8" l="1"/>
  <c r="G29" i="8" s="1"/>
  <c r="E29" i="8"/>
  <c r="D30" i="8" s="1"/>
  <c r="G35" i="5"/>
  <c r="H34" i="5"/>
  <c r="I34" i="5"/>
  <c r="D36" i="5"/>
  <c r="E37" i="5" s="1"/>
  <c r="F36" i="5"/>
  <c r="H31" i="21"/>
  <c r="I43" i="21"/>
  <c r="L31" i="21"/>
  <c r="F30" i="8" l="1"/>
  <c r="G30" i="8" s="1"/>
  <c r="H29" i="8"/>
  <c r="I29" i="8" s="1"/>
  <c r="E30" i="8"/>
  <c r="F31" i="8" s="1"/>
  <c r="G31" i="8" s="1"/>
  <c r="G36" i="5"/>
  <c r="D37" i="5"/>
  <c r="E38" i="5" s="1"/>
  <c r="F37" i="5"/>
  <c r="H35" i="5"/>
  <c r="I35" i="5"/>
  <c r="N31" i="21"/>
  <c r="M31" i="21"/>
  <c r="J32" i="21"/>
  <c r="K32" i="21" s="1"/>
  <c r="G32" i="21"/>
  <c r="J29" i="8" l="1"/>
  <c r="H31" i="8"/>
  <c r="H30" i="8"/>
  <c r="D31" i="8"/>
  <c r="D38" i="5"/>
  <c r="E39" i="5" s="1"/>
  <c r="F38" i="5"/>
  <c r="G37" i="5"/>
  <c r="H36" i="5"/>
  <c r="I36" i="5"/>
  <c r="L32" i="21"/>
  <c r="I44" i="21"/>
  <c r="H32" i="21"/>
  <c r="I30" i="8" l="1"/>
  <c r="J30" i="8"/>
  <c r="E31" i="8"/>
  <c r="D32" i="8" s="1"/>
  <c r="I31" i="8"/>
  <c r="J31" i="8"/>
  <c r="H37" i="5"/>
  <c r="I37" i="5"/>
  <c r="G38" i="5"/>
  <c r="D39" i="5"/>
  <c r="E40" i="5" s="1"/>
  <c r="F39" i="5"/>
  <c r="J33" i="21"/>
  <c r="K33" i="21" s="1"/>
  <c r="G33" i="21"/>
  <c r="M32" i="21"/>
  <c r="N32" i="21"/>
  <c r="F32" i="8" l="1"/>
  <c r="G32" i="8" s="1"/>
  <c r="E32" i="8"/>
  <c r="F33" i="8" s="1"/>
  <c r="G33" i="8" s="1"/>
  <c r="G39" i="5"/>
  <c r="D40" i="5"/>
  <c r="E41" i="5" s="1"/>
  <c r="F40" i="5"/>
  <c r="H38" i="5"/>
  <c r="I38" i="5"/>
  <c r="H33" i="21"/>
  <c r="I45" i="21"/>
  <c r="L33" i="21"/>
  <c r="H33" i="8" l="1"/>
  <c r="H32" i="8"/>
  <c r="D33" i="8"/>
  <c r="G40" i="5"/>
  <c r="D41" i="5"/>
  <c r="E42" i="5" s="1"/>
  <c r="F41" i="5"/>
  <c r="H39" i="5"/>
  <c r="I39" i="5"/>
  <c r="N33" i="21"/>
  <c r="M33" i="21"/>
  <c r="J34" i="21"/>
  <c r="K34" i="21" s="1"/>
  <c r="G34" i="21"/>
  <c r="I32" i="8" l="1"/>
  <c r="J32" i="8"/>
  <c r="E33" i="8"/>
  <c r="F34" i="8" s="1"/>
  <c r="G34" i="8" s="1"/>
  <c r="I33" i="8"/>
  <c r="J33" i="8"/>
  <c r="G41" i="5"/>
  <c r="D42" i="5"/>
  <c r="E43" i="5" s="1"/>
  <c r="F42" i="5"/>
  <c r="H40" i="5"/>
  <c r="I40" i="5"/>
  <c r="I46" i="21"/>
  <c r="H34" i="21"/>
  <c r="L34" i="21"/>
  <c r="D34" i="8" l="1"/>
  <c r="H34" i="8"/>
  <c r="D43" i="5"/>
  <c r="E44" i="5" s="1"/>
  <c r="F43" i="5"/>
  <c r="G42" i="5"/>
  <c r="H41" i="5"/>
  <c r="I41" i="5"/>
  <c r="J35" i="21"/>
  <c r="K35" i="21" s="1"/>
  <c r="G35" i="21"/>
  <c r="N34" i="21"/>
  <c r="M34" i="21"/>
  <c r="E34" i="8" l="1"/>
  <c r="D35" i="8" s="1"/>
  <c r="E35" i="8"/>
  <c r="D36" i="8" s="1"/>
  <c r="I34" i="8"/>
  <c r="J34" i="8"/>
  <c r="G43" i="5"/>
  <c r="H42" i="5"/>
  <c r="I42" i="5"/>
  <c r="D44" i="5"/>
  <c r="E45" i="5" s="1"/>
  <c r="F44" i="5"/>
  <c r="H35" i="21"/>
  <c r="G36" i="21" s="1"/>
  <c r="I47" i="21"/>
  <c r="L35" i="21"/>
  <c r="F35" i="8" l="1"/>
  <c r="G35" i="8" s="1"/>
  <c r="F36" i="8"/>
  <c r="G36" i="8" s="1"/>
  <c r="H35" i="8"/>
  <c r="E36" i="8"/>
  <c r="D37" i="8" s="1"/>
  <c r="G44" i="5"/>
  <c r="D45" i="5"/>
  <c r="E46" i="5" s="1"/>
  <c r="F45" i="5"/>
  <c r="H43" i="5"/>
  <c r="I43" i="5"/>
  <c r="J36" i="21"/>
  <c r="K36" i="21" s="1"/>
  <c r="L36" i="21" s="1"/>
  <c r="H36" i="21"/>
  <c r="G37" i="21" s="1"/>
  <c r="I48" i="21"/>
  <c r="N35" i="21"/>
  <c r="M35" i="21"/>
  <c r="F37" i="8" l="1"/>
  <c r="G37" i="8" s="1"/>
  <c r="E37" i="8"/>
  <c r="F38" i="8" s="1"/>
  <c r="G38" i="8" s="1"/>
  <c r="H36" i="8"/>
  <c r="I35" i="8"/>
  <c r="J35" i="8"/>
  <c r="D46" i="5"/>
  <c r="E47" i="5" s="1"/>
  <c r="F46" i="5"/>
  <c r="G45" i="5"/>
  <c r="H44" i="5"/>
  <c r="I44" i="5"/>
  <c r="J37" i="21"/>
  <c r="K37" i="21" s="1"/>
  <c r="L37" i="21" s="1"/>
  <c r="N36" i="21"/>
  <c r="M36" i="21"/>
  <c r="I49" i="21"/>
  <c r="H37" i="21"/>
  <c r="N37" i="21" l="1"/>
  <c r="M37" i="21"/>
  <c r="H38" i="8"/>
  <c r="I36" i="8"/>
  <c r="J36" i="8"/>
  <c r="D38" i="8"/>
  <c r="H37" i="8"/>
  <c r="H45" i="5"/>
  <c r="I45" i="5"/>
  <c r="G46" i="5"/>
  <c r="D47" i="5"/>
  <c r="E48" i="5" s="1"/>
  <c r="F47" i="5"/>
  <c r="J38" i="21"/>
  <c r="K38" i="21" s="1"/>
  <c r="G38" i="21"/>
  <c r="I37" i="8" l="1"/>
  <c r="J37" i="8"/>
  <c r="E38" i="8"/>
  <c r="D39" i="8" s="1"/>
  <c r="I38" i="8"/>
  <c r="J38" i="8"/>
  <c r="D48" i="5"/>
  <c r="E49" i="5" s="1"/>
  <c r="F48" i="5"/>
  <c r="H46" i="5"/>
  <c r="I46" i="5"/>
  <c r="G47" i="5"/>
  <c r="H38" i="21"/>
  <c r="J39" i="21" s="1"/>
  <c r="K39" i="21" s="1"/>
  <c r="I50" i="21"/>
  <c r="L38" i="21"/>
  <c r="F39" i="8" l="1"/>
  <c r="G39" i="8" s="1"/>
  <c r="E39" i="8"/>
  <c r="D40" i="8" s="1"/>
  <c r="H47" i="5"/>
  <c r="I47" i="5"/>
  <c r="G48" i="5"/>
  <c r="D49" i="5"/>
  <c r="E50" i="5" s="1"/>
  <c r="F49" i="5"/>
  <c r="G39" i="21"/>
  <c r="I51" i="21" s="1"/>
  <c r="N38" i="21"/>
  <c r="M38" i="21"/>
  <c r="L39" i="21"/>
  <c r="F40" i="8" l="1"/>
  <c r="G40" i="8" s="1"/>
  <c r="H39" i="21"/>
  <c r="J40" i="21" s="1"/>
  <c r="K40" i="21" s="1"/>
  <c r="L40" i="21" s="1"/>
  <c r="E40" i="8"/>
  <c r="D41" i="8" s="1"/>
  <c r="H39" i="8"/>
  <c r="D50" i="5"/>
  <c r="E51" i="5" s="1"/>
  <c r="F50" i="5"/>
  <c r="H48" i="5"/>
  <c r="I48" i="5"/>
  <c r="G49" i="5"/>
  <c r="M39" i="21"/>
  <c r="N39" i="21"/>
  <c r="F41" i="8" l="1"/>
  <c r="G41" i="8" s="1"/>
  <c r="M40" i="21"/>
  <c r="N40" i="21"/>
  <c r="G40" i="21"/>
  <c r="H40" i="21" s="1"/>
  <c r="G41" i="21" s="1"/>
  <c r="I53" i="21" s="1"/>
  <c r="H41" i="8"/>
  <c r="H40" i="8"/>
  <c r="I39" i="8"/>
  <c r="J39" i="8"/>
  <c r="E41" i="8"/>
  <c r="D42" i="8" s="1"/>
  <c r="G50" i="5"/>
  <c r="H49" i="5"/>
  <c r="I49" i="5"/>
  <c r="D51" i="5"/>
  <c r="E52" i="5" s="1"/>
  <c r="F51" i="5"/>
  <c r="F42" i="8" l="1"/>
  <c r="G42" i="8" s="1"/>
  <c r="I52" i="21"/>
  <c r="H41" i="21"/>
  <c r="J42" i="21" s="1"/>
  <c r="K42" i="21" s="1"/>
  <c r="J41" i="21"/>
  <c r="K41" i="21" s="1"/>
  <c r="L41" i="21" s="1"/>
  <c r="N41" i="21" s="1"/>
  <c r="J41" i="8"/>
  <c r="I41" i="8"/>
  <c r="E42" i="8"/>
  <c r="D43" i="8" s="1"/>
  <c r="J40" i="8"/>
  <c r="I40" i="8"/>
  <c r="G51" i="5"/>
  <c r="D52" i="5"/>
  <c r="E53" i="5" s="1"/>
  <c r="F52" i="5"/>
  <c r="H50" i="5"/>
  <c r="I50" i="5"/>
  <c r="F43" i="8" l="1"/>
  <c r="G43" i="8" s="1"/>
  <c r="G42" i="21"/>
  <c r="H42" i="21" s="1"/>
  <c r="J43" i="21" s="1"/>
  <c r="K43" i="21" s="1"/>
  <c r="M41" i="21"/>
  <c r="E43" i="8"/>
  <c r="D44" i="8" s="1"/>
  <c r="H42" i="8"/>
  <c r="D53" i="5"/>
  <c r="E54" i="5" s="1"/>
  <c r="F53" i="5"/>
  <c r="G52" i="5"/>
  <c r="H51" i="5"/>
  <c r="I51" i="5"/>
  <c r="L42" i="21"/>
  <c r="F44" i="8" l="1"/>
  <c r="G44" i="8" s="1"/>
  <c r="I54" i="21"/>
  <c r="I42" i="8"/>
  <c r="J42" i="8"/>
  <c r="E44" i="8"/>
  <c r="D45" i="8" s="1"/>
  <c r="H43" i="8"/>
  <c r="H52" i="5"/>
  <c r="I52" i="5"/>
  <c r="G53" i="5"/>
  <c r="D54" i="5"/>
  <c r="E55" i="5" s="1"/>
  <c r="F54" i="5"/>
  <c r="G43" i="21"/>
  <c r="H43" i="21" s="1"/>
  <c r="G44" i="21" s="1"/>
  <c r="N42" i="21"/>
  <c r="M42" i="21"/>
  <c r="L43" i="21"/>
  <c r="F45" i="8" l="1"/>
  <c r="G45" i="8" s="1"/>
  <c r="I55" i="21"/>
  <c r="E45" i="8"/>
  <c r="F46" i="8" s="1"/>
  <c r="G46" i="8" s="1"/>
  <c r="H44" i="8"/>
  <c r="I43" i="8"/>
  <c r="J43" i="8"/>
  <c r="G54" i="5"/>
  <c r="D55" i="5"/>
  <c r="E56" i="5" s="1"/>
  <c r="F55" i="5"/>
  <c r="H53" i="5"/>
  <c r="I53" i="5"/>
  <c r="J44" i="21"/>
  <c r="K44" i="21" s="1"/>
  <c r="L44" i="21" s="1"/>
  <c r="H44" i="21"/>
  <c r="J45" i="21" s="1"/>
  <c r="K45" i="21" s="1"/>
  <c r="L45" i="21" s="1"/>
  <c r="I56" i="21"/>
  <c r="N43" i="21"/>
  <c r="M43" i="21"/>
  <c r="H46" i="8" l="1"/>
  <c r="D46" i="8"/>
  <c r="J44" i="8"/>
  <c r="I44" i="8"/>
  <c r="H45" i="8"/>
  <c r="D56" i="5"/>
  <c r="E57" i="5" s="1"/>
  <c r="F56" i="5"/>
  <c r="G55" i="5"/>
  <c r="H54" i="5"/>
  <c r="I54" i="5"/>
  <c r="G45" i="21"/>
  <c r="H45" i="21" s="1"/>
  <c r="J46" i="21" s="1"/>
  <c r="K46" i="21" s="1"/>
  <c r="L46" i="21" s="1"/>
  <c r="N45" i="21"/>
  <c r="M45" i="21"/>
  <c r="M44" i="21"/>
  <c r="N44" i="21"/>
  <c r="I45" i="8" l="1"/>
  <c r="J45" i="8"/>
  <c r="E46" i="8"/>
  <c r="D47" i="8" s="1"/>
  <c r="I46" i="8"/>
  <c r="J46" i="8"/>
  <c r="H55" i="5"/>
  <c r="I55" i="5"/>
  <c r="G56" i="5"/>
  <c r="D57" i="5"/>
  <c r="E58" i="5" s="1"/>
  <c r="F57" i="5"/>
  <c r="I57" i="21"/>
  <c r="G46" i="21"/>
  <c r="H46" i="21" s="1"/>
  <c r="J47" i="21" s="1"/>
  <c r="K47" i="21" s="1"/>
  <c r="L47" i="21" s="1"/>
  <c r="M46" i="21"/>
  <c r="N46" i="21"/>
  <c r="F47" i="8" l="1"/>
  <c r="G47" i="8" s="1"/>
  <c r="E47" i="8"/>
  <c r="D48" i="8" s="1"/>
  <c r="G57" i="5"/>
  <c r="H56" i="5"/>
  <c r="I56" i="5"/>
  <c r="D58" i="5"/>
  <c r="E59" i="5" s="1"/>
  <c r="F58" i="5"/>
  <c r="I58" i="21"/>
  <c r="G47" i="21"/>
  <c r="I59" i="21" s="1"/>
  <c r="M47" i="21"/>
  <c r="N47" i="21"/>
  <c r="F48" i="8" l="1"/>
  <c r="G48" i="8" s="1"/>
  <c r="H47" i="8"/>
  <c r="E48" i="8"/>
  <c r="D49" i="8" s="1"/>
  <c r="D59" i="5"/>
  <c r="E60" i="5" s="1"/>
  <c r="F59" i="5"/>
  <c r="G58" i="5"/>
  <c r="H57" i="5"/>
  <c r="I57" i="5"/>
  <c r="H47" i="21"/>
  <c r="G48" i="21" s="1"/>
  <c r="I60" i="21" s="1"/>
  <c r="F49" i="8" l="1"/>
  <c r="G49" i="8" s="1"/>
  <c r="H48" i="21"/>
  <c r="J49" i="21" s="1"/>
  <c r="K49" i="21" s="1"/>
  <c r="L49" i="21" s="1"/>
  <c r="H48" i="8"/>
  <c r="E49" i="8"/>
  <c r="D50" i="8" s="1"/>
  <c r="I47" i="8"/>
  <c r="J47" i="8"/>
  <c r="G59" i="5"/>
  <c r="H58" i="5"/>
  <c r="I58" i="5"/>
  <c r="D60" i="5"/>
  <c r="E61" i="5" s="1"/>
  <c r="F60" i="5"/>
  <c r="J48" i="21"/>
  <c r="K48" i="21" s="1"/>
  <c r="F50" i="8" l="1"/>
  <c r="G50" i="8" s="1"/>
  <c r="G49" i="21"/>
  <c r="I61" i="21" s="1"/>
  <c r="H49" i="8"/>
  <c r="E50" i="8"/>
  <c r="D51" i="8" s="1"/>
  <c r="I48" i="8"/>
  <c r="J48" i="8"/>
  <c r="G60" i="5"/>
  <c r="D61" i="5"/>
  <c r="E62" i="5" s="1"/>
  <c r="F61" i="5"/>
  <c r="H59" i="5"/>
  <c r="I59" i="5"/>
  <c r="L48" i="21"/>
  <c r="M49" i="21"/>
  <c r="N49" i="21"/>
  <c r="F51" i="8" l="1"/>
  <c r="G51" i="8" s="1"/>
  <c r="H49" i="21"/>
  <c r="J50" i="21" s="1"/>
  <c r="K50" i="21" s="1"/>
  <c r="L50" i="21" s="1"/>
  <c r="M50" i="21" s="1"/>
  <c r="H50" i="8"/>
  <c r="E51" i="8"/>
  <c r="D52" i="8" s="1"/>
  <c r="I49" i="8"/>
  <c r="J49" i="8"/>
  <c r="G61" i="5"/>
  <c r="D62" i="5"/>
  <c r="E63" i="5" s="1"/>
  <c r="F62" i="5"/>
  <c r="H60" i="5"/>
  <c r="I60" i="5"/>
  <c r="M48" i="21"/>
  <c r="N48" i="21"/>
  <c r="F52" i="8" l="1"/>
  <c r="G52" i="8" s="1"/>
  <c r="N50" i="21"/>
  <c r="G50" i="21"/>
  <c r="I62" i="21" s="1"/>
  <c r="E52" i="8"/>
  <c r="D53" i="8" s="1"/>
  <c r="H51" i="8"/>
  <c r="J50" i="8"/>
  <c r="I50" i="8"/>
  <c r="D63" i="5"/>
  <c r="E64" i="5" s="1"/>
  <c r="F63" i="5"/>
  <c r="G62" i="5"/>
  <c r="H61" i="5"/>
  <c r="I61" i="5"/>
  <c r="F53" i="8" l="1"/>
  <c r="G53" i="8" s="1"/>
  <c r="H50" i="21"/>
  <c r="J51" i="21" s="1"/>
  <c r="K51" i="21" s="1"/>
  <c r="L51" i="21" s="1"/>
  <c r="E53" i="8"/>
  <c r="D54" i="8" s="1"/>
  <c r="I51" i="8"/>
  <c r="J51" i="8"/>
  <c r="H52" i="8"/>
  <c r="H62" i="5"/>
  <c r="I62" i="5"/>
  <c r="G63" i="5"/>
  <c r="D64" i="5"/>
  <c r="E65" i="5" s="1"/>
  <c r="F64" i="5"/>
  <c r="F54" i="8" l="1"/>
  <c r="G54" i="8" s="1"/>
  <c r="M51" i="21"/>
  <c r="G51" i="21"/>
  <c r="H51" i="21" s="1"/>
  <c r="G52" i="21" s="1"/>
  <c r="I64" i="21" s="1"/>
  <c r="N51" i="21"/>
  <c r="J52" i="8"/>
  <c r="I52" i="8"/>
  <c r="E54" i="8"/>
  <c r="D55" i="8" s="1"/>
  <c r="H53" i="8"/>
  <c r="G64" i="5"/>
  <c r="D65" i="5"/>
  <c r="E66" i="5" s="1"/>
  <c r="F65" i="5"/>
  <c r="H63" i="5"/>
  <c r="I63" i="5"/>
  <c r="F55" i="8" l="1"/>
  <c r="G55" i="8" s="1"/>
  <c r="J52" i="21"/>
  <c r="K52" i="21" s="1"/>
  <c r="H52" i="21"/>
  <c r="J53" i="21" s="1"/>
  <c r="K53" i="21" s="1"/>
  <c r="L53" i="21" s="1"/>
  <c r="I63" i="21"/>
  <c r="G53" i="21"/>
  <c r="L52" i="21"/>
  <c r="H54" i="8"/>
  <c r="E55" i="8"/>
  <c r="D56" i="8" s="1"/>
  <c r="J53" i="8"/>
  <c r="I53" i="8"/>
  <c r="D66" i="5"/>
  <c r="E67" i="5" s="1"/>
  <c r="F66" i="5"/>
  <c r="G65" i="5"/>
  <c r="H64" i="5"/>
  <c r="I64" i="5"/>
  <c r="F56" i="8" l="1"/>
  <c r="G56" i="8" s="1"/>
  <c r="M52" i="21"/>
  <c r="N52" i="21"/>
  <c r="H53" i="21"/>
  <c r="G54" i="21" s="1"/>
  <c r="I65" i="21"/>
  <c r="M53" i="21"/>
  <c r="N53" i="21"/>
  <c r="H55" i="8"/>
  <c r="I55" i="8" s="1"/>
  <c r="E56" i="8"/>
  <c r="D57" i="8" s="1"/>
  <c r="I54" i="8"/>
  <c r="J54" i="8"/>
  <c r="H65" i="5"/>
  <c r="I65" i="5"/>
  <c r="G66" i="5"/>
  <c r="D67" i="5"/>
  <c r="E68" i="5" s="1"/>
  <c r="F67" i="5"/>
  <c r="F57" i="8" l="1"/>
  <c r="G57" i="8" s="1"/>
  <c r="J54" i="21"/>
  <c r="K54" i="21" s="1"/>
  <c r="I66" i="21"/>
  <c r="H54" i="21"/>
  <c r="J55" i="21" s="1"/>
  <c r="K55" i="21" s="1"/>
  <c r="L55" i="21" s="1"/>
  <c r="J55" i="8"/>
  <c r="H56" i="8"/>
  <c r="E57" i="8"/>
  <c r="D58" i="8" s="1"/>
  <c r="H66" i="5"/>
  <c r="I66" i="5"/>
  <c r="G67" i="5"/>
  <c r="D68" i="5"/>
  <c r="E69" i="5" s="1"/>
  <c r="F68" i="5"/>
  <c r="F58" i="8" l="1"/>
  <c r="G58" i="8" s="1"/>
  <c r="L54" i="21"/>
  <c r="G55" i="21"/>
  <c r="H55" i="21" s="1"/>
  <c r="G56" i="21" s="1"/>
  <c r="M55" i="21"/>
  <c r="N55" i="21"/>
  <c r="E58" i="8"/>
  <c r="D59" i="8" s="1"/>
  <c r="H57" i="8"/>
  <c r="I56" i="8"/>
  <c r="J56" i="8"/>
  <c r="G68" i="5"/>
  <c r="D69" i="5"/>
  <c r="E70" i="5" s="1"/>
  <c r="F69" i="5"/>
  <c r="H67" i="5"/>
  <c r="I67" i="5"/>
  <c r="F59" i="8" l="1"/>
  <c r="G59" i="8" s="1"/>
  <c r="N54" i="21"/>
  <c r="M54" i="21"/>
  <c r="I68" i="21"/>
  <c r="H56" i="21"/>
  <c r="J56" i="21"/>
  <c r="K56" i="21" s="1"/>
  <c r="I67" i="21"/>
  <c r="J57" i="8"/>
  <c r="I57" i="8"/>
  <c r="E59" i="8"/>
  <c r="D60" i="8" s="1"/>
  <c r="H58" i="8"/>
  <c r="D70" i="5"/>
  <c r="E71" i="5" s="1"/>
  <c r="F70" i="5"/>
  <c r="G69" i="5"/>
  <c r="H68" i="5"/>
  <c r="I68" i="5"/>
  <c r="F60" i="8" l="1"/>
  <c r="G60" i="8" s="1"/>
  <c r="L56" i="21"/>
  <c r="G57" i="21"/>
  <c r="J57" i="21"/>
  <c r="K57" i="21" s="1"/>
  <c r="E60" i="8"/>
  <c r="D61" i="8" s="1"/>
  <c r="H59" i="8"/>
  <c r="I58" i="8"/>
  <c r="J58" i="8"/>
  <c r="H69" i="5"/>
  <c r="I69" i="5"/>
  <c r="G70" i="5"/>
  <c r="D71" i="5"/>
  <c r="E72" i="5" s="1"/>
  <c r="F71" i="5"/>
  <c r="F61" i="8" l="1"/>
  <c r="G61" i="8" s="1"/>
  <c r="H57" i="21"/>
  <c r="J58" i="21" s="1"/>
  <c r="K58" i="21" s="1"/>
  <c r="L58" i="21" s="1"/>
  <c r="I69" i="21"/>
  <c r="N56" i="21"/>
  <c r="M56" i="21"/>
  <c r="L57" i="21"/>
  <c r="E61" i="8"/>
  <c r="D62" i="8" s="1"/>
  <c r="J59" i="8"/>
  <c r="I59" i="8"/>
  <c r="H60" i="8"/>
  <c r="D72" i="5"/>
  <c r="E73" i="5" s="1"/>
  <c r="F72" i="5"/>
  <c r="H70" i="5"/>
  <c r="I70" i="5"/>
  <c r="G71" i="5"/>
  <c r="F62" i="8" l="1"/>
  <c r="G62" i="8" s="1"/>
  <c r="M58" i="21"/>
  <c r="N58" i="21"/>
  <c r="G58" i="21"/>
  <c r="N57" i="21"/>
  <c r="M57" i="21"/>
  <c r="E62" i="8"/>
  <c r="D63" i="8" s="1"/>
  <c r="J60" i="8"/>
  <c r="I60" i="8"/>
  <c r="H61" i="8"/>
  <c r="H71" i="5"/>
  <c r="I71" i="5"/>
  <c r="G72" i="5"/>
  <c r="D73" i="5"/>
  <c r="E74" i="5" s="1"/>
  <c r="F73" i="5"/>
  <c r="F63" i="8" l="1"/>
  <c r="G63" i="8" s="1"/>
  <c r="I70" i="21"/>
  <c r="H58" i="21"/>
  <c r="J59" i="21" s="1"/>
  <c r="K59" i="21" s="1"/>
  <c r="E63" i="8"/>
  <c r="D64" i="8" s="1"/>
  <c r="J61" i="8"/>
  <c r="I61" i="8"/>
  <c r="H62" i="8"/>
  <c r="D74" i="5"/>
  <c r="E75" i="5" s="1"/>
  <c r="F74" i="5"/>
  <c r="H72" i="5"/>
  <c r="I72" i="5"/>
  <c r="G73" i="5"/>
  <c r="F64" i="8" l="1"/>
  <c r="G64" i="8" s="1"/>
  <c r="G59" i="21"/>
  <c r="H59" i="21" s="1"/>
  <c r="J60" i="21" s="1"/>
  <c r="K60" i="21" s="1"/>
  <c r="L60" i="21" s="1"/>
  <c r="L59" i="21"/>
  <c r="I62" i="8"/>
  <c r="J62" i="8"/>
  <c r="H63" i="8"/>
  <c r="E64" i="8"/>
  <c r="D65" i="8" s="1"/>
  <c r="H73" i="5"/>
  <c r="I73" i="5"/>
  <c r="G74" i="5"/>
  <c r="D75" i="5"/>
  <c r="E76" i="5" s="1"/>
  <c r="F75" i="5"/>
  <c r="F65" i="8" l="1"/>
  <c r="G65" i="8" s="1"/>
  <c r="I71" i="21"/>
  <c r="G60" i="21"/>
  <c r="I72" i="21" s="1"/>
  <c r="N59" i="21"/>
  <c r="M59" i="21"/>
  <c r="N60" i="21"/>
  <c r="M60" i="21"/>
  <c r="H64" i="8"/>
  <c r="I63" i="8"/>
  <c r="J63" i="8"/>
  <c r="E65" i="8"/>
  <c r="D66" i="8" s="1"/>
  <c r="D76" i="5"/>
  <c r="E77" i="5" s="1"/>
  <c r="F76" i="5"/>
  <c r="H74" i="5"/>
  <c r="I74" i="5"/>
  <c r="G75" i="5"/>
  <c r="F66" i="8" l="1"/>
  <c r="G66" i="8" s="1"/>
  <c r="H60" i="21"/>
  <c r="J61" i="21" s="1"/>
  <c r="K61" i="21" s="1"/>
  <c r="E66" i="8"/>
  <c r="D67" i="8" s="1"/>
  <c r="H65" i="8"/>
  <c r="I64" i="8"/>
  <c r="J64" i="8"/>
  <c r="H75" i="5"/>
  <c r="I75" i="5"/>
  <c r="G76" i="5"/>
  <c r="D77" i="5"/>
  <c r="E78" i="5" s="1"/>
  <c r="F77" i="5"/>
  <c r="F67" i="8" l="1"/>
  <c r="G67" i="8" s="1"/>
  <c r="G61" i="21"/>
  <c r="I73" i="21" s="1"/>
  <c r="L61" i="21"/>
  <c r="H66" i="8"/>
  <c r="E67" i="8"/>
  <c r="D68" i="8" s="1"/>
  <c r="I65" i="8"/>
  <c r="J65" i="8"/>
  <c r="G77" i="5"/>
  <c r="H76" i="5"/>
  <c r="I76" i="5"/>
  <c r="D78" i="5"/>
  <c r="E79" i="5" s="1"/>
  <c r="F78" i="5"/>
  <c r="F68" i="8" l="1"/>
  <c r="G68" i="8" s="1"/>
  <c r="H61" i="21"/>
  <c r="M61" i="21"/>
  <c r="N61" i="21"/>
  <c r="E68" i="8"/>
  <c r="D69" i="8" s="1"/>
  <c r="H67" i="8"/>
  <c r="I66" i="8"/>
  <c r="J66" i="8"/>
  <c r="G78" i="5"/>
  <c r="D79" i="5"/>
  <c r="E80" i="5" s="1"/>
  <c r="F79" i="5"/>
  <c r="H77" i="5"/>
  <c r="I77" i="5"/>
  <c r="F69" i="8" l="1"/>
  <c r="G69" i="8" s="1"/>
  <c r="J62" i="21"/>
  <c r="K62" i="21" s="1"/>
  <c r="G62" i="21"/>
  <c r="J67" i="8"/>
  <c r="I67" i="8"/>
  <c r="H68" i="8"/>
  <c r="E69" i="8"/>
  <c r="D70" i="8" s="1"/>
  <c r="G79" i="5"/>
  <c r="D80" i="5"/>
  <c r="E81" i="5" s="1"/>
  <c r="F80" i="5"/>
  <c r="H78" i="5"/>
  <c r="I78" i="5"/>
  <c r="F70" i="8" l="1"/>
  <c r="G70" i="8" s="1"/>
  <c r="L62" i="21"/>
  <c r="I74" i="21"/>
  <c r="H62" i="21"/>
  <c r="E70" i="8"/>
  <c r="D71" i="8" s="1"/>
  <c r="I68" i="8"/>
  <c r="J68" i="8"/>
  <c r="H69" i="8"/>
  <c r="G80" i="5"/>
  <c r="D81" i="5"/>
  <c r="E82" i="5" s="1"/>
  <c r="F81" i="5"/>
  <c r="H79" i="5"/>
  <c r="I79" i="5"/>
  <c r="F71" i="8" l="1"/>
  <c r="G71" i="8" s="1"/>
  <c r="J63" i="21"/>
  <c r="K63" i="21" s="1"/>
  <c r="G63" i="21"/>
  <c r="M62" i="21"/>
  <c r="N62" i="21"/>
  <c r="H71" i="8"/>
  <c r="E71" i="8"/>
  <c r="D72" i="8" s="1"/>
  <c r="J69" i="8"/>
  <c r="I69" i="8"/>
  <c r="H70" i="8"/>
  <c r="G81" i="5"/>
  <c r="D82" i="5"/>
  <c r="E83" i="5" s="1"/>
  <c r="F82" i="5"/>
  <c r="H80" i="5"/>
  <c r="I80" i="5"/>
  <c r="F72" i="8" l="1"/>
  <c r="G72" i="8" s="1"/>
  <c r="H63" i="21"/>
  <c r="I75" i="21"/>
  <c r="L63" i="21"/>
  <c r="J70" i="8"/>
  <c r="I70" i="8"/>
  <c r="E72" i="8"/>
  <c r="D73" i="8" s="1"/>
  <c r="J71" i="8"/>
  <c r="I71" i="8"/>
  <c r="D83" i="5"/>
  <c r="E84" i="5" s="1"/>
  <c r="F83" i="5"/>
  <c r="G82" i="5"/>
  <c r="H81" i="5"/>
  <c r="I81" i="5"/>
  <c r="F73" i="8" l="1"/>
  <c r="G73" i="8" s="1"/>
  <c r="M63" i="21"/>
  <c r="N63" i="21"/>
  <c r="J64" i="21"/>
  <c r="K64" i="21" s="1"/>
  <c r="G64" i="21"/>
  <c r="H72" i="8"/>
  <c r="E73" i="8"/>
  <c r="D74" i="8" s="1"/>
  <c r="H82" i="5"/>
  <c r="I82" i="5"/>
  <c r="G83" i="5"/>
  <c r="D84" i="5"/>
  <c r="E85" i="5" s="1"/>
  <c r="F84" i="5"/>
  <c r="F74" i="8" l="1"/>
  <c r="G74" i="8" s="1"/>
  <c r="L64" i="21"/>
  <c r="I76" i="21"/>
  <c r="H64" i="21"/>
  <c r="J65" i="21" s="1"/>
  <c r="K65" i="21" s="1"/>
  <c r="L65" i="21" s="1"/>
  <c r="N65" i="21" s="1"/>
  <c r="H73" i="8"/>
  <c r="J73" i="8" s="1"/>
  <c r="E74" i="8"/>
  <c r="D75" i="8" s="1"/>
  <c r="J72" i="8"/>
  <c r="I72" i="8"/>
  <c r="G84" i="5"/>
  <c r="D85" i="5"/>
  <c r="E86" i="5" s="1"/>
  <c r="F85" i="5"/>
  <c r="H83" i="5"/>
  <c r="I83" i="5"/>
  <c r="F75" i="8" l="1"/>
  <c r="G75" i="8" s="1"/>
  <c r="N64" i="21"/>
  <c r="M64" i="21"/>
  <c r="M65" i="21"/>
  <c r="G65" i="21"/>
  <c r="I73" i="8"/>
  <c r="E75" i="8"/>
  <c r="D76" i="8" s="1"/>
  <c r="H74" i="8"/>
  <c r="G85" i="5"/>
  <c r="D86" i="5"/>
  <c r="E87" i="5" s="1"/>
  <c r="F86" i="5"/>
  <c r="H84" i="5"/>
  <c r="I84" i="5"/>
  <c r="F76" i="8" l="1"/>
  <c r="G76" i="8" s="1"/>
  <c r="H76" i="8" s="1"/>
  <c r="H65" i="21"/>
  <c r="G66" i="21" s="1"/>
  <c r="I77" i="21"/>
  <c r="H75" i="8"/>
  <c r="J74" i="8"/>
  <c r="I74" i="8"/>
  <c r="E76" i="8"/>
  <c r="D77" i="8" s="1"/>
  <c r="G86" i="5"/>
  <c r="D87" i="5"/>
  <c r="E88" i="5" s="1"/>
  <c r="F87" i="5"/>
  <c r="H85" i="5"/>
  <c r="I85" i="5"/>
  <c r="F77" i="8" l="1"/>
  <c r="G77" i="8" s="1"/>
  <c r="H77" i="8" s="1"/>
  <c r="J66" i="21"/>
  <c r="K66" i="21" s="1"/>
  <c r="I78" i="21"/>
  <c r="H66" i="21"/>
  <c r="J75" i="8"/>
  <c r="I75" i="8"/>
  <c r="E77" i="8"/>
  <c r="D78" i="8" s="1"/>
  <c r="J76" i="8"/>
  <c r="I76" i="8"/>
  <c r="G87" i="5"/>
  <c r="D88" i="5"/>
  <c r="E89" i="5" s="1"/>
  <c r="F88" i="5"/>
  <c r="H86" i="5"/>
  <c r="I86" i="5"/>
  <c r="F78" i="8" l="1"/>
  <c r="G78" i="8" s="1"/>
  <c r="L66" i="21"/>
  <c r="J67" i="21"/>
  <c r="K67" i="21" s="1"/>
  <c r="G67" i="21"/>
  <c r="E78" i="8"/>
  <c r="D79" i="8" s="1"/>
  <c r="J77" i="8"/>
  <c r="I77" i="8"/>
  <c r="D89" i="5"/>
  <c r="E90" i="5" s="1"/>
  <c r="F89" i="5"/>
  <c r="G88" i="5"/>
  <c r="H87" i="5"/>
  <c r="I87" i="5"/>
  <c r="F79" i="8" l="1"/>
  <c r="G79" i="8" s="1"/>
  <c r="N66" i="21"/>
  <c r="M66" i="21"/>
  <c r="H67" i="21"/>
  <c r="G68" i="21" s="1"/>
  <c r="I79" i="21"/>
  <c r="L67" i="21"/>
  <c r="E79" i="8"/>
  <c r="D80" i="8" s="1"/>
  <c r="H78" i="8"/>
  <c r="H88" i="5"/>
  <c r="I88" i="5"/>
  <c r="G89" i="5"/>
  <c r="D90" i="5"/>
  <c r="E91" i="5" s="1"/>
  <c r="F90" i="5"/>
  <c r="F80" i="8" l="1"/>
  <c r="G80" i="8" s="1"/>
  <c r="J68" i="21"/>
  <c r="K68" i="21" s="1"/>
  <c r="L68" i="21" s="1"/>
  <c r="N67" i="21"/>
  <c r="M67" i="21"/>
  <c r="H68" i="21"/>
  <c r="J69" i="21" s="1"/>
  <c r="K69" i="21" s="1"/>
  <c r="L69" i="21" s="1"/>
  <c r="I80" i="21"/>
  <c r="H79" i="8"/>
  <c r="J78" i="8"/>
  <c r="I78" i="8"/>
  <c r="E80" i="8"/>
  <c r="D81" i="8" s="1"/>
  <c r="H89" i="5"/>
  <c r="I89" i="5"/>
  <c r="D91" i="5"/>
  <c r="E92" i="5" s="1"/>
  <c r="F91" i="5"/>
  <c r="G90" i="5"/>
  <c r="F81" i="8" l="1"/>
  <c r="G81" i="8" s="1"/>
  <c r="M68" i="21"/>
  <c r="N68" i="21"/>
  <c r="M69" i="21"/>
  <c r="N69" i="21"/>
  <c r="G69" i="21"/>
  <c r="J79" i="8"/>
  <c r="I79" i="8"/>
  <c r="E81" i="8"/>
  <c r="D82" i="8" s="1"/>
  <c r="H80" i="8"/>
  <c r="D92" i="5"/>
  <c r="E93" i="5" s="1"/>
  <c r="F92" i="5"/>
  <c r="H90" i="5"/>
  <c r="I90" i="5"/>
  <c r="G91" i="5"/>
  <c r="F82" i="8" l="1"/>
  <c r="G82" i="8" s="1"/>
  <c r="I81" i="21"/>
  <c r="H69" i="21"/>
  <c r="J70" i="21" s="1"/>
  <c r="K70" i="21" s="1"/>
  <c r="H81" i="8"/>
  <c r="E82" i="8"/>
  <c r="D83" i="8" s="1"/>
  <c r="J80" i="8"/>
  <c r="I80" i="8"/>
  <c r="H91" i="5"/>
  <c r="I91" i="5"/>
  <c r="G92" i="5"/>
  <c r="D93" i="5"/>
  <c r="E94" i="5" s="1"/>
  <c r="F93" i="5"/>
  <c r="G70" i="21" l="1"/>
  <c r="F83" i="8"/>
  <c r="G83" i="8" s="1"/>
  <c r="I82" i="21"/>
  <c r="H70" i="21"/>
  <c r="G71" i="21" s="1"/>
  <c r="L70" i="21"/>
  <c r="E83" i="8"/>
  <c r="D84" i="8" s="1"/>
  <c r="H82" i="8"/>
  <c r="J81" i="8"/>
  <c r="I81" i="8"/>
  <c r="G93" i="5"/>
  <c r="D94" i="5"/>
  <c r="E95" i="5" s="1"/>
  <c r="F94" i="5"/>
  <c r="H92" i="5"/>
  <c r="I92" i="5"/>
  <c r="F84" i="8" l="1"/>
  <c r="G84" i="8" s="1"/>
  <c r="H84" i="8" s="1"/>
  <c r="J71" i="21"/>
  <c r="K71" i="21" s="1"/>
  <c r="L71" i="21" s="1"/>
  <c r="N71" i="21" s="1"/>
  <c r="M70" i="21"/>
  <c r="N70" i="21"/>
  <c r="H71" i="21"/>
  <c r="J72" i="21" s="1"/>
  <c r="K72" i="21" s="1"/>
  <c r="I83" i="21"/>
  <c r="M71" i="21"/>
  <c r="J82" i="8"/>
  <c r="I82" i="8"/>
  <c r="H83" i="8"/>
  <c r="E84" i="8"/>
  <c r="D85" i="8" s="1"/>
  <c r="D95" i="5"/>
  <c r="E96" i="5" s="1"/>
  <c r="F95" i="5"/>
  <c r="G94" i="5"/>
  <c r="H93" i="5"/>
  <c r="I93" i="5"/>
  <c r="F85" i="8" l="1"/>
  <c r="G85" i="8" s="1"/>
  <c r="G72" i="21"/>
  <c r="L72" i="21"/>
  <c r="E85" i="8"/>
  <c r="F86" i="8" s="1"/>
  <c r="G86" i="8" s="1"/>
  <c r="J84" i="8"/>
  <c r="I84" i="8"/>
  <c r="I83" i="8"/>
  <c r="J83" i="8"/>
  <c r="H94" i="5"/>
  <c r="I94" i="5"/>
  <c r="G95" i="5"/>
  <c r="D96" i="5"/>
  <c r="E97" i="5" s="1"/>
  <c r="F96" i="5"/>
  <c r="H72" i="21" l="1"/>
  <c r="G73" i="21" s="1"/>
  <c r="I84" i="21"/>
  <c r="N72" i="21"/>
  <c r="M72" i="21"/>
  <c r="D86" i="8"/>
  <c r="H86" i="8"/>
  <c r="H85" i="8"/>
  <c r="D97" i="5"/>
  <c r="E98" i="5" s="1"/>
  <c r="F97" i="5"/>
  <c r="H95" i="5"/>
  <c r="I95" i="5"/>
  <c r="G96" i="5"/>
  <c r="E86" i="8" l="1"/>
  <c r="F87" i="8"/>
  <c r="G87" i="8" s="1"/>
  <c r="H87" i="8" s="1"/>
  <c r="J73" i="21"/>
  <c r="K73" i="21" s="1"/>
  <c r="L73" i="21" s="1"/>
  <c r="H73" i="21"/>
  <c r="J74" i="21" s="1"/>
  <c r="K74" i="21" s="1"/>
  <c r="I85" i="21"/>
  <c r="D87" i="8"/>
  <c r="J86" i="8"/>
  <c r="I86" i="8"/>
  <c r="J85" i="8"/>
  <c r="I85" i="8"/>
  <c r="H96" i="5"/>
  <c r="I96" i="5"/>
  <c r="G97" i="5"/>
  <c r="D98" i="5"/>
  <c r="E99" i="5" s="1"/>
  <c r="F98" i="5"/>
  <c r="E87" i="8" l="1"/>
  <c r="F88" i="8" s="1"/>
  <c r="G88" i="8" s="1"/>
  <c r="H88" i="8" s="1"/>
  <c r="G74" i="21"/>
  <c r="L74" i="21"/>
  <c r="M73" i="21"/>
  <c r="N73" i="21"/>
  <c r="D88" i="8"/>
  <c r="I87" i="8"/>
  <c r="J87" i="8"/>
  <c r="G98" i="5"/>
  <c r="D99" i="5"/>
  <c r="E100" i="5" s="1"/>
  <c r="F99" i="5"/>
  <c r="H97" i="5"/>
  <c r="I97" i="5"/>
  <c r="N74" i="21" l="1"/>
  <c r="M74" i="21"/>
  <c r="I86" i="21"/>
  <c r="H74" i="21"/>
  <c r="G75" i="21" s="1"/>
  <c r="E88" i="8"/>
  <c r="D89" i="8" s="1"/>
  <c r="J88" i="8"/>
  <c r="I88" i="8"/>
  <c r="G99" i="5"/>
  <c r="D100" i="5"/>
  <c r="E101" i="5" s="1"/>
  <c r="F100" i="5"/>
  <c r="H98" i="5"/>
  <c r="I98" i="5"/>
  <c r="F89" i="8" l="1"/>
  <c r="G89" i="8" s="1"/>
  <c r="J75" i="21"/>
  <c r="K75" i="21" s="1"/>
  <c r="H75" i="21"/>
  <c r="G76" i="21" s="1"/>
  <c r="I87" i="21"/>
  <c r="E89" i="8"/>
  <c r="D90" i="8" s="1"/>
  <c r="D101" i="5"/>
  <c r="E102" i="5" s="1"/>
  <c r="F101" i="5"/>
  <c r="G100" i="5"/>
  <c r="H99" i="5"/>
  <c r="I99" i="5"/>
  <c r="F90" i="8" l="1"/>
  <c r="G90" i="8" s="1"/>
  <c r="H90" i="8" s="1"/>
  <c r="L75" i="21"/>
  <c r="H76" i="21"/>
  <c r="J77" i="21" s="1"/>
  <c r="K77" i="21" s="1"/>
  <c r="L77" i="21" s="1"/>
  <c r="I88" i="21"/>
  <c r="N75" i="21"/>
  <c r="M75" i="21"/>
  <c r="J76" i="21"/>
  <c r="K76" i="21" s="1"/>
  <c r="H89" i="8"/>
  <c r="E90" i="8"/>
  <c r="D91" i="8" s="1"/>
  <c r="H100" i="5"/>
  <c r="I100" i="5"/>
  <c r="G101" i="5"/>
  <c r="D102" i="5"/>
  <c r="E103" i="5" s="1"/>
  <c r="F102" i="5"/>
  <c r="F91" i="8" l="1"/>
  <c r="G91" i="8" s="1"/>
  <c r="G77" i="21"/>
  <c r="H77" i="21" s="1"/>
  <c r="J78" i="21" s="1"/>
  <c r="K78" i="21" s="1"/>
  <c r="L76" i="21"/>
  <c r="N77" i="21"/>
  <c r="M77" i="21"/>
  <c r="J90" i="8"/>
  <c r="I90" i="8"/>
  <c r="E91" i="8"/>
  <c r="D92" i="8" s="1"/>
  <c r="J89" i="8"/>
  <c r="I89" i="8"/>
  <c r="G102" i="5"/>
  <c r="H101" i="5"/>
  <c r="I101" i="5"/>
  <c r="D103" i="5"/>
  <c r="E104" i="5" s="1"/>
  <c r="F103" i="5"/>
  <c r="F92" i="8" l="1"/>
  <c r="G92" i="8" s="1"/>
  <c r="I89" i="21"/>
  <c r="M76" i="21"/>
  <c r="N76" i="21"/>
  <c r="G78" i="21"/>
  <c r="L78" i="21"/>
  <c r="E92" i="8"/>
  <c r="D93" i="8" s="1"/>
  <c r="H91" i="8"/>
  <c r="D104" i="5"/>
  <c r="E105" i="5" s="1"/>
  <c r="F104" i="5"/>
  <c r="G103" i="5"/>
  <c r="I102" i="5"/>
  <c r="H102" i="5"/>
  <c r="F93" i="8" l="1"/>
  <c r="G93" i="8" s="1"/>
  <c r="M78" i="21"/>
  <c r="N78" i="21"/>
  <c r="H78" i="21"/>
  <c r="J79" i="21" s="1"/>
  <c r="K79" i="21" s="1"/>
  <c r="I90" i="21"/>
  <c r="J91" i="8"/>
  <c r="I91" i="8"/>
  <c r="H92" i="8"/>
  <c r="E93" i="8"/>
  <c r="D94" i="8" s="1"/>
  <c r="H103" i="5"/>
  <c r="I103" i="5"/>
  <c r="G104" i="5"/>
  <c r="D105" i="5"/>
  <c r="E106" i="5" s="1"/>
  <c r="F105" i="5"/>
  <c r="F94" i="8" l="1"/>
  <c r="G94" i="8" s="1"/>
  <c r="G79" i="21"/>
  <c r="H79" i="21" s="1"/>
  <c r="J80" i="21" s="1"/>
  <c r="K80" i="21" s="1"/>
  <c r="L80" i="21" s="1"/>
  <c r="L79" i="21"/>
  <c r="E94" i="8"/>
  <c r="D95" i="8" s="1"/>
  <c r="H93" i="8"/>
  <c r="J92" i="8"/>
  <c r="I92" i="8"/>
  <c r="G105" i="5"/>
  <c r="D106" i="5"/>
  <c r="E107" i="5" s="1"/>
  <c r="F106" i="5"/>
  <c r="H104" i="5"/>
  <c r="I104" i="5"/>
  <c r="F95" i="8" l="1"/>
  <c r="G95" i="8" s="1"/>
  <c r="H95" i="8" s="1"/>
  <c r="I91" i="21"/>
  <c r="M79" i="21"/>
  <c r="N79" i="21"/>
  <c r="G80" i="21"/>
  <c r="M80" i="21"/>
  <c r="N80" i="21"/>
  <c r="J93" i="8"/>
  <c r="I93" i="8"/>
  <c r="H94" i="8"/>
  <c r="E95" i="8"/>
  <c r="D96" i="8" s="1"/>
  <c r="D107" i="5"/>
  <c r="E108" i="5" s="1"/>
  <c r="F107" i="5"/>
  <c r="G106" i="5"/>
  <c r="H105" i="5"/>
  <c r="I105" i="5"/>
  <c r="F96" i="8" l="1"/>
  <c r="G96" i="8" s="1"/>
  <c r="H80" i="21"/>
  <c r="J81" i="21" s="1"/>
  <c r="K81" i="21" s="1"/>
  <c r="I92" i="21"/>
  <c r="J94" i="8"/>
  <c r="I94" i="8"/>
  <c r="E96" i="8"/>
  <c r="D97" i="8" s="1"/>
  <c r="I95" i="8"/>
  <c r="J95" i="8"/>
  <c r="H106" i="5"/>
  <c r="I106" i="5"/>
  <c r="G107" i="5"/>
  <c r="D108" i="5"/>
  <c r="E109" i="5" s="1"/>
  <c r="F108" i="5"/>
  <c r="F97" i="8" l="1"/>
  <c r="G97" i="8" s="1"/>
  <c r="G81" i="21"/>
  <c r="H81" i="21" s="1"/>
  <c r="J82" i="21" s="1"/>
  <c r="K82" i="21" s="1"/>
  <c r="I93" i="21"/>
  <c r="L81" i="21"/>
  <c r="H96" i="8"/>
  <c r="E97" i="8"/>
  <c r="D98" i="8" s="1"/>
  <c r="G108" i="5"/>
  <c r="H107" i="5"/>
  <c r="I107" i="5"/>
  <c r="D109" i="5"/>
  <c r="E110" i="5" s="1"/>
  <c r="F109" i="5"/>
  <c r="F98" i="8" l="1"/>
  <c r="G98" i="8" s="1"/>
  <c r="L82" i="21"/>
  <c r="N81" i="21"/>
  <c r="M81" i="21"/>
  <c r="G82" i="21"/>
  <c r="E98" i="8"/>
  <c r="F99" i="8" s="1"/>
  <c r="G99" i="8" s="1"/>
  <c r="H97" i="8"/>
  <c r="J96" i="8"/>
  <c r="I96" i="8"/>
  <c r="G109" i="5"/>
  <c r="D110" i="5"/>
  <c r="E111" i="5" s="1"/>
  <c r="F110" i="5"/>
  <c r="H108" i="5"/>
  <c r="I108" i="5"/>
  <c r="M82" i="21" l="1"/>
  <c r="N82" i="21"/>
  <c r="H82" i="21"/>
  <c r="G83" i="21" s="1"/>
  <c r="I94" i="21"/>
  <c r="D99" i="8"/>
  <c r="J97" i="8"/>
  <c r="I97" i="8"/>
  <c r="H98" i="8"/>
  <c r="H99" i="8"/>
  <c r="G110" i="5"/>
  <c r="D111" i="5"/>
  <c r="E112" i="5" s="1"/>
  <c r="F111" i="5"/>
  <c r="H109" i="5"/>
  <c r="I109" i="5"/>
  <c r="E99" i="8" l="1"/>
  <c r="D100" i="8" s="1"/>
  <c r="H83" i="21"/>
  <c r="J84" i="21" s="1"/>
  <c r="K84" i="21" s="1"/>
  <c r="L84" i="21" s="1"/>
  <c r="I95" i="21"/>
  <c r="J83" i="21"/>
  <c r="K83" i="21" s="1"/>
  <c r="J99" i="8"/>
  <c r="I99" i="8"/>
  <c r="J98" i="8"/>
  <c r="I98" i="8"/>
  <c r="G111" i="5"/>
  <c r="D112" i="5"/>
  <c r="E113" i="5" s="1"/>
  <c r="F112" i="5"/>
  <c r="I110" i="5"/>
  <c r="H110" i="5"/>
  <c r="E100" i="8" l="1"/>
  <c r="D101" i="8" s="1"/>
  <c r="F100" i="8"/>
  <c r="G100" i="8" s="1"/>
  <c r="H100" i="8" s="1"/>
  <c r="G84" i="21"/>
  <c r="M84" i="21"/>
  <c r="N84" i="21"/>
  <c r="L83" i="21"/>
  <c r="E101" i="8"/>
  <c r="D102" i="8" s="1"/>
  <c r="G112" i="5"/>
  <c r="D113" i="5"/>
  <c r="E114" i="5" s="1"/>
  <c r="F113" i="5"/>
  <c r="H111" i="5"/>
  <c r="I111" i="5"/>
  <c r="F101" i="8" l="1"/>
  <c r="G101" i="8" s="1"/>
  <c r="F102" i="8"/>
  <c r="G102" i="8" s="1"/>
  <c r="N83" i="21"/>
  <c r="M83" i="21"/>
  <c r="H84" i="21"/>
  <c r="G85" i="21" s="1"/>
  <c r="I96" i="21"/>
  <c r="J100" i="8"/>
  <c r="I100" i="8"/>
  <c r="H101" i="8"/>
  <c r="E102" i="8"/>
  <c r="D103" i="8" s="1"/>
  <c r="G113" i="5"/>
  <c r="D114" i="5"/>
  <c r="E115" i="5" s="1"/>
  <c r="F114" i="5"/>
  <c r="H112" i="5"/>
  <c r="I112" i="5"/>
  <c r="F103" i="8" l="1"/>
  <c r="G103" i="8" s="1"/>
  <c r="J85" i="21"/>
  <c r="K85" i="21" s="1"/>
  <c r="I97" i="21"/>
  <c r="H85" i="21"/>
  <c r="J86" i="21" s="1"/>
  <c r="K86" i="21" s="1"/>
  <c r="L86" i="21" s="1"/>
  <c r="E103" i="8"/>
  <c r="D104" i="8" s="1"/>
  <c r="I101" i="8"/>
  <c r="J101" i="8"/>
  <c r="H102" i="8"/>
  <c r="D115" i="5"/>
  <c r="E116" i="5" s="1"/>
  <c r="F115" i="5"/>
  <c r="G114" i="5"/>
  <c r="H113" i="5"/>
  <c r="I113" i="5"/>
  <c r="F104" i="8" l="1"/>
  <c r="G104" i="8" s="1"/>
  <c r="G86" i="21"/>
  <c r="N86" i="21"/>
  <c r="M86" i="21"/>
  <c r="L85" i="21"/>
  <c r="I102" i="8"/>
  <c r="J102" i="8"/>
  <c r="H103" i="8"/>
  <c r="E104" i="8"/>
  <c r="D105" i="8" s="1"/>
  <c r="H114" i="5"/>
  <c r="I114" i="5"/>
  <c r="G115" i="5"/>
  <c r="D116" i="5"/>
  <c r="E117" i="5" s="1"/>
  <c r="F116" i="5"/>
  <c r="F105" i="8" l="1"/>
  <c r="G105" i="8" s="1"/>
  <c r="H86" i="21"/>
  <c r="G87" i="21" s="1"/>
  <c r="I99" i="21" s="1"/>
  <c r="I98" i="21"/>
  <c r="N85" i="21"/>
  <c r="M85" i="21"/>
  <c r="H104" i="8"/>
  <c r="E105" i="8"/>
  <c r="F106" i="8" s="1"/>
  <c r="G106" i="8" s="1"/>
  <c r="I103" i="8"/>
  <c r="J103" i="8"/>
  <c r="G116" i="5"/>
  <c r="D117" i="5"/>
  <c r="E118" i="5" s="1"/>
  <c r="F117" i="5"/>
  <c r="H115" i="5"/>
  <c r="I115" i="5"/>
  <c r="H87" i="21" l="1"/>
  <c r="J87" i="21"/>
  <c r="K87" i="21" s="1"/>
  <c r="H106" i="8"/>
  <c r="D106" i="8"/>
  <c r="H105" i="8"/>
  <c r="J104" i="8"/>
  <c r="I104" i="8"/>
  <c r="G117" i="5"/>
  <c r="D118" i="5"/>
  <c r="E119" i="5" s="1"/>
  <c r="F118" i="5"/>
  <c r="H116" i="5"/>
  <c r="I116" i="5"/>
  <c r="J88" i="21" l="1"/>
  <c r="K88" i="21" s="1"/>
  <c r="G88" i="21"/>
  <c r="L87" i="21"/>
  <c r="E106" i="8"/>
  <c r="D107" i="8" s="1"/>
  <c r="J105" i="8"/>
  <c r="I105" i="8"/>
  <c r="J106" i="8"/>
  <c r="I106" i="8"/>
  <c r="G118" i="5"/>
  <c r="D119" i="5"/>
  <c r="E120" i="5" s="1"/>
  <c r="F119" i="5"/>
  <c r="H117" i="5"/>
  <c r="I117" i="5"/>
  <c r="F107" i="8" l="1"/>
  <c r="G107" i="8" s="1"/>
  <c r="L88" i="21"/>
  <c r="H88" i="21"/>
  <c r="G89" i="21" s="1"/>
  <c r="I100" i="21"/>
  <c r="N87" i="21"/>
  <c r="M87" i="21"/>
  <c r="E107" i="8"/>
  <c r="D108" i="8" s="1"/>
  <c r="D120" i="5"/>
  <c r="E121" i="5" s="1"/>
  <c r="F120" i="5"/>
  <c r="G119" i="5"/>
  <c r="I118" i="5"/>
  <c r="H118" i="5"/>
  <c r="F108" i="8" l="1"/>
  <c r="G108" i="8" s="1"/>
  <c r="H89" i="21"/>
  <c r="J90" i="21" s="1"/>
  <c r="K90" i="21" s="1"/>
  <c r="L90" i="21" s="1"/>
  <c r="M90" i="21" s="1"/>
  <c r="I101" i="21"/>
  <c r="N88" i="21"/>
  <c r="M88" i="21"/>
  <c r="J89" i="21"/>
  <c r="K89" i="21" s="1"/>
  <c r="E108" i="8"/>
  <c r="D109" i="8" s="1"/>
  <c r="H107" i="8"/>
  <c r="H119" i="5"/>
  <c r="I119" i="5"/>
  <c r="G120" i="5"/>
  <c r="D121" i="5"/>
  <c r="E122" i="5" s="1"/>
  <c r="F121" i="5"/>
  <c r="F109" i="8" l="1"/>
  <c r="G109" i="8" s="1"/>
  <c r="N90" i="21"/>
  <c r="G90" i="21"/>
  <c r="I102" i="21" s="1"/>
  <c r="L89" i="21"/>
  <c r="J107" i="8"/>
  <c r="I107" i="8"/>
  <c r="E109" i="8"/>
  <c r="D110" i="8" s="1"/>
  <c r="H108" i="8"/>
  <c r="D122" i="5"/>
  <c r="E123" i="5" s="1"/>
  <c r="F122" i="5"/>
  <c r="H120" i="5"/>
  <c r="I120" i="5"/>
  <c r="G121" i="5"/>
  <c r="H90" i="21" l="1"/>
  <c r="J91" i="21" s="1"/>
  <c r="K91" i="21" s="1"/>
  <c r="L91" i="21" s="1"/>
  <c r="M91" i="21" s="1"/>
  <c r="F110" i="8"/>
  <c r="G110" i="8" s="1"/>
  <c r="G91" i="21"/>
  <c r="I103" i="21" s="1"/>
  <c r="N91" i="21"/>
  <c r="M89" i="21"/>
  <c r="N89" i="21"/>
  <c r="J108" i="8"/>
  <c r="I108" i="8"/>
  <c r="E110" i="8"/>
  <c r="D111" i="8" s="1"/>
  <c r="H109" i="8"/>
  <c r="H121" i="5"/>
  <c r="I121" i="5"/>
  <c r="G122" i="5"/>
  <c r="D123" i="5"/>
  <c r="E124" i="5" s="1"/>
  <c r="F123" i="5"/>
  <c r="F111" i="8" l="1"/>
  <c r="G111" i="8" s="1"/>
  <c r="H91" i="21"/>
  <c r="G92" i="21" s="1"/>
  <c r="J109" i="8"/>
  <c r="I109" i="8"/>
  <c r="E111" i="8"/>
  <c r="D112" i="8" s="1"/>
  <c r="H110" i="8"/>
  <c r="D124" i="5"/>
  <c r="E125" i="5" s="1"/>
  <c r="F124" i="5"/>
  <c r="G123" i="5"/>
  <c r="H122" i="5"/>
  <c r="I122" i="5"/>
  <c r="J92" i="21" l="1"/>
  <c r="K92" i="21" s="1"/>
  <c r="L92" i="21" s="1"/>
  <c r="F112" i="8"/>
  <c r="G112" i="8" s="1"/>
  <c r="H92" i="21"/>
  <c r="G93" i="21" s="1"/>
  <c r="I104" i="21"/>
  <c r="H111" i="8"/>
  <c r="J110" i="8"/>
  <c r="I110" i="8"/>
  <c r="E112" i="8"/>
  <c r="F113" i="8" s="1"/>
  <c r="G113" i="8" s="1"/>
  <c r="H123" i="5"/>
  <c r="I123" i="5"/>
  <c r="G124" i="5"/>
  <c r="D125" i="5"/>
  <c r="E126" i="5" s="1"/>
  <c r="F125" i="5"/>
  <c r="H93" i="21" l="1"/>
  <c r="J94" i="21" s="1"/>
  <c r="K94" i="21" s="1"/>
  <c r="L94" i="21" s="1"/>
  <c r="I105" i="21"/>
  <c r="G94" i="21"/>
  <c r="J93" i="21"/>
  <c r="K93" i="21" s="1"/>
  <c r="M92" i="21"/>
  <c r="N92" i="21"/>
  <c r="H113" i="8"/>
  <c r="D113" i="8"/>
  <c r="H112" i="8"/>
  <c r="J111" i="8"/>
  <c r="I111" i="8"/>
  <c r="D126" i="5"/>
  <c r="E127" i="5" s="1"/>
  <c r="F126" i="5"/>
  <c r="H124" i="5"/>
  <c r="I124" i="5"/>
  <c r="G125" i="5"/>
  <c r="L93" i="21" l="1"/>
  <c r="H94" i="21"/>
  <c r="J95" i="21" s="1"/>
  <c r="K95" i="21" s="1"/>
  <c r="L95" i="21" s="1"/>
  <c r="I106" i="21"/>
  <c r="N94" i="21"/>
  <c r="M94" i="21"/>
  <c r="E113" i="8"/>
  <c r="D114" i="8" s="1"/>
  <c r="I112" i="8"/>
  <c r="J112" i="8"/>
  <c r="I113" i="8"/>
  <c r="J113" i="8"/>
  <c r="H125" i="5"/>
  <c r="I125" i="5"/>
  <c r="G126" i="5"/>
  <c r="D127" i="5"/>
  <c r="E128" i="5" s="1"/>
  <c r="F127" i="5"/>
  <c r="F114" i="8" l="1"/>
  <c r="G114" i="8" s="1"/>
  <c r="N95" i="21"/>
  <c r="M95" i="21"/>
  <c r="G95" i="21"/>
  <c r="N93" i="21"/>
  <c r="M93" i="21"/>
  <c r="E114" i="8"/>
  <c r="D115" i="8" s="1"/>
  <c r="G127" i="5"/>
  <c r="D128" i="5"/>
  <c r="E129" i="5" s="1"/>
  <c r="F128" i="5"/>
  <c r="I126" i="5"/>
  <c r="H126" i="5"/>
  <c r="F115" i="8" l="1"/>
  <c r="G115" i="8" s="1"/>
  <c r="I107" i="21"/>
  <c r="H95" i="21"/>
  <c r="J96" i="21" s="1"/>
  <c r="K96" i="21" s="1"/>
  <c r="H114" i="8"/>
  <c r="E115" i="8"/>
  <c r="D116" i="8" s="1"/>
  <c r="G128" i="5"/>
  <c r="D129" i="5"/>
  <c r="E130" i="5" s="1"/>
  <c r="F129" i="5"/>
  <c r="H127" i="5"/>
  <c r="I127" i="5"/>
  <c r="F116" i="8" l="1"/>
  <c r="G116" i="8" s="1"/>
  <c r="G96" i="21"/>
  <c r="I108" i="21" s="1"/>
  <c r="H96" i="21"/>
  <c r="J97" i="21" s="1"/>
  <c r="K97" i="21" s="1"/>
  <c r="L97" i="21" s="1"/>
  <c r="G97" i="21"/>
  <c r="L96" i="21"/>
  <c r="H115" i="8"/>
  <c r="E116" i="8"/>
  <c r="D117" i="8" s="1"/>
  <c r="J114" i="8"/>
  <c r="I114" i="8"/>
  <c r="D130" i="5"/>
  <c r="E131" i="5" s="1"/>
  <c r="F130" i="5"/>
  <c r="G129" i="5"/>
  <c r="H128" i="5"/>
  <c r="I128" i="5"/>
  <c r="F117" i="8" l="1"/>
  <c r="G117" i="8" s="1"/>
  <c r="N96" i="21"/>
  <c r="M96" i="21"/>
  <c r="N97" i="21"/>
  <c r="M97" i="21"/>
  <c r="H97" i="21"/>
  <c r="J98" i="21" s="1"/>
  <c r="K98" i="21" s="1"/>
  <c r="I109" i="21"/>
  <c r="H116" i="8"/>
  <c r="J115" i="8"/>
  <c r="I115" i="8"/>
  <c r="E117" i="8"/>
  <c r="D118" i="8" s="1"/>
  <c r="H129" i="5"/>
  <c r="I129" i="5"/>
  <c r="G130" i="5"/>
  <c r="D131" i="5"/>
  <c r="E132" i="5" s="1"/>
  <c r="F131" i="5"/>
  <c r="F118" i="8" l="1"/>
  <c r="G118" i="8" s="1"/>
  <c r="L98" i="21"/>
  <c r="G98" i="21"/>
  <c r="E118" i="8"/>
  <c r="D119" i="8" s="1"/>
  <c r="J116" i="8"/>
  <c r="I116" i="8"/>
  <c r="H117" i="8"/>
  <c r="D132" i="5"/>
  <c r="E133" i="5" s="1"/>
  <c r="F132" i="5"/>
  <c r="H130" i="5"/>
  <c r="I130" i="5"/>
  <c r="G131" i="5"/>
  <c r="F119" i="8" l="1"/>
  <c r="G119" i="8" s="1"/>
  <c r="H98" i="21"/>
  <c r="J99" i="21" s="1"/>
  <c r="K99" i="21" s="1"/>
  <c r="I110" i="21"/>
  <c r="G99" i="21"/>
  <c r="M98" i="21"/>
  <c r="N98" i="21"/>
  <c r="J117" i="8"/>
  <c r="I117" i="8"/>
  <c r="H118" i="8"/>
  <c r="E119" i="8"/>
  <c r="D120" i="8" s="1"/>
  <c r="G132" i="5"/>
  <c r="H131" i="5"/>
  <c r="I131" i="5"/>
  <c r="D133" i="5"/>
  <c r="E134" i="5" s="1"/>
  <c r="F133" i="5"/>
  <c r="F120" i="8" l="1"/>
  <c r="G120" i="8" s="1"/>
  <c r="I111" i="21"/>
  <c r="H99" i="21"/>
  <c r="J100" i="21" s="1"/>
  <c r="K100" i="21" s="1"/>
  <c r="L99" i="21"/>
  <c r="E120" i="8"/>
  <c r="D121" i="8" s="1"/>
  <c r="H119" i="8"/>
  <c r="J118" i="8"/>
  <c r="I118" i="8"/>
  <c r="G133" i="5"/>
  <c r="D134" i="5"/>
  <c r="E135" i="5" s="1"/>
  <c r="F134" i="5"/>
  <c r="H132" i="5"/>
  <c r="I132" i="5"/>
  <c r="F121" i="8" l="1"/>
  <c r="G121" i="8" s="1"/>
  <c r="M99" i="21"/>
  <c r="N99" i="21"/>
  <c r="L100" i="21"/>
  <c r="G100" i="21"/>
  <c r="H120" i="8"/>
  <c r="E121" i="8"/>
  <c r="F122" i="8" s="1"/>
  <c r="G122" i="8" s="1"/>
  <c r="J119" i="8"/>
  <c r="I119" i="8"/>
  <c r="G134" i="5"/>
  <c r="D135" i="5"/>
  <c r="E136" i="5" s="1"/>
  <c r="F135" i="5"/>
  <c r="H133" i="5"/>
  <c r="I133" i="5"/>
  <c r="I112" i="21" l="1"/>
  <c r="H100" i="21"/>
  <c r="J101" i="21" s="1"/>
  <c r="K101" i="21" s="1"/>
  <c r="N100" i="21"/>
  <c r="M100" i="21"/>
  <c r="D122" i="8"/>
  <c r="H122" i="8"/>
  <c r="H121" i="8"/>
  <c r="I120" i="8"/>
  <c r="J120" i="8"/>
  <c r="D136" i="5"/>
  <c r="E137" i="5" s="1"/>
  <c r="F136" i="5"/>
  <c r="G135" i="5"/>
  <c r="I134" i="5"/>
  <c r="H134" i="5"/>
  <c r="E122" i="8" l="1"/>
  <c r="D123" i="8" s="1"/>
  <c r="G101" i="21"/>
  <c r="I113" i="21" s="1"/>
  <c r="L101" i="21"/>
  <c r="E123" i="8"/>
  <c r="D124" i="8" s="1"/>
  <c r="J121" i="8"/>
  <c r="I121" i="8"/>
  <c r="J122" i="8"/>
  <c r="I122" i="8"/>
  <c r="G136" i="5"/>
  <c r="H135" i="5"/>
  <c r="I135" i="5"/>
  <c r="D137" i="5"/>
  <c r="E138" i="5" s="1"/>
  <c r="F137" i="5"/>
  <c r="H101" i="21" l="1"/>
  <c r="J102" i="21" s="1"/>
  <c r="K102" i="21" s="1"/>
  <c r="F123" i="8"/>
  <c r="G123" i="8" s="1"/>
  <c r="F124" i="8"/>
  <c r="G124" i="8" s="1"/>
  <c r="H124" i="8" s="1"/>
  <c r="G102" i="21"/>
  <c r="I114" i="21" s="1"/>
  <c r="N101" i="21"/>
  <c r="M101" i="21"/>
  <c r="H102" i="21"/>
  <c r="G103" i="21" s="1"/>
  <c r="L102" i="21"/>
  <c r="H123" i="8"/>
  <c r="J123" i="8" s="1"/>
  <c r="E124" i="8"/>
  <c r="D125" i="8" s="1"/>
  <c r="G137" i="5"/>
  <c r="D138" i="5"/>
  <c r="E139" i="5" s="1"/>
  <c r="F138" i="5"/>
  <c r="H136" i="5"/>
  <c r="I136" i="5"/>
  <c r="F125" i="8" l="1"/>
  <c r="G125" i="8" s="1"/>
  <c r="H103" i="21"/>
  <c r="J104" i="21" s="1"/>
  <c r="K104" i="21" s="1"/>
  <c r="L104" i="21" s="1"/>
  <c r="I115" i="21"/>
  <c r="M102" i="21"/>
  <c r="N102" i="21"/>
  <c r="J103" i="21"/>
  <c r="K103" i="21" s="1"/>
  <c r="I123" i="8"/>
  <c r="E125" i="8"/>
  <c r="D126" i="8" s="1"/>
  <c r="J124" i="8"/>
  <c r="I124" i="8"/>
  <c r="D139" i="5"/>
  <c r="E140" i="5" s="1"/>
  <c r="F139" i="5"/>
  <c r="G138" i="5"/>
  <c r="H137" i="5"/>
  <c r="I137" i="5"/>
  <c r="F126" i="8" l="1"/>
  <c r="G126" i="8" s="1"/>
  <c r="L103" i="21"/>
  <c r="M104" i="21"/>
  <c r="N104" i="21"/>
  <c r="G104" i="21"/>
  <c r="E126" i="8"/>
  <c r="D127" i="8" s="1"/>
  <c r="H125" i="8"/>
  <c r="G139" i="5"/>
  <c r="H138" i="5"/>
  <c r="I138" i="5"/>
  <c r="D140" i="5"/>
  <c r="E141" i="5" s="1"/>
  <c r="F140" i="5"/>
  <c r="F127" i="8" l="1"/>
  <c r="G127" i="8" s="1"/>
  <c r="H104" i="21"/>
  <c r="J105" i="21" s="1"/>
  <c r="K105" i="21" s="1"/>
  <c r="I116" i="21"/>
  <c r="M103" i="21"/>
  <c r="N103" i="21"/>
  <c r="H126" i="8"/>
  <c r="I125" i="8"/>
  <c r="J125" i="8"/>
  <c r="E127" i="8"/>
  <c r="D128" i="8" s="1"/>
  <c r="G140" i="5"/>
  <c r="D141" i="5"/>
  <c r="E142" i="5" s="1"/>
  <c r="F141" i="5"/>
  <c r="H139" i="5"/>
  <c r="I139" i="5"/>
  <c r="G105" i="21" l="1"/>
  <c r="H105" i="21" s="1"/>
  <c r="J106" i="21" s="1"/>
  <c r="K106" i="21" s="1"/>
  <c r="L106" i="21" s="1"/>
  <c r="F128" i="8"/>
  <c r="G128" i="8" s="1"/>
  <c r="L105" i="21"/>
  <c r="E128" i="8"/>
  <c r="D129" i="8" s="1"/>
  <c r="J126" i="8"/>
  <c r="I126" i="8"/>
  <c r="H127" i="8"/>
  <c r="D142" i="5"/>
  <c r="E143" i="5" s="1"/>
  <c r="F142" i="5"/>
  <c r="G141" i="5"/>
  <c r="H140" i="5"/>
  <c r="I140" i="5"/>
  <c r="I117" i="21" l="1"/>
  <c r="G106" i="21"/>
  <c r="I118" i="21" s="1"/>
  <c r="F129" i="8"/>
  <c r="G129" i="8" s="1"/>
  <c r="N105" i="21"/>
  <c r="M105" i="21"/>
  <c r="N106" i="21"/>
  <c r="M106" i="21"/>
  <c r="J127" i="8"/>
  <c r="I127" i="8"/>
  <c r="H128" i="8"/>
  <c r="E129" i="8"/>
  <c r="D130" i="8" s="1"/>
  <c r="H141" i="5"/>
  <c r="I141" i="5"/>
  <c r="G142" i="5"/>
  <c r="D143" i="5"/>
  <c r="E144" i="5" s="1"/>
  <c r="F143" i="5"/>
  <c r="H106" i="21" l="1"/>
  <c r="J107" i="21" s="1"/>
  <c r="K107" i="21" s="1"/>
  <c r="F130" i="8"/>
  <c r="G130" i="8" s="1"/>
  <c r="G107" i="21"/>
  <c r="H107" i="21" s="1"/>
  <c r="J108" i="21" s="1"/>
  <c r="K108" i="21" s="1"/>
  <c r="L108" i="21" s="1"/>
  <c r="L107" i="21"/>
  <c r="E130" i="8"/>
  <c r="D131" i="8" s="1"/>
  <c r="J128" i="8"/>
  <c r="I128" i="8"/>
  <c r="H129" i="8"/>
  <c r="G143" i="5"/>
  <c r="D144" i="5"/>
  <c r="E145" i="5" s="1"/>
  <c r="F144" i="5"/>
  <c r="I142" i="5"/>
  <c r="H142" i="5"/>
  <c r="I119" i="21" l="1"/>
  <c r="G108" i="21"/>
  <c r="I120" i="21" s="1"/>
  <c r="F131" i="8"/>
  <c r="G131" i="8" s="1"/>
  <c r="H131" i="8" s="1"/>
  <c r="N107" i="21"/>
  <c r="M107" i="21"/>
  <c r="M108" i="21"/>
  <c r="N108" i="21"/>
  <c r="J129" i="8"/>
  <c r="I129" i="8"/>
  <c r="H130" i="8"/>
  <c r="E131" i="8"/>
  <c r="D132" i="8" s="1"/>
  <c r="G144" i="5"/>
  <c r="D145" i="5"/>
  <c r="E146" i="5" s="1"/>
  <c r="F145" i="5"/>
  <c r="H143" i="5"/>
  <c r="I143" i="5"/>
  <c r="H108" i="21" l="1"/>
  <c r="J109" i="21" s="1"/>
  <c r="K109" i="21" s="1"/>
  <c r="L109" i="21" s="1"/>
  <c r="F132" i="8"/>
  <c r="G132" i="8" s="1"/>
  <c r="J130" i="8"/>
  <c r="I130" i="8"/>
  <c r="E132" i="8"/>
  <c r="D133" i="8" s="1"/>
  <c r="J131" i="8"/>
  <c r="I131" i="8"/>
  <c r="G145" i="5"/>
  <c r="D146" i="5"/>
  <c r="E147" i="5" s="1"/>
  <c r="F146" i="5"/>
  <c r="H144" i="5"/>
  <c r="I144" i="5"/>
  <c r="G109" i="21" l="1"/>
  <c r="F133" i="8"/>
  <c r="G133" i="8" s="1"/>
  <c r="H133" i="8" s="1"/>
  <c r="M109" i="21"/>
  <c r="N109" i="21"/>
  <c r="H132" i="8"/>
  <c r="E133" i="8"/>
  <c r="D134" i="8" s="1"/>
  <c r="G146" i="5"/>
  <c r="D147" i="5"/>
  <c r="E148" i="5" s="1"/>
  <c r="F147" i="5"/>
  <c r="H145" i="5"/>
  <c r="I145" i="5"/>
  <c r="H109" i="21" l="1"/>
  <c r="I121" i="21"/>
  <c r="F134" i="8"/>
  <c r="G134" i="8" s="1"/>
  <c r="J133" i="8"/>
  <c r="I133" i="8"/>
  <c r="J132" i="8"/>
  <c r="I132" i="8"/>
  <c r="E134" i="8"/>
  <c r="D135" i="8" s="1"/>
  <c r="G147" i="5"/>
  <c r="D148" i="5"/>
  <c r="E149" i="5" s="1"/>
  <c r="F148" i="5"/>
  <c r="H146" i="5"/>
  <c r="I146" i="5"/>
  <c r="J110" i="21" l="1"/>
  <c r="K110" i="21" s="1"/>
  <c r="L110" i="21" s="1"/>
  <c r="G110" i="21"/>
  <c r="F135" i="8"/>
  <c r="G135" i="8" s="1"/>
  <c r="H135" i="8" s="1"/>
  <c r="N110" i="21"/>
  <c r="M110" i="21"/>
  <c r="H134" i="8"/>
  <c r="E135" i="8"/>
  <c r="D136" i="8" s="1"/>
  <c r="H147" i="5"/>
  <c r="I147" i="5"/>
  <c r="G148" i="5"/>
  <c r="D149" i="5"/>
  <c r="E150" i="5" s="1"/>
  <c r="F149" i="5"/>
  <c r="I122" i="21" l="1"/>
  <c r="H110" i="21"/>
  <c r="F136" i="8"/>
  <c r="G136" i="8" s="1"/>
  <c r="I134" i="8"/>
  <c r="J134" i="8"/>
  <c r="E136" i="8"/>
  <c r="D137" i="8" s="1"/>
  <c r="J135" i="8"/>
  <c r="I135" i="8"/>
  <c r="G149" i="5"/>
  <c r="H148" i="5"/>
  <c r="I148" i="5"/>
  <c r="D150" i="5"/>
  <c r="F150" i="5"/>
  <c r="J111" i="21" l="1"/>
  <c r="K111" i="21" s="1"/>
  <c r="L111" i="21" s="1"/>
  <c r="G111" i="21"/>
  <c r="F137" i="8"/>
  <c r="G137" i="8" s="1"/>
  <c r="E152" i="5"/>
  <c r="E154" i="5"/>
  <c r="E155" i="5"/>
  <c r="E156" i="5"/>
  <c r="E153" i="5"/>
  <c r="H136" i="8"/>
  <c r="E137" i="8"/>
  <c r="D138" i="8" s="1"/>
  <c r="G150" i="5"/>
  <c r="H149" i="5"/>
  <c r="I149" i="5"/>
  <c r="H111" i="21" l="1"/>
  <c r="I123" i="21"/>
  <c r="M111" i="21"/>
  <c r="N111" i="21"/>
  <c r="F138" i="8"/>
  <c r="G138" i="8" s="1"/>
  <c r="H137" i="8"/>
  <c r="E138" i="8"/>
  <c r="D139" i="8" s="1"/>
  <c r="J136" i="8"/>
  <c r="I136" i="8"/>
  <c r="I150" i="5"/>
  <c r="L10" i="5" s="1"/>
  <c r="D7" i="23" s="1"/>
  <c r="H150" i="5"/>
  <c r="L9" i="5"/>
  <c r="D6" i="23" s="1"/>
  <c r="J112" i="21" l="1"/>
  <c r="K112" i="21" s="1"/>
  <c r="L112" i="21" s="1"/>
  <c r="G112" i="21"/>
  <c r="F139" i="8"/>
  <c r="G139" i="8" s="1"/>
  <c r="H138" i="8"/>
  <c r="J138" i="8" s="1"/>
  <c r="E139" i="8"/>
  <c r="F140" i="8" s="1"/>
  <c r="G140" i="8" s="1"/>
  <c r="J137" i="8"/>
  <c r="I137" i="8"/>
  <c r="L11" i="5"/>
  <c r="D8" i="23" s="1"/>
  <c r="I124" i="21" l="1"/>
  <c r="H112" i="21"/>
  <c r="J113" i="21" s="1"/>
  <c r="K113" i="21" s="1"/>
  <c r="L113" i="21" s="1"/>
  <c r="M112" i="21"/>
  <c r="N112" i="21"/>
  <c r="I138" i="8"/>
  <c r="H140" i="8"/>
  <c r="H139" i="8"/>
  <c r="D140" i="8"/>
  <c r="N113" i="21" l="1"/>
  <c r="M113" i="21"/>
  <c r="G113" i="21"/>
  <c r="E140" i="8"/>
  <c r="F141" i="8" s="1"/>
  <c r="G141" i="8" s="1"/>
  <c r="J139" i="8"/>
  <c r="I139" i="8"/>
  <c r="J140" i="8"/>
  <c r="I140" i="8"/>
  <c r="I125" i="21" l="1"/>
  <c r="H113" i="21"/>
  <c r="J114" i="21" s="1"/>
  <c r="K114" i="21" s="1"/>
  <c r="L114" i="21" s="1"/>
  <c r="G114" i="21"/>
  <c r="H141" i="8"/>
  <c r="D141" i="8"/>
  <c r="M114" i="21" l="1"/>
  <c r="N114" i="21"/>
  <c r="I126" i="21"/>
  <c r="H114" i="21"/>
  <c r="G115" i="21" s="1"/>
  <c r="E141" i="8"/>
  <c r="D142" i="8" s="1"/>
  <c r="I141" i="8"/>
  <c r="J141" i="8"/>
  <c r="H115" i="21" l="1"/>
  <c r="J116" i="21" s="1"/>
  <c r="K116" i="21" s="1"/>
  <c r="L116" i="21" s="1"/>
  <c r="I127" i="21"/>
  <c r="J115" i="21"/>
  <c r="K115" i="21" s="1"/>
  <c r="L115" i="21" s="1"/>
  <c r="F142" i="8"/>
  <c r="G142" i="8" s="1"/>
  <c r="E142" i="8"/>
  <c r="D143" i="8" s="1"/>
  <c r="N115" i="21" l="1"/>
  <c r="M115" i="21"/>
  <c r="N116" i="21"/>
  <c r="M116" i="21"/>
  <c r="G116" i="21"/>
  <c r="F143" i="8"/>
  <c r="G143" i="8" s="1"/>
  <c r="H142" i="8"/>
  <c r="E143" i="8"/>
  <c r="F144" i="8" s="1"/>
  <c r="G144" i="8" s="1"/>
  <c r="H116" i="21" l="1"/>
  <c r="J117" i="21" s="1"/>
  <c r="K117" i="21" s="1"/>
  <c r="L117" i="21" s="1"/>
  <c r="I128" i="21"/>
  <c r="G117" i="21"/>
  <c r="H144" i="8"/>
  <c r="H143" i="8"/>
  <c r="D144" i="8"/>
  <c r="J142" i="8"/>
  <c r="I142" i="8"/>
  <c r="H117" i="21" l="1"/>
  <c r="I129" i="21"/>
  <c r="N117" i="21"/>
  <c r="M117" i="21"/>
  <c r="I143" i="8"/>
  <c r="J143" i="8"/>
  <c r="E144" i="8"/>
  <c r="D145" i="8" s="1"/>
  <c r="J144" i="8"/>
  <c r="I144" i="8"/>
  <c r="J118" i="21" l="1"/>
  <c r="K118" i="21" s="1"/>
  <c r="L118" i="21" s="1"/>
  <c r="G118" i="21"/>
  <c r="F145" i="8"/>
  <c r="G145" i="8" s="1"/>
  <c r="E145" i="8"/>
  <c r="D146" i="8" s="1"/>
  <c r="I130" i="21" l="1"/>
  <c r="H118" i="21"/>
  <c r="J119" i="21" s="1"/>
  <c r="K119" i="21" s="1"/>
  <c r="L119" i="21" s="1"/>
  <c r="N118" i="21"/>
  <c r="M118" i="21"/>
  <c r="F146" i="8"/>
  <c r="G146" i="8" s="1"/>
  <c r="E146" i="8"/>
  <c r="F147" i="8" s="1"/>
  <c r="G147" i="8" s="1"/>
  <c r="H145" i="8"/>
  <c r="N119" i="21" l="1"/>
  <c r="M119" i="21"/>
  <c r="G119" i="21"/>
  <c r="D147" i="8"/>
  <c r="H147" i="8"/>
  <c r="H146" i="8"/>
  <c r="I145" i="8"/>
  <c r="J145" i="8"/>
  <c r="I131" i="21" l="1"/>
  <c r="H119" i="21"/>
  <c r="J120" i="21" s="1"/>
  <c r="K120" i="21" s="1"/>
  <c r="L120" i="21" s="1"/>
  <c r="E147" i="8"/>
  <c r="F148" i="8" s="1"/>
  <c r="G148" i="8" s="1"/>
  <c r="D148" i="8"/>
  <c r="I146" i="8"/>
  <c r="J146" i="8"/>
  <c r="J147" i="8"/>
  <c r="I147" i="8"/>
  <c r="G120" i="21" l="1"/>
  <c r="N120" i="21"/>
  <c r="M120" i="21"/>
  <c r="H120" i="21"/>
  <c r="G121" i="21" s="1"/>
  <c r="I132" i="21"/>
  <c r="E148" i="8"/>
  <c r="D149" i="8" s="1"/>
  <c r="E149" i="8" s="1"/>
  <c r="D150" i="8" s="1"/>
  <c r="H148" i="8"/>
  <c r="J148" i="8" s="1"/>
  <c r="I133" i="21" l="1"/>
  <c r="H121" i="21"/>
  <c r="J122" i="21" s="1"/>
  <c r="K122" i="21" s="1"/>
  <c r="L122" i="21" s="1"/>
  <c r="J121" i="21"/>
  <c r="K121" i="21" s="1"/>
  <c r="L121" i="21" s="1"/>
  <c r="N121" i="21" s="1"/>
  <c r="F149" i="8"/>
  <c r="G149" i="8" s="1"/>
  <c r="H149" i="8" s="1"/>
  <c r="J149" i="8" s="1"/>
  <c r="F150" i="8"/>
  <c r="G150" i="8" s="1"/>
  <c r="I148" i="8"/>
  <c r="E150" i="8"/>
  <c r="F156" i="8" s="1"/>
  <c r="M121" i="21" l="1"/>
  <c r="M122" i="21"/>
  <c r="N122" i="21"/>
  <c r="G122" i="21"/>
  <c r="I149" i="8"/>
  <c r="F153" i="8"/>
  <c r="F155" i="8"/>
  <c r="F151" i="8"/>
  <c r="F154" i="8"/>
  <c r="H150" i="8"/>
  <c r="I134" i="21" l="1"/>
  <c r="H122" i="21"/>
  <c r="G123" i="21" s="1"/>
  <c r="J150" i="8"/>
  <c r="M10" i="8" s="1"/>
  <c r="E7" i="23" s="1"/>
  <c r="I150" i="8"/>
  <c r="M9" i="8"/>
  <c r="E6" i="23" s="1"/>
  <c r="I135" i="21" l="1"/>
  <c r="H123" i="21"/>
  <c r="J124" i="21" s="1"/>
  <c r="K124" i="21" s="1"/>
  <c r="L124" i="21" s="1"/>
  <c r="J123" i="21"/>
  <c r="K123" i="21" s="1"/>
  <c r="L123" i="21" s="1"/>
  <c r="M11" i="8"/>
  <c r="E8" i="23" s="1"/>
  <c r="N123" i="21" l="1"/>
  <c r="M123" i="21"/>
  <c r="G124" i="21"/>
  <c r="N124" i="21"/>
  <c r="M124" i="21"/>
  <c r="I136" i="21" l="1"/>
  <c r="H124" i="21"/>
  <c r="G125" i="21" s="1"/>
  <c r="J125" i="21" l="1"/>
  <c r="K125" i="21" s="1"/>
  <c r="L125" i="21" s="1"/>
  <c r="N125" i="21" s="1"/>
  <c r="M125" i="21"/>
  <c r="H125" i="21"/>
  <c r="J126" i="21" s="1"/>
  <c r="K126" i="21" s="1"/>
  <c r="L126" i="21" s="1"/>
  <c r="I137" i="21"/>
  <c r="G126" i="21"/>
  <c r="I138" i="21" l="1"/>
  <c r="H126" i="21"/>
  <c r="J127" i="21" s="1"/>
  <c r="K127" i="21" s="1"/>
  <c r="L127" i="21" s="1"/>
  <c r="M126" i="21"/>
  <c r="N126" i="21"/>
  <c r="N127" i="21" l="1"/>
  <c r="M127" i="21"/>
  <c r="G127" i="21"/>
  <c r="I139" i="21" l="1"/>
  <c r="H127" i="21"/>
  <c r="J128" i="21" s="1"/>
  <c r="K128" i="21" s="1"/>
  <c r="L128" i="21" s="1"/>
  <c r="G128" i="21" l="1"/>
  <c r="H128" i="21"/>
  <c r="J129" i="21" s="1"/>
  <c r="K129" i="21" s="1"/>
  <c r="L129" i="21" s="1"/>
  <c r="I140" i="21"/>
  <c r="G129" i="21"/>
  <c r="M128" i="21"/>
  <c r="N128" i="21"/>
  <c r="H129" i="21" l="1"/>
  <c r="I141" i="21"/>
  <c r="M129" i="21"/>
  <c r="N129" i="21"/>
  <c r="J130" i="21" l="1"/>
  <c r="K130" i="21" s="1"/>
  <c r="L130" i="21" s="1"/>
  <c r="G130" i="21"/>
  <c r="H130" i="21" l="1"/>
  <c r="J131" i="21" s="1"/>
  <c r="K131" i="21" s="1"/>
  <c r="L131" i="21" s="1"/>
  <c r="I142" i="21"/>
  <c r="G131" i="21"/>
  <c r="N130" i="21"/>
  <c r="M130" i="21"/>
  <c r="H131" i="21" l="1"/>
  <c r="J132" i="21" s="1"/>
  <c r="K132" i="21" s="1"/>
  <c r="L132" i="21" s="1"/>
  <c r="I143" i="21"/>
  <c r="G132" i="21"/>
  <c r="M131" i="21"/>
  <c r="N131" i="21"/>
  <c r="H132" i="21" l="1"/>
  <c r="I144" i="21"/>
  <c r="N132" i="21"/>
  <c r="M132" i="21"/>
  <c r="J133" i="21" l="1"/>
  <c r="K133" i="21" s="1"/>
  <c r="L133" i="21" s="1"/>
  <c r="G133" i="21"/>
  <c r="H133" i="21" l="1"/>
  <c r="J134" i="21" s="1"/>
  <c r="K134" i="21" s="1"/>
  <c r="L134" i="21" s="1"/>
  <c r="I145" i="21"/>
  <c r="G134" i="21"/>
  <c r="M133" i="21"/>
  <c r="N133" i="21"/>
  <c r="I146" i="21" l="1"/>
  <c r="H134" i="21"/>
  <c r="J135" i="21" s="1"/>
  <c r="K135" i="21" s="1"/>
  <c r="L135" i="21" s="1"/>
  <c r="N134" i="21"/>
  <c r="M134" i="21"/>
  <c r="N135" i="21" l="1"/>
  <c r="M135" i="21"/>
  <c r="G135" i="21"/>
  <c r="I147" i="21" l="1"/>
  <c r="H135" i="21"/>
  <c r="J136" i="21" s="1"/>
  <c r="K136" i="21" s="1"/>
  <c r="L136" i="21" s="1"/>
  <c r="N136" i="21" l="1"/>
  <c r="M136" i="21"/>
  <c r="G136" i="21"/>
  <c r="H136" i="21" l="1"/>
  <c r="J137" i="21" s="1"/>
  <c r="K137" i="21" s="1"/>
  <c r="L137" i="21" s="1"/>
  <c r="I148" i="21"/>
  <c r="G137" i="21"/>
  <c r="I149" i="21" l="1"/>
  <c r="H137" i="21"/>
  <c r="J138" i="21" s="1"/>
  <c r="K138" i="21" s="1"/>
  <c r="L138" i="21" s="1"/>
  <c r="N137" i="21"/>
  <c r="M137" i="21"/>
  <c r="G138" i="21" l="1"/>
  <c r="N138" i="21"/>
  <c r="M138" i="21"/>
  <c r="I150" i="21" l="1"/>
  <c r="H138" i="21"/>
  <c r="J139" i="21" s="1"/>
  <c r="K139" i="21" s="1"/>
  <c r="L139" i="21" s="1"/>
  <c r="M139" i="21" l="1"/>
  <c r="N139" i="21"/>
  <c r="G139" i="21"/>
  <c r="H139" i="21" l="1"/>
  <c r="J140" i="21" s="1"/>
  <c r="K140" i="21" s="1"/>
  <c r="L140" i="21" s="1"/>
  <c r="I151" i="21"/>
  <c r="G140" i="21"/>
  <c r="H140" i="21" l="1"/>
  <c r="J141" i="21" s="1"/>
  <c r="K141" i="21" s="1"/>
  <c r="L141" i="21" s="1"/>
  <c r="I152" i="21"/>
  <c r="G141" i="21"/>
  <c r="N140" i="21"/>
  <c r="M140" i="21"/>
  <c r="I153" i="21" l="1"/>
  <c r="H141" i="21"/>
  <c r="J142" i="21" s="1"/>
  <c r="K142" i="21" s="1"/>
  <c r="L142" i="21" s="1"/>
  <c r="N141" i="21"/>
  <c r="M141" i="21"/>
  <c r="M142" i="21" l="1"/>
  <c r="N142" i="21"/>
  <c r="G142" i="21"/>
  <c r="I154" i="21" l="1"/>
  <c r="H142" i="21"/>
  <c r="J143" i="21" s="1"/>
  <c r="K143" i="21" s="1"/>
  <c r="L143" i="21" s="1"/>
  <c r="N143" i="21" l="1"/>
  <c r="M143" i="21"/>
  <c r="G143" i="21"/>
  <c r="I155" i="21" l="1"/>
  <c r="H143" i="21"/>
  <c r="J144" i="21" s="1"/>
  <c r="K144" i="21" s="1"/>
  <c r="L144" i="21" s="1"/>
  <c r="G144" i="21" l="1"/>
  <c r="I156" i="21"/>
  <c r="H144" i="21"/>
  <c r="N144" i="21"/>
  <c r="M144" i="21"/>
  <c r="J145" i="21" l="1"/>
  <c r="K145" i="21" s="1"/>
  <c r="L145" i="21" s="1"/>
  <c r="G145" i="21"/>
  <c r="I157" i="21" l="1"/>
  <c r="H145" i="21"/>
  <c r="J146" i="21" s="1"/>
  <c r="K146" i="21" s="1"/>
  <c r="L146" i="21" s="1"/>
  <c r="M146" i="21" s="1"/>
  <c r="M145" i="21"/>
  <c r="N145" i="21"/>
  <c r="N146" i="21" l="1"/>
  <c r="G146" i="21"/>
  <c r="H146" i="21" s="1"/>
  <c r="J147" i="21" s="1"/>
  <c r="K147" i="21" s="1"/>
  <c r="L147" i="21" s="1"/>
  <c r="G147" i="21"/>
  <c r="H147" i="21" s="1"/>
  <c r="J148" i="21" s="1"/>
  <c r="K148" i="21" s="1"/>
  <c r="L148" i="21" s="1"/>
  <c r="G148" i="21" l="1"/>
  <c r="H148" i="21" s="1"/>
  <c r="N148" i="21"/>
  <c r="M148" i="21"/>
  <c r="M147" i="21"/>
  <c r="N147" i="21"/>
  <c r="J149" i="21" l="1"/>
  <c r="K149" i="21" s="1"/>
  <c r="L149" i="21" s="1"/>
  <c r="M149" i="21" s="1"/>
  <c r="G149" i="21"/>
  <c r="H149" i="21" s="1"/>
  <c r="J150" i="21" s="1"/>
  <c r="K150" i="21" s="1"/>
  <c r="N149" i="21" l="1"/>
  <c r="G150" i="21"/>
  <c r="L150" i="21"/>
  <c r="M150" i="21" l="1"/>
  <c r="N150" i="21"/>
  <c r="H150" i="21"/>
  <c r="J151" i="21" l="1"/>
  <c r="K151" i="21" s="1"/>
  <c r="G151" i="21"/>
  <c r="L151" i="21" l="1"/>
  <c r="Q10" i="21" s="1"/>
  <c r="F6" i="23" s="1"/>
  <c r="H151" i="21"/>
  <c r="J153" i="21" s="1"/>
  <c r="J157" i="21" l="1"/>
  <c r="J156" i="21"/>
  <c r="J154" i="21"/>
  <c r="M151" i="21"/>
  <c r="N151" i="21"/>
  <c r="Q11" i="21" s="1"/>
  <c r="F7" i="23" s="1"/>
  <c r="J155" i="21"/>
  <c r="Q12" i="21"/>
  <c r="F8" i="23" s="1"/>
</calcChain>
</file>

<file path=xl/sharedStrings.xml><?xml version="1.0" encoding="utf-8"?>
<sst xmlns="http://schemas.openxmlformats.org/spreadsheetml/2006/main" count="134" uniqueCount="57">
  <si>
    <t>t</t>
  </si>
  <si>
    <t>Dt</t>
  </si>
  <si>
    <t>Dt(Deseasonalized)</t>
  </si>
  <si>
    <t>Forecast</t>
  </si>
  <si>
    <t>Lt</t>
  </si>
  <si>
    <t>Ft</t>
  </si>
  <si>
    <t>L0</t>
  </si>
  <si>
    <t>Deseasonalized Demand</t>
  </si>
  <si>
    <t>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</si>
  <si>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</si>
  <si>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</si>
  <si>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</si>
  <si>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</si>
  <si>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</si>
  <si>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</si>
  <si>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</si>
  <si>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</si>
  <si>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</si>
  <si>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</si>
  <si>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</si>
  <si>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</si>
  <si>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</si>
  <si>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</si>
  <si>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</si>
  <si>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</si>
  <si>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</si>
  <si>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</si>
  <si>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</si>
  <si>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</si>
  <si>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</si>
  <si>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</si>
  <si>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</si>
  <si>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</si>
  <si>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</si>
  <si>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</t>
  </si>
  <si>
    <t>Et</t>
  </si>
  <si>
    <t>MSEt</t>
  </si>
  <si>
    <t>MAPEt</t>
  </si>
  <si>
    <t>MSE</t>
  </si>
  <si>
    <t>MAPE</t>
  </si>
  <si>
    <t>b</t>
  </si>
  <si>
    <t>y</t>
  </si>
  <si>
    <t>Month</t>
  </si>
  <si>
    <t>Seasonal factor (Static)</t>
  </si>
  <si>
    <t>Seasonal factor (Winter)</t>
  </si>
  <si>
    <t>Level</t>
  </si>
  <si>
    <t>Metric</t>
  </si>
  <si>
    <t>Values</t>
  </si>
  <si>
    <t>Performance Measure</t>
  </si>
  <si>
    <t>Summary</t>
  </si>
  <si>
    <t>Model</t>
  </si>
  <si>
    <t>MA</t>
  </si>
  <si>
    <t>ES</t>
  </si>
  <si>
    <t>Holt</t>
  </si>
  <si>
    <t>Winter</t>
  </si>
  <si>
    <t>MAD</t>
  </si>
  <si>
    <t>MADt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</si>
</sst>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  <font>
      <sz val="18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sz val="18"/>
      <color theme="1"/>
      <name val="Symbol"/>
      <family val="1"/>
      <charset val="2"/>
    </font>
    <font>
      <u/>
      <sz val="18"/>
      <name val="Times New Roman"/>
      <family val="1"/>
    </font>
    <font>
      <sz val="18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/>
    </xf>
    <xf numFmtId="0" fontId="0" fillId="0" borderId="3" xfId="0" applyBorder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" fontId="2" fillId="4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7" fontId="2" fillId="4" borderId="12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" fontId="5" fillId="4" borderId="13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1" fontId="3" fillId="8" borderId="21" xfId="0" applyNumberFormat="1" applyFont="1" applyFill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1" fontId="5" fillId="4" borderId="14" xfId="0" applyNumberFormat="1" applyFont="1" applyFill="1" applyBorder="1" applyAlignment="1">
      <alignment horizontal="center"/>
    </xf>
    <xf numFmtId="1" fontId="5" fillId="4" borderId="15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17" fontId="2" fillId="3" borderId="1" xfId="0" applyNumberFormat="1" applyFont="1" applyFill="1" applyBorder="1" applyAlignment="1">
      <alignment horizontal="center"/>
    </xf>
    <xf numFmtId="17" fontId="2" fillId="3" borderId="7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1" fontId="3" fillId="4" borderId="13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1" fontId="3" fillId="4" borderId="15" xfId="0" applyNumberFormat="1" applyFont="1" applyFill="1" applyBorder="1" applyAlignment="1">
      <alignment horizontal="center"/>
    </xf>
    <xf numFmtId="1" fontId="3" fillId="0" borderId="0" xfId="0" applyNumberFormat="1" applyFont="1"/>
    <xf numFmtId="0" fontId="3" fillId="8" borderId="23" xfId="0" applyFont="1" applyFill="1" applyBorder="1" applyAlignment="1">
      <alignment horizontal="center"/>
    </xf>
    <xf numFmtId="1" fontId="3" fillId="8" borderId="22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2" fillId="0" borderId="0" xfId="0" applyFon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Moving Average Actual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78820542545002E-2"/>
          <c:y val="0.17297465697222963"/>
          <c:w val="0.66816345055653148"/>
          <c:h val="0.60737539700696497"/>
        </c:manualLayout>
      </c:layout>
      <c:lineChart>
        <c:grouping val="standard"/>
        <c:varyColors val="0"/>
        <c:ser>
          <c:idx val="0"/>
          <c:order val="0"/>
          <c:tx>
            <c:v>MA Actual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'Moving Average'!$C$3:$C$148</c:f>
              <c:numCache>
                <c:formatCode>General</c:formatCode>
                <c:ptCount val="14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3-43B3-A2F0-162438CBD4A2}"/>
            </c:ext>
          </c:extLst>
        </c:ser>
        <c:ser>
          <c:idx val="1"/>
          <c:order val="1"/>
          <c:tx>
            <c:v>MA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'Moving Average'!$E$3:$E$152</c:f>
              <c:numCache>
                <c:formatCode>0</c:formatCode>
                <c:ptCount val="150"/>
                <c:pt idx="2">
                  <c:v>115</c:v>
                </c:pt>
                <c:pt idx="3">
                  <c:v>125</c:v>
                </c:pt>
                <c:pt idx="4">
                  <c:v>130.5</c:v>
                </c:pt>
                <c:pt idx="5">
                  <c:v>125</c:v>
                </c:pt>
                <c:pt idx="6">
                  <c:v>128</c:v>
                </c:pt>
                <c:pt idx="7">
                  <c:v>141.5</c:v>
                </c:pt>
                <c:pt idx="8">
                  <c:v>148</c:v>
                </c:pt>
                <c:pt idx="9">
                  <c:v>142</c:v>
                </c:pt>
                <c:pt idx="10">
                  <c:v>127.5</c:v>
                </c:pt>
                <c:pt idx="11">
                  <c:v>111.5</c:v>
                </c:pt>
                <c:pt idx="12">
                  <c:v>111</c:v>
                </c:pt>
                <c:pt idx="13">
                  <c:v>116.5</c:v>
                </c:pt>
                <c:pt idx="14">
                  <c:v>120.5</c:v>
                </c:pt>
                <c:pt idx="15">
                  <c:v>133.5</c:v>
                </c:pt>
                <c:pt idx="16">
                  <c:v>138</c:v>
                </c:pt>
                <c:pt idx="17">
                  <c:v>130</c:v>
                </c:pt>
                <c:pt idx="18">
                  <c:v>137</c:v>
                </c:pt>
                <c:pt idx="19">
                  <c:v>159.5</c:v>
                </c:pt>
                <c:pt idx="20">
                  <c:v>170</c:v>
                </c:pt>
                <c:pt idx="21">
                  <c:v>164</c:v>
                </c:pt>
                <c:pt idx="22">
                  <c:v>145.5</c:v>
                </c:pt>
                <c:pt idx="23">
                  <c:v>123.5</c:v>
                </c:pt>
                <c:pt idx="24">
                  <c:v>127</c:v>
                </c:pt>
                <c:pt idx="25">
                  <c:v>142.5</c:v>
                </c:pt>
                <c:pt idx="26">
                  <c:v>147.5</c:v>
                </c:pt>
                <c:pt idx="27">
                  <c:v>164</c:v>
                </c:pt>
                <c:pt idx="28">
                  <c:v>170.5</c:v>
                </c:pt>
                <c:pt idx="29">
                  <c:v>167.5</c:v>
                </c:pt>
                <c:pt idx="30">
                  <c:v>175</c:v>
                </c:pt>
                <c:pt idx="31">
                  <c:v>188.5</c:v>
                </c:pt>
                <c:pt idx="32">
                  <c:v>199</c:v>
                </c:pt>
                <c:pt idx="33">
                  <c:v>191.5</c:v>
                </c:pt>
                <c:pt idx="34">
                  <c:v>173</c:v>
                </c:pt>
                <c:pt idx="35">
                  <c:v>154</c:v>
                </c:pt>
                <c:pt idx="36">
                  <c:v>156</c:v>
                </c:pt>
                <c:pt idx="37">
                  <c:v>168.5</c:v>
                </c:pt>
                <c:pt idx="38">
                  <c:v>175.5</c:v>
                </c:pt>
                <c:pt idx="39">
                  <c:v>186.5</c:v>
                </c:pt>
                <c:pt idx="40">
                  <c:v>187</c:v>
                </c:pt>
                <c:pt idx="41">
                  <c:v>182</c:v>
                </c:pt>
                <c:pt idx="42">
                  <c:v>200.5</c:v>
                </c:pt>
                <c:pt idx="43">
                  <c:v>224</c:v>
                </c:pt>
                <c:pt idx="44">
                  <c:v>236</c:v>
                </c:pt>
                <c:pt idx="45">
                  <c:v>225.5</c:v>
                </c:pt>
                <c:pt idx="46">
                  <c:v>200</c:v>
                </c:pt>
                <c:pt idx="47">
                  <c:v>181.5</c:v>
                </c:pt>
                <c:pt idx="48">
                  <c:v>183</c:v>
                </c:pt>
                <c:pt idx="49">
                  <c:v>195</c:v>
                </c:pt>
                <c:pt idx="50">
                  <c:v>196</c:v>
                </c:pt>
                <c:pt idx="51">
                  <c:v>216</c:v>
                </c:pt>
                <c:pt idx="52">
                  <c:v>235.5</c:v>
                </c:pt>
                <c:pt idx="53">
                  <c:v>232</c:v>
                </c:pt>
                <c:pt idx="54">
                  <c:v>236</c:v>
                </c:pt>
                <c:pt idx="55">
                  <c:v>253.5</c:v>
                </c:pt>
                <c:pt idx="56">
                  <c:v>268</c:v>
                </c:pt>
                <c:pt idx="57">
                  <c:v>254.5</c:v>
                </c:pt>
                <c:pt idx="58">
                  <c:v>224</c:v>
                </c:pt>
                <c:pt idx="59">
                  <c:v>195.5</c:v>
                </c:pt>
                <c:pt idx="60">
                  <c:v>190.5</c:v>
                </c:pt>
                <c:pt idx="61">
                  <c:v>202.5</c:v>
                </c:pt>
                <c:pt idx="62">
                  <c:v>196</c:v>
                </c:pt>
                <c:pt idx="63">
                  <c:v>211.5</c:v>
                </c:pt>
                <c:pt idx="64">
                  <c:v>231</c:v>
                </c:pt>
                <c:pt idx="65">
                  <c:v>230.5</c:v>
                </c:pt>
                <c:pt idx="66">
                  <c:v>249</c:v>
                </c:pt>
                <c:pt idx="67">
                  <c:v>283</c:v>
                </c:pt>
                <c:pt idx="68">
                  <c:v>297.5</c:v>
                </c:pt>
                <c:pt idx="69">
                  <c:v>276</c:v>
                </c:pt>
                <c:pt idx="70">
                  <c:v>244</c:v>
                </c:pt>
                <c:pt idx="71">
                  <c:v>216</c:v>
                </c:pt>
                <c:pt idx="72">
                  <c:v>216</c:v>
                </c:pt>
                <c:pt idx="73">
                  <c:v>235.5</c:v>
                </c:pt>
                <c:pt idx="74">
                  <c:v>237.5</c:v>
                </c:pt>
                <c:pt idx="75">
                  <c:v>250</c:v>
                </c:pt>
                <c:pt idx="76">
                  <c:v>268</c:v>
                </c:pt>
                <c:pt idx="77">
                  <c:v>269.5</c:v>
                </c:pt>
                <c:pt idx="78">
                  <c:v>292.5</c:v>
                </c:pt>
                <c:pt idx="79">
                  <c:v>339.5</c:v>
                </c:pt>
                <c:pt idx="80">
                  <c:v>355.5</c:v>
                </c:pt>
                <c:pt idx="81">
                  <c:v>329.5</c:v>
                </c:pt>
                <c:pt idx="82">
                  <c:v>293</c:v>
                </c:pt>
                <c:pt idx="83">
                  <c:v>255.5</c:v>
                </c:pt>
                <c:pt idx="84">
                  <c:v>257.5</c:v>
                </c:pt>
                <c:pt idx="85">
                  <c:v>281</c:v>
                </c:pt>
                <c:pt idx="86">
                  <c:v>280.5</c:v>
                </c:pt>
                <c:pt idx="87">
                  <c:v>297</c:v>
                </c:pt>
                <c:pt idx="88">
                  <c:v>315</c:v>
                </c:pt>
                <c:pt idx="89">
                  <c:v>315.5</c:v>
                </c:pt>
                <c:pt idx="90">
                  <c:v>346</c:v>
                </c:pt>
                <c:pt idx="91">
                  <c:v>393.5</c:v>
                </c:pt>
                <c:pt idx="92">
                  <c:v>409</c:v>
                </c:pt>
                <c:pt idx="93">
                  <c:v>380</c:v>
                </c:pt>
                <c:pt idx="94">
                  <c:v>330.5</c:v>
                </c:pt>
                <c:pt idx="95">
                  <c:v>288.5</c:v>
                </c:pt>
                <c:pt idx="96">
                  <c:v>288.5</c:v>
                </c:pt>
                <c:pt idx="97">
                  <c:v>310.5</c:v>
                </c:pt>
                <c:pt idx="98">
                  <c:v>308</c:v>
                </c:pt>
                <c:pt idx="99">
                  <c:v>328.5</c:v>
                </c:pt>
                <c:pt idx="100">
                  <c:v>352</c:v>
                </c:pt>
                <c:pt idx="101">
                  <c:v>351.5</c:v>
                </c:pt>
                <c:pt idx="102">
                  <c:v>388.5</c:v>
                </c:pt>
                <c:pt idx="103">
                  <c:v>443.5</c:v>
                </c:pt>
                <c:pt idx="104">
                  <c:v>466</c:v>
                </c:pt>
                <c:pt idx="105">
                  <c:v>435.5</c:v>
                </c:pt>
                <c:pt idx="106">
                  <c:v>375.5</c:v>
                </c:pt>
                <c:pt idx="107">
                  <c:v>326</c:v>
                </c:pt>
                <c:pt idx="108">
                  <c:v>320.5</c:v>
                </c:pt>
                <c:pt idx="109">
                  <c:v>338</c:v>
                </c:pt>
                <c:pt idx="110">
                  <c:v>329</c:v>
                </c:pt>
                <c:pt idx="111">
                  <c:v>340</c:v>
                </c:pt>
                <c:pt idx="112">
                  <c:v>355</c:v>
                </c:pt>
                <c:pt idx="113">
                  <c:v>355.5</c:v>
                </c:pt>
                <c:pt idx="114">
                  <c:v>399</c:v>
                </c:pt>
                <c:pt idx="115">
                  <c:v>463</c:v>
                </c:pt>
                <c:pt idx="116">
                  <c:v>498</c:v>
                </c:pt>
                <c:pt idx="117">
                  <c:v>454.5</c:v>
                </c:pt>
                <c:pt idx="118">
                  <c:v>381.5</c:v>
                </c:pt>
                <c:pt idx="119">
                  <c:v>334.5</c:v>
                </c:pt>
                <c:pt idx="120">
                  <c:v>323.5</c:v>
                </c:pt>
                <c:pt idx="121">
                  <c:v>348.5</c:v>
                </c:pt>
                <c:pt idx="122">
                  <c:v>351</c:v>
                </c:pt>
                <c:pt idx="123">
                  <c:v>374</c:v>
                </c:pt>
                <c:pt idx="124">
                  <c:v>401</c:v>
                </c:pt>
                <c:pt idx="125">
                  <c:v>408</c:v>
                </c:pt>
                <c:pt idx="126">
                  <c:v>446</c:v>
                </c:pt>
                <c:pt idx="127">
                  <c:v>510</c:v>
                </c:pt>
                <c:pt idx="128">
                  <c:v>553.5</c:v>
                </c:pt>
                <c:pt idx="129">
                  <c:v>511</c:v>
                </c:pt>
                <c:pt idx="130">
                  <c:v>435</c:v>
                </c:pt>
                <c:pt idx="131">
                  <c:v>384.5</c:v>
                </c:pt>
                <c:pt idx="132">
                  <c:v>383.5</c:v>
                </c:pt>
                <c:pt idx="133">
                  <c:v>411</c:v>
                </c:pt>
                <c:pt idx="134">
                  <c:v>404</c:v>
                </c:pt>
                <c:pt idx="135">
                  <c:v>405</c:v>
                </c:pt>
                <c:pt idx="136">
                  <c:v>440</c:v>
                </c:pt>
                <c:pt idx="137">
                  <c:v>466.5</c:v>
                </c:pt>
                <c:pt idx="138">
                  <c:v>503.5</c:v>
                </c:pt>
                <c:pt idx="139">
                  <c:v>578.5</c:v>
                </c:pt>
                <c:pt idx="140">
                  <c:v>614</c:v>
                </c:pt>
                <c:pt idx="141">
                  <c:v>557</c:v>
                </c:pt>
                <c:pt idx="142">
                  <c:v>484.5</c:v>
                </c:pt>
                <c:pt idx="143">
                  <c:v>425.5</c:v>
                </c:pt>
                <c:pt idx="144">
                  <c:v>411</c:v>
                </c:pt>
                <c:pt idx="145">
                  <c:v>411</c:v>
                </c:pt>
                <c:pt idx="146">
                  <c:v>411</c:v>
                </c:pt>
                <c:pt idx="147">
                  <c:v>411</c:v>
                </c:pt>
                <c:pt idx="148">
                  <c:v>411</c:v>
                </c:pt>
                <c:pt idx="14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3-43B3-A2F0-162438CB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385151"/>
        <c:axId val="1128390431"/>
      </c:lineChart>
      <c:catAx>
        <c:axId val="112838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431"/>
        <c:crosses val="autoZero"/>
        <c:auto val="1"/>
        <c:lblAlgn val="ctr"/>
        <c:lblOffset val="100"/>
        <c:noMultiLvlLbl val="0"/>
      </c:catAx>
      <c:valAx>
        <c:axId val="11283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No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26492710589556"/>
          <c:y val="0.31282139957568489"/>
          <c:w val="0.20701146035652182"/>
          <c:h val="0.2166837357780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Exponential Smoothing Actual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Exponential Smoothing Actual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Smoothing'!$A$7:$A$156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'Exponential Smoothing'!$C$5:$C$152</c:f>
              <c:numCache>
                <c:formatCode>General</c:formatCode>
                <c:ptCount val="148"/>
                <c:pt idx="0">
                  <c:v>0</c:v>
                </c:pt>
                <c:pt idx="2">
                  <c:v>112</c:v>
                </c:pt>
                <c:pt idx="3">
                  <c:v>118</c:v>
                </c:pt>
                <c:pt idx="4">
                  <c:v>132</c:v>
                </c:pt>
                <c:pt idx="5">
                  <c:v>129</c:v>
                </c:pt>
                <c:pt idx="6">
                  <c:v>121</c:v>
                </c:pt>
                <c:pt idx="7">
                  <c:v>135</c:v>
                </c:pt>
                <c:pt idx="8">
                  <c:v>148</c:v>
                </c:pt>
                <c:pt idx="9">
                  <c:v>148</c:v>
                </c:pt>
                <c:pt idx="10">
                  <c:v>136</c:v>
                </c:pt>
                <c:pt idx="11">
                  <c:v>119</c:v>
                </c:pt>
                <c:pt idx="12">
                  <c:v>104</c:v>
                </c:pt>
                <c:pt idx="13">
                  <c:v>118</c:v>
                </c:pt>
                <c:pt idx="14">
                  <c:v>115</c:v>
                </c:pt>
                <c:pt idx="15">
                  <c:v>126</c:v>
                </c:pt>
                <c:pt idx="16">
                  <c:v>141</c:v>
                </c:pt>
                <c:pt idx="17">
                  <c:v>135</c:v>
                </c:pt>
                <c:pt idx="18">
                  <c:v>125</c:v>
                </c:pt>
                <c:pt idx="19">
                  <c:v>149</c:v>
                </c:pt>
                <c:pt idx="20">
                  <c:v>170</c:v>
                </c:pt>
                <c:pt idx="21">
                  <c:v>170</c:v>
                </c:pt>
                <c:pt idx="22">
                  <c:v>158</c:v>
                </c:pt>
                <c:pt idx="23">
                  <c:v>133</c:v>
                </c:pt>
                <c:pt idx="24">
                  <c:v>114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178</c:v>
                </c:pt>
                <c:pt idx="29">
                  <c:v>163</c:v>
                </c:pt>
                <c:pt idx="30">
                  <c:v>172</c:v>
                </c:pt>
                <c:pt idx="31">
                  <c:v>178</c:v>
                </c:pt>
                <c:pt idx="32">
                  <c:v>199</c:v>
                </c:pt>
                <c:pt idx="33">
                  <c:v>199</c:v>
                </c:pt>
                <c:pt idx="34">
                  <c:v>184</c:v>
                </c:pt>
                <c:pt idx="35">
                  <c:v>162</c:v>
                </c:pt>
                <c:pt idx="36">
                  <c:v>146</c:v>
                </c:pt>
                <c:pt idx="37">
                  <c:v>166</c:v>
                </c:pt>
                <c:pt idx="38">
                  <c:v>171</c:v>
                </c:pt>
                <c:pt idx="39">
                  <c:v>180</c:v>
                </c:pt>
                <c:pt idx="40">
                  <c:v>193</c:v>
                </c:pt>
                <c:pt idx="41">
                  <c:v>181</c:v>
                </c:pt>
                <c:pt idx="42">
                  <c:v>183</c:v>
                </c:pt>
                <c:pt idx="43">
                  <c:v>218</c:v>
                </c:pt>
                <c:pt idx="44">
                  <c:v>230</c:v>
                </c:pt>
                <c:pt idx="45">
                  <c:v>242</c:v>
                </c:pt>
                <c:pt idx="46">
                  <c:v>209</c:v>
                </c:pt>
                <c:pt idx="47">
                  <c:v>191</c:v>
                </c:pt>
                <c:pt idx="48">
                  <c:v>172</c:v>
                </c:pt>
                <c:pt idx="49">
                  <c:v>194</c:v>
                </c:pt>
                <c:pt idx="50">
                  <c:v>196</c:v>
                </c:pt>
                <c:pt idx="51">
                  <c:v>196</c:v>
                </c:pt>
                <c:pt idx="52">
                  <c:v>236</c:v>
                </c:pt>
                <c:pt idx="53">
                  <c:v>235</c:v>
                </c:pt>
                <c:pt idx="54">
                  <c:v>229</c:v>
                </c:pt>
                <c:pt idx="55">
                  <c:v>243</c:v>
                </c:pt>
                <c:pt idx="56">
                  <c:v>264</c:v>
                </c:pt>
                <c:pt idx="57">
                  <c:v>272</c:v>
                </c:pt>
                <c:pt idx="58">
                  <c:v>237</c:v>
                </c:pt>
                <c:pt idx="59">
                  <c:v>211</c:v>
                </c:pt>
                <c:pt idx="60">
                  <c:v>180</c:v>
                </c:pt>
                <c:pt idx="61">
                  <c:v>201</c:v>
                </c:pt>
                <c:pt idx="62">
                  <c:v>204</c:v>
                </c:pt>
                <c:pt idx="63">
                  <c:v>188</c:v>
                </c:pt>
                <c:pt idx="64">
                  <c:v>235</c:v>
                </c:pt>
                <c:pt idx="65">
                  <c:v>227</c:v>
                </c:pt>
                <c:pt idx="66">
                  <c:v>234</c:v>
                </c:pt>
                <c:pt idx="67">
                  <c:v>264</c:v>
                </c:pt>
                <c:pt idx="68">
                  <c:v>302</c:v>
                </c:pt>
                <c:pt idx="69">
                  <c:v>293</c:v>
                </c:pt>
                <c:pt idx="70">
                  <c:v>259</c:v>
                </c:pt>
                <c:pt idx="71">
                  <c:v>229</c:v>
                </c:pt>
                <c:pt idx="72">
                  <c:v>203</c:v>
                </c:pt>
                <c:pt idx="73">
                  <c:v>229</c:v>
                </c:pt>
                <c:pt idx="74">
                  <c:v>242</c:v>
                </c:pt>
                <c:pt idx="75">
                  <c:v>233</c:v>
                </c:pt>
                <c:pt idx="76">
                  <c:v>267</c:v>
                </c:pt>
                <c:pt idx="77">
                  <c:v>269</c:v>
                </c:pt>
                <c:pt idx="78">
                  <c:v>270</c:v>
                </c:pt>
                <c:pt idx="79">
                  <c:v>315</c:v>
                </c:pt>
                <c:pt idx="80">
                  <c:v>364</c:v>
                </c:pt>
                <c:pt idx="81">
                  <c:v>347</c:v>
                </c:pt>
                <c:pt idx="82">
                  <c:v>312</c:v>
                </c:pt>
                <c:pt idx="83">
                  <c:v>274</c:v>
                </c:pt>
                <c:pt idx="84">
                  <c:v>237</c:v>
                </c:pt>
                <c:pt idx="85">
                  <c:v>278</c:v>
                </c:pt>
                <c:pt idx="86">
                  <c:v>284</c:v>
                </c:pt>
                <c:pt idx="87">
                  <c:v>277</c:v>
                </c:pt>
                <c:pt idx="88">
                  <c:v>317</c:v>
                </c:pt>
                <c:pt idx="89">
                  <c:v>313</c:v>
                </c:pt>
                <c:pt idx="90">
                  <c:v>318</c:v>
                </c:pt>
                <c:pt idx="91">
                  <c:v>374</c:v>
                </c:pt>
                <c:pt idx="92">
                  <c:v>413</c:v>
                </c:pt>
                <c:pt idx="93">
                  <c:v>405</c:v>
                </c:pt>
                <c:pt idx="94">
                  <c:v>355</c:v>
                </c:pt>
                <c:pt idx="95">
                  <c:v>306</c:v>
                </c:pt>
                <c:pt idx="96">
                  <c:v>271</c:v>
                </c:pt>
                <c:pt idx="97">
                  <c:v>306</c:v>
                </c:pt>
                <c:pt idx="98">
                  <c:v>315</c:v>
                </c:pt>
                <c:pt idx="99">
                  <c:v>301</c:v>
                </c:pt>
                <c:pt idx="100">
                  <c:v>356</c:v>
                </c:pt>
                <c:pt idx="101">
                  <c:v>348</c:v>
                </c:pt>
                <c:pt idx="102">
                  <c:v>355</c:v>
                </c:pt>
                <c:pt idx="103">
                  <c:v>422</c:v>
                </c:pt>
                <c:pt idx="104">
                  <c:v>465</c:v>
                </c:pt>
                <c:pt idx="105">
                  <c:v>467</c:v>
                </c:pt>
                <c:pt idx="106">
                  <c:v>404</c:v>
                </c:pt>
                <c:pt idx="107">
                  <c:v>347</c:v>
                </c:pt>
                <c:pt idx="108">
                  <c:v>305</c:v>
                </c:pt>
                <c:pt idx="109">
                  <c:v>336</c:v>
                </c:pt>
                <c:pt idx="110">
                  <c:v>340</c:v>
                </c:pt>
                <c:pt idx="111">
                  <c:v>318</c:v>
                </c:pt>
                <c:pt idx="112">
                  <c:v>362</c:v>
                </c:pt>
                <c:pt idx="113">
                  <c:v>348</c:v>
                </c:pt>
                <c:pt idx="114">
                  <c:v>363</c:v>
                </c:pt>
                <c:pt idx="115">
                  <c:v>435</c:v>
                </c:pt>
                <c:pt idx="116">
                  <c:v>491</c:v>
                </c:pt>
                <c:pt idx="117">
                  <c:v>505</c:v>
                </c:pt>
                <c:pt idx="118">
                  <c:v>404</c:v>
                </c:pt>
                <c:pt idx="119">
                  <c:v>359</c:v>
                </c:pt>
                <c:pt idx="120">
                  <c:v>310</c:v>
                </c:pt>
                <c:pt idx="121">
                  <c:v>337</c:v>
                </c:pt>
                <c:pt idx="122">
                  <c:v>360</c:v>
                </c:pt>
                <c:pt idx="123">
                  <c:v>342</c:v>
                </c:pt>
                <c:pt idx="124">
                  <c:v>406</c:v>
                </c:pt>
                <c:pt idx="125">
                  <c:v>396</c:v>
                </c:pt>
                <c:pt idx="126">
                  <c:v>420</c:v>
                </c:pt>
                <c:pt idx="127">
                  <c:v>472</c:v>
                </c:pt>
                <c:pt idx="128">
                  <c:v>548</c:v>
                </c:pt>
                <c:pt idx="129">
                  <c:v>559</c:v>
                </c:pt>
                <c:pt idx="130">
                  <c:v>463</c:v>
                </c:pt>
                <c:pt idx="131">
                  <c:v>407</c:v>
                </c:pt>
                <c:pt idx="132">
                  <c:v>362</c:v>
                </c:pt>
                <c:pt idx="133">
                  <c:v>405</c:v>
                </c:pt>
                <c:pt idx="134">
                  <c:v>417</c:v>
                </c:pt>
                <c:pt idx="135">
                  <c:v>391</c:v>
                </c:pt>
                <c:pt idx="136">
                  <c:v>419</c:v>
                </c:pt>
                <c:pt idx="137">
                  <c:v>461</c:v>
                </c:pt>
                <c:pt idx="138">
                  <c:v>472</c:v>
                </c:pt>
                <c:pt idx="139">
                  <c:v>535</c:v>
                </c:pt>
                <c:pt idx="140">
                  <c:v>622</c:v>
                </c:pt>
                <c:pt idx="141">
                  <c:v>606</c:v>
                </c:pt>
                <c:pt idx="142">
                  <c:v>508</c:v>
                </c:pt>
                <c:pt idx="143">
                  <c:v>461</c:v>
                </c:pt>
                <c:pt idx="144">
                  <c:v>390</c:v>
                </c:pt>
                <c:pt idx="145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A-4D77-8347-0688FD01B11D}"/>
            </c:ext>
          </c:extLst>
        </c:ser>
        <c:ser>
          <c:idx val="1"/>
          <c:order val="1"/>
          <c:tx>
            <c:v>Exponential Smoothing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Smoothing'!$A$7:$A$156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'Exponential Smoothing'!$E$7:$E$156</c:f>
              <c:numCache>
                <c:formatCode>0</c:formatCode>
                <c:ptCount val="150"/>
                <c:pt idx="0">
                  <c:v>280</c:v>
                </c:pt>
                <c:pt idx="1">
                  <c:v>113</c:v>
                </c:pt>
                <c:pt idx="2">
                  <c:v>118</c:v>
                </c:pt>
                <c:pt idx="3">
                  <c:v>132</c:v>
                </c:pt>
                <c:pt idx="4">
                  <c:v>129</c:v>
                </c:pt>
                <c:pt idx="5">
                  <c:v>121</c:v>
                </c:pt>
                <c:pt idx="6">
                  <c:v>135</c:v>
                </c:pt>
                <c:pt idx="7">
                  <c:v>148</c:v>
                </c:pt>
                <c:pt idx="8">
                  <c:v>148</c:v>
                </c:pt>
                <c:pt idx="9">
                  <c:v>136</c:v>
                </c:pt>
                <c:pt idx="10">
                  <c:v>119</c:v>
                </c:pt>
                <c:pt idx="11">
                  <c:v>104</c:v>
                </c:pt>
                <c:pt idx="12">
                  <c:v>118</c:v>
                </c:pt>
                <c:pt idx="13">
                  <c:v>115</c:v>
                </c:pt>
                <c:pt idx="14">
                  <c:v>126</c:v>
                </c:pt>
                <c:pt idx="15">
                  <c:v>141</c:v>
                </c:pt>
                <c:pt idx="16">
                  <c:v>135</c:v>
                </c:pt>
                <c:pt idx="17">
                  <c:v>125</c:v>
                </c:pt>
                <c:pt idx="18">
                  <c:v>149</c:v>
                </c:pt>
                <c:pt idx="19">
                  <c:v>170</c:v>
                </c:pt>
                <c:pt idx="20">
                  <c:v>170</c:v>
                </c:pt>
                <c:pt idx="21">
                  <c:v>158</c:v>
                </c:pt>
                <c:pt idx="22">
                  <c:v>133</c:v>
                </c:pt>
                <c:pt idx="23">
                  <c:v>114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178</c:v>
                </c:pt>
                <c:pt idx="28">
                  <c:v>163</c:v>
                </c:pt>
                <c:pt idx="29">
                  <c:v>172</c:v>
                </c:pt>
                <c:pt idx="30">
                  <c:v>178</c:v>
                </c:pt>
                <c:pt idx="31">
                  <c:v>199</c:v>
                </c:pt>
                <c:pt idx="32">
                  <c:v>199</c:v>
                </c:pt>
                <c:pt idx="33">
                  <c:v>184</c:v>
                </c:pt>
                <c:pt idx="34">
                  <c:v>162</c:v>
                </c:pt>
                <c:pt idx="35">
                  <c:v>146</c:v>
                </c:pt>
                <c:pt idx="36">
                  <c:v>166</c:v>
                </c:pt>
                <c:pt idx="37">
                  <c:v>171</c:v>
                </c:pt>
                <c:pt idx="38">
                  <c:v>180</c:v>
                </c:pt>
                <c:pt idx="39">
                  <c:v>193</c:v>
                </c:pt>
                <c:pt idx="40">
                  <c:v>181</c:v>
                </c:pt>
                <c:pt idx="41">
                  <c:v>183</c:v>
                </c:pt>
                <c:pt idx="42">
                  <c:v>218</c:v>
                </c:pt>
                <c:pt idx="43">
                  <c:v>230</c:v>
                </c:pt>
                <c:pt idx="44">
                  <c:v>242</c:v>
                </c:pt>
                <c:pt idx="45">
                  <c:v>209</c:v>
                </c:pt>
                <c:pt idx="46">
                  <c:v>191</c:v>
                </c:pt>
                <c:pt idx="47">
                  <c:v>172</c:v>
                </c:pt>
                <c:pt idx="48">
                  <c:v>194</c:v>
                </c:pt>
                <c:pt idx="49">
                  <c:v>196</c:v>
                </c:pt>
                <c:pt idx="50">
                  <c:v>196</c:v>
                </c:pt>
                <c:pt idx="51">
                  <c:v>236</c:v>
                </c:pt>
                <c:pt idx="52">
                  <c:v>235</c:v>
                </c:pt>
                <c:pt idx="53">
                  <c:v>229</c:v>
                </c:pt>
                <c:pt idx="54">
                  <c:v>243</c:v>
                </c:pt>
                <c:pt idx="55">
                  <c:v>264</c:v>
                </c:pt>
                <c:pt idx="56">
                  <c:v>272</c:v>
                </c:pt>
                <c:pt idx="57">
                  <c:v>237</c:v>
                </c:pt>
                <c:pt idx="58">
                  <c:v>211</c:v>
                </c:pt>
                <c:pt idx="59">
                  <c:v>180</c:v>
                </c:pt>
                <c:pt idx="60">
                  <c:v>201</c:v>
                </c:pt>
                <c:pt idx="61">
                  <c:v>204</c:v>
                </c:pt>
                <c:pt idx="62">
                  <c:v>188</c:v>
                </c:pt>
                <c:pt idx="63">
                  <c:v>235</c:v>
                </c:pt>
                <c:pt idx="64">
                  <c:v>227</c:v>
                </c:pt>
                <c:pt idx="65">
                  <c:v>234</c:v>
                </c:pt>
                <c:pt idx="66">
                  <c:v>264</c:v>
                </c:pt>
                <c:pt idx="67">
                  <c:v>302</c:v>
                </c:pt>
                <c:pt idx="68">
                  <c:v>293</c:v>
                </c:pt>
                <c:pt idx="69">
                  <c:v>259</c:v>
                </c:pt>
                <c:pt idx="70">
                  <c:v>229</c:v>
                </c:pt>
                <c:pt idx="71">
                  <c:v>203</c:v>
                </c:pt>
                <c:pt idx="72">
                  <c:v>229</c:v>
                </c:pt>
                <c:pt idx="73">
                  <c:v>242</c:v>
                </c:pt>
                <c:pt idx="74">
                  <c:v>233</c:v>
                </c:pt>
                <c:pt idx="75">
                  <c:v>267</c:v>
                </c:pt>
                <c:pt idx="76">
                  <c:v>269</c:v>
                </c:pt>
                <c:pt idx="77">
                  <c:v>270</c:v>
                </c:pt>
                <c:pt idx="78">
                  <c:v>315</c:v>
                </c:pt>
                <c:pt idx="79">
                  <c:v>364</c:v>
                </c:pt>
                <c:pt idx="80">
                  <c:v>347</c:v>
                </c:pt>
                <c:pt idx="81">
                  <c:v>312</c:v>
                </c:pt>
                <c:pt idx="82">
                  <c:v>274</c:v>
                </c:pt>
                <c:pt idx="83">
                  <c:v>237</c:v>
                </c:pt>
                <c:pt idx="84">
                  <c:v>278</c:v>
                </c:pt>
                <c:pt idx="85">
                  <c:v>284</c:v>
                </c:pt>
                <c:pt idx="86">
                  <c:v>277</c:v>
                </c:pt>
                <c:pt idx="87">
                  <c:v>317</c:v>
                </c:pt>
                <c:pt idx="88">
                  <c:v>313</c:v>
                </c:pt>
                <c:pt idx="89">
                  <c:v>318</c:v>
                </c:pt>
                <c:pt idx="90">
                  <c:v>374</c:v>
                </c:pt>
                <c:pt idx="91">
                  <c:v>413</c:v>
                </c:pt>
                <c:pt idx="92">
                  <c:v>405</c:v>
                </c:pt>
                <c:pt idx="93">
                  <c:v>355</c:v>
                </c:pt>
                <c:pt idx="94">
                  <c:v>306</c:v>
                </c:pt>
                <c:pt idx="95">
                  <c:v>271</c:v>
                </c:pt>
                <c:pt idx="96">
                  <c:v>306</c:v>
                </c:pt>
                <c:pt idx="97">
                  <c:v>315</c:v>
                </c:pt>
                <c:pt idx="98">
                  <c:v>301</c:v>
                </c:pt>
                <c:pt idx="99">
                  <c:v>356</c:v>
                </c:pt>
                <c:pt idx="100">
                  <c:v>348</c:v>
                </c:pt>
                <c:pt idx="101">
                  <c:v>355</c:v>
                </c:pt>
                <c:pt idx="102">
                  <c:v>422</c:v>
                </c:pt>
                <c:pt idx="103">
                  <c:v>465</c:v>
                </c:pt>
                <c:pt idx="104">
                  <c:v>467</c:v>
                </c:pt>
                <c:pt idx="105">
                  <c:v>404</c:v>
                </c:pt>
                <c:pt idx="106">
                  <c:v>347</c:v>
                </c:pt>
                <c:pt idx="107">
                  <c:v>305</c:v>
                </c:pt>
                <c:pt idx="108">
                  <c:v>336</c:v>
                </c:pt>
                <c:pt idx="109">
                  <c:v>340</c:v>
                </c:pt>
                <c:pt idx="110">
                  <c:v>318</c:v>
                </c:pt>
                <c:pt idx="111">
                  <c:v>362</c:v>
                </c:pt>
                <c:pt idx="112">
                  <c:v>348</c:v>
                </c:pt>
                <c:pt idx="113">
                  <c:v>363</c:v>
                </c:pt>
                <c:pt idx="114">
                  <c:v>435</c:v>
                </c:pt>
                <c:pt idx="115">
                  <c:v>491</c:v>
                </c:pt>
                <c:pt idx="116">
                  <c:v>505</c:v>
                </c:pt>
                <c:pt idx="117">
                  <c:v>405</c:v>
                </c:pt>
                <c:pt idx="118">
                  <c:v>359</c:v>
                </c:pt>
                <c:pt idx="119">
                  <c:v>310</c:v>
                </c:pt>
                <c:pt idx="120">
                  <c:v>337</c:v>
                </c:pt>
                <c:pt idx="121">
                  <c:v>360</c:v>
                </c:pt>
                <c:pt idx="122">
                  <c:v>342</c:v>
                </c:pt>
                <c:pt idx="123">
                  <c:v>406</c:v>
                </c:pt>
                <c:pt idx="124">
                  <c:v>396</c:v>
                </c:pt>
                <c:pt idx="125">
                  <c:v>420</c:v>
                </c:pt>
                <c:pt idx="126">
                  <c:v>472</c:v>
                </c:pt>
                <c:pt idx="127">
                  <c:v>548</c:v>
                </c:pt>
                <c:pt idx="128">
                  <c:v>559</c:v>
                </c:pt>
                <c:pt idx="129">
                  <c:v>463</c:v>
                </c:pt>
                <c:pt idx="130">
                  <c:v>407</c:v>
                </c:pt>
                <c:pt idx="131">
                  <c:v>362</c:v>
                </c:pt>
                <c:pt idx="132">
                  <c:v>405</c:v>
                </c:pt>
                <c:pt idx="133">
                  <c:v>417</c:v>
                </c:pt>
                <c:pt idx="134">
                  <c:v>391</c:v>
                </c:pt>
                <c:pt idx="135">
                  <c:v>419</c:v>
                </c:pt>
                <c:pt idx="136">
                  <c:v>461</c:v>
                </c:pt>
                <c:pt idx="137">
                  <c:v>472</c:v>
                </c:pt>
                <c:pt idx="138">
                  <c:v>535</c:v>
                </c:pt>
                <c:pt idx="139">
                  <c:v>622</c:v>
                </c:pt>
                <c:pt idx="140">
                  <c:v>606</c:v>
                </c:pt>
                <c:pt idx="141">
                  <c:v>508</c:v>
                </c:pt>
                <c:pt idx="142">
                  <c:v>461</c:v>
                </c:pt>
                <c:pt idx="143">
                  <c:v>390</c:v>
                </c:pt>
                <c:pt idx="144">
                  <c:v>431.79178093629861</c:v>
                </c:pt>
                <c:pt idx="145">
                  <c:v>431.79178093629861</c:v>
                </c:pt>
                <c:pt idx="146">
                  <c:v>431.79178093629861</c:v>
                </c:pt>
                <c:pt idx="147">
                  <c:v>431.79178093629861</c:v>
                </c:pt>
                <c:pt idx="148">
                  <c:v>431.79178093629861</c:v>
                </c:pt>
                <c:pt idx="149">
                  <c:v>431.79178093629861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A-4D77-8347-0688FD01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49791"/>
        <c:axId val="1660150751"/>
      </c:lineChart>
      <c:catAx>
        <c:axId val="16601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50751"/>
        <c:crosses val="autoZero"/>
        <c:auto val="1"/>
        <c:lblAlgn val="ctr"/>
        <c:lblOffset val="100"/>
        <c:noMultiLvlLbl val="0"/>
      </c:catAx>
      <c:valAx>
        <c:axId val="16601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No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52318460192474E-3"/>
                  <c:y val="0.2207793817439486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'Holt''s'!$C$7:$C$150</c:f>
              <c:numCache>
                <c:formatCode>0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 formatCode="General">
                  <c:v>115</c:v>
                </c:pt>
                <c:pt idx="13" formatCode="General">
                  <c:v>126</c:v>
                </c:pt>
                <c:pt idx="14" formatCode="General">
                  <c:v>141</c:v>
                </c:pt>
                <c:pt idx="15" formatCode="General">
                  <c:v>135</c:v>
                </c:pt>
                <c:pt idx="16" formatCode="General">
                  <c:v>125</c:v>
                </c:pt>
                <c:pt idx="17" formatCode="General">
                  <c:v>149</c:v>
                </c:pt>
                <c:pt idx="18" formatCode="General">
                  <c:v>170</c:v>
                </c:pt>
                <c:pt idx="19" formatCode="General">
                  <c:v>170</c:v>
                </c:pt>
                <c:pt idx="20" formatCode="General">
                  <c:v>158</c:v>
                </c:pt>
                <c:pt idx="21" formatCode="General">
                  <c:v>133</c:v>
                </c:pt>
                <c:pt idx="22" formatCode="General">
                  <c:v>114</c:v>
                </c:pt>
                <c:pt idx="23" formatCode="General">
                  <c:v>140</c:v>
                </c:pt>
                <c:pt idx="24" formatCode="General">
                  <c:v>145</c:v>
                </c:pt>
                <c:pt idx="25" formatCode="General">
                  <c:v>150</c:v>
                </c:pt>
                <c:pt idx="26" formatCode="General">
                  <c:v>178</c:v>
                </c:pt>
                <c:pt idx="27" formatCode="General">
                  <c:v>163</c:v>
                </c:pt>
                <c:pt idx="28" formatCode="General">
                  <c:v>172</c:v>
                </c:pt>
                <c:pt idx="29" formatCode="General">
                  <c:v>178</c:v>
                </c:pt>
                <c:pt idx="30" formatCode="General">
                  <c:v>199</c:v>
                </c:pt>
                <c:pt idx="31" formatCode="General">
                  <c:v>199</c:v>
                </c:pt>
                <c:pt idx="32" formatCode="General">
                  <c:v>184</c:v>
                </c:pt>
                <c:pt idx="33" formatCode="General">
                  <c:v>162</c:v>
                </c:pt>
                <c:pt idx="34" formatCode="General">
                  <c:v>146</c:v>
                </c:pt>
                <c:pt idx="35" formatCode="General">
                  <c:v>166</c:v>
                </c:pt>
                <c:pt idx="36" formatCode="General">
                  <c:v>171</c:v>
                </c:pt>
                <c:pt idx="37" formatCode="General">
                  <c:v>180</c:v>
                </c:pt>
                <c:pt idx="38" formatCode="General">
                  <c:v>193</c:v>
                </c:pt>
                <c:pt idx="39" formatCode="General">
                  <c:v>181</c:v>
                </c:pt>
                <c:pt idx="40" formatCode="General">
                  <c:v>183</c:v>
                </c:pt>
                <c:pt idx="41" formatCode="General">
                  <c:v>218</c:v>
                </c:pt>
                <c:pt idx="42" formatCode="General">
                  <c:v>230</c:v>
                </c:pt>
                <c:pt idx="43" formatCode="General">
                  <c:v>242</c:v>
                </c:pt>
                <c:pt idx="44" formatCode="General">
                  <c:v>209</c:v>
                </c:pt>
                <c:pt idx="45" formatCode="General">
                  <c:v>191</c:v>
                </c:pt>
                <c:pt idx="46" formatCode="General">
                  <c:v>172</c:v>
                </c:pt>
                <c:pt idx="47" formatCode="General">
                  <c:v>194</c:v>
                </c:pt>
                <c:pt idx="48" formatCode="General">
                  <c:v>196</c:v>
                </c:pt>
                <c:pt idx="49" formatCode="General">
                  <c:v>196</c:v>
                </c:pt>
                <c:pt idx="50" formatCode="General">
                  <c:v>236</c:v>
                </c:pt>
                <c:pt idx="51" formatCode="General">
                  <c:v>235</c:v>
                </c:pt>
                <c:pt idx="52" formatCode="General">
                  <c:v>229</c:v>
                </c:pt>
                <c:pt idx="53" formatCode="General">
                  <c:v>243</c:v>
                </c:pt>
                <c:pt idx="54" formatCode="General">
                  <c:v>264</c:v>
                </c:pt>
                <c:pt idx="55" formatCode="General">
                  <c:v>272</c:v>
                </c:pt>
                <c:pt idx="56" formatCode="General">
                  <c:v>237</c:v>
                </c:pt>
                <c:pt idx="57" formatCode="General">
                  <c:v>211</c:v>
                </c:pt>
                <c:pt idx="58" formatCode="General">
                  <c:v>180</c:v>
                </c:pt>
                <c:pt idx="59" formatCode="General">
                  <c:v>201</c:v>
                </c:pt>
                <c:pt idx="60" formatCode="General">
                  <c:v>204</c:v>
                </c:pt>
                <c:pt idx="61" formatCode="General">
                  <c:v>188</c:v>
                </c:pt>
                <c:pt idx="62" formatCode="General">
                  <c:v>235</c:v>
                </c:pt>
                <c:pt idx="63" formatCode="General">
                  <c:v>227</c:v>
                </c:pt>
                <c:pt idx="64" formatCode="General">
                  <c:v>234</c:v>
                </c:pt>
                <c:pt idx="65" formatCode="General">
                  <c:v>264</c:v>
                </c:pt>
                <c:pt idx="66" formatCode="General">
                  <c:v>302</c:v>
                </c:pt>
                <c:pt idx="67" formatCode="General">
                  <c:v>293</c:v>
                </c:pt>
                <c:pt idx="68" formatCode="General">
                  <c:v>259</c:v>
                </c:pt>
                <c:pt idx="69" formatCode="General">
                  <c:v>229</c:v>
                </c:pt>
                <c:pt idx="70" formatCode="General">
                  <c:v>203</c:v>
                </c:pt>
                <c:pt idx="71" formatCode="General">
                  <c:v>229</c:v>
                </c:pt>
                <c:pt idx="72" formatCode="General">
                  <c:v>242</c:v>
                </c:pt>
                <c:pt idx="73" formatCode="General">
                  <c:v>233</c:v>
                </c:pt>
                <c:pt idx="74" formatCode="General">
                  <c:v>267</c:v>
                </c:pt>
                <c:pt idx="75" formatCode="General">
                  <c:v>269</c:v>
                </c:pt>
                <c:pt idx="76" formatCode="General">
                  <c:v>270</c:v>
                </c:pt>
                <c:pt idx="77" formatCode="General">
                  <c:v>315</c:v>
                </c:pt>
                <c:pt idx="78" formatCode="General">
                  <c:v>364</c:v>
                </c:pt>
                <c:pt idx="79" formatCode="General">
                  <c:v>347</c:v>
                </c:pt>
                <c:pt idx="80" formatCode="General">
                  <c:v>312</c:v>
                </c:pt>
                <c:pt idx="81" formatCode="General">
                  <c:v>274</c:v>
                </c:pt>
                <c:pt idx="82" formatCode="General">
                  <c:v>237</c:v>
                </c:pt>
                <c:pt idx="83" formatCode="General">
                  <c:v>278</c:v>
                </c:pt>
                <c:pt idx="84" formatCode="General">
                  <c:v>284</c:v>
                </c:pt>
                <c:pt idx="85" formatCode="General">
                  <c:v>277</c:v>
                </c:pt>
                <c:pt idx="86" formatCode="General">
                  <c:v>317</c:v>
                </c:pt>
                <c:pt idx="87" formatCode="General">
                  <c:v>313</c:v>
                </c:pt>
                <c:pt idx="88" formatCode="General">
                  <c:v>318</c:v>
                </c:pt>
                <c:pt idx="89" formatCode="General">
                  <c:v>374</c:v>
                </c:pt>
                <c:pt idx="90" formatCode="General">
                  <c:v>413</c:v>
                </c:pt>
                <c:pt idx="91" formatCode="General">
                  <c:v>405</c:v>
                </c:pt>
                <c:pt idx="92" formatCode="General">
                  <c:v>355</c:v>
                </c:pt>
                <c:pt idx="93" formatCode="General">
                  <c:v>306</c:v>
                </c:pt>
                <c:pt idx="94" formatCode="General">
                  <c:v>271</c:v>
                </c:pt>
                <c:pt idx="95" formatCode="General">
                  <c:v>306</c:v>
                </c:pt>
                <c:pt idx="96" formatCode="General">
                  <c:v>315</c:v>
                </c:pt>
                <c:pt idx="97" formatCode="General">
                  <c:v>301</c:v>
                </c:pt>
                <c:pt idx="98" formatCode="General">
                  <c:v>356</c:v>
                </c:pt>
                <c:pt idx="99" formatCode="General">
                  <c:v>348</c:v>
                </c:pt>
                <c:pt idx="100" formatCode="General">
                  <c:v>355</c:v>
                </c:pt>
                <c:pt idx="101" formatCode="General">
                  <c:v>422</c:v>
                </c:pt>
                <c:pt idx="102" formatCode="General">
                  <c:v>465</c:v>
                </c:pt>
                <c:pt idx="103" formatCode="General">
                  <c:v>467</c:v>
                </c:pt>
                <c:pt idx="104" formatCode="General">
                  <c:v>404</c:v>
                </c:pt>
                <c:pt idx="105" formatCode="General">
                  <c:v>347</c:v>
                </c:pt>
                <c:pt idx="106" formatCode="General">
                  <c:v>305</c:v>
                </c:pt>
                <c:pt idx="107" formatCode="General">
                  <c:v>336</c:v>
                </c:pt>
                <c:pt idx="108" formatCode="General">
                  <c:v>340</c:v>
                </c:pt>
                <c:pt idx="109" formatCode="General">
                  <c:v>318</c:v>
                </c:pt>
                <c:pt idx="110" formatCode="General">
                  <c:v>362</c:v>
                </c:pt>
                <c:pt idx="111" formatCode="General">
                  <c:v>348</c:v>
                </c:pt>
                <c:pt idx="112" formatCode="General">
                  <c:v>363</c:v>
                </c:pt>
                <c:pt idx="113" formatCode="General">
                  <c:v>435</c:v>
                </c:pt>
                <c:pt idx="114" formatCode="General">
                  <c:v>491</c:v>
                </c:pt>
                <c:pt idx="115" formatCode="General">
                  <c:v>505</c:v>
                </c:pt>
                <c:pt idx="116" formatCode="General">
                  <c:v>404</c:v>
                </c:pt>
                <c:pt idx="117" formatCode="General">
                  <c:v>359</c:v>
                </c:pt>
                <c:pt idx="118" formatCode="General">
                  <c:v>310</c:v>
                </c:pt>
                <c:pt idx="119" formatCode="General">
                  <c:v>337</c:v>
                </c:pt>
                <c:pt idx="120" formatCode="General">
                  <c:v>360</c:v>
                </c:pt>
                <c:pt idx="121" formatCode="General">
                  <c:v>342</c:v>
                </c:pt>
                <c:pt idx="122" formatCode="General">
                  <c:v>406</c:v>
                </c:pt>
                <c:pt idx="123" formatCode="General">
                  <c:v>396</c:v>
                </c:pt>
                <c:pt idx="124" formatCode="General">
                  <c:v>420</c:v>
                </c:pt>
                <c:pt idx="125" formatCode="General">
                  <c:v>472</c:v>
                </c:pt>
                <c:pt idx="126" formatCode="General">
                  <c:v>548</c:v>
                </c:pt>
                <c:pt idx="127" formatCode="General">
                  <c:v>559</c:v>
                </c:pt>
                <c:pt idx="128" formatCode="General">
                  <c:v>463</c:v>
                </c:pt>
                <c:pt idx="129" formatCode="General">
                  <c:v>407</c:v>
                </c:pt>
                <c:pt idx="130" formatCode="General">
                  <c:v>362</c:v>
                </c:pt>
                <c:pt idx="131" formatCode="General">
                  <c:v>405</c:v>
                </c:pt>
                <c:pt idx="132" formatCode="General">
                  <c:v>417</c:v>
                </c:pt>
                <c:pt idx="133" formatCode="General">
                  <c:v>391</c:v>
                </c:pt>
                <c:pt idx="134" formatCode="General">
                  <c:v>419</c:v>
                </c:pt>
                <c:pt idx="135" formatCode="General">
                  <c:v>461</c:v>
                </c:pt>
                <c:pt idx="136" formatCode="General">
                  <c:v>472</c:v>
                </c:pt>
                <c:pt idx="137" formatCode="General">
                  <c:v>535</c:v>
                </c:pt>
                <c:pt idx="138" formatCode="General">
                  <c:v>622</c:v>
                </c:pt>
                <c:pt idx="139" formatCode="General">
                  <c:v>606</c:v>
                </c:pt>
                <c:pt idx="140" formatCode="General">
                  <c:v>508</c:v>
                </c:pt>
                <c:pt idx="141" formatCode="General">
                  <c:v>461</c:v>
                </c:pt>
                <c:pt idx="142" formatCode="General">
                  <c:v>390</c:v>
                </c:pt>
                <c:pt idx="143" formatCode="General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A-4198-842C-7897FB1E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872847"/>
        <c:axId val="1409877167"/>
      </c:lineChart>
      <c:catAx>
        <c:axId val="140987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77167"/>
        <c:crosses val="autoZero"/>
        <c:auto val="1"/>
        <c:lblAlgn val="ctr"/>
        <c:lblOffset val="100"/>
        <c:noMultiLvlLbl val="0"/>
      </c:catAx>
      <c:valAx>
        <c:axId val="14098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7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Holt</a:t>
            </a:r>
            <a:r>
              <a:rPr lang="en-MY" baseline="0"/>
              <a:t> Actual vs Forecast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Holt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'Holt''s'!$A$7:$A$156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'Holt''s'!$F$6:$F$156</c:f>
              <c:numCache>
                <c:formatCode>0</c:formatCode>
                <c:ptCount val="151"/>
                <c:pt idx="1">
                  <c:v>91</c:v>
                </c:pt>
                <c:pt idx="2">
                  <c:v>115</c:v>
                </c:pt>
                <c:pt idx="3">
                  <c:v>121</c:v>
                </c:pt>
                <c:pt idx="4">
                  <c:v>135</c:v>
                </c:pt>
                <c:pt idx="5">
                  <c:v>132</c:v>
                </c:pt>
                <c:pt idx="6">
                  <c:v>124</c:v>
                </c:pt>
                <c:pt idx="7">
                  <c:v>138</c:v>
                </c:pt>
                <c:pt idx="8">
                  <c:v>151</c:v>
                </c:pt>
                <c:pt idx="9">
                  <c:v>151</c:v>
                </c:pt>
                <c:pt idx="10">
                  <c:v>139</c:v>
                </c:pt>
                <c:pt idx="11">
                  <c:v>122</c:v>
                </c:pt>
                <c:pt idx="12">
                  <c:v>107</c:v>
                </c:pt>
                <c:pt idx="13">
                  <c:v>121</c:v>
                </c:pt>
                <c:pt idx="14">
                  <c:v>118</c:v>
                </c:pt>
                <c:pt idx="15">
                  <c:v>129</c:v>
                </c:pt>
                <c:pt idx="16">
                  <c:v>144</c:v>
                </c:pt>
                <c:pt idx="17">
                  <c:v>138</c:v>
                </c:pt>
                <c:pt idx="18">
                  <c:v>128</c:v>
                </c:pt>
                <c:pt idx="19">
                  <c:v>152</c:v>
                </c:pt>
                <c:pt idx="20">
                  <c:v>173</c:v>
                </c:pt>
                <c:pt idx="21">
                  <c:v>173</c:v>
                </c:pt>
                <c:pt idx="22">
                  <c:v>161</c:v>
                </c:pt>
                <c:pt idx="23">
                  <c:v>136</c:v>
                </c:pt>
                <c:pt idx="24">
                  <c:v>117</c:v>
                </c:pt>
                <c:pt idx="25">
                  <c:v>143</c:v>
                </c:pt>
                <c:pt idx="26">
                  <c:v>148</c:v>
                </c:pt>
                <c:pt idx="27">
                  <c:v>153</c:v>
                </c:pt>
                <c:pt idx="28">
                  <c:v>181</c:v>
                </c:pt>
                <c:pt idx="29">
                  <c:v>166</c:v>
                </c:pt>
                <c:pt idx="30">
                  <c:v>175</c:v>
                </c:pt>
                <c:pt idx="31">
                  <c:v>181</c:v>
                </c:pt>
                <c:pt idx="32">
                  <c:v>202</c:v>
                </c:pt>
                <c:pt idx="33">
                  <c:v>202</c:v>
                </c:pt>
                <c:pt idx="34">
                  <c:v>187</c:v>
                </c:pt>
                <c:pt idx="35">
                  <c:v>165</c:v>
                </c:pt>
                <c:pt idx="36">
                  <c:v>149</c:v>
                </c:pt>
                <c:pt idx="37">
                  <c:v>169</c:v>
                </c:pt>
                <c:pt idx="38">
                  <c:v>174</c:v>
                </c:pt>
                <c:pt idx="39">
                  <c:v>183</c:v>
                </c:pt>
                <c:pt idx="40">
                  <c:v>196</c:v>
                </c:pt>
                <c:pt idx="41">
                  <c:v>184</c:v>
                </c:pt>
                <c:pt idx="42">
                  <c:v>186</c:v>
                </c:pt>
                <c:pt idx="43">
                  <c:v>221</c:v>
                </c:pt>
                <c:pt idx="44">
                  <c:v>233</c:v>
                </c:pt>
                <c:pt idx="45">
                  <c:v>245</c:v>
                </c:pt>
                <c:pt idx="46">
                  <c:v>212</c:v>
                </c:pt>
                <c:pt idx="47">
                  <c:v>194</c:v>
                </c:pt>
                <c:pt idx="48">
                  <c:v>175</c:v>
                </c:pt>
                <c:pt idx="49">
                  <c:v>197</c:v>
                </c:pt>
                <c:pt idx="50">
                  <c:v>199</c:v>
                </c:pt>
                <c:pt idx="51">
                  <c:v>199</c:v>
                </c:pt>
                <c:pt idx="52">
                  <c:v>239</c:v>
                </c:pt>
                <c:pt idx="53">
                  <c:v>238</c:v>
                </c:pt>
                <c:pt idx="54">
                  <c:v>232</c:v>
                </c:pt>
                <c:pt idx="55">
                  <c:v>246</c:v>
                </c:pt>
                <c:pt idx="56">
                  <c:v>267</c:v>
                </c:pt>
                <c:pt idx="57">
                  <c:v>275</c:v>
                </c:pt>
                <c:pt idx="58">
                  <c:v>240</c:v>
                </c:pt>
                <c:pt idx="59">
                  <c:v>214</c:v>
                </c:pt>
                <c:pt idx="60">
                  <c:v>183</c:v>
                </c:pt>
                <c:pt idx="61">
                  <c:v>204</c:v>
                </c:pt>
                <c:pt idx="62">
                  <c:v>207</c:v>
                </c:pt>
                <c:pt idx="63">
                  <c:v>191</c:v>
                </c:pt>
                <c:pt idx="64">
                  <c:v>238</c:v>
                </c:pt>
                <c:pt idx="65">
                  <c:v>230</c:v>
                </c:pt>
                <c:pt idx="66">
                  <c:v>237</c:v>
                </c:pt>
                <c:pt idx="67">
                  <c:v>267</c:v>
                </c:pt>
                <c:pt idx="68">
                  <c:v>305</c:v>
                </c:pt>
                <c:pt idx="69">
                  <c:v>296</c:v>
                </c:pt>
                <c:pt idx="70">
                  <c:v>262</c:v>
                </c:pt>
                <c:pt idx="71">
                  <c:v>232</c:v>
                </c:pt>
                <c:pt idx="72">
                  <c:v>206</c:v>
                </c:pt>
                <c:pt idx="73">
                  <c:v>232</c:v>
                </c:pt>
                <c:pt idx="74">
                  <c:v>245</c:v>
                </c:pt>
                <c:pt idx="75">
                  <c:v>236</c:v>
                </c:pt>
                <c:pt idx="76">
                  <c:v>270</c:v>
                </c:pt>
                <c:pt idx="77">
                  <c:v>272</c:v>
                </c:pt>
                <c:pt idx="78">
                  <c:v>273</c:v>
                </c:pt>
                <c:pt idx="79">
                  <c:v>318</c:v>
                </c:pt>
                <c:pt idx="80">
                  <c:v>367</c:v>
                </c:pt>
                <c:pt idx="81">
                  <c:v>350</c:v>
                </c:pt>
                <c:pt idx="82">
                  <c:v>315</c:v>
                </c:pt>
                <c:pt idx="83">
                  <c:v>277</c:v>
                </c:pt>
                <c:pt idx="84">
                  <c:v>240</c:v>
                </c:pt>
                <c:pt idx="85">
                  <c:v>281</c:v>
                </c:pt>
                <c:pt idx="86">
                  <c:v>287</c:v>
                </c:pt>
                <c:pt idx="87">
                  <c:v>280</c:v>
                </c:pt>
                <c:pt idx="88">
                  <c:v>320</c:v>
                </c:pt>
                <c:pt idx="89">
                  <c:v>316</c:v>
                </c:pt>
                <c:pt idx="90">
                  <c:v>321</c:v>
                </c:pt>
                <c:pt idx="91">
                  <c:v>377</c:v>
                </c:pt>
                <c:pt idx="92">
                  <c:v>416</c:v>
                </c:pt>
                <c:pt idx="93">
                  <c:v>408</c:v>
                </c:pt>
                <c:pt idx="94">
                  <c:v>358</c:v>
                </c:pt>
                <c:pt idx="95">
                  <c:v>309</c:v>
                </c:pt>
                <c:pt idx="96">
                  <c:v>274</c:v>
                </c:pt>
                <c:pt idx="97">
                  <c:v>309</c:v>
                </c:pt>
                <c:pt idx="98">
                  <c:v>318</c:v>
                </c:pt>
                <c:pt idx="99">
                  <c:v>304</c:v>
                </c:pt>
                <c:pt idx="100">
                  <c:v>359</c:v>
                </c:pt>
                <c:pt idx="101">
                  <c:v>351</c:v>
                </c:pt>
                <c:pt idx="102">
                  <c:v>358</c:v>
                </c:pt>
                <c:pt idx="103">
                  <c:v>425</c:v>
                </c:pt>
                <c:pt idx="104">
                  <c:v>468</c:v>
                </c:pt>
                <c:pt idx="105">
                  <c:v>470</c:v>
                </c:pt>
                <c:pt idx="106">
                  <c:v>407</c:v>
                </c:pt>
                <c:pt idx="107">
                  <c:v>350</c:v>
                </c:pt>
                <c:pt idx="108">
                  <c:v>308</c:v>
                </c:pt>
                <c:pt idx="109">
                  <c:v>339</c:v>
                </c:pt>
                <c:pt idx="110">
                  <c:v>343</c:v>
                </c:pt>
                <c:pt idx="111">
                  <c:v>321</c:v>
                </c:pt>
                <c:pt idx="112">
                  <c:v>365</c:v>
                </c:pt>
                <c:pt idx="113">
                  <c:v>351</c:v>
                </c:pt>
                <c:pt idx="114">
                  <c:v>366</c:v>
                </c:pt>
                <c:pt idx="115">
                  <c:v>438</c:v>
                </c:pt>
                <c:pt idx="116">
                  <c:v>494</c:v>
                </c:pt>
                <c:pt idx="117">
                  <c:v>508</c:v>
                </c:pt>
                <c:pt idx="118">
                  <c:v>408</c:v>
                </c:pt>
                <c:pt idx="119">
                  <c:v>362</c:v>
                </c:pt>
                <c:pt idx="120">
                  <c:v>313</c:v>
                </c:pt>
                <c:pt idx="121">
                  <c:v>340</c:v>
                </c:pt>
                <c:pt idx="122">
                  <c:v>363</c:v>
                </c:pt>
                <c:pt idx="123">
                  <c:v>345</c:v>
                </c:pt>
                <c:pt idx="124">
                  <c:v>409</c:v>
                </c:pt>
                <c:pt idx="125">
                  <c:v>399</c:v>
                </c:pt>
                <c:pt idx="126">
                  <c:v>423</c:v>
                </c:pt>
                <c:pt idx="127">
                  <c:v>475</c:v>
                </c:pt>
                <c:pt idx="128">
                  <c:v>551</c:v>
                </c:pt>
                <c:pt idx="129">
                  <c:v>562</c:v>
                </c:pt>
                <c:pt idx="130">
                  <c:v>466</c:v>
                </c:pt>
                <c:pt idx="131">
                  <c:v>410</c:v>
                </c:pt>
                <c:pt idx="132">
                  <c:v>365</c:v>
                </c:pt>
                <c:pt idx="133">
                  <c:v>408</c:v>
                </c:pt>
                <c:pt idx="134">
                  <c:v>420</c:v>
                </c:pt>
                <c:pt idx="135">
                  <c:v>394</c:v>
                </c:pt>
                <c:pt idx="136">
                  <c:v>422</c:v>
                </c:pt>
                <c:pt idx="137">
                  <c:v>464</c:v>
                </c:pt>
                <c:pt idx="138">
                  <c:v>475</c:v>
                </c:pt>
                <c:pt idx="139">
                  <c:v>538</c:v>
                </c:pt>
                <c:pt idx="140">
                  <c:v>625</c:v>
                </c:pt>
                <c:pt idx="141">
                  <c:v>609</c:v>
                </c:pt>
                <c:pt idx="142">
                  <c:v>512</c:v>
                </c:pt>
                <c:pt idx="143">
                  <c:v>464</c:v>
                </c:pt>
                <c:pt idx="144">
                  <c:v>393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0F5-AE34-2844752A85AC}"/>
            </c:ext>
          </c:extLst>
        </c:ser>
        <c:ser>
          <c:idx val="0"/>
          <c:order val="1"/>
          <c:tx>
            <c:v>Holt Actual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'Holt''s'!$A$7:$A$156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'Holt''s'!$C$7:$C$150</c:f>
              <c:numCache>
                <c:formatCode>0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 formatCode="General">
                  <c:v>115</c:v>
                </c:pt>
                <c:pt idx="13" formatCode="General">
                  <c:v>126</c:v>
                </c:pt>
                <c:pt idx="14" formatCode="General">
                  <c:v>141</c:v>
                </c:pt>
                <c:pt idx="15" formatCode="General">
                  <c:v>135</c:v>
                </c:pt>
                <c:pt idx="16" formatCode="General">
                  <c:v>125</c:v>
                </c:pt>
                <c:pt idx="17" formatCode="General">
                  <c:v>149</c:v>
                </c:pt>
                <c:pt idx="18" formatCode="General">
                  <c:v>170</c:v>
                </c:pt>
                <c:pt idx="19" formatCode="General">
                  <c:v>170</c:v>
                </c:pt>
                <c:pt idx="20" formatCode="General">
                  <c:v>158</c:v>
                </c:pt>
                <c:pt idx="21" formatCode="General">
                  <c:v>133</c:v>
                </c:pt>
                <c:pt idx="22" formatCode="General">
                  <c:v>114</c:v>
                </c:pt>
                <c:pt idx="23" formatCode="General">
                  <c:v>140</c:v>
                </c:pt>
                <c:pt idx="24" formatCode="General">
                  <c:v>145</c:v>
                </c:pt>
                <c:pt idx="25" formatCode="General">
                  <c:v>150</c:v>
                </c:pt>
                <c:pt idx="26" formatCode="General">
                  <c:v>178</c:v>
                </c:pt>
                <c:pt idx="27" formatCode="General">
                  <c:v>163</c:v>
                </c:pt>
                <c:pt idx="28" formatCode="General">
                  <c:v>172</c:v>
                </c:pt>
                <c:pt idx="29" formatCode="General">
                  <c:v>178</c:v>
                </c:pt>
                <c:pt idx="30" formatCode="General">
                  <c:v>199</c:v>
                </c:pt>
                <c:pt idx="31" formatCode="General">
                  <c:v>199</c:v>
                </c:pt>
                <c:pt idx="32" formatCode="General">
                  <c:v>184</c:v>
                </c:pt>
                <c:pt idx="33" formatCode="General">
                  <c:v>162</c:v>
                </c:pt>
                <c:pt idx="34" formatCode="General">
                  <c:v>146</c:v>
                </c:pt>
                <c:pt idx="35" formatCode="General">
                  <c:v>166</c:v>
                </c:pt>
                <c:pt idx="36" formatCode="General">
                  <c:v>171</c:v>
                </c:pt>
                <c:pt idx="37" formatCode="General">
                  <c:v>180</c:v>
                </c:pt>
                <c:pt idx="38" formatCode="General">
                  <c:v>193</c:v>
                </c:pt>
                <c:pt idx="39" formatCode="General">
                  <c:v>181</c:v>
                </c:pt>
                <c:pt idx="40" formatCode="General">
                  <c:v>183</c:v>
                </c:pt>
                <c:pt idx="41" formatCode="General">
                  <c:v>218</c:v>
                </c:pt>
                <c:pt idx="42" formatCode="General">
                  <c:v>230</c:v>
                </c:pt>
                <c:pt idx="43" formatCode="General">
                  <c:v>242</c:v>
                </c:pt>
                <c:pt idx="44" formatCode="General">
                  <c:v>209</c:v>
                </c:pt>
                <c:pt idx="45" formatCode="General">
                  <c:v>191</c:v>
                </c:pt>
                <c:pt idx="46" formatCode="General">
                  <c:v>172</c:v>
                </c:pt>
                <c:pt idx="47" formatCode="General">
                  <c:v>194</c:v>
                </c:pt>
                <c:pt idx="48" formatCode="General">
                  <c:v>196</c:v>
                </c:pt>
                <c:pt idx="49" formatCode="General">
                  <c:v>196</c:v>
                </c:pt>
                <c:pt idx="50" formatCode="General">
                  <c:v>236</c:v>
                </c:pt>
                <c:pt idx="51" formatCode="General">
                  <c:v>235</c:v>
                </c:pt>
                <c:pt idx="52" formatCode="General">
                  <c:v>229</c:v>
                </c:pt>
                <c:pt idx="53" formatCode="General">
                  <c:v>243</c:v>
                </c:pt>
                <c:pt idx="54" formatCode="General">
                  <c:v>264</c:v>
                </c:pt>
                <c:pt idx="55" formatCode="General">
                  <c:v>272</c:v>
                </c:pt>
                <c:pt idx="56" formatCode="General">
                  <c:v>237</c:v>
                </c:pt>
                <c:pt idx="57" formatCode="General">
                  <c:v>211</c:v>
                </c:pt>
                <c:pt idx="58" formatCode="General">
                  <c:v>180</c:v>
                </c:pt>
                <c:pt idx="59" formatCode="General">
                  <c:v>201</c:v>
                </c:pt>
                <c:pt idx="60" formatCode="General">
                  <c:v>204</c:v>
                </c:pt>
                <c:pt idx="61" formatCode="General">
                  <c:v>188</c:v>
                </c:pt>
                <c:pt idx="62" formatCode="General">
                  <c:v>235</c:v>
                </c:pt>
                <c:pt idx="63" formatCode="General">
                  <c:v>227</c:v>
                </c:pt>
                <c:pt idx="64" formatCode="General">
                  <c:v>234</c:v>
                </c:pt>
                <c:pt idx="65" formatCode="General">
                  <c:v>264</c:v>
                </c:pt>
                <c:pt idx="66" formatCode="General">
                  <c:v>302</c:v>
                </c:pt>
                <c:pt idx="67" formatCode="General">
                  <c:v>293</c:v>
                </c:pt>
                <c:pt idx="68" formatCode="General">
                  <c:v>259</c:v>
                </c:pt>
                <c:pt idx="69" formatCode="General">
                  <c:v>229</c:v>
                </c:pt>
                <c:pt idx="70" formatCode="General">
                  <c:v>203</c:v>
                </c:pt>
                <c:pt idx="71" formatCode="General">
                  <c:v>229</c:v>
                </c:pt>
                <c:pt idx="72" formatCode="General">
                  <c:v>242</c:v>
                </c:pt>
                <c:pt idx="73" formatCode="General">
                  <c:v>233</c:v>
                </c:pt>
                <c:pt idx="74" formatCode="General">
                  <c:v>267</c:v>
                </c:pt>
                <c:pt idx="75" formatCode="General">
                  <c:v>269</c:v>
                </c:pt>
                <c:pt idx="76" formatCode="General">
                  <c:v>270</c:v>
                </c:pt>
                <c:pt idx="77" formatCode="General">
                  <c:v>315</c:v>
                </c:pt>
                <c:pt idx="78" formatCode="General">
                  <c:v>364</c:v>
                </c:pt>
                <c:pt idx="79" formatCode="General">
                  <c:v>347</c:v>
                </c:pt>
                <c:pt idx="80" formatCode="General">
                  <c:v>312</c:v>
                </c:pt>
                <c:pt idx="81" formatCode="General">
                  <c:v>274</c:v>
                </c:pt>
                <c:pt idx="82" formatCode="General">
                  <c:v>237</c:v>
                </c:pt>
                <c:pt idx="83" formatCode="General">
                  <c:v>278</c:v>
                </c:pt>
                <c:pt idx="84" formatCode="General">
                  <c:v>284</c:v>
                </c:pt>
                <c:pt idx="85" formatCode="General">
                  <c:v>277</c:v>
                </c:pt>
                <c:pt idx="86" formatCode="General">
                  <c:v>317</c:v>
                </c:pt>
                <c:pt idx="87" formatCode="General">
                  <c:v>313</c:v>
                </c:pt>
                <c:pt idx="88" formatCode="General">
                  <c:v>318</c:v>
                </c:pt>
                <c:pt idx="89" formatCode="General">
                  <c:v>374</c:v>
                </c:pt>
                <c:pt idx="90" formatCode="General">
                  <c:v>413</c:v>
                </c:pt>
                <c:pt idx="91" formatCode="General">
                  <c:v>405</c:v>
                </c:pt>
                <c:pt idx="92" formatCode="General">
                  <c:v>355</c:v>
                </c:pt>
                <c:pt idx="93" formatCode="General">
                  <c:v>306</c:v>
                </c:pt>
                <c:pt idx="94" formatCode="General">
                  <c:v>271</c:v>
                </c:pt>
                <c:pt idx="95" formatCode="General">
                  <c:v>306</c:v>
                </c:pt>
                <c:pt idx="96" formatCode="General">
                  <c:v>315</c:v>
                </c:pt>
                <c:pt idx="97" formatCode="General">
                  <c:v>301</c:v>
                </c:pt>
                <c:pt idx="98" formatCode="General">
                  <c:v>356</c:v>
                </c:pt>
                <c:pt idx="99" formatCode="General">
                  <c:v>348</c:v>
                </c:pt>
                <c:pt idx="100" formatCode="General">
                  <c:v>355</c:v>
                </c:pt>
                <c:pt idx="101" formatCode="General">
                  <c:v>422</c:v>
                </c:pt>
                <c:pt idx="102" formatCode="General">
                  <c:v>465</c:v>
                </c:pt>
                <c:pt idx="103" formatCode="General">
                  <c:v>467</c:v>
                </c:pt>
                <c:pt idx="104" formatCode="General">
                  <c:v>404</c:v>
                </c:pt>
                <c:pt idx="105" formatCode="General">
                  <c:v>347</c:v>
                </c:pt>
                <c:pt idx="106" formatCode="General">
                  <c:v>305</c:v>
                </c:pt>
                <c:pt idx="107" formatCode="General">
                  <c:v>336</c:v>
                </c:pt>
                <c:pt idx="108" formatCode="General">
                  <c:v>340</c:v>
                </c:pt>
                <c:pt idx="109" formatCode="General">
                  <c:v>318</c:v>
                </c:pt>
                <c:pt idx="110" formatCode="General">
                  <c:v>362</c:v>
                </c:pt>
                <c:pt idx="111" formatCode="General">
                  <c:v>348</c:v>
                </c:pt>
                <c:pt idx="112" formatCode="General">
                  <c:v>363</c:v>
                </c:pt>
                <c:pt idx="113" formatCode="General">
                  <c:v>435</c:v>
                </c:pt>
                <c:pt idx="114" formatCode="General">
                  <c:v>491</c:v>
                </c:pt>
                <c:pt idx="115" formatCode="General">
                  <c:v>505</c:v>
                </c:pt>
                <c:pt idx="116" formatCode="General">
                  <c:v>404</c:v>
                </c:pt>
                <c:pt idx="117" formatCode="General">
                  <c:v>359</c:v>
                </c:pt>
                <c:pt idx="118" formatCode="General">
                  <c:v>310</c:v>
                </c:pt>
                <c:pt idx="119" formatCode="General">
                  <c:v>337</c:v>
                </c:pt>
                <c:pt idx="120" formatCode="General">
                  <c:v>360</c:v>
                </c:pt>
                <c:pt idx="121" formatCode="General">
                  <c:v>342</c:v>
                </c:pt>
                <c:pt idx="122" formatCode="General">
                  <c:v>406</c:v>
                </c:pt>
                <c:pt idx="123" formatCode="General">
                  <c:v>396</c:v>
                </c:pt>
                <c:pt idx="124" formatCode="General">
                  <c:v>420</c:v>
                </c:pt>
                <c:pt idx="125" formatCode="General">
                  <c:v>472</c:v>
                </c:pt>
                <c:pt idx="126" formatCode="General">
                  <c:v>548</c:v>
                </c:pt>
                <c:pt idx="127" formatCode="General">
                  <c:v>559</c:v>
                </c:pt>
                <c:pt idx="128" formatCode="General">
                  <c:v>463</c:v>
                </c:pt>
                <c:pt idx="129" formatCode="General">
                  <c:v>407</c:v>
                </c:pt>
                <c:pt idx="130" formatCode="General">
                  <c:v>362</c:v>
                </c:pt>
                <c:pt idx="131" formatCode="General">
                  <c:v>405</c:v>
                </c:pt>
                <c:pt idx="132" formatCode="General">
                  <c:v>417</c:v>
                </c:pt>
                <c:pt idx="133" formatCode="General">
                  <c:v>391</c:v>
                </c:pt>
                <c:pt idx="134" formatCode="General">
                  <c:v>419</c:v>
                </c:pt>
                <c:pt idx="135" formatCode="General">
                  <c:v>461</c:v>
                </c:pt>
                <c:pt idx="136" formatCode="General">
                  <c:v>472</c:v>
                </c:pt>
                <c:pt idx="137" formatCode="General">
                  <c:v>535</c:v>
                </c:pt>
                <c:pt idx="138" formatCode="General">
                  <c:v>622</c:v>
                </c:pt>
                <c:pt idx="139" formatCode="General">
                  <c:v>606</c:v>
                </c:pt>
                <c:pt idx="140" formatCode="General">
                  <c:v>508</c:v>
                </c:pt>
                <c:pt idx="141" formatCode="General">
                  <c:v>461</c:v>
                </c:pt>
                <c:pt idx="142" formatCode="General">
                  <c:v>390</c:v>
                </c:pt>
                <c:pt idx="143" formatCode="General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0F5-AE34-2844752A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91632"/>
        <c:axId val="820094512"/>
      </c:lineChart>
      <c:catAx>
        <c:axId val="82009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94512"/>
        <c:crosses val="autoZero"/>
        <c:auto val="1"/>
        <c:lblAlgn val="ctr"/>
        <c:lblOffset val="100"/>
        <c:noMultiLvlLbl val="0"/>
      </c:catAx>
      <c:valAx>
        <c:axId val="8200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No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Winter Actual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Winter Actual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Winter!$A$8:$A$157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Winter!$C$7:$C$151</c:f>
              <c:numCache>
                <c:formatCode>General</c:formatCode>
                <c:ptCount val="145"/>
                <c:pt idx="1">
                  <c:v>112</c:v>
                </c:pt>
                <c:pt idx="2">
                  <c:v>118</c:v>
                </c:pt>
                <c:pt idx="3">
                  <c:v>132</c:v>
                </c:pt>
                <c:pt idx="4">
                  <c:v>129</c:v>
                </c:pt>
                <c:pt idx="5">
                  <c:v>121</c:v>
                </c:pt>
                <c:pt idx="6">
                  <c:v>135</c:v>
                </c:pt>
                <c:pt idx="7">
                  <c:v>148</c:v>
                </c:pt>
                <c:pt idx="8">
                  <c:v>148</c:v>
                </c:pt>
                <c:pt idx="9">
                  <c:v>136</c:v>
                </c:pt>
                <c:pt idx="10">
                  <c:v>119</c:v>
                </c:pt>
                <c:pt idx="11">
                  <c:v>104</c:v>
                </c:pt>
                <c:pt idx="12">
                  <c:v>118</c:v>
                </c:pt>
                <c:pt idx="13">
                  <c:v>115</c:v>
                </c:pt>
                <c:pt idx="14">
                  <c:v>126</c:v>
                </c:pt>
                <c:pt idx="15">
                  <c:v>141</c:v>
                </c:pt>
                <c:pt idx="16">
                  <c:v>135</c:v>
                </c:pt>
                <c:pt idx="17">
                  <c:v>125</c:v>
                </c:pt>
                <c:pt idx="18">
                  <c:v>149</c:v>
                </c:pt>
                <c:pt idx="19">
                  <c:v>170</c:v>
                </c:pt>
                <c:pt idx="20">
                  <c:v>170</c:v>
                </c:pt>
                <c:pt idx="21">
                  <c:v>158</c:v>
                </c:pt>
                <c:pt idx="22">
                  <c:v>133</c:v>
                </c:pt>
                <c:pt idx="23">
                  <c:v>114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178</c:v>
                </c:pt>
                <c:pt idx="28">
                  <c:v>163</c:v>
                </c:pt>
                <c:pt idx="29">
                  <c:v>172</c:v>
                </c:pt>
                <c:pt idx="30">
                  <c:v>178</c:v>
                </c:pt>
                <c:pt idx="31">
                  <c:v>199</c:v>
                </c:pt>
                <c:pt idx="32">
                  <c:v>199</c:v>
                </c:pt>
                <c:pt idx="33">
                  <c:v>184</c:v>
                </c:pt>
                <c:pt idx="34">
                  <c:v>162</c:v>
                </c:pt>
                <c:pt idx="35">
                  <c:v>146</c:v>
                </c:pt>
                <c:pt idx="36">
                  <c:v>166</c:v>
                </c:pt>
                <c:pt idx="37">
                  <c:v>171</c:v>
                </c:pt>
                <c:pt idx="38">
                  <c:v>180</c:v>
                </c:pt>
                <c:pt idx="39">
                  <c:v>193</c:v>
                </c:pt>
                <c:pt idx="40">
                  <c:v>181</c:v>
                </c:pt>
                <c:pt idx="41">
                  <c:v>183</c:v>
                </c:pt>
                <c:pt idx="42">
                  <c:v>218</c:v>
                </c:pt>
                <c:pt idx="43">
                  <c:v>230</c:v>
                </c:pt>
                <c:pt idx="44">
                  <c:v>242</c:v>
                </c:pt>
                <c:pt idx="45">
                  <c:v>209</c:v>
                </c:pt>
                <c:pt idx="46">
                  <c:v>191</c:v>
                </c:pt>
                <c:pt idx="47">
                  <c:v>172</c:v>
                </c:pt>
                <c:pt idx="48">
                  <c:v>194</c:v>
                </c:pt>
                <c:pt idx="49">
                  <c:v>196</c:v>
                </c:pt>
                <c:pt idx="50">
                  <c:v>196</c:v>
                </c:pt>
                <c:pt idx="51">
                  <c:v>236</c:v>
                </c:pt>
                <c:pt idx="52">
                  <c:v>235</c:v>
                </c:pt>
                <c:pt idx="53">
                  <c:v>229</c:v>
                </c:pt>
                <c:pt idx="54">
                  <c:v>243</c:v>
                </c:pt>
                <c:pt idx="55">
                  <c:v>264</c:v>
                </c:pt>
                <c:pt idx="56">
                  <c:v>272</c:v>
                </c:pt>
                <c:pt idx="57">
                  <c:v>237</c:v>
                </c:pt>
                <c:pt idx="58">
                  <c:v>211</c:v>
                </c:pt>
                <c:pt idx="59">
                  <c:v>180</c:v>
                </c:pt>
                <c:pt idx="60">
                  <c:v>201</c:v>
                </c:pt>
                <c:pt idx="61">
                  <c:v>204</c:v>
                </c:pt>
                <c:pt idx="62">
                  <c:v>188</c:v>
                </c:pt>
                <c:pt idx="63">
                  <c:v>235</c:v>
                </c:pt>
                <c:pt idx="64">
                  <c:v>227</c:v>
                </c:pt>
                <c:pt idx="65">
                  <c:v>234</c:v>
                </c:pt>
                <c:pt idx="66">
                  <c:v>264</c:v>
                </c:pt>
                <c:pt idx="67">
                  <c:v>302</c:v>
                </c:pt>
                <c:pt idx="68">
                  <c:v>293</c:v>
                </c:pt>
                <c:pt idx="69">
                  <c:v>259</c:v>
                </c:pt>
                <c:pt idx="70">
                  <c:v>229</c:v>
                </c:pt>
                <c:pt idx="71">
                  <c:v>203</c:v>
                </c:pt>
                <c:pt idx="72">
                  <c:v>229</c:v>
                </c:pt>
                <c:pt idx="73">
                  <c:v>242</c:v>
                </c:pt>
                <c:pt idx="74">
                  <c:v>233</c:v>
                </c:pt>
                <c:pt idx="75">
                  <c:v>267</c:v>
                </c:pt>
                <c:pt idx="76">
                  <c:v>269</c:v>
                </c:pt>
                <c:pt idx="77">
                  <c:v>270</c:v>
                </c:pt>
                <c:pt idx="78">
                  <c:v>315</c:v>
                </c:pt>
                <c:pt idx="79">
                  <c:v>364</c:v>
                </c:pt>
                <c:pt idx="80">
                  <c:v>347</c:v>
                </c:pt>
                <c:pt idx="81">
                  <c:v>312</c:v>
                </c:pt>
                <c:pt idx="82">
                  <c:v>274</c:v>
                </c:pt>
                <c:pt idx="83">
                  <c:v>237</c:v>
                </c:pt>
                <c:pt idx="84">
                  <c:v>278</c:v>
                </c:pt>
                <c:pt idx="85">
                  <c:v>284</c:v>
                </c:pt>
                <c:pt idx="86">
                  <c:v>277</c:v>
                </c:pt>
                <c:pt idx="87">
                  <c:v>317</c:v>
                </c:pt>
                <c:pt idx="88">
                  <c:v>313</c:v>
                </c:pt>
                <c:pt idx="89">
                  <c:v>318</c:v>
                </c:pt>
                <c:pt idx="90">
                  <c:v>374</c:v>
                </c:pt>
                <c:pt idx="91">
                  <c:v>413</c:v>
                </c:pt>
                <c:pt idx="92">
                  <c:v>405</c:v>
                </c:pt>
                <c:pt idx="93">
                  <c:v>355</c:v>
                </c:pt>
                <c:pt idx="94">
                  <c:v>306</c:v>
                </c:pt>
                <c:pt idx="95">
                  <c:v>271</c:v>
                </c:pt>
                <c:pt idx="96">
                  <c:v>306</c:v>
                </c:pt>
                <c:pt idx="97">
                  <c:v>315</c:v>
                </c:pt>
                <c:pt idx="98">
                  <c:v>301</c:v>
                </c:pt>
                <c:pt idx="99">
                  <c:v>356</c:v>
                </c:pt>
                <c:pt idx="100">
                  <c:v>348</c:v>
                </c:pt>
                <c:pt idx="101">
                  <c:v>355</c:v>
                </c:pt>
                <c:pt idx="102">
                  <c:v>422</c:v>
                </c:pt>
                <c:pt idx="103">
                  <c:v>465</c:v>
                </c:pt>
                <c:pt idx="104">
                  <c:v>467</c:v>
                </c:pt>
                <c:pt idx="105">
                  <c:v>404</c:v>
                </c:pt>
                <c:pt idx="106">
                  <c:v>347</c:v>
                </c:pt>
                <c:pt idx="107">
                  <c:v>305</c:v>
                </c:pt>
                <c:pt idx="108">
                  <c:v>336</c:v>
                </c:pt>
                <c:pt idx="109">
                  <c:v>340</c:v>
                </c:pt>
                <c:pt idx="110">
                  <c:v>318</c:v>
                </c:pt>
                <c:pt idx="111">
                  <c:v>362</c:v>
                </c:pt>
                <c:pt idx="112">
                  <c:v>348</c:v>
                </c:pt>
                <c:pt idx="113">
                  <c:v>363</c:v>
                </c:pt>
                <c:pt idx="114">
                  <c:v>435</c:v>
                </c:pt>
                <c:pt idx="115">
                  <c:v>491</c:v>
                </c:pt>
                <c:pt idx="116">
                  <c:v>505</c:v>
                </c:pt>
                <c:pt idx="117">
                  <c:v>404</c:v>
                </c:pt>
                <c:pt idx="118">
                  <c:v>359</c:v>
                </c:pt>
                <c:pt idx="119">
                  <c:v>310</c:v>
                </c:pt>
                <c:pt idx="120">
                  <c:v>337</c:v>
                </c:pt>
                <c:pt idx="121">
                  <c:v>360</c:v>
                </c:pt>
                <c:pt idx="122">
                  <c:v>342</c:v>
                </c:pt>
                <c:pt idx="123">
                  <c:v>406</c:v>
                </c:pt>
                <c:pt idx="124">
                  <c:v>396</c:v>
                </c:pt>
                <c:pt idx="125">
                  <c:v>420</c:v>
                </c:pt>
                <c:pt idx="126">
                  <c:v>472</c:v>
                </c:pt>
                <c:pt idx="127">
                  <c:v>548</c:v>
                </c:pt>
                <c:pt idx="128">
                  <c:v>559</c:v>
                </c:pt>
                <c:pt idx="129">
                  <c:v>463</c:v>
                </c:pt>
                <c:pt idx="130">
                  <c:v>407</c:v>
                </c:pt>
                <c:pt idx="131">
                  <c:v>362</c:v>
                </c:pt>
                <c:pt idx="132">
                  <c:v>405</c:v>
                </c:pt>
                <c:pt idx="133">
                  <c:v>417</c:v>
                </c:pt>
                <c:pt idx="134">
                  <c:v>391</c:v>
                </c:pt>
                <c:pt idx="135">
                  <c:v>419</c:v>
                </c:pt>
                <c:pt idx="136">
                  <c:v>461</c:v>
                </c:pt>
                <c:pt idx="137">
                  <c:v>472</c:v>
                </c:pt>
                <c:pt idx="138">
                  <c:v>535</c:v>
                </c:pt>
                <c:pt idx="139">
                  <c:v>622</c:v>
                </c:pt>
                <c:pt idx="140">
                  <c:v>606</c:v>
                </c:pt>
                <c:pt idx="141">
                  <c:v>508</c:v>
                </c:pt>
                <c:pt idx="142">
                  <c:v>461</c:v>
                </c:pt>
                <c:pt idx="143">
                  <c:v>390</c:v>
                </c:pt>
                <c:pt idx="144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DA6-9847-1656CC53C160}"/>
            </c:ext>
          </c:extLst>
        </c:ser>
        <c:ser>
          <c:idx val="1"/>
          <c:order val="1"/>
          <c:tx>
            <c:v>Winter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Winter!$A$8:$A$157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Winter!$J$7:$J$157</c:f>
              <c:numCache>
                <c:formatCode>0</c:formatCode>
                <c:ptCount val="151"/>
                <c:pt idx="1">
                  <c:v>112</c:v>
                </c:pt>
                <c:pt idx="2">
                  <c:v>118</c:v>
                </c:pt>
                <c:pt idx="3">
                  <c:v>132</c:v>
                </c:pt>
                <c:pt idx="4">
                  <c:v>129</c:v>
                </c:pt>
                <c:pt idx="5">
                  <c:v>121</c:v>
                </c:pt>
                <c:pt idx="6">
                  <c:v>135</c:v>
                </c:pt>
                <c:pt idx="7">
                  <c:v>148</c:v>
                </c:pt>
                <c:pt idx="8">
                  <c:v>148</c:v>
                </c:pt>
                <c:pt idx="9">
                  <c:v>136</c:v>
                </c:pt>
                <c:pt idx="10">
                  <c:v>119</c:v>
                </c:pt>
                <c:pt idx="11">
                  <c:v>104</c:v>
                </c:pt>
                <c:pt idx="12">
                  <c:v>118</c:v>
                </c:pt>
                <c:pt idx="13">
                  <c:v>158</c:v>
                </c:pt>
                <c:pt idx="14">
                  <c:v>151</c:v>
                </c:pt>
                <c:pt idx="15">
                  <c:v>159</c:v>
                </c:pt>
                <c:pt idx="16">
                  <c:v>149</c:v>
                </c:pt>
                <c:pt idx="17">
                  <c:v>135</c:v>
                </c:pt>
                <c:pt idx="18">
                  <c:v>147</c:v>
                </c:pt>
                <c:pt idx="19">
                  <c:v>161</c:v>
                </c:pt>
                <c:pt idx="20">
                  <c:v>164</c:v>
                </c:pt>
                <c:pt idx="21">
                  <c:v>152</c:v>
                </c:pt>
                <c:pt idx="22">
                  <c:v>134</c:v>
                </c:pt>
                <c:pt idx="23">
                  <c:v>117</c:v>
                </c:pt>
                <c:pt idx="24">
                  <c:v>131</c:v>
                </c:pt>
                <c:pt idx="25">
                  <c:v>157</c:v>
                </c:pt>
                <c:pt idx="26">
                  <c:v>169</c:v>
                </c:pt>
                <c:pt idx="27">
                  <c:v>185</c:v>
                </c:pt>
                <c:pt idx="28">
                  <c:v>178</c:v>
                </c:pt>
                <c:pt idx="29">
                  <c:v>163</c:v>
                </c:pt>
                <c:pt idx="30">
                  <c:v>190</c:v>
                </c:pt>
                <c:pt idx="31">
                  <c:v>206</c:v>
                </c:pt>
                <c:pt idx="32">
                  <c:v>201</c:v>
                </c:pt>
                <c:pt idx="33">
                  <c:v>183</c:v>
                </c:pt>
                <c:pt idx="34">
                  <c:v>156</c:v>
                </c:pt>
                <c:pt idx="35">
                  <c:v>137</c:v>
                </c:pt>
                <c:pt idx="36">
                  <c:v>163</c:v>
                </c:pt>
                <c:pt idx="37">
                  <c:v>180</c:v>
                </c:pt>
                <c:pt idx="38">
                  <c:v>192</c:v>
                </c:pt>
                <c:pt idx="39">
                  <c:v>220</c:v>
                </c:pt>
                <c:pt idx="40">
                  <c:v>201</c:v>
                </c:pt>
                <c:pt idx="41">
                  <c:v>193</c:v>
                </c:pt>
                <c:pt idx="42">
                  <c:v>207</c:v>
                </c:pt>
                <c:pt idx="43">
                  <c:v>235</c:v>
                </c:pt>
                <c:pt idx="44">
                  <c:v>232</c:v>
                </c:pt>
                <c:pt idx="45">
                  <c:v>216</c:v>
                </c:pt>
                <c:pt idx="46">
                  <c:v>184</c:v>
                </c:pt>
                <c:pt idx="47">
                  <c:v>162</c:v>
                </c:pt>
                <c:pt idx="48">
                  <c:v>189</c:v>
                </c:pt>
                <c:pt idx="49">
                  <c:v>203</c:v>
                </c:pt>
                <c:pt idx="50">
                  <c:v>216</c:v>
                </c:pt>
                <c:pt idx="51">
                  <c:v>238</c:v>
                </c:pt>
                <c:pt idx="52">
                  <c:v>227</c:v>
                </c:pt>
                <c:pt idx="53">
                  <c:v>232</c:v>
                </c:pt>
                <c:pt idx="54">
                  <c:v>262</c:v>
                </c:pt>
                <c:pt idx="55">
                  <c:v>277</c:v>
                </c:pt>
                <c:pt idx="56">
                  <c:v>277</c:v>
                </c:pt>
                <c:pt idx="57">
                  <c:v>245</c:v>
                </c:pt>
                <c:pt idx="58">
                  <c:v>214</c:v>
                </c:pt>
                <c:pt idx="59">
                  <c:v>187</c:v>
                </c:pt>
                <c:pt idx="60">
                  <c:v>208</c:v>
                </c:pt>
                <c:pt idx="61">
                  <c:v>214</c:v>
                </c:pt>
                <c:pt idx="62">
                  <c:v>220</c:v>
                </c:pt>
                <c:pt idx="63">
                  <c:v>247</c:v>
                </c:pt>
                <c:pt idx="64">
                  <c:v>237</c:v>
                </c:pt>
                <c:pt idx="65">
                  <c:v>232</c:v>
                </c:pt>
                <c:pt idx="66">
                  <c:v>257</c:v>
                </c:pt>
                <c:pt idx="67">
                  <c:v>283</c:v>
                </c:pt>
                <c:pt idx="68">
                  <c:v>297</c:v>
                </c:pt>
                <c:pt idx="69">
                  <c:v>261</c:v>
                </c:pt>
                <c:pt idx="70">
                  <c:v>231</c:v>
                </c:pt>
                <c:pt idx="71">
                  <c:v>200</c:v>
                </c:pt>
                <c:pt idx="72">
                  <c:v>226</c:v>
                </c:pt>
                <c:pt idx="73">
                  <c:v>234</c:v>
                </c:pt>
                <c:pt idx="74">
                  <c:v>236</c:v>
                </c:pt>
                <c:pt idx="75">
                  <c:v>289</c:v>
                </c:pt>
                <c:pt idx="76">
                  <c:v>275</c:v>
                </c:pt>
                <c:pt idx="77">
                  <c:v>276</c:v>
                </c:pt>
                <c:pt idx="78">
                  <c:v>304</c:v>
                </c:pt>
                <c:pt idx="79">
                  <c:v>340</c:v>
                </c:pt>
                <c:pt idx="80">
                  <c:v>346</c:v>
                </c:pt>
                <c:pt idx="81">
                  <c:v>305</c:v>
                </c:pt>
                <c:pt idx="82">
                  <c:v>272</c:v>
                </c:pt>
                <c:pt idx="83">
                  <c:v>239</c:v>
                </c:pt>
                <c:pt idx="84">
                  <c:v>267</c:v>
                </c:pt>
                <c:pt idx="85">
                  <c:v>281</c:v>
                </c:pt>
                <c:pt idx="86">
                  <c:v>276</c:v>
                </c:pt>
                <c:pt idx="87">
                  <c:v>329</c:v>
                </c:pt>
                <c:pt idx="88">
                  <c:v>324</c:v>
                </c:pt>
                <c:pt idx="89">
                  <c:v>323</c:v>
                </c:pt>
                <c:pt idx="90">
                  <c:v>365</c:v>
                </c:pt>
                <c:pt idx="91">
                  <c:v>411</c:v>
                </c:pt>
                <c:pt idx="92">
                  <c:v>398</c:v>
                </c:pt>
                <c:pt idx="93">
                  <c:v>355</c:v>
                </c:pt>
                <c:pt idx="94">
                  <c:v>312</c:v>
                </c:pt>
                <c:pt idx="95">
                  <c:v>270</c:v>
                </c:pt>
                <c:pt idx="96">
                  <c:v>309</c:v>
                </c:pt>
                <c:pt idx="97">
                  <c:v>315</c:v>
                </c:pt>
                <c:pt idx="98">
                  <c:v>307</c:v>
                </c:pt>
                <c:pt idx="99">
                  <c:v>357</c:v>
                </c:pt>
                <c:pt idx="100">
                  <c:v>355</c:v>
                </c:pt>
                <c:pt idx="101">
                  <c:v>358</c:v>
                </c:pt>
                <c:pt idx="102">
                  <c:v>412</c:v>
                </c:pt>
                <c:pt idx="103">
                  <c:v>460</c:v>
                </c:pt>
                <c:pt idx="104">
                  <c:v>448</c:v>
                </c:pt>
                <c:pt idx="105">
                  <c:v>399</c:v>
                </c:pt>
                <c:pt idx="106">
                  <c:v>349</c:v>
                </c:pt>
                <c:pt idx="107">
                  <c:v>306</c:v>
                </c:pt>
                <c:pt idx="108">
                  <c:v>347</c:v>
                </c:pt>
                <c:pt idx="109">
                  <c:v>352</c:v>
                </c:pt>
                <c:pt idx="110">
                  <c:v>336</c:v>
                </c:pt>
                <c:pt idx="111">
                  <c:v>389</c:v>
                </c:pt>
                <c:pt idx="112">
                  <c:v>376</c:v>
                </c:pt>
                <c:pt idx="113">
                  <c:v>374</c:v>
                </c:pt>
                <c:pt idx="114">
                  <c:v>433</c:v>
                </c:pt>
                <c:pt idx="115">
                  <c:v>478</c:v>
                </c:pt>
                <c:pt idx="116">
                  <c:v>473</c:v>
                </c:pt>
                <c:pt idx="117">
                  <c:v>420</c:v>
                </c:pt>
                <c:pt idx="118">
                  <c:v>359</c:v>
                </c:pt>
                <c:pt idx="119">
                  <c:v>315</c:v>
                </c:pt>
                <c:pt idx="120">
                  <c:v>351</c:v>
                </c:pt>
                <c:pt idx="121">
                  <c:v>355</c:v>
                </c:pt>
                <c:pt idx="122">
                  <c:v>342</c:v>
                </c:pt>
                <c:pt idx="123">
                  <c:v>400</c:v>
                </c:pt>
                <c:pt idx="124">
                  <c:v>396</c:v>
                </c:pt>
                <c:pt idx="125">
                  <c:v>411</c:v>
                </c:pt>
                <c:pt idx="126">
                  <c:v>490</c:v>
                </c:pt>
                <c:pt idx="127">
                  <c:v>538</c:v>
                </c:pt>
                <c:pt idx="128">
                  <c:v>539</c:v>
                </c:pt>
                <c:pt idx="129">
                  <c:v>454</c:v>
                </c:pt>
                <c:pt idx="130">
                  <c:v>401</c:v>
                </c:pt>
                <c:pt idx="131">
                  <c:v>351</c:v>
                </c:pt>
                <c:pt idx="132">
                  <c:v>393</c:v>
                </c:pt>
                <c:pt idx="133">
                  <c:v>415</c:v>
                </c:pt>
                <c:pt idx="134">
                  <c:v>396</c:v>
                </c:pt>
                <c:pt idx="135">
                  <c:v>463</c:v>
                </c:pt>
                <c:pt idx="136">
                  <c:v>439</c:v>
                </c:pt>
                <c:pt idx="137">
                  <c:v>467</c:v>
                </c:pt>
                <c:pt idx="138">
                  <c:v>541</c:v>
                </c:pt>
                <c:pt idx="139">
                  <c:v>612</c:v>
                </c:pt>
                <c:pt idx="140">
                  <c:v>617</c:v>
                </c:pt>
                <c:pt idx="141">
                  <c:v>507</c:v>
                </c:pt>
                <c:pt idx="142">
                  <c:v>444</c:v>
                </c:pt>
                <c:pt idx="143">
                  <c:v>394</c:v>
                </c:pt>
                <c:pt idx="144">
                  <c:v>435</c:v>
                </c:pt>
                <c:pt idx="145">
                  <c:v>449</c:v>
                </c:pt>
                <c:pt idx="146">
                  <c:v>421</c:v>
                </c:pt>
                <c:pt idx="147">
                  <c:v>474</c:v>
                </c:pt>
                <c:pt idx="148">
                  <c:v>489</c:v>
                </c:pt>
                <c:pt idx="149">
                  <c:v>500</c:v>
                </c:pt>
                <c:pt idx="150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2-4DA6-9847-1656CC53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54464"/>
        <c:axId val="549456384"/>
      </c:lineChart>
      <c:catAx>
        <c:axId val="5494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6384"/>
        <c:crosses val="autoZero"/>
        <c:auto val="1"/>
        <c:lblAlgn val="ctr"/>
        <c:lblOffset val="100"/>
        <c:noMultiLvlLbl val="0"/>
      </c:catAx>
      <c:valAx>
        <c:axId val="549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No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15047</xdr:colOff>
      <xdr:row>9</xdr:row>
      <xdr:rowOff>1681</xdr:rowOff>
    </xdr:from>
    <xdr:to>
      <xdr:col>17</xdr:col>
      <xdr:colOff>571356</xdr:colOff>
      <xdr:row>18</xdr:row>
      <xdr:rowOff>110223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2624B-2636-3AD8-0AB5-52DB4F98A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31544</xdr:colOff>
      <xdr:row>12</xdr:row>
      <xdr:rowOff>138262</xdr:rowOff>
    </xdr:from>
    <xdr:to>
      <xdr:col>19</xdr:col>
      <xdr:colOff>739372</xdr:colOff>
      <xdr:row>26</xdr:row>
      <xdr:rowOff>83157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6C169-A15D-EFCB-06A5-EFAAD40E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8</xdr:row>
      <xdr:rowOff>19050</xdr:rowOff>
    </xdr:from>
    <xdr:to>
      <xdr:col>8</xdr:col>
      <xdr:colOff>603250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45C07-EBFA-4A8A-A49E-E8C4D5D2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403225</xdr:colOff>
      <xdr:row>2</xdr:row>
      <xdr:rowOff>34925</xdr:rowOff>
    </xdr:from>
    <xdr:ext cx="1621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7EDBE3-4A76-9C2C-15A8-641C205A01B9}"/>
                </a:ext>
              </a:extLst>
            </xdr:cNvPr>
            <xdr:cNvSpPr txBox="1"/>
          </xdr:nvSpPr>
          <xdr:spPr>
            <a:xfrm>
              <a:off x="5965825" y="327025"/>
              <a:ext cx="1621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MY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7EDBE3-4A76-9C2C-15A8-641C205A01B9}"/>
                </a:ext>
              </a:extLst>
            </xdr:cNvPr>
            <xdr:cNvSpPr txBox="1"/>
          </xdr:nvSpPr>
          <xdr:spPr>
            <a:xfrm>
              <a:off x="5965825" y="327025"/>
              <a:ext cx="1621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n-MY" sz="1400" b="1"/>
            </a:p>
          </xdr:txBody>
        </xdr:sp>
      </mc:Fallback>
    </mc:AlternateContent>
    <xdr:clientData/>
  </xdr:oneCellAnchor>
  <xdr:twoCellAnchor>
    <xdr:from>
      <xdr:col>11</xdr:col>
      <xdr:colOff>3846</xdr:colOff>
      <xdr:row>12</xdr:row>
      <xdr:rowOff>134089</xdr:rowOff>
    </xdr:from>
    <xdr:to>
      <xdr:col>17</xdr:col>
      <xdr:colOff>225901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8D43D-59B6-4A4C-B655-DB97694D1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293786</xdr:colOff>
      <xdr:row>12</xdr:row>
      <xdr:rowOff>235058</xdr:rowOff>
    </xdr:from>
    <xdr:to>
      <xdr:col>21</xdr:col>
      <xdr:colOff>835741</xdr:colOff>
      <xdr:row>27</xdr:row>
      <xdr:rowOff>65159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0EF74-88E1-4B33-B72E-23B1A14D4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52"/>
  <sheetViews>
    <sheetView zoomScale="41" zoomScaleNormal="103" workbookViewId="0">
      <selection activeCell="G3" sqref="G3"/>
    </sheetView>
  </sheetViews>
  <sheetFormatPr defaultRowHeight="23" x14ac:dyDescent="0.5"/>
  <cols>
    <col min="1" max="1" width="8.81640625" style="2" bestFit="1" customWidth="1"/>
    <col min="2" max="2" width="16.90625" style="2" customWidth="1"/>
    <col min="3" max="3" width="17.08984375" style="2" customWidth="1"/>
    <col min="4" max="4" width="10.453125" style="2" customWidth="1"/>
    <col min="5" max="5" width="12.453125" style="2" customWidth="1"/>
    <col min="6" max="6" width="14.54296875" style="2" bestFit="1" customWidth="1"/>
    <col min="7" max="7" width="11.6328125" style="2" customWidth="1"/>
    <col min="8" max="8" width="31.1796875" style="2" bestFit="1" customWidth="1"/>
    <col min="9" max="9" width="17.90625" style="2" bestFit="1" customWidth="1"/>
    <col min="10" max="10" width="5.26953125" style="2" customWidth="1"/>
    <col min="11" max="11" width="10.1796875" style="2" bestFit="1" customWidth="1"/>
    <col min="12" max="12" width="22.54296875" style="2" customWidth="1"/>
    <col min="13" max="16384" width="8.7265625" style="2"/>
  </cols>
  <sheetData>
    <row r="2" spans="1:12" s="23" customFormat="1" ht="46.5" customHeight="1" x14ac:dyDescent="0.35">
      <c r="A2" s="39" t="s">
        <v>0</v>
      </c>
      <c r="B2" s="39" t="s">
        <v>42</v>
      </c>
      <c r="C2" s="39" t="s">
        <v>1</v>
      </c>
      <c r="D2" s="42" t="s">
        <v>4</v>
      </c>
      <c r="E2" s="42" t="s">
        <v>5</v>
      </c>
      <c r="F2" s="25" t="s">
        <v>35</v>
      </c>
      <c r="G2" s="25" t="s">
        <v>56</v>
      </c>
      <c r="H2" s="25" t="s">
        <v>36</v>
      </c>
      <c r="I2" s="25" t="s">
        <v>37</v>
      </c>
    </row>
    <row r="3" spans="1:12" ht="23.5" thickBot="1" x14ac:dyDescent="0.55000000000000004">
      <c r="A3" s="24">
        <v>1</v>
      </c>
      <c r="B3" s="26">
        <v>17899</v>
      </c>
      <c r="C3" s="27">
        <v>112</v>
      </c>
      <c r="D3" s="6"/>
      <c r="E3" s="6"/>
      <c r="F3" s="29"/>
      <c r="G3" s="29"/>
      <c r="H3" s="29"/>
      <c r="I3" s="29"/>
    </row>
    <row r="4" spans="1:12" ht="23.5" thickBot="1" x14ac:dyDescent="0.55000000000000004">
      <c r="A4" s="24">
        <v>2</v>
      </c>
      <c r="B4" s="26">
        <v>17930</v>
      </c>
      <c r="C4" s="27">
        <v>118</v>
      </c>
      <c r="D4" s="6">
        <f>AVERAGE(C3:C4)</f>
        <v>115</v>
      </c>
      <c r="E4" s="6"/>
      <c r="F4" s="29"/>
      <c r="G4" s="29"/>
      <c r="H4" s="29"/>
      <c r="I4" s="29"/>
      <c r="K4" s="112" t="s">
        <v>48</v>
      </c>
      <c r="L4" s="113"/>
    </row>
    <row r="5" spans="1:12" ht="23.5" thickBot="1" x14ac:dyDescent="0.55000000000000004">
      <c r="A5" s="24">
        <v>3</v>
      </c>
      <c r="B5" s="26">
        <v>17958</v>
      </c>
      <c r="C5" s="27">
        <v>132</v>
      </c>
      <c r="D5" s="6">
        <f>AVERAGE(C4:C5)</f>
        <v>125</v>
      </c>
      <c r="E5" s="6">
        <f>D4</f>
        <v>115</v>
      </c>
      <c r="F5" s="29">
        <f>E5-C5</f>
        <v>-17</v>
      </c>
      <c r="G5" s="29">
        <f>ABS(F5)</f>
        <v>17</v>
      </c>
      <c r="H5" s="29">
        <f>G5^2</f>
        <v>289</v>
      </c>
      <c r="I5" s="29">
        <f>G5/C5*100</f>
        <v>12.878787878787879</v>
      </c>
      <c r="K5" s="67" t="s">
        <v>46</v>
      </c>
      <c r="L5" s="68" t="s">
        <v>47</v>
      </c>
    </row>
    <row r="6" spans="1:12" x14ac:dyDescent="0.5">
      <c r="A6" s="24">
        <v>4</v>
      </c>
      <c r="B6" s="26">
        <v>17989</v>
      </c>
      <c r="C6" s="27">
        <v>129</v>
      </c>
      <c r="D6" s="6">
        <f t="shared" ref="D6:D68" si="0">AVERAGE(C5:C6)</f>
        <v>130.5</v>
      </c>
      <c r="E6" s="6">
        <f>D5</f>
        <v>125</v>
      </c>
      <c r="F6" s="29">
        <f t="shared" ref="F6:F68" si="1">E6-C6</f>
        <v>-4</v>
      </c>
      <c r="G6" s="29">
        <f t="shared" ref="G6:G14" si="2">ABS(F6)</f>
        <v>4</v>
      </c>
      <c r="H6" s="29">
        <f t="shared" ref="H6:H68" si="3">G6^2</f>
        <v>16</v>
      </c>
      <c r="I6" s="29">
        <f t="shared" ref="I6:I14" si="4">G6/C6*100</f>
        <v>3.1007751937984498</v>
      </c>
      <c r="K6" s="65" t="s">
        <v>55</v>
      </c>
      <c r="L6" s="66">
        <f>AVERAGE(G5:G146)</f>
        <v>31.97887323943662</v>
      </c>
    </row>
    <row r="7" spans="1:12" x14ac:dyDescent="0.5">
      <c r="A7" s="24">
        <v>5</v>
      </c>
      <c r="B7" s="26">
        <v>18019</v>
      </c>
      <c r="C7" s="27">
        <v>121</v>
      </c>
      <c r="D7" s="6">
        <f t="shared" si="0"/>
        <v>125</v>
      </c>
      <c r="E7" s="6">
        <f t="shared" ref="E7:E70" si="5">D6</f>
        <v>130.5</v>
      </c>
      <c r="F7" s="29">
        <f t="shared" si="1"/>
        <v>9.5</v>
      </c>
      <c r="G7" s="29">
        <f t="shared" si="2"/>
        <v>9.5</v>
      </c>
      <c r="H7" s="29">
        <f>G7^2</f>
        <v>90.25</v>
      </c>
      <c r="I7" s="29">
        <f>G7/C7*100</f>
        <v>7.8512396694214877</v>
      </c>
      <c r="K7" s="61" t="s">
        <v>39</v>
      </c>
      <c r="L7" s="62">
        <f>AVERAGE(I5:I146)</f>
        <v>11.019970858391321</v>
      </c>
    </row>
    <row r="8" spans="1:12" ht="23.5" thickBot="1" x14ac:dyDescent="0.55000000000000004">
      <c r="A8" s="24">
        <v>6</v>
      </c>
      <c r="B8" s="26">
        <v>18050</v>
      </c>
      <c r="C8" s="27">
        <v>135</v>
      </c>
      <c r="D8" s="6">
        <f t="shared" si="0"/>
        <v>128</v>
      </c>
      <c r="E8" s="6">
        <f t="shared" si="5"/>
        <v>125</v>
      </c>
      <c r="F8" s="29">
        <f t="shared" si="1"/>
        <v>-10</v>
      </c>
      <c r="G8" s="29">
        <f t="shared" si="2"/>
        <v>10</v>
      </c>
      <c r="H8" s="29">
        <f t="shared" si="3"/>
        <v>100</v>
      </c>
      <c r="I8" s="29">
        <f t="shared" si="4"/>
        <v>7.4074074074074066</v>
      </c>
      <c r="K8" s="63" t="s">
        <v>38</v>
      </c>
      <c r="L8" s="64">
        <f>AVERAGE(H5:H146)</f>
        <v>1776.5140845070423</v>
      </c>
    </row>
    <row r="9" spans="1:12" x14ac:dyDescent="0.5">
      <c r="A9" s="24">
        <v>7</v>
      </c>
      <c r="B9" s="26">
        <v>18080</v>
      </c>
      <c r="C9" s="27">
        <v>148</v>
      </c>
      <c r="D9" s="6">
        <f t="shared" si="0"/>
        <v>141.5</v>
      </c>
      <c r="E9" s="6">
        <f t="shared" si="5"/>
        <v>128</v>
      </c>
      <c r="F9" s="29">
        <f t="shared" si="1"/>
        <v>-20</v>
      </c>
      <c r="G9" s="29">
        <f t="shared" si="2"/>
        <v>20</v>
      </c>
      <c r="H9" s="29">
        <f t="shared" si="3"/>
        <v>400</v>
      </c>
      <c r="I9" s="29">
        <f t="shared" si="4"/>
        <v>13.513513513513514</v>
      </c>
    </row>
    <row r="10" spans="1:12" x14ac:dyDescent="0.5">
      <c r="A10" s="24">
        <v>8</v>
      </c>
      <c r="B10" s="26">
        <v>18111</v>
      </c>
      <c r="C10" s="27">
        <v>148</v>
      </c>
      <c r="D10" s="6">
        <f t="shared" si="0"/>
        <v>148</v>
      </c>
      <c r="E10" s="6">
        <f t="shared" si="5"/>
        <v>141.5</v>
      </c>
      <c r="F10" s="29">
        <f t="shared" si="1"/>
        <v>-6.5</v>
      </c>
      <c r="G10" s="29">
        <f t="shared" si="2"/>
        <v>6.5</v>
      </c>
      <c r="H10" s="29">
        <f t="shared" si="3"/>
        <v>42.25</v>
      </c>
      <c r="I10" s="29">
        <f t="shared" si="4"/>
        <v>4.3918918918918921</v>
      </c>
    </row>
    <row r="11" spans="1:12" x14ac:dyDescent="0.5">
      <c r="A11" s="24">
        <v>9</v>
      </c>
      <c r="B11" s="26">
        <v>18142</v>
      </c>
      <c r="C11" s="27">
        <v>136</v>
      </c>
      <c r="D11" s="6">
        <f t="shared" si="0"/>
        <v>142</v>
      </c>
      <c r="E11" s="6">
        <f t="shared" si="5"/>
        <v>148</v>
      </c>
      <c r="F11" s="29">
        <f t="shared" si="1"/>
        <v>12</v>
      </c>
      <c r="G11" s="29">
        <f t="shared" si="2"/>
        <v>12</v>
      </c>
      <c r="H11" s="29">
        <f t="shared" si="3"/>
        <v>144</v>
      </c>
      <c r="I11" s="29">
        <f t="shared" si="4"/>
        <v>8.8235294117647065</v>
      </c>
    </row>
    <row r="12" spans="1:12" x14ac:dyDescent="0.5">
      <c r="A12" s="24">
        <v>10</v>
      </c>
      <c r="B12" s="26">
        <v>18172</v>
      </c>
      <c r="C12" s="27">
        <v>119</v>
      </c>
      <c r="D12" s="6">
        <f t="shared" si="0"/>
        <v>127.5</v>
      </c>
      <c r="E12" s="6">
        <f t="shared" si="5"/>
        <v>142</v>
      </c>
      <c r="F12" s="29">
        <f t="shared" si="1"/>
        <v>23</v>
      </c>
      <c r="G12" s="29">
        <f t="shared" si="2"/>
        <v>23</v>
      </c>
      <c r="H12" s="29">
        <f t="shared" si="3"/>
        <v>529</v>
      </c>
      <c r="I12" s="29">
        <f t="shared" si="4"/>
        <v>19.327731092436977</v>
      </c>
    </row>
    <row r="13" spans="1:12" x14ac:dyDescent="0.5">
      <c r="A13" s="24">
        <v>11</v>
      </c>
      <c r="B13" s="26">
        <v>18203</v>
      </c>
      <c r="C13" s="27">
        <v>104</v>
      </c>
      <c r="D13" s="6">
        <f t="shared" si="0"/>
        <v>111.5</v>
      </c>
      <c r="E13" s="6">
        <f t="shared" si="5"/>
        <v>127.5</v>
      </c>
      <c r="F13" s="29">
        <f t="shared" si="1"/>
        <v>23.5</v>
      </c>
      <c r="G13" s="29">
        <f t="shared" si="2"/>
        <v>23.5</v>
      </c>
      <c r="H13" s="29">
        <f t="shared" si="3"/>
        <v>552.25</v>
      </c>
      <c r="I13" s="29">
        <f t="shared" si="4"/>
        <v>22.596153846153847</v>
      </c>
    </row>
    <row r="14" spans="1:12" x14ac:dyDescent="0.5">
      <c r="A14" s="24">
        <v>12</v>
      </c>
      <c r="B14" s="26">
        <v>18233</v>
      </c>
      <c r="C14" s="27">
        <v>118</v>
      </c>
      <c r="D14" s="6">
        <f t="shared" si="0"/>
        <v>111</v>
      </c>
      <c r="E14" s="6">
        <f t="shared" si="5"/>
        <v>111.5</v>
      </c>
      <c r="F14" s="29">
        <f t="shared" si="1"/>
        <v>-6.5</v>
      </c>
      <c r="G14" s="29">
        <f t="shared" si="2"/>
        <v>6.5</v>
      </c>
      <c r="H14" s="29">
        <f t="shared" si="3"/>
        <v>42.25</v>
      </c>
      <c r="I14" s="29">
        <f t="shared" si="4"/>
        <v>5.508474576271186</v>
      </c>
    </row>
    <row r="15" spans="1:12" x14ac:dyDescent="0.5">
      <c r="A15" s="24">
        <v>13</v>
      </c>
      <c r="B15" s="26">
        <v>18264</v>
      </c>
      <c r="C15" s="27">
        <v>115</v>
      </c>
      <c r="D15" s="6">
        <f t="shared" si="0"/>
        <v>116.5</v>
      </c>
      <c r="E15" s="6">
        <f t="shared" si="5"/>
        <v>111</v>
      </c>
      <c r="F15" s="29">
        <f t="shared" si="1"/>
        <v>-4</v>
      </c>
      <c r="G15" s="29">
        <f>ABS(F15)</f>
        <v>4</v>
      </c>
      <c r="H15" s="29">
        <f t="shared" si="3"/>
        <v>16</v>
      </c>
      <c r="I15" s="29">
        <f>G15/C15*100</f>
        <v>3.4782608695652173</v>
      </c>
    </row>
    <row r="16" spans="1:12" x14ac:dyDescent="0.5">
      <c r="A16" s="24">
        <v>14</v>
      </c>
      <c r="B16" s="26">
        <v>18295</v>
      </c>
      <c r="C16" s="27">
        <v>126</v>
      </c>
      <c r="D16" s="6">
        <f t="shared" si="0"/>
        <v>120.5</v>
      </c>
      <c r="E16" s="6">
        <f t="shared" si="5"/>
        <v>116.5</v>
      </c>
      <c r="F16" s="29">
        <f t="shared" si="1"/>
        <v>-9.5</v>
      </c>
      <c r="G16" s="29">
        <f>ABS(F16)</f>
        <v>9.5</v>
      </c>
      <c r="H16" s="29">
        <f t="shared" si="3"/>
        <v>90.25</v>
      </c>
      <c r="I16" s="29">
        <f>G16/C16*100</f>
        <v>7.5396825396825395</v>
      </c>
    </row>
    <row r="17" spans="1:9" x14ac:dyDescent="0.5">
      <c r="A17" s="24">
        <v>15</v>
      </c>
      <c r="B17" s="26">
        <v>18323</v>
      </c>
      <c r="C17" s="27">
        <v>141</v>
      </c>
      <c r="D17" s="6">
        <f t="shared" si="0"/>
        <v>133.5</v>
      </c>
      <c r="E17" s="6">
        <f t="shared" si="5"/>
        <v>120.5</v>
      </c>
      <c r="F17" s="29">
        <f t="shared" si="1"/>
        <v>-20.5</v>
      </c>
      <c r="G17" s="29">
        <f t="shared" ref="G17:G80" si="6">ABS(F17)</f>
        <v>20.5</v>
      </c>
      <c r="H17" s="29">
        <f t="shared" si="3"/>
        <v>420.25</v>
      </c>
      <c r="I17" s="29">
        <f t="shared" ref="I17:I80" si="7">G17/C17*100</f>
        <v>14.539007092198581</v>
      </c>
    </row>
    <row r="18" spans="1:9" x14ac:dyDescent="0.5">
      <c r="A18" s="24">
        <v>16</v>
      </c>
      <c r="B18" s="26">
        <v>18354</v>
      </c>
      <c r="C18" s="27">
        <v>135</v>
      </c>
      <c r="D18" s="6">
        <f t="shared" si="0"/>
        <v>138</v>
      </c>
      <c r="E18" s="6">
        <f t="shared" si="5"/>
        <v>133.5</v>
      </c>
      <c r="F18" s="29">
        <f t="shared" si="1"/>
        <v>-1.5</v>
      </c>
      <c r="G18" s="29">
        <f t="shared" si="6"/>
        <v>1.5</v>
      </c>
      <c r="H18" s="29">
        <f t="shared" si="3"/>
        <v>2.25</v>
      </c>
      <c r="I18" s="29">
        <f t="shared" si="7"/>
        <v>1.1111111111111112</v>
      </c>
    </row>
    <row r="19" spans="1:9" x14ac:dyDescent="0.5">
      <c r="A19" s="24">
        <v>17</v>
      </c>
      <c r="B19" s="26">
        <v>18384</v>
      </c>
      <c r="C19" s="27">
        <v>125</v>
      </c>
      <c r="D19" s="6">
        <f t="shared" si="0"/>
        <v>130</v>
      </c>
      <c r="E19" s="6">
        <f t="shared" si="5"/>
        <v>138</v>
      </c>
      <c r="F19" s="29">
        <f t="shared" si="1"/>
        <v>13</v>
      </c>
      <c r="G19" s="29">
        <f t="shared" si="6"/>
        <v>13</v>
      </c>
      <c r="H19" s="29">
        <f t="shared" si="3"/>
        <v>169</v>
      </c>
      <c r="I19" s="29">
        <f t="shared" si="7"/>
        <v>10.4</v>
      </c>
    </row>
    <row r="20" spans="1:9" x14ac:dyDescent="0.5">
      <c r="A20" s="24">
        <v>18</v>
      </c>
      <c r="B20" s="26">
        <v>18415</v>
      </c>
      <c r="C20" s="27">
        <v>149</v>
      </c>
      <c r="D20" s="6">
        <f t="shared" si="0"/>
        <v>137</v>
      </c>
      <c r="E20" s="6">
        <f t="shared" si="5"/>
        <v>130</v>
      </c>
      <c r="F20" s="29">
        <f t="shared" si="1"/>
        <v>-19</v>
      </c>
      <c r="G20" s="29">
        <f t="shared" si="6"/>
        <v>19</v>
      </c>
      <c r="H20" s="29">
        <f t="shared" si="3"/>
        <v>361</v>
      </c>
      <c r="I20" s="29">
        <f t="shared" si="7"/>
        <v>12.751677852348994</v>
      </c>
    </row>
    <row r="21" spans="1:9" x14ac:dyDescent="0.5">
      <c r="A21" s="24">
        <v>19</v>
      </c>
      <c r="B21" s="26">
        <v>18445</v>
      </c>
      <c r="C21" s="27">
        <v>170</v>
      </c>
      <c r="D21" s="6">
        <f t="shared" si="0"/>
        <v>159.5</v>
      </c>
      <c r="E21" s="6">
        <f t="shared" si="5"/>
        <v>137</v>
      </c>
      <c r="F21" s="29">
        <f t="shared" si="1"/>
        <v>-33</v>
      </c>
      <c r="G21" s="29">
        <f t="shared" si="6"/>
        <v>33</v>
      </c>
      <c r="H21" s="29">
        <f t="shared" si="3"/>
        <v>1089</v>
      </c>
      <c r="I21" s="29">
        <f t="shared" si="7"/>
        <v>19.411764705882355</v>
      </c>
    </row>
    <row r="22" spans="1:9" x14ac:dyDescent="0.5">
      <c r="A22" s="24">
        <v>20</v>
      </c>
      <c r="B22" s="26">
        <v>18476</v>
      </c>
      <c r="C22" s="27">
        <v>170</v>
      </c>
      <c r="D22" s="6">
        <f t="shared" si="0"/>
        <v>170</v>
      </c>
      <c r="E22" s="6">
        <f t="shared" si="5"/>
        <v>159.5</v>
      </c>
      <c r="F22" s="29">
        <f t="shared" si="1"/>
        <v>-10.5</v>
      </c>
      <c r="G22" s="29">
        <f t="shared" si="6"/>
        <v>10.5</v>
      </c>
      <c r="H22" s="29">
        <f t="shared" si="3"/>
        <v>110.25</v>
      </c>
      <c r="I22" s="29">
        <f t="shared" si="7"/>
        <v>6.1764705882352944</v>
      </c>
    </row>
    <row r="23" spans="1:9" x14ac:dyDescent="0.5">
      <c r="A23" s="24">
        <v>21</v>
      </c>
      <c r="B23" s="26">
        <v>18507</v>
      </c>
      <c r="C23" s="27">
        <v>158</v>
      </c>
      <c r="D23" s="6">
        <f t="shared" si="0"/>
        <v>164</v>
      </c>
      <c r="E23" s="6">
        <f t="shared" si="5"/>
        <v>170</v>
      </c>
      <c r="F23" s="29">
        <f t="shared" si="1"/>
        <v>12</v>
      </c>
      <c r="G23" s="29">
        <f t="shared" si="6"/>
        <v>12</v>
      </c>
      <c r="H23" s="29">
        <f t="shared" si="3"/>
        <v>144</v>
      </c>
      <c r="I23" s="29">
        <f t="shared" si="7"/>
        <v>7.59493670886076</v>
      </c>
    </row>
    <row r="24" spans="1:9" x14ac:dyDescent="0.5">
      <c r="A24" s="24">
        <v>22</v>
      </c>
      <c r="B24" s="26">
        <v>18537</v>
      </c>
      <c r="C24" s="27">
        <v>133</v>
      </c>
      <c r="D24" s="6">
        <f t="shared" si="0"/>
        <v>145.5</v>
      </c>
      <c r="E24" s="6">
        <f t="shared" si="5"/>
        <v>164</v>
      </c>
      <c r="F24" s="29">
        <f t="shared" si="1"/>
        <v>31</v>
      </c>
      <c r="G24" s="29">
        <f t="shared" si="6"/>
        <v>31</v>
      </c>
      <c r="H24" s="29">
        <f t="shared" si="3"/>
        <v>961</v>
      </c>
      <c r="I24" s="29">
        <f t="shared" si="7"/>
        <v>23.308270676691727</v>
      </c>
    </row>
    <row r="25" spans="1:9" x14ac:dyDescent="0.5">
      <c r="A25" s="24">
        <v>23</v>
      </c>
      <c r="B25" s="26">
        <v>18568</v>
      </c>
      <c r="C25" s="27">
        <v>114</v>
      </c>
      <c r="D25" s="6">
        <f t="shared" si="0"/>
        <v>123.5</v>
      </c>
      <c r="E25" s="6">
        <f t="shared" si="5"/>
        <v>145.5</v>
      </c>
      <c r="F25" s="29">
        <f t="shared" si="1"/>
        <v>31.5</v>
      </c>
      <c r="G25" s="29">
        <f t="shared" si="6"/>
        <v>31.5</v>
      </c>
      <c r="H25" s="29">
        <f t="shared" si="3"/>
        <v>992.25</v>
      </c>
      <c r="I25" s="29">
        <f t="shared" si="7"/>
        <v>27.631578947368425</v>
      </c>
    </row>
    <row r="26" spans="1:9" x14ac:dyDescent="0.5">
      <c r="A26" s="24">
        <v>24</v>
      </c>
      <c r="B26" s="26">
        <v>18598</v>
      </c>
      <c r="C26" s="27">
        <v>140</v>
      </c>
      <c r="D26" s="6">
        <f t="shared" si="0"/>
        <v>127</v>
      </c>
      <c r="E26" s="6">
        <f t="shared" si="5"/>
        <v>123.5</v>
      </c>
      <c r="F26" s="29">
        <f t="shared" si="1"/>
        <v>-16.5</v>
      </c>
      <c r="G26" s="29">
        <f t="shared" si="6"/>
        <v>16.5</v>
      </c>
      <c r="H26" s="29">
        <f t="shared" si="3"/>
        <v>272.25</v>
      </c>
      <c r="I26" s="29">
        <f t="shared" si="7"/>
        <v>11.785714285714285</v>
      </c>
    </row>
    <row r="27" spans="1:9" x14ac:dyDescent="0.5">
      <c r="A27" s="24">
        <v>25</v>
      </c>
      <c r="B27" s="26">
        <v>18629</v>
      </c>
      <c r="C27" s="27">
        <v>145</v>
      </c>
      <c r="D27" s="6">
        <f t="shared" si="0"/>
        <v>142.5</v>
      </c>
      <c r="E27" s="6">
        <f t="shared" si="5"/>
        <v>127</v>
      </c>
      <c r="F27" s="29">
        <f t="shared" si="1"/>
        <v>-18</v>
      </c>
      <c r="G27" s="29">
        <f t="shared" si="6"/>
        <v>18</v>
      </c>
      <c r="H27" s="29">
        <f t="shared" si="3"/>
        <v>324</v>
      </c>
      <c r="I27" s="29">
        <f t="shared" si="7"/>
        <v>12.413793103448276</v>
      </c>
    </row>
    <row r="28" spans="1:9" x14ac:dyDescent="0.5">
      <c r="A28" s="24">
        <v>26</v>
      </c>
      <c r="B28" s="26">
        <v>18660</v>
      </c>
      <c r="C28" s="27">
        <v>150</v>
      </c>
      <c r="D28" s="6">
        <f t="shared" si="0"/>
        <v>147.5</v>
      </c>
      <c r="E28" s="6">
        <f t="shared" si="5"/>
        <v>142.5</v>
      </c>
      <c r="F28" s="29">
        <f t="shared" si="1"/>
        <v>-7.5</v>
      </c>
      <c r="G28" s="29">
        <f t="shared" si="6"/>
        <v>7.5</v>
      </c>
      <c r="H28" s="29">
        <f t="shared" si="3"/>
        <v>56.25</v>
      </c>
      <c r="I28" s="29">
        <f t="shared" si="7"/>
        <v>5</v>
      </c>
    </row>
    <row r="29" spans="1:9" x14ac:dyDescent="0.5">
      <c r="A29" s="24">
        <v>27</v>
      </c>
      <c r="B29" s="26">
        <v>18688</v>
      </c>
      <c r="C29" s="27">
        <v>178</v>
      </c>
      <c r="D29" s="6">
        <f t="shared" si="0"/>
        <v>164</v>
      </c>
      <c r="E29" s="6">
        <f t="shared" si="5"/>
        <v>147.5</v>
      </c>
      <c r="F29" s="29">
        <f t="shared" si="1"/>
        <v>-30.5</v>
      </c>
      <c r="G29" s="29">
        <f t="shared" si="6"/>
        <v>30.5</v>
      </c>
      <c r="H29" s="29">
        <f t="shared" si="3"/>
        <v>930.25</v>
      </c>
      <c r="I29" s="29">
        <f t="shared" si="7"/>
        <v>17.134831460674157</v>
      </c>
    </row>
    <row r="30" spans="1:9" x14ac:dyDescent="0.5">
      <c r="A30" s="24">
        <v>28</v>
      </c>
      <c r="B30" s="26">
        <v>18719</v>
      </c>
      <c r="C30" s="27">
        <v>163</v>
      </c>
      <c r="D30" s="6">
        <f t="shared" si="0"/>
        <v>170.5</v>
      </c>
      <c r="E30" s="6">
        <f t="shared" si="5"/>
        <v>164</v>
      </c>
      <c r="F30" s="29">
        <f t="shared" si="1"/>
        <v>1</v>
      </c>
      <c r="G30" s="29">
        <f t="shared" si="6"/>
        <v>1</v>
      </c>
      <c r="H30" s="29">
        <f t="shared" si="3"/>
        <v>1</v>
      </c>
      <c r="I30" s="29">
        <f t="shared" si="7"/>
        <v>0.61349693251533743</v>
      </c>
    </row>
    <row r="31" spans="1:9" x14ac:dyDescent="0.5">
      <c r="A31" s="24">
        <v>29</v>
      </c>
      <c r="B31" s="26">
        <v>18749</v>
      </c>
      <c r="C31" s="27">
        <v>172</v>
      </c>
      <c r="D31" s="6">
        <f t="shared" si="0"/>
        <v>167.5</v>
      </c>
      <c r="E31" s="6">
        <f t="shared" si="5"/>
        <v>170.5</v>
      </c>
      <c r="F31" s="29">
        <f t="shared" si="1"/>
        <v>-1.5</v>
      </c>
      <c r="G31" s="29">
        <f t="shared" si="6"/>
        <v>1.5</v>
      </c>
      <c r="H31" s="29">
        <f t="shared" si="3"/>
        <v>2.25</v>
      </c>
      <c r="I31" s="29">
        <f t="shared" si="7"/>
        <v>0.87209302325581395</v>
      </c>
    </row>
    <row r="32" spans="1:9" x14ac:dyDescent="0.5">
      <c r="A32" s="24">
        <v>30</v>
      </c>
      <c r="B32" s="26">
        <v>18780</v>
      </c>
      <c r="C32" s="27">
        <v>178</v>
      </c>
      <c r="D32" s="6">
        <f t="shared" si="0"/>
        <v>175</v>
      </c>
      <c r="E32" s="6">
        <f t="shared" si="5"/>
        <v>167.5</v>
      </c>
      <c r="F32" s="29">
        <f t="shared" si="1"/>
        <v>-10.5</v>
      </c>
      <c r="G32" s="29">
        <f t="shared" si="6"/>
        <v>10.5</v>
      </c>
      <c r="H32" s="29">
        <f t="shared" si="3"/>
        <v>110.25</v>
      </c>
      <c r="I32" s="29">
        <f t="shared" si="7"/>
        <v>5.8988764044943816</v>
      </c>
    </row>
    <row r="33" spans="1:9" x14ac:dyDescent="0.5">
      <c r="A33" s="24">
        <v>31</v>
      </c>
      <c r="B33" s="26">
        <v>18810</v>
      </c>
      <c r="C33" s="27">
        <v>199</v>
      </c>
      <c r="D33" s="6">
        <f t="shared" si="0"/>
        <v>188.5</v>
      </c>
      <c r="E33" s="6">
        <f t="shared" si="5"/>
        <v>175</v>
      </c>
      <c r="F33" s="29">
        <f t="shared" si="1"/>
        <v>-24</v>
      </c>
      <c r="G33" s="29">
        <f t="shared" si="6"/>
        <v>24</v>
      </c>
      <c r="H33" s="29">
        <f t="shared" si="3"/>
        <v>576</v>
      </c>
      <c r="I33" s="29">
        <f t="shared" si="7"/>
        <v>12.060301507537687</v>
      </c>
    </row>
    <row r="34" spans="1:9" x14ac:dyDescent="0.5">
      <c r="A34" s="24">
        <v>32</v>
      </c>
      <c r="B34" s="26">
        <v>18841</v>
      </c>
      <c r="C34" s="27">
        <v>199</v>
      </c>
      <c r="D34" s="6">
        <f t="shared" si="0"/>
        <v>199</v>
      </c>
      <c r="E34" s="6">
        <f t="shared" si="5"/>
        <v>188.5</v>
      </c>
      <c r="F34" s="29">
        <f t="shared" si="1"/>
        <v>-10.5</v>
      </c>
      <c r="G34" s="29">
        <f t="shared" si="6"/>
        <v>10.5</v>
      </c>
      <c r="H34" s="29">
        <f t="shared" si="3"/>
        <v>110.25</v>
      </c>
      <c r="I34" s="29">
        <f t="shared" si="7"/>
        <v>5.2763819095477382</v>
      </c>
    </row>
    <row r="35" spans="1:9" x14ac:dyDescent="0.5">
      <c r="A35" s="24">
        <v>33</v>
      </c>
      <c r="B35" s="26">
        <v>18872</v>
      </c>
      <c r="C35" s="27">
        <v>184</v>
      </c>
      <c r="D35" s="6">
        <f t="shared" si="0"/>
        <v>191.5</v>
      </c>
      <c r="E35" s="6">
        <f t="shared" si="5"/>
        <v>199</v>
      </c>
      <c r="F35" s="29">
        <f t="shared" si="1"/>
        <v>15</v>
      </c>
      <c r="G35" s="29">
        <f t="shared" si="6"/>
        <v>15</v>
      </c>
      <c r="H35" s="29">
        <f t="shared" si="3"/>
        <v>225</v>
      </c>
      <c r="I35" s="29">
        <f t="shared" si="7"/>
        <v>8.1521739130434785</v>
      </c>
    </row>
    <row r="36" spans="1:9" x14ac:dyDescent="0.5">
      <c r="A36" s="24">
        <v>34</v>
      </c>
      <c r="B36" s="26">
        <v>18902</v>
      </c>
      <c r="C36" s="27">
        <v>162</v>
      </c>
      <c r="D36" s="6">
        <f t="shared" si="0"/>
        <v>173</v>
      </c>
      <c r="E36" s="6">
        <f t="shared" si="5"/>
        <v>191.5</v>
      </c>
      <c r="F36" s="29">
        <f t="shared" si="1"/>
        <v>29.5</v>
      </c>
      <c r="G36" s="29">
        <f t="shared" si="6"/>
        <v>29.5</v>
      </c>
      <c r="H36" s="29">
        <f t="shared" si="3"/>
        <v>870.25</v>
      </c>
      <c r="I36" s="29">
        <f t="shared" si="7"/>
        <v>18.209876543209877</v>
      </c>
    </row>
    <row r="37" spans="1:9" x14ac:dyDescent="0.5">
      <c r="A37" s="24">
        <v>35</v>
      </c>
      <c r="B37" s="26">
        <v>18933</v>
      </c>
      <c r="C37" s="27">
        <v>146</v>
      </c>
      <c r="D37" s="6">
        <f t="shared" si="0"/>
        <v>154</v>
      </c>
      <c r="E37" s="6">
        <f t="shared" si="5"/>
        <v>173</v>
      </c>
      <c r="F37" s="29">
        <f t="shared" si="1"/>
        <v>27</v>
      </c>
      <c r="G37" s="29">
        <f t="shared" si="6"/>
        <v>27</v>
      </c>
      <c r="H37" s="29">
        <f t="shared" si="3"/>
        <v>729</v>
      </c>
      <c r="I37" s="29">
        <f t="shared" si="7"/>
        <v>18.493150684931507</v>
      </c>
    </row>
    <row r="38" spans="1:9" x14ac:dyDescent="0.5">
      <c r="A38" s="24">
        <v>36</v>
      </c>
      <c r="B38" s="26">
        <v>18963</v>
      </c>
      <c r="C38" s="27">
        <v>166</v>
      </c>
      <c r="D38" s="6">
        <f t="shared" si="0"/>
        <v>156</v>
      </c>
      <c r="E38" s="6">
        <f t="shared" si="5"/>
        <v>154</v>
      </c>
      <c r="F38" s="29">
        <f t="shared" si="1"/>
        <v>-12</v>
      </c>
      <c r="G38" s="29">
        <f t="shared" si="6"/>
        <v>12</v>
      </c>
      <c r="H38" s="29">
        <f t="shared" si="3"/>
        <v>144</v>
      </c>
      <c r="I38" s="29">
        <f t="shared" si="7"/>
        <v>7.2289156626506017</v>
      </c>
    </row>
    <row r="39" spans="1:9" x14ac:dyDescent="0.5">
      <c r="A39" s="24">
        <v>37</v>
      </c>
      <c r="B39" s="26">
        <v>18994</v>
      </c>
      <c r="C39" s="27">
        <v>171</v>
      </c>
      <c r="D39" s="6">
        <f t="shared" si="0"/>
        <v>168.5</v>
      </c>
      <c r="E39" s="6">
        <f t="shared" si="5"/>
        <v>156</v>
      </c>
      <c r="F39" s="29">
        <f t="shared" si="1"/>
        <v>-15</v>
      </c>
      <c r="G39" s="29">
        <f t="shared" si="6"/>
        <v>15</v>
      </c>
      <c r="H39" s="29">
        <f t="shared" si="3"/>
        <v>225</v>
      </c>
      <c r="I39" s="29">
        <f t="shared" si="7"/>
        <v>8.7719298245614024</v>
      </c>
    </row>
    <row r="40" spans="1:9" x14ac:dyDescent="0.5">
      <c r="A40" s="24">
        <v>38</v>
      </c>
      <c r="B40" s="26">
        <v>19025</v>
      </c>
      <c r="C40" s="27">
        <v>180</v>
      </c>
      <c r="D40" s="6">
        <f t="shared" si="0"/>
        <v>175.5</v>
      </c>
      <c r="E40" s="6">
        <f t="shared" si="5"/>
        <v>168.5</v>
      </c>
      <c r="F40" s="29">
        <f t="shared" si="1"/>
        <v>-11.5</v>
      </c>
      <c r="G40" s="29">
        <f t="shared" si="6"/>
        <v>11.5</v>
      </c>
      <c r="H40" s="29">
        <f t="shared" si="3"/>
        <v>132.25</v>
      </c>
      <c r="I40" s="29">
        <f t="shared" si="7"/>
        <v>6.3888888888888884</v>
      </c>
    </row>
    <row r="41" spans="1:9" x14ac:dyDescent="0.5">
      <c r="A41" s="24">
        <v>39</v>
      </c>
      <c r="B41" s="26">
        <v>19054</v>
      </c>
      <c r="C41" s="27">
        <v>193</v>
      </c>
      <c r="D41" s="6">
        <f t="shared" si="0"/>
        <v>186.5</v>
      </c>
      <c r="E41" s="6">
        <f t="shared" si="5"/>
        <v>175.5</v>
      </c>
      <c r="F41" s="29">
        <f t="shared" si="1"/>
        <v>-17.5</v>
      </c>
      <c r="G41" s="29">
        <f t="shared" si="6"/>
        <v>17.5</v>
      </c>
      <c r="H41" s="29">
        <f t="shared" si="3"/>
        <v>306.25</v>
      </c>
      <c r="I41" s="29">
        <f t="shared" si="7"/>
        <v>9.0673575129533681</v>
      </c>
    </row>
    <row r="42" spans="1:9" x14ac:dyDescent="0.5">
      <c r="A42" s="24">
        <v>40</v>
      </c>
      <c r="B42" s="26">
        <v>19085</v>
      </c>
      <c r="C42" s="27">
        <v>181</v>
      </c>
      <c r="D42" s="6">
        <f t="shared" si="0"/>
        <v>187</v>
      </c>
      <c r="E42" s="6">
        <f t="shared" si="5"/>
        <v>186.5</v>
      </c>
      <c r="F42" s="29">
        <f t="shared" si="1"/>
        <v>5.5</v>
      </c>
      <c r="G42" s="29">
        <f t="shared" si="6"/>
        <v>5.5</v>
      </c>
      <c r="H42" s="29">
        <f t="shared" si="3"/>
        <v>30.25</v>
      </c>
      <c r="I42" s="29">
        <f t="shared" si="7"/>
        <v>3.0386740331491713</v>
      </c>
    </row>
    <row r="43" spans="1:9" x14ac:dyDescent="0.5">
      <c r="A43" s="24">
        <v>41</v>
      </c>
      <c r="B43" s="26">
        <v>19115</v>
      </c>
      <c r="C43" s="27">
        <v>183</v>
      </c>
      <c r="D43" s="6">
        <f t="shared" si="0"/>
        <v>182</v>
      </c>
      <c r="E43" s="6">
        <f t="shared" si="5"/>
        <v>187</v>
      </c>
      <c r="F43" s="29">
        <f t="shared" si="1"/>
        <v>4</v>
      </c>
      <c r="G43" s="29">
        <f t="shared" si="6"/>
        <v>4</v>
      </c>
      <c r="H43" s="29">
        <f t="shared" si="3"/>
        <v>16</v>
      </c>
      <c r="I43" s="29">
        <f t="shared" si="7"/>
        <v>2.1857923497267762</v>
      </c>
    </row>
    <row r="44" spans="1:9" x14ac:dyDescent="0.5">
      <c r="A44" s="24">
        <v>42</v>
      </c>
      <c r="B44" s="26">
        <v>19146</v>
      </c>
      <c r="C44" s="27">
        <v>218</v>
      </c>
      <c r="D44" s="6">
        <f t="shared" si="0"/>
        <v>200.5</v>
      </c>
      <c r="E44" s="6">
        <f t="shared" si="5"/>
        <v>182</v>
      </c>
      <c r="F44" s="29">
        <f t="shared" si="1"/>
        <v>-36</v>
      </c>
      <c r="G44" s="29">
        <f t="shared" si="6"/>
        <v>36</v>
      </c>
      <c r="H44" s="29">
        <f t="shared" si="3"/>
        <v>1296</v>
      </c>
      <c r="I44" s="29">
        <f t="shared" si="7"/>
        <v>16.513761467889911</v>
      </c>
    </row>
    <row r="45" spans="1:9" x14ac:dyDescent="0.5">
      <c r="A45" s="24">
        <v>43</v>
      </c>
      <c r="B45" s="26">
        <v>19176</v>
      </c>
      <c r="C45" s="27">
        <v>230</v>
      </c>
      <c r="D45" s="6">
        <f t="shared" si="0"/>
        <v>224</v>
      </c>
      <c r="E45" s="6">
        <f t="shared" si="5"/>
        <v>200.5</v>
      </c>
      <c r="F45" s="29">
        <f t="shared" si="1"/>
        <v>-29.5</v>
      </c>
      <c r="G45" s="29">
        <f t="shared" si="6"/>
        <v>29.5</v>
      </c>
      <c r="H45" s="29">
        <f t="shared" si="3"/>
        <v>870.25</v>
      </c>
      <c r="I45" s="29">
        <f t="shared" si="7"/>
        <v>12.82608695652174</v>
      </c>
    </row>
    <row r="46" spans="1:9" x14ac:dyDescent="0.5">
      <c r="A46" s="24">
        <v>44</v>
      </c>
      <c r="B46" s="26">
        <v>19207</v>
      </c>
      <c r="C46" s="27">
        <v>242</v>
      </c>
      <c r="D46" s="6">
        <f t="shared" si="0"/>
        <v>236</v>
      </c>
      <c r="E46" s="6">
        <f t="shared" si="5"/>
        <v>224</v>
      </c>
      <c r="F46" s="29">
        <f t="shared" si="1"/>
        <v>-18</v>
      </c>
      <c r="G46" s="29">
        <f t="shared" si="6"/>
        <v>18</v>
      </c>
      <c r="H46" s="29">
        <f t="shared" si="3"/>
        <v>324</v>
      </c>
      <c r="I46" s="29">
        <f t="shared" si="7"/>
        <v>7.4380165289256199</v>
      </c>
    </row>
    <row r="47" spans="1:9" x14ac:dyDescent="0.5">
      <c r="A47" s="24">
        <v>45</v>
      </c>
      <c r="B47" s="26">
        <v>19238</v>
      </c>
      <c r="C47" s="27">
        <v>209</v>
      </c>
      <c r="D47" s="6">
        <f t="shared" si="0"/>
        <v>225.5</v>
      </c>
      <c r="E47" s="6">
        <f t="shared" si="5"/>
        <v>236</v>
      </c>
      <c r="F47" s="29">
        <f t="shared" si="1"/>
        <v>27</v>
      </c>
      <c r="G47" s="29">
        <f t="shared" si="6"/>
        <v>27</v>
      </c>
      <c r="H47" s="29">
        <f t="shared" si="3"/>
        <v>729</v>
      </c>
      <c r="I47" s="29">
        <f t="shared" si="7"/>
        <v>12.918660287081341</v>
      </c>
    </row>
    <row r="48" spans="1:9" x14ac:dyDescent="0.5">
      <c r="A48" s="24">
        <v>46</v>
      </c>
      <c r="B48" s="26">
        <v>19268</v>
      </c>
      <c r="C48" s="27">
        <v>191</v>
      </c>
      <c r="D48" s="6">
        <f t="shared" si="0"/>
        <v>200</v>
      </c>
      <c r="E48" s="6">
        <f t="shared" si="5"/>
        <v>225.5</v>
      </c>
      <c r="F48" s="29">
        <f t="shared" si="1"/>
        <v>34.5</v>
      </c>
      <c r="G48" s="29">
        <f t="shared" si="6"/>
        <v>34.5</v>
      </c>
      <c r="H48" s="29">
        <f t="shared" si="3"/>
        <v>1190.25</v>
      </c>
      <c r="I48" s="29">
        <f t="shared" si="7"/>
        <v>18.062827225130889</v>
      </c>
    </row>
    <row r="49" spans="1:9" x14ac:dyDescent="0.5">
      <c r="A49" s="24">
        <v>47</v>
      </c>
      <c r="B49" s="26">
        <v>19299</v>
      </c>
      <c r="C49" s="27">
        <v>172</v>
      </c>
      <c r="D49" s="6">
        <f t="shared" si="0"/>
        <v>181.5</v>
      </c>
      <c r="E49" s="6">
        <f t="shared" si="5"/>
        <v>200</v>
      </c>
      <c r="F49" s="29">
        <f t="shared" si="1"/>
        <v>28</v>
      </c>
      <c r="G49" s="29">
        <f t="shared" si="6"/>
        <v>28</v>
      </c>
      <c r="H49" s="29">
        <f t="shared" si="3"/>
        <v>784</v>
      </c>
      <c r="I49" s="29">
        <f t="shared" si="7"/>
        <v>16.279069767441861</v>
      </c>
    </row>
    <row r="50" spans="1:9" x14ac:dyDescent="0.5">
      <c r="A50" s="24">
        <v>48</v>
      </c>
      <c r="B50" s="26">
        <v>19329</v>
      </c>
      <c r="C50" s="27">
        <v>194</v>
      </c>
      <c r="D50" s="6">
        <f t="shared" si="0"/>
        <v>183</v>
      </c>
      <c r="E50" s="6">
        <f t="shared" si="5"/>
        <v>181.5</v>
      </c>
      <c r="F50" s="29">
        <f t="shared" si="1"/>
        <v>-12.5</v>
      </c>
      <c r="G50" s="29">
        <f t="shared" si="6"/>
        <v>12.5</v>
      </c>
      <c r="H50" s="29">
        <f t="shared" si="3"/>
        <v>156.25</v>
      </c>
      <c r="I50" s="29">
        <f t="shared" si="7"/>
        <v>6.4432989690721643</v>
      </c>
    </row>
    <row r="51" spans="1:9" x14ac:dyDescent="0.5">
      <c r="A51" s="24">
        <v>49</v>
      </c>
      <c r="B51" s="26">
        <v>19360</v>
      </c>
      <c r="C51" s="27">
        <v>196</v>
      </c>
      <c r="D51" s="6">
        <f t="shared" si="0"/>
        <v>195</v>
      </c>
      <c r="E51" s="6">
        <f t="shared" si="5"/>
        <v>183</v>
      </c>
      <c r="F51" s="29">
        <f t="shared" si="1"/>
        <v>-13</v>
      </c>
      <c r="G51" s="29">
        <f t="shared" si="6"/>
        <v>13</v>
      </c>
      <c r="H51" s="29">
        <f t="shared" si="3"/>
        <v>169</v>
      </c>
      <c r="I51" s="29">
        <f t="shared" si="7"/>
        <v>6.6326530612244898</v>
      </c>
    </row>
    <row r="52" spans="1:9" x14ac:dyDescent="0.5">
      <c r="A52" s="24">
        <v>50</v>
      </c>
      <c r="B52" s="26">
        <v>19391</v>
      </c>
      <c r="C52" s="27">
        <v>196</v>
      </c>
      <c r="D52" s="6">
        <f t="shared" si="0"/>
        <v>196</v>
      </c>
      <c r="E52" s="6">
        <f t="shared" si="5"/>
        <v>195</v>
      </c>
      <c r="F52" s="29">
        <f t="shared" si="1"/>
        <v>-1</v>
      </c>
      <c r="G52" s="29">
        <f t="shared" si="6"/>
        <v>1</v>
      </c>
      <c r="H52" s="29">
        <f t="shared" si="3"/>
        <v>1</v>
      </c>
      <c r="I52" s="29">
        <f t="shared" si="7"/>
        <v>0.51020408163265307</v>
      </c>
    </row>
    <row r="53" spans="1:9" x14ac:dyDescent="0.5">
      <c r="A53" s="24">
        <v>51</v>
      </c>
      <c r="B53" s="26">
        <v>19419</v>
      </c>
      <c r="C53" s="27">
        <v>236</v>
      </c>
      <c r="D53" s="6">
        <f t="shared" si="0"/>
        <v>216</v>
      </c>
      <c r="E53" s="6">
        <f t="shared" si="5"/>
        <v>196</v>
      </c>
      <c r="F53" s="29">
        <f t="shared" si="1"/>
        <v>-40</v>
      </c>
      <c r="G53" s="29">
        <f t="shared" si="6"/>
        <v>40</v>
      </c>
      <c r="H53" s="29">
        <f t="shared" si="3"/>
        <v>1600</v>
      </c>
      <c r="I53" s="29">
        <f t="shared" si="7"/>
        <v>16.949152542372879</v>
      </c>
    </row>
    <row r="54" spans="1:9" x14ac:dyDescent="0.5">
      <c r="A54" s="24">
        <v>52</v>
      </c>
      <c r="B54" s="26">
        <v>19450</v>
      </c>
      <c r="C54" s="27">
        <v>235</v>
      </c>
      <c r="D54" s="6">
        <f t="shared" si="0"/>
        <v>235.5</v>
      </c>
      <c r="E54" s="6">
        <f t="shared" si="5"/>
        <v>216</v>
      </c>
      <c r="F54" s="29">
        <f t="shared" si="1"/>
        <v>-19</v>
      </c>
      <c r="G54" s="29">
        <f t="shared" si="6"/>
        <v>19</v>
      </c>
      <c r="H54" s="29">
        <f t="shared" si="3"/>
        <v>361</v>
      </c>
      <c r="I54" s="29">
        <f t="shared" si="7"/>
        <v>8.085106382978724</v>
      </c>
    </row>
    <row r="55" spans="1:9" x14ac:dyDescent="0.5">
      <c r="A55" s="24">
        <v>53</v>
      </c>
      <c r="B55" s="26">
        <v>19480</v>
      </c>
      <c r="C55" s="27">
        <v>229</v>
      </c>
      <c r="D55" s="6">
        <f t="shared" si="0"/>
        <v>232</v>
      </c>
      <c r="E55" s="6">
        <f t="shared" si="5"/>
        <v>235.5</v>
      </c>
      <c r="F55" s="29">
        <f t="shared" si="1"/>
        <v>6.5</v>
      </c>
      <c r="G55" s="29">
        <f t="shared" si="6"/>
        <v>6.5</v>
      </c>
      <c r="H55" s="29">
        <f t="shared" si="3"/>
        <v>42.25</v>
      </c>
      <c r="I55" s="29">
        <f t="shared" si="7"/>
        <v>2.8384279475982535</v>
      </c>
    </row>
    <row r="56" spans="1:9" x14ac:dyDescent="0.5">
      <c r="A56" s="24">
        <v>54</v>
      </c>
      <c r="B56" s="26">
        <v>19511</v>
      </c>
      <c r="C56" s="27">
        <v>243</v>
      </c>
      <c r="D56" s="6">
        <f t="shared" si="0"/>
        <v>236</v>
      </c>
      <c r="E56" s="6">
        <f t="shared" si="5"/>
        <v>232</v>
      </c>
      <c r="F56" s="29">
        <f t="shared" si="1"/>
        <v>-11</v>
      </c>
      <c r="G56" s="29">
        <f t="shared" si="6"/>
        <v>11</v>
      </c>
      <c r="H56" s="29">
        <f t="shared" si="3"/>
        <v>121</v>
      </c>
      <c r="I56" s="29">
        <f t="shared" si="7"/>
        <v>4.5267489711934159</v>
      </c>
    </row>
    <row r="57" spans="1:9" x14ac:dyDescent="0.5">
      <c r="A57" s="24">
        <v>55</v>
      </c>
      <c r="B57" s="26">
        <v>19541</v>
      </c>
      <c r="C57" s="27">
        <v>264</v>
      </c>
      <c r="D57" s="6">
        <f t="shared" si="0"/>
        <v>253.5</v>
      </c>
      <c r="E57" s="6">
        <f t="shared" si="5"/>
        <v>236</v>
      </c>
      <c r="F57" s="29">
        <f t="shared" si="1"/>
        <v>-28</v>
      </c>
      <c r="G57" s="29">
        <f t="shared" si="6"/>
        <v>28</v>
      </c>
      <c r="H57" s="29">
        <f t="shared" si="3"/>
        <v>784</v>
      </c>
      <c r="I57" s="29">
        <f t="shared" si="7"/>
        <v>10.606060606060606</v>
      </c>
    </row>
    <row r="58" spans="1:9" x14ac:dyDescent="0.5">
      <c r="A58" s="24">
        <v>56</v>
      </c>
      <c r="B58" s="26">
        <v>19572</v>
      </c>
      <c r="C58" s="27">
        <v>272</v>
      </c>
      <c r="D58" s="6">
        <f t="shared" si="0"/>
        <v>268</v>
      </c>
      <c r="E58" s="6">
        <f t="shared" si="5"/>
        <v>253.5</v>
      </c>
      <c r="F58" s="29">
        <f t="shared" si="1"/>
        <v>-18.5</v>
      </c>
      <c r="G58" s="29">
        <f t="shared" si="6"/>
        <v>18.5</v>
      </c>
      <c r="H58" s="29">
        <f t="shared" si="3"/>
        <v>342.25</v>
      </c>
      <c r="I58" s="29">
        <f t="shared" si="7"/>
        <v>6.8014705882352935</v>
      </c>
    </row>
    <row r="59" spans="1:9" x14ac:dyDescent="0.5">
      <c r="A59" s="24">
        <v>57</v>
      </c>
      <c r="B59" s="26">
        <v>19603</v>
      </c>
      <c r="C59" s="27">
        <v>237</v>
      </c>
      <c r="D59" s="6">
        <f t="shared" si="0"/>
        <v>254.5</v>
      </c>
      <c r="E59" s="6">
        <f t="shared" si="5"/>
        <v>268</v>
      </c>
      <c r="F59" s="29">
        <f t="shared" si="1"/>
        <v>31</v>
      </c>
      <c r="G59" s="29">
        <f t="shared" si="6"/>
        <v>31</v>
      </c>
      <c r="H59" s="29">
        <f t="shared" si="3"/>
        <v>961</v>
      </c>
      <c r="I59" s="29">
        <f t="shared" si="7"/>
        <v>13.080168776371309</v>
      </c>
    </row>
    <row r="60" spans="1:9" x14ac:dyDescent="0.5">
      <c r="A60" s="24">
        <v>58</v>
      </c>
      <c r="B60" s="26">
        <v>19633</v>
      </c>
      <c r="C60" s="27">
        <v>211</v>
      </c>
      <c r="D60" s="6">
        <f t="shared" si="0"/>
        <v>224</v>
      </c>
      <c r="E60" s="6">
        <f t="shared" si="5"/>
        <v>254.5</v>
      </c>
      <c r="F60" s="29">
        <f t="shared" si="1"/>
        <v>43.5</v>
      </c>
      <c r="G60" s="29">
        <f t="shared" si="6"/>
        <v>43.5</v>
      </c>
      <c r="H60" s="29">
        <f t="shared" si="3"/>
        <v>1892.25</v>
      </c>
      <c r="I60" s="29">
        <f t="shared" si="7"/>
        <v>20.616113744075829</v>
      </c>
    </row>
    <row r="61" spans="1:9" x14ac:dyDescent="0.5">
      <c r="A61" s="24">
        <v>59</v>
      </c>
      <c r="B61" s="26">
        <v>19664</v>
      </c>
      <c r="C61" s="27">
        <v>180</v>
      </c>
      <c r="D61" s="6">
        <f t="shared" si="0"/>
        <v>195.5</v>
      </c>
      <c r="E61" s="6">
        <f t="shared" si="5"/>
        <v>224</v>
      </c>
      <c r="F61" s="29">
        <f t="shared" si="1"/>
        <v>44</v>
      </c>
      <c r="G61" s="29">
        <f t="shared" si="6"/>
        <v>44</v>
      </c>
      <c r="H61" s="29">
        <f t="shared" si="3"/>
        <v>1936</v>
      </c>
      <c r="I61" s="29">
        <f t="shared" si="7"/>
        <v>24.444444444444443</v>
      </c>
    </row>
    <row r="62" spans="1:9" x14ac:dyDescent="0.5">
      <c r="A62" s="24">
        <v>60</v>
      </c>
      <c r="B62" s="26">
        <v>19694</v>
      </c>
      <c r="C62" s="27">
        <v>201</v>
      </c>
      <c r="D62" s="6">
        <f t="shared" si="0"/>
        <v>190.5</v>
      </c>
      <c r="E62" s="6">
        <f t="shared" si="5"/>
        <v>195.5</v>
      </c>
      <c r="F62" s="29">
        <f t="shared" si="1"/>
        <v>-5.5</v>
      </c>
      <c r="G62" s="29">
        <f t="shared" si="6"/>
        <v>5.5</v>
      </c>
      <c r="H62" s="29">
        <f t="shared" si="3"/>
        <v>30.25</v>
      </c>
      <c r="I62" s="29">
        <f t="shared" si="7"/>
        <v>2.7363184079601992</v>
      </c>
    </row>
    <row r="63" spans="1:9" x14ac:dyDescent="0.5">
      <c r="A63" s="24">
        <v>61</v>
      </c>
      <c r="B63" s="26">
        <v>19725</v>
      </c>
      <c r="C63" s="27">
        <v>204</v>
      </c>
      <c r="D63" s="6">
        <f t="shared" si="0"/>
        <v>202.5</v>
      </c>
      <c r="E63" s="6">
        <f t="shared" si="5"/>
        <v>190.5</v>
      </c>
      <c r="F63" s="29">
        <f t="shared" si="1"/>
        <v>-13.5</v>
      </c>
      <c r="G63" s="29">
        <f t="shared" si="6"/>
        <v>13.5</v>
      </c>
      <c r="H63" s="29">
        <f t="shared" si="3"/>
        <v>182.25</v>
      </c>
      <c r="I63" s="29">
        <f t="shared" si="7"/>
        <v>6.6176470588235299</v>
      </c>
    </row>
    <row r="64" spans="1:9" x14ac:dyDescent="0.5">
      <c r="A64" s="24">
        <v>62</v>
      </c>
      <c r="B64" s="26">
        <v>19756</v>
      </c>
      <c r="C64" s="27">
        <v>188</v>
      </c>
      <c r="D64" s="6">
        <f t="shared" si="0"/>
        <v>196</v>
      </c>
      <c r="E64" s="6">
        <f t="shared" si="5"/>
        <v>202.5</v>
      </c>
      <c r="F64" s="29">
        <f t="shared" si="1"/>
        <v>14.5</v>
      </c>
      <c r="G64" s="29">
        <f t="shared" si="6"/>
        <v>14.5</v>
      </c>
      <c r="H64" s="29">
        <f t="shared" si="3"/>
        <v>210.25</v>
      </c>
      <c r="I64" s="29">
        <f t="shared" si="7"/>
        <v>7.7127659574468082</v>
      </c>
    </row>
    <row r="65" spans="1:9" x14ac:dyDescent="0.5">
      <c r="A65" s="24">
        <v>63</v>
      </c>
      <c r="B65" s="26">
        <v>19784</v>
      </c>
      <c r="C65" s="27">
        <v>235</v>
      </c>
      <c r="D65" s="6">
        <f t="shared" si="0"/>
        <v>211.5</v>
      </c>
      <c r="E65" s="6">
        <f t="shared" si="5"/>
        <v>196</v>
      </c>
      <c r="F65" s="29">
        <f t="shared" si="1"/>
        <v>-39</v>
      </c>
      <c r="G65" s="29">
        <f t="shared" si="6"/>
        <v>39</v>
      </c>
      <c r="H65" s="29">
        <f t="shared" si="3"/>
        <v>1521</v>
      </c>
      <c r="I65" s="29">
        <f t="shared" si="7"/>
        <v>16.595744680851062</v>
      </c>
    </row>
    <row r="66" spans="1:9" x14ac:dyDescent="0.5">
      <c r="A66" s="24">
        <v>64</v>
      </c>
      <c r="B66" s="26">
        <v>19815</v>
      </c>
      <c r="C66" s="27">
        <v>227</v>
      </c>
      <c r="D66" s="6">
        <f t="shared" si="0"/>
        <v>231</v>
      </c>
      <c r="E66" s="6">
        <f t="shared" si="5"/>
        <v>211.5</v>
      </c>
      <c r="F66" s="29">
        <f t="shared" si="1"/>
        <v>-15.5</v>
      </c>
      <c r="G66" s="29">
        <f t="shared" si="6"/>
        <v>15.5</v>
      </c>
      <c r="H66" s="29">
        <f t="shared" si="3"/>
        <v>240.25</v>
      </c>
      <c r="I66" s="29">
        <f t="shared" si="7"/>
        <v>6.8281938325991192</v>
      </c>
    </row>
    <row r="67" spans="1:9" x14ac:dyDescent="0.5">
      <c r="A67" s="24">
        <v>65</v>
      </c>
      <c r="B67" s="26">
        <v>19845</v>
      </c>
      <c r="C67" s="27">
        <v>234</v>
      </c>
      <c r="D67" s="6">
        <f t="shared" si="0"/>
        <v>230.5</v>
      </c>
      <c r="E67" s="6">
        <f t="shared" si="5"/>
        <v>231</v>
      </c>
      <c r="F67" s="29">
        <f t="shared" si="1"/>
        <v>-3</v>
      </c>
      <c r="G67" s="29">
        <f t="shared" si="6"/>
        <v>3</v>
      </c>
      <c r="H67" s="29">
        <f t="shared" si="3"/>
        <v>9</v>
      </c>
      <c r="I67" s="29">
        <f t="shared" si="7"/>
        <v>1.2820512820512819</v>
      </c>
    </row>
    <row r="68" spans="1:9" x14ac:dyDescent="0.5">
      <c r="A68" s="24">
        <v>66</v>
      </c>
      <c r="B68" s="26">
        <v>19876</v>
      </c>
      <c r="C68" s="27">
        <v>264</v>
      </c>
      <c r="D68" s="6">
        <f t="shared" si="0"/>
        <v>249</v>
      </c>
      <c r="E68" s="6">
        <f t="shared" si="5"/>
        <v>230.5</v>
      </c>
      <c r="F68" s="29">
        <f t="shared" si="1"/>
        <v>-33.5</v>
      </c>
      <c r="G68" s="29">
        <f t="shared" si="6"/>
        <v>33.5</v>
      </c>
      <c r="H68" s="29">
        <f t="shared" si="3"/>
        <v>1122.25</v>
      </c>
      <c r="I68" s="29">
        <f t="shared" si="7"/>
        <v>12.689393939393939</v>
      </c>
    </row>
    <row r="69" spans="1:9" x14ac:dyDescent="0.5">
      <c r="A69" s="24">
        <v>67</v>
      </c>
      <c r="B69" s="26">
        <v>19906</v>
      </c>
      <c r="C69" s="27">
        <v>302</v>
      </c>
      <c r="D69" s="6">
        <f t="shared" ref="D69:D132" si="8">AVERAGE(C68:C69)</f>
        <v>283</v>
      </c>
      <c r="E69" s="6">
        <f t="shared" si="5"/>
        <v>249</v>
      </c>
      <c r="F69" s="29">
        <f t="shared" ref="F69:F132" si="9">E69-C69</f>
        <v>-53</v>
      </c>
      <c r="G69" s="29">
        <f t="shared" si="6"/>
        <v>53</v>
      </c>
      <c r="H69" s="29">
        <f t="shared" ref="H69:H132" si="10">G69^2</f>
        <v>2809</v>
      </c>
      <c r="I69" s="29">
        <f t="shared" si="7"/>
        <v>17.549668874172188</v>
      </c>
    </row>
    <row r="70" spans="1:9" x14ac:dyDescent="0.5">
      <c r="A70" s="24">
        <v>68</v>
      </c>
      <c r="B70" s="26">
        <v>19937</v>
      </c>
      <c r="C70" s="27">
        <v>293</v>
      </c>
      <c r="D70" s="6">
        <f t="shared" si="8"/>
        <v>297.5</v>
      </c>
      <c r="E70" s="6">
        <f t="shared" si="5"/>
        <v>283</v>
      </c>
      <c r="F70" s="29">
        <f t="shared" si="9"/>
        <v>-10</v>
      </c>
      <c r="G70" s="29">
        <f t="shared" si="6"/>
        <v>10</v>
      </c>
      <c r="H70" s="29">
        <f t="shared" si="10"/>
        <v>100</v>
      </c>
      <c r="I70" s="29">
        <f t="shared" si="7"/>
        <v>3.4129692832764507</v>
      </c>
    </row>
    <row r="71" spans="1:9" x14ac:dyDescent="0.5">
      <c r="A71" s="24">
        <v>69</v>
      </c>
      <c r="B71" s="26">
        <v>19968</v>
      </c>
      <c r="C71" s="27">
        <v>259</v>
      </c>
      <c r="D71" s="6">
        <f t="shared" si="8"/>
        <v>276</v>
      </c>
      <c r="E71" s="6">
        <f t="shared" ref="E71:E134" si="11">D70</f>
        <v>297.5</v>
      </c>
      <c r="F71" s="29">
        <f t="shared" si="9"/>
        <v>38.5</v>
      </c>
      <c r="G71" s="29">
        <f t="shared" si="6"/>
        <v>38.5</v>
      </c>
      <c r="H71" s="29">
        <f t="shared" si="10"/>
        <v>1482.25</v>
      </c>
      <c r="I71" s="29">
        <f t="shared" si="7"/>
        <v>14.864864864864865</v>
      </c>
    </row>
    <row r="72" spans="1:9" x14ac:dyDescent="0.5">
      <c r="A72" s="24">
        <v>70</v>
      </c>
      <c r="B72" s="26">
        <v>19998</v>
      </c>
      <c r="C72" s="27">
        <v>229</v>
      </c>
      <c r="D72" s="6">
        <f t="shared" si="8"/>
        <v>244</v>
      </c>
      <c r="E72" s="6">
        <f t="shared" si="11"/>
        <v>276</v>
      </c>
      <c r="F72" s="29">
        <f t="shared" si="9"/>
        <v>47</v>
      </c>
      <c r="G72" s="29">
        <f t="shared" si="6"/>
        <v>47</v>
      </c>
      <c r="H72" s="29">
        <f t="shared" si="10"/>
        <v>2209</v>
      </c>
      <c r="I72" s="29">
        <f t="shared" si="7"/>
        <v>20.52401746724891</v>
      </c>
    </row>
    <row r="73" spans="1:9" x14ac:dyDescent="0.5">
      <c r="A73" s="24">
        <v>71</v>
      </c>
      <c r="B73" s="26">
        <v>20029</v>
      </c>
      <c r="C73" s="27">
        <v>203</v>
      </c>
      <c r="D73" s="6">
        <f t="shared" si="8"/>
        <v>216</v>
      </c>
      <c r="E73" s="6">
        <f t="shared" si="11"/>
        <v>244</v>
      </c>
      <c r="F73" s="29">
        <f t="shared" si="9"/>
        <v>41</v>
      </c>
      <c r="G73" s="29">
        <f t="shared" si="6"/>
        <v>41</v>
      </c>
      <c r="H73" s="29">
        <f t="shared" si="10"/>
        <v>1681</v>
      </c>
      <c r="I73" s="29">
        <f t="shared" si="7"/>
        <v>20.19704433497537</v>
      </c>
    </row>
    <row r="74" spans="1:9" x14ac:dyDescent="0.5">
      <c r="A74" s="24">
        <v>72</v>
      </c>
      <c r="B74" s="26">
        <v>20059</v>
      </c>
      <c r="C74" s="27">
        <v>229</v>
      </c>
      <c r="D74" s="6">
        <f t="shared" si="8"/>
        <v>216</v>
      </c>
      <c r="E74" s="6">
        <f t="shared" si="11"/>
        <v>216</v>
      </c>
      <c r="F74" s="29">
        <f t="shared" si="9"/>
        <v>-13</v>
      </c>
      <c r="G74" s="29">
        <f t="shared" si="6"/>
        <v>13</v>
      </c>
      <c r="H74" s="29">
        <f t="shared" si="10"/>
        <v>169</v>
      </c>
      <c r="I74" s="29">
        <f t="shared" si="7"/>
        <v>5.6768558951965069</v>
      </c>
    </row>
    <row r="75" spans="1:9" x14ac:dyDescent="0.5">
      <c r="A75" s="24">
        <v>73</v>
      </c>
      <c r="B75" s="26">
        <v>20090</v>
      </c>
      <c r="C75" s="27">
        <v>242</v>
      </c>
      <c r="D75" s="6">
        <f t="shared" si="8"/>
        <v>235.5</v>
      </c>
      <c r="E75" s="6">
        <f t="shared" si="11"/>
        <v>216</v>
      </c>
      <c r="F75" s="29">
        <f t="shared" si="9"/>
        <v>-26</v>
      </c>
      <c r="G75" s="29">
        <f t="shared" si="6"/>
        <v>26</v>
      </c>
      <c r="H75" s="29">
        <f t="shared" si="10"/>
        <v>676</v>
      </c>
      <c r="I75" s="29">
        <f t="shared" si="7"/>
        <v>10.743801652892563</v>
      </c>
    </row>
    <row r="76" spans="1:9" x14ac:dyDescent="0.5">
      <c r="A76" s="24">
        <v>74</v>
      </c>
      <c r="B76" s="26">
        <v>20121</v>
      </c>
      <c r="C76" s="27">
        <v>233</v>
      </c>
      <c r="D76" s="6">
        <f t="shared" si="8"/>
        <v>237.5</v>
      </c>
      <c r="E76" s="6">
        <f t="shared" si="11"/>
        <v>235.5</v>
      </c>
      <c r="F76" s="29">
        <f t="shared" si="9"/>
        <v>2.5</v>
      </c>
      <c r="G76" s="29">
        <f t="shared" si="6"/>
        <v>2.5</v>
      </c>
      <c r="H76" s="29">
        <f t="shared" si="10"/>
        <v>6.25</v>
      </c>
      <c r="I76" s="29">
        <f t="shared" si="7"/>
        <v>1.0729613733905579</v>
      </c>
    </row>
    <row r="77" spans="1:9" x14ac:dyDescent="0.5">
      <c r="A77" s="24">
        <v>75</v>
      </c>
      <c r="B77" s="26">
        <v>20149</v>
      </c>
      <c r="C77" s="27">
        <v>267</v>
      </c>
      <c r="D77" s="6">
        <f t="shared" si="8"/>
        <v>250</v>
      </c>
      <c r="E77" s="6">
        <f t="shared" si="11"/>
        <v>237.5</v>
      </c>
      <c r="F77" s="29">
        <f t="shared" si="9"/>
        <v>-29.5</v>
      </c>
      <c r="G77" s="29">
        <f t="shared" si="6"/>
        <v>29.5</v>
      </c>
      <c r="H77" s="29">
        <f t="shared" si="10"/>
        <v>870.25</v>
      </c>
      <c r="I77" s="29">
        <f t="shared" si="7"/>
        <v>11.04868913857678</v>
      </c>
    </row>
    <row r="78" spans="1:9" x14ac:dyDescent="0.5">
      <c r="A78" s="24">
        <v>76</v>
      </c>
      <c r="B78" s="26">
        <v>20180</v>
      </c>
      <c r="C78" s="27">
        <v>269</v>
      </c>
      <c r="D78" s="6">
        <f t="shared" si="8"/>
        <v>268</v>
      </c>
      <c r="E78" s="6">
        <f t="shared" si="11"/>
        <v>250</v>
      </c>
      <c r="F78" s="29">
        <f t="shared" si="9"/>
        <v>-19</v>
      </c>
      <c r="G78" s="29">
        <f t="shared" si="6"/>
        <v>19</v>
      </c>
      <c r="H78" s="29">
        <f t="shared" si="10"/>
        <v>361</v>
      </c>
      <c r="I78" s="29">
        <f t="shared" si="7"/>
        <v>7.0631970260223049</v>
      </c>
    </row>
    <row r="79" spans="1:9" x14ac:dyDescent="0.5">
      <c r="A79" s="24">
        <v>77</v>
      </c>
      <c r="B79" s="26">
        <v>20210</v>
      </c>
      <c r="C79" s="27">
        <v>270</v>
      </c>
      <c r="D79" s="6">
        <f t="shared" si="8"/>
        <v>269.5</v>
      </c>
      <c r="E79" s="6">
        <f t="shared" si="11"/>
        <v>268</v>
      </c>
      <c r="F79" s="29">
        <f t="shared" si="9"/>
        <v>-2</v>
      </c>
      <c r="G79" s="29">
        <f t="shared" si="6"/>
        <v>2</v>
      </c>
      <c r="H79" s="29">
        <f t="shared" si="10"/>
        <v>4</v>
      </c>
      <c r="I79" s="29">
        <f t="shared" si="7"/>
        <v>0.74074074074074081</v>
      </c>
    </row>
    <row r="80" spans="1:9" x14ac:dyDescent="0.5">
      <c r="A80" s="24">
        <v>78</v>
      </c>
      <c r="B80" s="26">
        <v>20241</v>
      </c>
      <c r="C80" s="27">
        <v>315</v>
      </c>
      <c r="D80" s="6">
        <f t="shared" si="8"/>
        <v>292.5</v>
      </c>
      <c r="E80" s="6">
        <f t="shared" si="11"/>
        <v>269.5</v>
      </c>
      <c r="F80" s="29">
        <f t="shared" si="9"/>
        <v>-45.5</v>
      </c>
      <c r="G80" s="29">
        <f t="shared" si="6"/>
        <v>45.5</v>
      </c>
      <c r="H80" s="29">
        <f t="shared" si="10"/>
        <v>2070.25</v>
      </c>
      <c r="I80" s="29">
        <f t="shared" si="7"/>
        <v>14.444444444444443</v>
      </c>
    </row>
    <row r="81" spans="1:9" x14ac:dyDescent="0.5">
      <c r="A81" s="24">
        <v>79</v>
      </c>
      <c r="B81" s="26">
        <v>20271</v>
      </c>
      <c r="C81" s="27">
        <v>364</v>
      </c>
      <c r="D81" s="6">
        <f t="shared" si="8"/>
        <v>339.5</v>
      </c>
      <c r="E81" s="6">
        <f t="shared" si="11"/>
        <v>292.5</v>
      </c>
      <c r="F81" s="29">
        <f t="shared" si="9"/>
        <v>-71.5</v>
      </c>
      <c r="G81" s="29">
        <f t="shared" ref="G81:G144" si="12">ABS(F81)</f>
        <v>71.5</v>
      </c>
      <c r="H81" s="29">
        <f t="shared" si="10"/>
        <v>5112.25</v>
      </c>
      <c r="I81" s="29">
        <f t="shared" ref="I81:I144" si="13">G81/C81*100</f>
        <v>19.642857142857142</v>
      </c>
    </row>
    <row r="82" spans="1:9" x14ac:dyDescent="0.5">
      <c r="A82" s="24">
        <v>80</v>
      </c>
      <c r="B82" s="26">
        <v>20302</v>
      </c>
      <c r="C82" s="27">
        <v>347</v>
      </c>
      <c r="D82" s="6">
        <f t="shared" si="8"/>
        <v>355.5</v>
      </c>
      <c r="E82" s="6">
        <f t="shared" si="11"/>
        <v>339.5</v>
      </c>
      <c r="F82" s="29">
        <f t="shared" si="9"/>
        <v>-7.5</v>
      </c>
      <c r="G82" s="29">
        <f t="shared" si="12"/>
        <v>7.5</v>
      </c>
      <c r="H82" s="29">
        <f t="shared" si="10"/>
        <v>56.25</v>
      </c>
      <c r="I82" s="29">
        <f t="shared" si="13"/>
        <v>2.1613832853025938</v>
      </c>
    </row>
    <row r="83" spans="1:9" x14ac:dyDescent="0.5">
      <c r="A83" s="24">
        <v>81</v>
      </c>
      <c r="B83" s="26">
        <v>20333</v>
      </c>
      <c r="C83" s="27">
        <v>312</v>
      </c>
      <c r="D83" s="6">
        <f t="shared" si="8"/>
        <v>329.5</v>
      </c>
      <c r="E83" s="6">
        <f t="shared" si="11"/>
        <v>355.5</v>
      </c>
      <c r="F83" s="29">
        <f t="shared" si="9"/>
        <v>43.5</v>
      </c>
      <c r="G83" s="29">
        <f t="shared" si="12"/>
        <v>43.5</v>
      </c>
      <c r="H83" s="29">
        <f t="shared" si="10"/>
        <v>1892.25</v>
      </c>
      <c r="I83" s="29">
        <f t="shared" si="13"/>
        <v>13.942307692307693</v>
      </c>
    </row>
    <row r="84" spans="1:9" x14ac:dyDescent="0.5">
      <c r="A84" s="24">
        <v>82</v>
      </c>
      <c r="B84" s="26">
        <v>20363</v>
      </c>
      <c r="C84" s="27">
        <v>274</v>
      </c>
      <c r="D84" s="6">
        <f t="shared" si="8"/>
        <v>293</v>
      </c>
      <c r="E84" s="6">
        <f t="shared" si="11"/>
        <v>329.5</v>
      </c>
      <c r="F84" s="29">
        <f t="shared" si="9"/>
        <v>55.5</v>
      </c>
      <c r="G84" s="29">
        <f t="shared" si="12"/>
        <v>55.5</v>
      </c>
      <c r="H84" s="29">
        <f t="shared" si="10"/>
        <v>3080.25</v>
      </c>
      <c r="I84" s="29">
        <f t="shared" si="13"/>
        <v>20.255474452554743</v>
      </c>
    </row>
    <row r="85" spans="1:9" x14ac:dyDescent="0.5">
      <c r="A85" s="24">
        <v>83</v>
      </c>
      <c r="B85" s="26">
        <v>20394</v>
      </c>
      <c r="C85" s="27">
        <v>237</v>
      </c>
      <c r="D85" s="6">
        <f t="shared" si="8"/>
        <v>255.5</v>
      </c>
      <c r="E85" s="6">
        <f t="shared" si="11"/>
        <v>293</v>
      </c>
      <c r="F85" s="29">
        <f t="shared" si="9"/>
        <v>56</v>
      </c>
      <c r="G85" s="29">
        <f t="shared" si="12"/>
        <v>56</v>
      </c>
      <c r="H85" s="29">
        <f t="shared" si="10"/>
        <v>3136</v>
      </c>
      <c r="I85" s="29">
        <f t="shared" si="13"/>
        <v>23.628691983122362</v>
      </c>
    </row>
    <row r="86" spans="1:9" x14ac:dyDescent="0.5">
      <c r="A86" s="24">
        <v>84</v>
      </c>
      <c r="B86" s="26">
        <v>20424</v>
      </c>
      <c r="C86" s="27">
        <v>278</v>
      </c>
      <c r="D86" s="6">
        <f t="shared" si="8"/>
        <v>257.5</v>
      </c>
      <c r="E86" s="6">
        <f t="shared" si="11"/>
        <v>255.5</v>
      </c>
      <c r="F86" s="29">
        <f t="shared" si="9"/>
        <v>-22.5</v>
      </c>
      <c r="G86" s="29">
        <f t="shared" si="12"/>
        <v>22.5</v>
      </c>
      <c r="H86" s="29">
        <f t="shared" si="10"/>
        <v>506.25</v>
      </c>
      <c r="I86" s="29">
        <f t="shared" si="13"/>
        <v>8.0935251798561154</v>
      </c>
    </row>
    <row r="87" spans="1:9" x14ac:dyDescent="0.5">
      <c r="A87" s="24">
        <v>85</v>
      </c>
      <c r="B87" s="26">
        <v>20455</v>
      </c>
      <c r="C87" s="27">
        <v>284</v>
      </c>
      <c r="D87" s="6">
        <f t="shared" si="8"/>
        <v>281</v>
      </c>
      <c r="E87" s="6">
        <f t="shared" si="11"/>
        <v>257.5</v>
      </c>
      <c r="F87" s="29">
        <f t="shared" si="9"/>
        <v>-26.5</v>
      </c>
      <c r="G87" s="29">
        <f t="shared" si="12"/>
        <v>26.5</v>
      </c>
      <c r="H87" s="29">
        <f t="shared" si="10"/>
        <v>702.25</v>
      </c>
      <c r="I87" s="29">
        <f t="shared" si="13"/>
        <v>9.330985915492958</v>
      </c>
    </row>
    <row r="88" spans="1:9" x14ac:dyDescent="0.5">
      <c r="A88" s="24">
        <v>86</v>
      </c>
      <c r="B88" s="26">
        <v>20486</v>
      </c>
      <c r="C88" s="27">
        <v>277</v>
      </c>
      <c r="D88" s="6">
        <f t="shared" si="8"/>
        <v>280.5</v>
      </c>
      <c r="E88" s="6">
        <f t="shared" si="11"/>
        <v>281</v>
      </c>
      <c r="F88" s="29">
        <f t="shared" si="9"/>
        <v>4</v>
      </c>
      <c r="G88" s="29">
        <f t="shared" si="12"/>
        <v>4</v>
      </c>
      <c r="H88" s="29">
        <f t="shared" si="10"/>
        <v>16</v>
      </c>
      <c r="I88" s="29">
        <f t="shared" si="13"/>
        <v>1.4440433212996391</v>
      </c>
    </row>
    <row r="89" spans="1:9" x14ac:dyDescent="0.5">
      <c r="A89" s="24">
        <v>87</v>
      </c>
      <c r="B89" s="26">
        <v>20515</v>
      </c>
      <c r="C89" s="27">
        <v>317</v>
      </c>
      <c r="D89" s="6">
        <f t="shared" si="8"/>
        <v>297</v>
      </c>
      <c r="E89" s="6">
        <f t="shared" si="11"/>
        <v>280.5</v>
      </c>
      <c r="F89" s="29">
        <f t="shared" si="9"/>
        <v>-36.5</v>
      </c>
      <c r="G89" s="29">
        <f t="shared" si="12"/>
        <v>36.5</v>
      </c>
      <c r="H89" s="29">
        <f t="shared" si="10"/>
        <v>1332.25</v>
      </c>
      <c r="I89" s="29">
        <f t="shared" si="13"/>
        <v>11.514195583596216</v>
      </c>
    </row>
    <row r="90" spans="1:9" x14ac:dyDescent="0.5">
      <c r="A90" s="24">
        <v>88</v>
      </c>
      <c r="B90" s="26">
        <v>20546</v>
      </c>
      <c r="C90" s="27">
        <v>313</v>
      </c>
      <c r="D90" s="6">
        <f t="shared" si="8"/>
        <v>315</v>
      </c>
      <c r="E90" s="6">
        <f t="shared" si="11"/>
        <v>297</v>
      </c>
      <c r="F90" s="29">
        <f t="shared" si="9"/>
        <v>-16</v>
      </c>
      <c r="G90" s="29">
        <f t="shared" si="12"/>
        <v>16</v>
      </c>
      <c r="H90" s="29">
        <f t="shared" si="10"/>
        <v>256</v>
      </c>
      <c r="I90" s="29">
        <f t="shared" si="13"/>
        <v>5.1118210862619806</v>
      </c>
    </row>
    <row r="91" spans="1:9" x14ac:dyDescent="0.5">
      <c r="A91" s="24">
        <v>89</v>
      </c>
      <c r="B91" s="26">
        <v>20576</v>
      </c>
      <c r="C91" s="27">
        <v>318</v>
      </c>
      <c r="D91" s="6">
        <f t="shared" si="8"/>
        <v>315.5</v>
      </c>
      <c r="E91" s="6">
        <f t="shared" si="11"/>
        <v>315</v>
      </c>
      <c r="F91" s="29">
        <f t="shared" si="9"/>
        <v>-3</v>
      </c>
      <c r="G91" s="29">
        <f t="shared" si="12"/>
        <v>3</v>
      </c>
      <c r="H91" s="29">
        <f t="shared" si="10"/>
        <v>9</v>
      </c>
      <c r="I91" s="29">
        <f t="shared" si="13"/>
        <v>0.94339622641509435</v>
      </c>
    </row>
    <row r="92" spans="1:9" x14ac:dyDescent="0.5">
      <c r="A92" s="24">
        <v>90</v>
      </c>
      <c r="B92" s="26">
        <v>20607</v>
      </c>
      <c r="C92" s="27">
        <v>374</v>
      </c>
      <c r="D92" s="6">
        <f t="shared" si="8"/>
        <v>346</v>
      </c>
      <c r="E92" s="6">
        <f t="shared" si="11"/>
        <v>315.5</v>
      </c>
      <c r="F92" s="29">
        <f t="shared" si="9"/>
        <v>-58.5</v>
      </c>
      <c r="G92" s="29">
        <f t="shared" si="12"/>
        <v>58.5</v>
      </c>
      <c r="H92" s="29">
        <f t="shared" si="10"/>
        <v>3422.25</v>
      </c>
      <c r="I92" s="29">
        <f t="shared" si="13"/>
        <v>15.641711229946523</v>
      </c>
    </row>
    <row r="93" spans="1:9" x14ac:dyDescent="0.5">
      <c r="A93" s="24">
        <v>91</v>
      </c>
      <c r="B93" s="26">
        <v>20637</v>
      </c>
      <c r="C93" s="27">
        <v>413</v>
      </c>
      <c r="D93" s="6">
        <f t="shared" si="8"/>
        <v>393.5</v>
      </c>
      <c r="E93" s="6">
        <f t="shared" si="11"/>
        <v>346</v>
      </c>
      <c r="F93" s="29">
        <f t="shared" si="9"/>
        <v>-67</v>
      </c>
      <c r="G93" s="29">
        <f t="shared" si="12"/>
        <v>67</v>
      </c>
      <c r="H93" s="29">
        <f t="shared" si="10"/>
        <v>4489</v>
      </c>
      <c r="I93" s="29">
        <f t="shared" si="13"/>
        <v>16.222760290556902</v>
      </c>
    </row>
    <row r="94" spans="1:9" x14ac:dyDescent="0.5">
      <c r="A94" s="24">
        <v>92</v>
      </c>
      <c r="B94" s="26">
        <v>20668</v>
      </c>
      <c r="C94" s="27">
        <v>405</v>
      </c>
      <c r="D94" s="6">
        <f t="shared" si="8"/>
        <v>409</v>
      </c>
      <c r="E94" s="6">
        <f t="shared" si="11"/>
        <v>393.5</v>
      </c>
      <c r="F94" s="29">
        <f t="shared" si="9"/>
        <v>-11.5</v>
      </c>
      <c r="G94" s="29">
        <f t="shared" si="12"/>
        <v>11.5</v>
      </c>
      <c r="H94" s="29">
        <f t="shared" si="10"/>
        <v>132.25</v>
      </c>
      <c r="I94" s="29">
        <f t="shared" si="13"/>
        <v>2.8395061728395063</v>
      </c>
    </row>
    <row r="95" spans="1:9" x14ac:dyDescent="0.5">
      <c r="A95" s="24">
        <v>93</v>
      </c>
      <c r="B95" s="26">
        <v>20699</v>
      </c>
      <c r="C95" s="27">
        <v>355</v>
      </c>
      <c r="D95" s="6">
        <f t="shared" si="8"/>
        <v>380</v>
      </c>
      <c r="E95" s="6">
        <f t="shared" si="11"/>
        <v>409</v>
      </c>
      <c r="F95" s="29">
        <f t="shared" si="9"/>
        <v>54</v>
      </c>
      <c r="G95" s="29">
        <f t="shared" si="12"/>
        <v>54</v>
      </c>
      <c r="H95" s="29">
        <f t="shared" si="10"/>
        <v>2916</v>
      </c>
      <c r="I95" s="29">
        <f t="shared" si="13"/>
        <v>15.211267605633802</v>
      </c>
    </row>
    <row r="96" spans="1:9" x14ac:dyDescent="0.5">
      <c r="A96" s="24">
        <v>94</v>
      </c>
      <c r="B96" s="26">
        <v>20729</v>
      </c>
      <c r="C96" s="27">
        <v>306</v>
      </c>
      <c r="D96" s="6">
        <f t="shared" si="8"/>
        <v>330.5</v>
      </c>
      <c r="E96" s="6">
        <f t="shared" si="11"/>
        <v>380</v>
      </c>
      <c r="F96" s="29">
        <f t="shared" si="9"/>
        <v>74</v>
      </c>
      <c r="G96" s="29">
        <f t="shared" si="12"/>
        <v>74</v>
      </c>
      <c r="H96" s="29">
        <f t="shared" si="10"/>
        <v>5476</v>
      </c>
      <c r="I96" s="29">
        <f t="shared" si="13"/>
        <v>24.183006535947712</v>
      </c>
    </row>
    <row r="97" spans="1:9" x14ac:dyDescent="0.5">
      <c r="A97" s="24">
        <v>95</v>
      </c>
      <c r="B97" s="26">
        <v>20760</v>
      </c>
      <c r="C97" s="27">
        <v>271</v>
      </c>
      <c r="D97" s="6">
        <f t="shared" si="8"/>
        <v>288.5</v>
      </c>
      <c r="E97" s="6">
        <f t="shared" si="11"/>
        <v>330.5</v>
      </c>
      <c r="F97" s="29">
        <f t="shared" si="9"/>
        <v>59.5</v>
      </c>
      <c r="G97" s="29">
        <f t="shared" si="12"/>
        <v>59.5</v>
      </c>
      <c r="H97" s="29">
        <f t="shared" si="10"/>
        <v>3540.25</v>
      </c>
      <c r="I97" s="29">
        <f t="shared" si="13"/>
        <v>21.955719557195572</v>
      </c>
    </row>
    <row r="98" spans="1:9" x14ac:dyDescent="0.5">
      <c r="A98" s="24">
        <v>96</v>
      </c>
      <c r="B98" s="26">
        <v>20790</v>
      </c>
      <c r="C98" s="27">
        <v>306</v>
      </c>
      <c r="D98" s="6">
        <f t="shared" si="8"/>
        <v>288.5</v>
      </c>
      <c r="E98" s="6">
        <f t="shared" si="11"/>
        <v>288.5</v>
      </c>
      <c r="F98" s="29">
        <f t="shared" si="9"/>
        <v>-17.5</v>
      </c>
      <c r="G98" s="29">
        <f t="shared" si="12"/>
        <v>17.5</v>
      </c>
      <c r="H98" s="29">
        <f t="shared" si="10"/>
        <v>306.25</v>
      </c>
      <c r="I98" s="29">
        <f t="shared" si="13"/>
        <v>5.7189542483660132</v>
      </c>
    </row>
    <row r="99" spans="1:9" x14ac:dyDescent="0.5">
      <c r="A99" s="24">
        <v>97</v>
      </c>
      <c r="B99" s="26">
        <v>20821</v>
      </c>
      <c r="C99" s="27">
        <v>315</v>
      </c>
      <c r="D99" s="6">
        <f t="shared" si="8"/>
        <v>310.5</v>
      </c>
      <c r="E99" s="6">
        <f t="shared" si="11"/>
        <v>288.5</v>
      </c>
      <c r="F99" s="29">
        <f t="shared" si="9"/>
        <v>-26.5</v>
      </c>
      <c r="G99" s="29">
        <f t="shared" si="12"/>
        <v>26.5</v>
      </c>
      <c r="H99" s="29">
        <f t="shared" si="10"/>
        <v>702.25</v>
      </c>
      <c r="I99" s="29">
        <f t="shared" si="13"/>
        <v>8.412698412698413</v>
      </c>
    </row>
    <row r="100" spans="1:9" x14ac:dyDescent="0.5">
      <c r="A100" s="24">
        <v>98</v>
      </c>
      <c r="B100" s="26">
        <v>20852</v>
      </c>
      <c r="C100" s="27">
        <v>301</v>
      </c>
      <c r="D100" s="6">
        <f t="shared" si="8"/>
        <v>308</v>
      </c>
      <c r="E100" s="6">
        <f t="shared" si="11"/>
        <v>310.5</v>
      </c>
      <c r="F100" s="29">
        <f t="shared" si="9"/>
        <v>9.5</v>
      </c>
      <c r="G100" s="29">
        <f t="shared" si="12"/>
        <v>9.5</v>
      </c>
      <c r="H100" s="29">
        <f t="shared" si="10"/>
        <v>90.25</v>
      </c>
      <c r="I100" s="29">
        <f t="shared" si="13"/>
        <v>3.1561461794019934</v>
      </c>
    </row>
    <row r="101" spans="1:9" x14ac:dyDescent="0.5">
      <c r="A101" s="24">
        <v>99</v>
      </c>
      <c r="B101" s="26">
        <v>20880</v>
      </c>
      <c r="C101" s="27">
        <v>356</v>
      </c>
      <c r="D101" s="6">
        <f t="shared" si="8"/>
        <v>328.5</v>
      </c>
      <c r="E101" s="6">
        <f t="shared" si="11"/>
        <v>308</v>
      </c>
      <c r="F101" s="29">
        <f t="shared" si="9"/>
        <v>-48</v>
      </c>
      <c r="G101" s="29">
        <f t="shared" si="12"/>
        <v>48</v>
      </c>
      <c r="H101" s="29">
        <f t="shared" si="10"/>
        <v>2304</v>
      </c>
      <c r="I101" s="29">
        <f t="shared" si="13"/>
        <v>13.48314606741573</v>
      </c>
    </row>
    <row r="102" spans="1:9" x14ac:dyDescent="0.5">
      <c r="A102" s="24">
        <v>100</v>
      </c>
      <c r="B102" s="26">
        <v>20911</v>
      </c>
      <c r="C102" s="27">
        <v>348</v>
      </c>
      <c r="D102" s="6">
        <f t="shared" si="8"/>
        <v>352</v>
      </c>
      <c r="E102" s="6">
        <f t="shared" si="11"/>
        <v>328.5</v>
      </c>
      <c r="F102" s="29">
        <f t="shared" si="9"/>
        <v>-19.5</v>
      </c>
      <c r="G102" s="29">
        <f t="shared" si="12"/>
        <v>19.5</v>
      </c>
      <c r="H102" s="29">
        <f t="shared" si="10"/>
        <v>380.25</v>
      </c>
      <c r="I102" s="29">
        <f t="shared" si="13"/>
        <v>5.6034482758620694</v>
      </c>
    </row>
    <row r="103" spans="1:9" x14ac:dyDescent="0.5">
      <c r="A103" s="24">
        <v>101</v>
      </c>
      <c r="B103" s="26">
        <v>20941</v>
      </c>
      <c r="C103" s="27">
        <v>355</v>
      </c>
      <c r="D103" s="6">
        <f t="shared" si="8"/>
        <v>351.5</v>
      </c>
      <c r="E103" s="6">
        <f t="shared" si="11"/>
        <v>352</v>
      </c>
      <c r="F103" s="29">
        <f t="shared" si="9"/>
        <v>-3</v>
      </c>
      <c r="G103" s="29">
        <f t="shared" si="12"/>
        <v>3</v>
      </c>
      <c r="H103" s="29">
        <f t="shared" si="10"/>
        <v>9</v>
      </c>
      <c r="I103" s="29">
        <f t="shared" si="13"/>
        <v>0.84507042253521114</v>
      </c>
    </row>
    <row r="104" spans="1:9" x14ac:dyDescent="0.5">
      <c r="A104" s="24">
        <v>102</v>
      </c>
      <c r="B104" s="26">
        <v>20972</v>
      </c>
      <c r="C104" s="27">
        <v>422</v>
      </c>
      <c r="D104" s="6">
        <f t="shared" si="8"/>
        <v>388.5</v>
      </c>
      <c r="E104" s="6">
        <f t="shared" si="11"/>
        <v>351.5</v>
      </c>
      <c r="F104" s="29">
        <f t="shared" si="9"/>
        <v>-70.5</v>
      </c>
      <c r="G104" s="29">
        <f t="shared" si="12"/>
        <v>70.5</v>
      </c>
      <c r="H104" s="29">
        <f t="shared" si="10"/>
        <v>4970.25</v>
      </c>
      <c r="I104" s="29">
        <f t="shared" si="13"/>
        <v>16.706161137440759</v>
      </c>
    </row>
    <row r="105" spans="1:9" x14ac:dyDescent="0.5">
      <c r="A105" s="24">
        <v>103</v>
      </c>
      <c r="B105" s="26">
        <v>21002</v>
      </c>
      <c r="C105" s="27">
        <v>465</v>
      </c>
      <c r="D105" s="6">
        <f t="shared" si="8"/>
        <v>443.5</v>
      </c>
      <c r="E105" s="6">
        <f t="shared" si="11"/>
        <v>388.5</v>
      </c>
      <c r="F105" s="29">
        <f t="shared" si="9"/>
        <v>-76.5</v>
      </c>
      <c r="G105" s="29">
        <f t="shared" si="12"/>
        <v>76.5</v>
      </c>
      <c r="H105" s="29">
        <f t="shared" si="10"/>
        <v>5852.25</v>
      </c>
      <c r="I105" s="29">
        <f t="shared" si="13"/>
        <v>16.451612903225808</v>
      </c>
    </row>
    <row r="106" spans="1:9" x14ac:dyDescent="0.5">
      <c r="A106" s="24">
        <v>104</v>
      </c>
      <c r="B106" s="26">
        <v>21033</v>
      </c>
      <c r="C106" s="27">
        <v>467</v>
      </c>
      <c r="D106" s="6">
        <f t="shared" si="8"/>
        <v>466</v>
      </c>
      <c r="E106" s="6">
        <f t="shared" si="11"/>
        <v>443.5</v>
      </c>
      <c r="F106" s="29">
        <f t="shared" si="9"/>
        <v>-23.5</v>
      </c>
      <c r="G106" s="29">
        <f t="shared" si="12"/>
        <v>23.5</v>
      </c>
      <c r="H106" s="29">
        <f t="shared" si="10"/>
        <v>552.25</v>
      </c>
      <c r="I106" s="29">
        <f t="shared" si="13"/>
        <v>5.0321199143468949</v>
      </c>
    </row>
    <row r="107" spans="1:9" x14ac:dyDescent="0.5">
      <c r="A107" s="24">
        <v>105</v>
      </c>
      <c r="B107" s="26">
        <v>21064</v>
      </c>
      <c r="C107" s="27">
        <v>404</v>
      </c>
      <c r="D107" s="6">
        <f t="shared" si="8"/>
        <v>435.5</v>
      </c>
      <c r="E107" s="6">
        <f t="shared" si="11"/>
        <v>466</v>
      </c>
      <c r="F107" s="29">
        <f t="shared" si="9"/>
        <v>62</v>
      </c>
      <c r="G107" s="29">
        <f t="shared" si="12"/>
        <v>62</v>
      </c>
      <c r="H107" s="29">
        <f t="shared" si="10"/>
        <v>3844</v>
      </c>
      <c r="I107" s="29">
        <f t="shared" si="13"/>
        <v>15.346534653465346</v>
      </c>
    </row>
    <row r="108" spans="1:9" x14ac:dyDescent="0.5">
      <c r="A108" s="24">
        <v>106</v>
      </c>
      <c r="B108" s="26">
        <v>21094</v>
      </c>
      <c r="C108" s="27">
        <v>347</v>
      </c>
      <c r="D108" s="6">
        <f t="shared" si="8"/>
        <v>375.5</v>
      </c>
      <c r="E108" s="6">
        <f t="shared" si="11"/>
        <v>435.5</v>
      </c>
      <c r="F108" s="29">
        <f t="shared" si="9"/>
        <v>88.5</v>
      </c>
      <c r="G108" s="29">
        <f t="shared" si="12"/>
        <v>88.5</v>
      </c>
      <c r="H108" s="29">
        <f t="shared" si="10"/>
        <v>7832.25</v>
      </c>
      <c r="I108" s="29">
        <f t="shared" si="13"/>
        <v>25.504322766570603</v>
      </c>
    </row>
    <row r="109" spans="1:9" x14ac:dyDescent="0.5">
      <c r="A109" s="24">
        <v>107</v>
      </c>
      <c r="B109" s="26">
        <v>21125</v>
      </c>
      <c r="C109" s="27">
        <v>305</v>
      </c>
      <c r="D109" s="6">
        <f t="shared" si="8"/>
        <v>326</v>
      </c>
      <c r="E109" s="6">
        <f t="shared" si="11"/>
        <v>375.5</v>
      </c>
      <c r="F109" s="29">
        <f t="shared" si="9"/>
        <v>70.5</v>
      </c>
      <c r="G109" s="29">
        <f t="shared" si="12"/>
        <v>70.5</v>
      </c>
      <c r="H109" s="29">
        <f t="shared" si="10"/>
        <v>4970.25</v>
      </c>
      <c r="I109" s="29">
        <f t="shared" si="13"/>
        <v>23.114754098360656</v>
      </c>
    </row>
    <row r="110" spans="1:9" x14ac:dyDescent="0.5">
      <c r="A110" s="24">
        <v>108</v>
      </c>
      <c r="B110" s="26">
        <v>21155</v>
      </c>
      <c r="C110" s="27">
        <v>336</v>
      </c>
      <c r="D110" s="6">
        <f t="shared" si="8"/>
        <v>320.5</v>
      </c>
      <c r="E110" s="6">
        <f t="shared" si="11"/>
        <v>326</v>
      </c>
      <c r="F110" s="29">
        <f t="shared" si="9"/>
        <v>-10</v>
      </c>
      <c r="G110" s="29">
        <f t="shared" si="12"/>
        <v>10</v>
      </c>
      <c r="H110" s="29">
        <f t="shared" si="10"/>
        <v>100</v>
      </c>
      <c r="I110" s="29">
        <f t="shared" si="13"/>
        <v>2.9761904761904758</v>
      </c>
    </row>
    <row r="111" spans="1:9" x14ac:dyDescent="0.5">
      <c r="A111" s="24">
        <v>109</v>
      </c>
      <c r="B111" s="26">
        <v>21186</v>
      </c>
      <c r="C111" s="27">
        <v>340</v>
      </c>
      <c r="D111" s="6">
        <f t="shared" si="8"/>
        <v>338</v>
      </c>
      <c r="E111" s="6">
        <f t="shared" si="11"/>
        <v>320.5</v>
      </c>
      <c r="F111" s="29">
        <f t="shared" si="9"/>
        <v>-19.5</v>
      </c>
      <c r="G111" s="29">
        <f t="shared" si="12"/>
        <v>19.5</v>
      </c>
      <c r="H111" s="29">
        <f t="shared" si="10"/>
        <v>380.25</v>
      </c>
      <c r="I111" s="29">
        <f t="shared" si="13"/>
        <v>5.7352941176470589</v>
      </c>
    </row>
    <row r="112" spans="1:9" x14ac:dyDescent="0.5">
      <c r="A112" s="24">
        <v>110</v>
      </c>
      <c r="B112" s="26">
        <v>21217</v>
      </c>
      <c r="C112" s="27">
        <v>318</v>
      </c>
      <c r="D112" s="6">
        <f t="shared" si="8"/>
        <v>329</v>
      </c>
      <c r="E112" s="6">
        <f t="shared" si="11"/>
        <v>338</v>
      </c>
      <c r="F112" s="29">
        <f t="shared" si="9"/>
        <v>20</v>
      </c>
      <c r="G112" s="29">
        <f t="shared" si="12"/>
        <v>20</v>
      </c>
      <c r="H112" s="29">
        <f t="shared" si="10"/>
        <v>400</v>
      </c>
      <c r="I112" s="29">
        <f t="shared" si="13"/>
        <v>6.2893081761006293</v>
      </c>
    </row>
    <row r="113" spans="1:9" x14ac:dyDescent="0.5">
      <c r="A113" s="24">
        <v>111</v>
      </c>
      <c r="B113" s="26">
        <v>21245</v>
      </c>
      <c r="C113" s="27">
        <v>362</v>
      </c>
      <c r="D113" s="6">
        <f t="shared" si="8"/>
        <v>340</v>
      </c>
      <c r="E113" s="6">
        <f t="shared" si="11"/>
        <v>329</v>
      </c>
      <c r="F113" s="29">
        <f t="shared" si="9"/>
        <v>-33</v>
      </c>
      <c r="G113" s="29">
        <f t="shared" si="12"/>
        <v>33</v>
      </c>
      <c r="H113" s="29">
        <f t="shared" si="10"/>
        <v>1089</v>
      </c>
      <c r="I113" s="29">
        <f t="shared" si="13"/>
        <v>9.1160220994475143</v>
      </c>
    </row>
    <row r="114" spans="1:9" x14ac:dyDescent="0.5">
      <c r="A114" s="24">
        <v>112</v>
      </c>
      <c r="B114" s="26">
        <v>21276</v>
      </c>
      <c r="C114" s="27">
        <v>348</v>
      </c>
      <c r="D114" s="6">
        <f t="shared" si="8"/>
        <v>355</v>
      </c>
      <c r="E114" s="6">
        <f t="shared" si="11"/>
        <v>340</v>
      </c>
      <c r="F114" s="29">
        <f t="shared" si="9"/>
        <v>-8</v>
      </c>
      <c r="G114" s="29">
        <f t="shared" si="12"/>
        <v>8</v>
      </c>
      <c r="H114" s="29">
        <f t="shared" si="10"/>
        <v>64</v>
      </c>
      <c r="I114" s="29">
        <f t="shared" si="13"/>
        <v>2.2988505747126435</v>
      </c>
    </row>
    <row r="115" spans="1:9" x14ac:dyDescent="0.5">
      <c r="A115" s="24">
        <v>113</v>
      </c>
      <c r="B115" s="26">
        <v>21306</v>
      </c>
      <c r="C115" s="27">
        <v>363</v>
      </c>
      <c r="D115" s="6">
        <f t="shared" si="8"/>
        <v>355.5</v>
      </c>
      <c r="E115" s="6">
        <f t="shared" si="11"/>
        <v>355</v>
      </c>
      <c r="F115" s="29">
        <f t="shared" si="9"/>
        <v>-8</v>
      </c>
      <c r="G115" s="29">
        <f t="shared" si="12"/>
        <v>8</v>
      </c>
      <c r="H115" s="29">
        <f t="shared" si="10"/>
        <v>64</v>
      </c>
      <c r="I115" s="29">
        <f t="shared" si="13"/>
        <v>2.2038567493112948</v>
      </c>
    </row>
    <row r="116" spans="1:9" x14ac:dyDescent="0.5">
      <c r="A116" s="24">
        <v>114</v>
      </c>
      <c r="B116" s="26">
        <v>21337</v>
      </c>
      <c r="C116" s="27">
        <v>435</v>
      </c>
      <c r="D116" s="6">
        <f t="shared" si="8"/>
        <v>399</v>
      </c>
      <c r="E116" s="6">
        <f t="shared" si="11"/>
        <v>355.5</v>
      </c>
      <c r="F116" s="29">
        <f t="shared" si="9"/>
        <v>-79.5</v>
      </c>
      <c r="G116" s="29">
        <f t="shared" si="12"/>
        <v>79.5</v>
      </c>
      <c r="H116" s="29">
        <f t="shared" si="10"/>
        <v>6320.25</v>
      </c>
      <c r="I116" s="29">
        <f t="shared" si="13"/>
        <v>18.275862068965516</v>
      </c>
    </row>
    <row r="117" spans="1:9" x14ac:dyDescent="0.5">
      <c r="A117" s="24">
        <v>115</v>
      </c>
      <c r="B117" s="26">
        <v>21367</v>
      </c>
      <c r="C117" s="27">
        <v>491</v>
      </c>
      <c r="D117" s="6">
        <f t="shared" si="8"/>
        <v>463</v>
      </c>
      <c r="E117" s="6">
        <f t="shared" si="11"/>
        <v>399</v>
      </c>
      <c r="F117" s="29">
        <f t="shared" si="9"/>
        <v>-92</v>
      </c>
      <c r="G117" s="29">
        <f t="shared" si="12"/>
        <v>92</v>
      </c>
      <c r="H117" s="29">
        <f t="shared" si="10"/>
        <v>8464</v>
      </c>
      <c r="I117" s="29">
        <f t="shared" si="13"/>
        <v>18.737270875763748</v>
      </c>
    </row>
    <row r="118" spans="1:9" x14ac:dyDescent="0.5">
      <c r="A118" s="24">
        <v>116</v>
      </c>
      <c r="B118" s="26">
        <v>21398</v>
      </c>
      <c r="C118" s="27">
        <v>505</v>
      </c>
      <c r="D118" s="6">
        <f t="shared" si="8"/>
        <v>498</v>
      </c>
      <c r="E118" s="6">
        <f t="shared" si="11"/>
        <v>463</v>
      </c>
      <c r="F118" s="29">
        <f t="shared" si="9"/>
        <v>-42</v>
      </c>
      <c r="G118" s="29">
        <f t="shared" si="12"/>
        <v>42</v>
      </c>
      <c r="H118" s="29">
        <f t="shared" si="10"/>
        <v>1764</v>
      </c>
      <c r="I118" s="29">
        <f t="shared" si="13"/>
        <v>8.3168316831683171</v>
      </c>
    </row>
    <row r="119" spans="1:9" x14ac:dyDescent="0.5">
      <c r="A119" s="24">
        <v>117</v>
      </c>
      <c r="B119" s="26">
        <v>21429</v>
      </c>
      <c r="C119" s="27">
        <v>404</v>
      </c>
      <c r="D119" s="6">
        <f t="shared" si="8"/>
        <v>454.5</v>
      </c>
      <c r="E119" s="6">
        <f t="shared" si="11"/>
        <v>498</v>
      </c>
      <c r="F119" s="29">
        <f t="shared" si="9"/>
        <v>94</v>
      </c>
      <c r="G119" s="29">
        <f t="shared" si="12"/>
        <v>94</v>
      </c>
      <c r="H119" s="29">
        <f t="shared" si="10"/>
        <v>8836</v>
      </c>
      <c r="I119" s="29">
        <f t="shared" si="13"/>
        <v>23.267326732673268</v>
      </c>
    </row>
    <row r="120" spans="1:9" x14ac:dyDescent="0.5">
      <c r="A120" s="24">
        <v>118</v>
      </c>
      <c r="B120" s="26">
        <v>21459</v>
      </c>
      <c r="C120" s="27">
        <v>359</v>
      </c>
      <c r="D120" s="6">
        <f t="shared" si="8"/>
        <v>381.5</v>
      </c>
      <c r="E120" s="6">
        <f t="shared" si="11"/>
        <v>454.5</v>
      </c>
      <c r="F120" s="29">
        <f t="shared" si="9"/>
        <v>95.5</v>
      </c>
      <c r="G120" s="29">
        <f t="shared" si="12"/>
        <v>95.5</v>
      </c>
      <c r="H120" s="29">
        <f t="shared" si="10"/>
        <v>9120.25</v>
      </c>
      <c r="I120" s="29">
        <f t="shared" si="13"/>
        <v>26.601671309192199</v>
      </c>
    </row>
    <row r="121" spans="1:9" x14ac:dyDescent="0.5">
      <c r="A121" s="24">
        <v>119</v>
      </c>
      <c r="B121" s="26">
        <v>21490</v>
      </c>
      <c r="C121" s="27">
        <v>310</v>
      </c>
      <c r="D121" s="6">
        <f t="shared" si="8"/>
        <v>334.5</v>
      </c>
      <c r="E121" s="6">
        <f t="shared" si="11"/>
        <v>381.5</v>
      </c>
      <c r="F121" s="29">
        <f t="shared" si="9"/>
        <v>71.5</v>
      </c>
      <c r="G121" s="29">
        <f t="shared" si="12"/>
        <v>71.5</v>
      </c>
      <c r="H121" s="29">
        <f t="shared" si="10"/>
        <v>5112.25</v>
      </c>
      <c r="I121" s="29">
        <f t="shared" si="13"/>
        <v>23.06451612903226</v>
      </c>
    </row>
    <row r="122" spans="1:9" x14ac:dyDescent="0.5">
      <c r="A122" s="24">
        <v>120</v>
      </c>
      <c r="B122" s="26">
        <v>21520</v>
      </c>
      <c r="C122" s="27">
        <v>337</v>
      </c>
      <c r="D122" s="6">
        <f t="shared" si="8"/>
        <v>323.5</v>
      </c>
      <c r="E122" s="6">
        <f t="shared" si="11"/>
        <v>334.5</v>
      </c>
      <c r="F122" s="29">
        <f t="shared" si="9"/>
        <v>-2.5</v>
      </c>
      <c r="G122" s="29">
        <f t="shared" si="12"/>
        <v>2.5</v>
      </c>
      <c r="H122" s="29">
        <f t="shared" si="10"/>
        <v>6.25</v>
      </c>
      <c r="I122" s="29">
        <f t="shared" si="13"/>
        <v>0.74183976261127604</v>
      </c>
    </row>
    <row r="123" spans="1:9" x14ac:dyDescent="0.5">
      <c r="A123" s="24">
        <v>121</v>
      </c>
      <c r="B123" s="26">
        <v>21551</v>
      </c>
      <c r="C123" s="27">
        <v>360</v>
      </c>
      <c r="D123" s="6">
        <f t="shared" si="8"/>
        <v>348.5</v>
      </c>
      <c r="E123" s="6">
        <f t="shared" si="11"/>
        <v>323.5</v>
      </c>
      <c r="F123" s="29">
        <f t="shared" si="9"/>
        <v>-36.5</v>
      </c>
      <c r="G123" s="29">
        <f t="shared" si="12"/>
        <v>36.5</v>
      </c>
      <c r="H123" s="29">
        <f t="shared" si="10"/>
        <v>1332.25</v>
      </c>
      <c r="I123" s="29">
        <f t="shared" si="13"/>
        <v>10.138888888888889</v>
      </c>
    </row>
    <row r="124" spans="1:9" x14ac:dyDescent="0.5">
      <c r="A124" s="24">
        <v>122</v>
      </c>
      <c r="B124" s="26">
        <v>21582</v>
      </c>
      <c r="C124" s="27">
        <v>342</v>
      </c>
      <c r="D124" s="6">
        <f t="shared" si="8"/>
        <v>351</v>
      </c>
      <c r="E124" s="6">
        <f t="shared" si="11"/>
        <v>348.5</v>
      </c>
      <c r="F124" s="29">
        <f t="shared" si="9"/>
        <v>6.5</v>
      </c>
      <c r="G124" s="29">
        <f t="shared" si="12"/>
        <v>6.5</v>
      </c>
      <c r="H124" s="29">
        <f t="shared" si="10"/>
        <v>42.25</v>
      </c>
      <c r="I124" s="29">
        <f t="shared" si="13"/>
        <v>1.9005847953216373</v>
      </c>
    </row>
    <row r="125" spans="1:9" x14ac:dyDescent="0.5">
      <c r="A125" s="24">
        <v>123</v>
      </c>
      <c r="B125" s="26">
        <v>21610</v>
      </c>
      <c r="C125" s="27">
        <v>406</v>
      </c>
      <c r="D125" s="6">
        <f t="shared" si="8"/>
        <v>374</v>
      </c>
      <c r="E125" s="6">
        <f t="shared" si="11"/>
        <v>351</v>
      </c>
      <c r="F125" s="29">
        <f t="shared" si="9"/>
        <v>-55</v>
      </c>
      <c r="G125" s="29">
        <f t="shared" si="12"/>
        <v>55</v>
      </c>
      <c r="H125" s="29">
        <f t="shared" si="10"/>
        <v>3025</v>
      </c>
      <c r="I125" s="29">
        <f t="shared" si="13"/>
        <v>13.546798029556651</v>
      </c>
    </row>
    <row r="126" spans="1:9" x14ac:dyDescent="0.5">
      <c r="A126" s="24">
        <v>124</v>
      </c>
      <c r="B126" s="26">
        <v>21641</v>
      </c>
      <c r="C126" s="27">
        <v>396</v>
      </c>
      <c r="D126" s="6">
        <f t="shared" si="8"/>
        <v>401</v>
      </c>
      <c r="E126" s="6">
        <f t="shared" si="11"/>
        <v>374</v>
      </c>
      <c r="F126" s="29">
        <f t="shared" si="9"/>
        <v>-22</v>
      </c>
      <c r="G126" s="29">
        <f t="shared" si="12"/>
        <v>22</v>
      </c>
      <c r="H126" s="29">
        <f t="shared" si="10"/>
        <v>484</v>
      </c>
      <c r="I126" s="29">
        <f t="shared" si="13"/>
        <v>5.5555555555555554</v>
      </c>
    </row>
    <row r="127" spans="1:9" x14ac:dyDescent="0.5">
      <c r="A127" s="24">
        <v>125</v>
      </c>
      <c r="B127" s="26">
        <v>21671</v>
      </c>
      <c r="C127" s="27">
        <v>420</v>
      </c>
      <c r="D127" s="6">
        <f t="shared" si="8"/>
        <v>408</v>
      </c>
      <c r="E127" s="6">
        <f t="shared" si="11"/>
        <v>401</v>
      </c>
      <c r="F127" s="29">
        <f t="shared" si="9"/>
        <v>-19</v>
      </c>
      <c r="G127" s="29">
        <f t="shared" si="12"/>
        <v>19</v>
      </c>
      <c r="H127" s="29">
        <f t="shared" si="10"/>
        <v>361</v>
      </c>
      <c r="I127" s="29">
        <f t="shared" si="13"/>
        <v>4.5238095238095237</v>
      </c>
    </row>
    <row r="128" spans="1:9" x14ac:dyDescent="0.5">
      <c r="A128" s="24">
        <v>126</v>
      </c>
      <c r="B128" s="26">
        <v>21702</v>
      </c>
      <c r="C128" s="27">
        <v>472</v>
      </c>
      <c r="D128" s="6">
        <f t="shared" si="8"/>
        <v>446</v>
      </c>
      <c r="E128" s="6">
        <f t="shared" si="11"/>
        <v>408</v>
      </c>
      <c r="F128" s="29">
        <f t="shared" si="9"/>
        <v>-64</v>
      </c>
      <c r="G128" s="29">
        <f t="shared" si="12"/>
        <v>64</v>
      </c>
      <c r="H128" s="29">
        <f t="shared" si="10"/>
        <v>4096</v>
      </c>
      <c r="I128" s="29">
        <f t="shared" si="13"/>
        <v>13.559322033898304</v>
      </c>
    </row>
    <row r="129" spans="1:9" x14ac:dyDescent="0.5">
      <c r="A129" s="24">
        <v>127</v>
      </c>
      <c r="B129" s="26">
        <v>21732</v>
      </c>
      <c r="C129" s="27">
        <v>548</v>
      </c>
      <c r="D129" s="6">
        <f t="shared" si="8"/>
        <v>510</v>
      </c>
      <c r="E129" s="6">
        <f t="shared" si="11"/>
        <v>446</v>
      </c>
      <c r="F129" s="29">
        <f t="shared" si="9"/>
        <v>-102</v>
      </c>
      <c r="G129" s="29">
        <f t="shared" si="12"/>
        <v>102</v>
      </c>
      <c r="H129" s="29">
        <f t="shared" si="10"/>
        <v>10404</v>
      </c>
      <c r="I129" s="29">
        <f t="shared" si="13"/>
        <v>18.613138686131386</v>
      </c>
    </row>
    <row r="130" spans="1:9" x14ac:dyDescent="0.5">
      <c r="A130" s="24">
        <v>128</v>
      </c>
      <c r="B130" s="26">
        <v>21763</v>
      </c>
      <c r="C130" s="27">
        <v>559</v>
      </c>
      <c r="D130" s="6">
        <f t="shared" si="8"/>
        <v>553.5</v>
      </c>
      <c r="E130" s="6">
        <f t="shared" si="11"/>
        <v>510</v>
      </c>
      <c r="F130" s="29">
        <f t="shared" si="9"/>
        <v>-49</v>
      </c>
      <c r="G130" s="29">
        <f t="shared" si="12"/>
        <v>49</v>
      </c>
      <c r="H130" s="29">
        <f t="shared" si="10"/>
        <v>2401</v>
      </c>
      <c r="I130" s="29">
        <f t="shared" si="13"/>
        <v>8.7656529516994635</v>
      </c>
    </row>
    <row r="131" spans="1:9" x14ac:dyDescent="0.5">
      <c r="A131" s="24">
        <v>129</v>
      </c>
      <c r="B131" s="26">
        <v>21794</v>
      </c>
      <c r="C131" s="27">
        <v>463</v>
      </c>
      <c r="D131" s="6">
        <f t="shared" si="8"/>
        <v>511</v>
      </c>
      <c r="E131" s="6">
        <f t="shared" si="11"/>
        <v>553.5</v>
      </c>
      <c r="F131" s="29">
        <f t="shared" si="9"/>
        <v>90.5</v>
      </c>
      <c r="G131" s="29">
        <f t="shared" si="12"/>
        <v>90.5</v>
      </c>
      <c r="H131" s="29">
        <f t="shared" si="10"/>
        <v>8190.25</v>
      </c>
      <c r="I131" s="29">
        <f t="shared" si="13"/>
        <v>19.546436285097194</v>
      </c>
    </row>
    <row r="132" spans="1:9" x14ac:dyDescent="0.5">
      <c r="A132" s="24">
        <v>130</v>
      </c>
      <c r="B132" s="26">
        <v>21824</v>
      </c>
      <c r="C132" s="27">
        <v>407</v>
      </c>
      <c r="D132" s="6">
        <f t="shared" si="8"/>
        <v>435</v>
      </c>
      <c r="E132" s="6">
        <f t="shared" si="11"/>
        <v>511</v>
      </c>
      <c r="F132" s="29">
        <f t="shared" si="9"/>
        <v>104</v>
      </c>
      <c r="G132" s="29">
        <f t="shared" si="12"/>
        <v>104</v>
      </c>
      <c r="H132" s="29">
        <f t="shared" si="10"/>
        <v>10816</v>
      </c>
      <c r="I132" s="29">
        <f t="shared" si="13"/>
        <v>25.552825552825553</v>
      </c>
    </row>
    <row r="133" spans="1:9" x14ac:dyDescent="0.5">
      <c r="A133" s="24">
        <v>131</v>
      </c>
      <c r="B133" s="26">
        <v>21855</v>
      </c>
      <c r="C133" s="27">
        <v>362</v>
      </c>
      <c r="D133" s="6">
        <f t="shared" ref="D133:D146" si="14">AVERAGE(C132:C133)</f>
        <v>384.5</v>
      </c>
      <c r="E133" s="6">
        <f t="shared" si="11"/>
        <v>435</v>
      </c>
      <c r="F133" s="29">
        <f t="shared" ref="F133:F146" si="15">E133-C133</f>
        <v>73</v>
      </c>
      <c r="G133" s="29">
        <f t="shared" si="12"/>
        <v>73</v>
      </c>
      <c r="H133" s="29">
        <f t="shared" ref="H133:H146" si="16">G133^2</f>
        <v>5329</v>
      </c>
      <c r="I133" s="29">
        <f t="shared" si="13"/>
        <v>20.165745856353592</v>
      </c>
    </row>
    <row r="134" spans="1:9" x14ac:dyDescent="0.5">
      <c r="A134" s="24">
        <v>132</v>
      </c>
      <c r="B134" s="26">
        <v>21885</v>
      </c>
      <c r="C134" s="27">
        <v>405</v>
      </c>
      <c r="D134" s="6">
        <f t="shared" si="14"/>
        <v>383.5</v>
      </c>
      <c r="E134" s="6">
        <f t="shared" si="11"/>
        <v>384.5</v>
      </c>
      <c r="F134" s="29">
        <f t="shared" si="15"/>
        <v>-20.5</v>
      </c>
      <c r="G134" s="29">
        <f t="shared" si="12"/>
        <v>20.5</v>
      </c>
      <c r="H134" s="29">
        <f t="shared" si="16"/>
        <v>420.25</v>
      </c>
      <c r="I134" s="29">
        <f t="shared" si="13"/>
        <v>5.0617283950617287</v>
      </c>
    </row>
    <row r="135" spans="1:9" x14ac:dyDescent="0.5">
      <c r="A135" s="24">
        <v>133</v>
      </c>
      <c r="B135" s="26">
        <v>21916</v>
      </c>
      <c r="C135" s="27">
        <v>417</v>
      </c>
      <c r="D135" s="6">
        <f t="shared" si="14"/>
        <v>411</v>
      </c>
      <c r="E135" s="6">
        <f t="shared" ref="E135:E146" si="17">D134</f>
        <v>383.5</v>
      </c>
      <c r="F135" s="29">
        <f t="shared" si="15"/>
        <v>-33.5</v>
      </c>
      <c r="G135" s="29">
        <f t="shared" si="12"/>
        <v>33.5</v>
      </c>
      <c r="H135" s="29">
        <f t="shared" si="16"/>
        <v>1122.25</v>
      </c>
      <c r="I135" s="29">
        <f t="shared" si="13"/>
        <v>8.0335731414868103</v>
      </c>
    </row>
    <row r="136" spans="1:9" x14ac:dyDescent="0.5">
      <c r="A136" s="24">
        <v>134</v>
      </c>
      <c r="B136" s="26">
        <v>21947</v>
      </c>
      <c r="C136" s="27">
        <v>391</v>
      </c>
      <c r="D136" s="6">
        <f t="shared" si="14"/>
        <v>404</v>
      </c>
      <c r="E136" s="6">
        <f t="shared" si="17"/>
        <v>411</v>
      </c>
      <c r="F136" s="29">
        <f t="shared" si="15"/>
        <v>20</v>
      </c>
      <c r="G136" s="29">
        <f t="shared" si="12"/>
        <v>20</v>
      </c>
      <c r="H136" s="29">
        <f t="shared" si="16"/>
        <v>400</v>
      </c>
      <c r="I136" s="29">
        <f t="shared" si="13"/>
        <v>5.1150895140664963</v>
      </c>
    </row>
    <row r="137" spans="1:9" x14ac:dyDescent="0.5">
      <c r="A137" s="24">
        <v>135</v>
      </c>
      <c r="B137" s="26">
        <v>21976</v>
      </c>
      <c r="C137" s="27">
        <v>419</v>
      </c>
      <c r="D137" s="6">
        <f t="shared" si="14"/>
        <v>405</v>
      </c>
      <c r="E137" s="6">
        <f t="shared" si="17"/>
        <v>404</v>
      </c>
      <c r="F137" s="29">
        <f t="shared" si="15"/>
        <v>-15</v>
      </c>
      <c r="G137" s="29">
        <f t="shared" si="12"/>
        <v>15</v>
      </c>
      <c r="H137" s="29">
        <f t="shared" si="16"/>
        <v>225</v>
      </c>
      <c r="I137" s="29">
        <f t="shared" si="13"/>
        <v>3.5799522673031028</v>
      </c>
    </row>
    <row r="138" spans="1:9" x14ac:dyDescent="0.5">
      <c r="A138" s="24">
        <v>136</v>
      </c>
      <c r="B138" s="26">
        <v>22007</v>
      </c>
      <c r="C138" s="27">
        <v>461</v>
      </c>
      <c r="D138" s="6">
        <f t="shared" si="14"/>
        <v>440</v>
      </c>
      <c r="E138" s="6">
        <f t="shared" si="17"/>
        <v>405</v>
      </c>
      <c r="F138" s="29">
        <f t="shared" si="15"/>
        <v>-56</v>
      </c>
      <c r="G138" s="29">
        <f t="shared" si="12"/>
        <v>56</v>
      </c>
      <c r="H138" s="29">
        <f t="shared" si="16"/>
        <v>3136</v>
      </c>
      <c r="I138" s="29">
        <f t="shared" si="13"/>
        <v>12.147505422993492</v>
      </c>
    </row>
    <row r="139" spans="1:9" x14ac:dyDescent="0.5">
      <c r="A139" s="24">
        <v>137</v>
      </c>
      <c r="B139" s="26">
        <v>22037</v>
      </c>
      <c r="C139" s="27">
        <v>472</v>
      </c>
      <c r="D139" s="6">
        <f t="shared" si="14"/>
        <v>466.5</v>
      </c>
      <c r="E139" s="6">
        <f t="shared" si="17"/>
        <v>440</v>
      </c>
      <c r="F139" s="29">
        <f t="shared" si="15"/>
        <v>-32</v>
      </c>
      <c r="G139" s="29">
        <f t="shared" si="12"/>
        <v>32</v>
      </c>
      <c r="H139" s="29">
        <f t="shared" si="16"/>
        <v>1024</v>
      </c>
      <c r="I139" s="29">
        <f t="shared" si="13"/>
        <v>6.7796610169491522</v>
      </c>
    </row>
    <row r="140" spans="1:9" x14ac:dyDescent="0.5">
      <c r="A140" s="24">
        <v>138</v>
      </c>
      <c r="B140" s="26">
        <v>22068</v>
      </c>
      <c r="C140" s="27">
        <v>535</v>
      </c>
      <c r="D140" s="6">
        <f t="shared" si="14"/>
        <v>503.5</v>
      </c>
      <c r="E140" s="6">
        <f t="shared" si="17"/>
        <v>466.5</v>
      </c>
      <c r="F140" s="29">
        <f t="shared" si="15"/>
        <v>-68.5</v>
      </c>
      <c r="G140" s="29">
        <f t="shared" si="12"/>
        <v>68.5</v>
      </c>
      <c r="H140" s="29">
        <f t="shared" si="16"/>
        <v>4692.25</v>
      </c>
      <c r="I140" s="29">
        <f t="shared" si="13"/>
        <v>12.803738317757011</v>
      </c>
    </row>
    <row r="141" spans="1:9" x14ac:dyDescent="0.5">
      <c r="A141" s="24">
        <v>139</v>
      </c>
      <c r="B141" s="26">
        <v>22098</v>
      </c>
      <c r="C141" s="27">
        <v>622</v>
      </c>
      <c r="D141" s="6">
        <f t="shared" si="14"/>
        <v>578.5</v>
      </c>
      <c r="E141" s="6">
        <f t="shared" si="17"/>
        <v>503.5</v>
      </c>
      <c r="F141" s="29">
        <f t="shared" si="15"/>
        <v>-118.5</v>
      </c>
      <c r="G141" s="29">
        <f t="shared" si="12"/>
        <v>118.5</v>
      </c>
      <c r="H141" s="29">
        <f t="shared" si="16"/>
        <v>14042.25</v>
      </c>
      <c r="I141" s="29">
        <f t="shared" si="13"/>
        <v>19.05144694533762</v>
      </c>
    </row>
    <row r="142" spans="1:9" x14ac:dyDescent="0.5">
      <c r="A142" s="24">
        <v>140</v>
      </c>
      <c r="B142" s="26">
        <v>22129</v>
      </c>
      <c r="C142" s="27">
        <v>606</v>
      </c>
      <c r="D142" s="6">
        <f t="shared" si="14"/>
        <v>614</v>
      </c>
      <c r="E142" s="6">
        <f t="shared" si="17"/>
        <v>578.5</v>
      </c>
      <c r="F142" s="29">
        <f t="shared" si="15"/>
        <v>-27.5</v>
      </c>
      <c r="G142" s="29">
        <f t="shared" si="12"/>
        <v>27.5</v>
      </c>
      <c r="H142" s="29">
        <f t="shared" si="16"/>
        <v>756.25</v>
      </c>
      <c r="I142" s="29">
        <f t="shared" si="13"/>
        <v>4.5379537953795381</v>
      </c>
    </row>
    <row r="143" spans="1:9" x14ac:dyDescent="0.5">
      <c r="A143" s="24">
        <v>141</v>
      </c>
      <c r="B143" s="26">
        <v>22160</v>
      </c>
      <c r="C143" s="27">
        <v>508</v>
      </c>
      <c r="D143" s="6">
        <f t="shared" si="14"/>
        <v>557</v>
      </c>
      <c r="E143" s="6">
        <f t="shared" si="17"/>
        <v>614</v>
      </c>
      <c r="F143" s="29">
        <f t="shared" si="15"/>
        <v>106</v>
      </c>
      <c r="G143" s="29">
        <f t="shared" si="12"/>
        <v>106</v>
      </c>
      <c r="H143" s="29">
        <f t="shared" si="16"/>
        <v>11236</v>
      </c>
      <c r="I143" s="29">
        <f t="shared" si="13"/>
        <v>20.866141732283463</v>
      </c>
    </row>
    <row r="144" spans="1:9" x14ac:dyDescent="0.5">
      <c r="A144" s="24">
        <v>142</v>
      </c>
      <c r="B144" s="26">
        <v>22190</v>
      </c>
      <c r="C144" s="27">
        <v>461</v>
      </c>
      <c r="D144" s="6">
        <f t="shared" si="14"/>
        <v>484.5</v>
      </c>
      <c r="E144" s="6">
        <f t="shared" si="17"/>
        <v>557</v>
      </c>
      <c r="F144" s="29">
        <f t="shared" si="15"/>
        <v>96</v>
      </c>
      <c r="G144" s="29">
        <f t="shared" si="12"/>
        <v>96</v>
      </c>
      <c r="H144" s="29">
        <f t="shared" si="16"/>
        <v>9216</v>
      </c>
      <c r="I144" s="29">
        <f t="shared" si="13"/>
        <v>20.824295010845987</v>
      </c>
    </row>
    <row r="145" spans="1:9" x14ac:dyDescent="0.5">
      <c r="A145" s="24">
        <v>143</v>
      </c>
      <c r="B145" s="26">
        <v>22221</v>
      </c>
      <c r="C145" s="27">
        <v>390</v>
      </c>
      <c r="D145" s="6">
        <f t="shared" si="14"/>
        <v>425.5</v>
      </c>
      <c r="E145" s="6">
        <f t="shared" si="17"/>
        <v>484.5</v>
      </c>
      <c r="F145" s="29">
        <f t="shared" si="15"/>
        <v>94.5</v>
      </c>
      <c r="G145" s="29">
        <f t="shared" ref="G145:G146" si="18">ABS(F145)</f>
        <v>94.5</v>
      </c>
      <c r="H145" s="29">
        <f t="shared" si="16"/>
        <v>8930.25</v>
      </c>
      <c r="I145" s="29">
        <f t="shared" ref="I145:I146" si="19">G145/C145*100</f>
        <v>24.23076923076923</v>
      </c>
    </row>
    <row r="146" spans="1:9" ht="23.5" thickBot="1" x14ac:dyDescent="0.55000000000000004">
      <c r="A146" s="48">
        <v>144</v>
      </c>
      <c r="B146" s="49">
        <v>22251</v>
      </c>
      <c r="C146" s="50">
        <v>432</v>
      </c>
      <c r="D146" s="51">
        <f t="shared" si="14"/>
        <v>411</v>
      </c>
      <c r="E146" s="51">
        <f t="shared" si="17"/>
        <v>425.5</v>
      </c>
      <c r="F146" s="29">
        <f t="shared" si="15"/>
        <v>-6.5</v>
      </c>
      <c r="G146" s="29">
        <f t="shared" si="18"/>
        <v>6.5</v>
      </c>
      <c r="H146" s="29">
        <f t="shared" si="16"/>
        <v>42.25</v>
      </c>
      <c r="I146" s="29">
        <f t="shared" si="19"/>
        <v>1.5046296296296295</v>
      </c>
    </row>
    <row r="147" spans="1:9" ht="23.5" thickBot="1" x14ac:dyDescent="0.55000000000000004">
      <c r="A147" s="52">
        <v>145</v>
      </c>
      <c r="B147" s="53">
        <v>22282</v>
      </c>
      <c r="C147" s="57"/>
      <c r="D147" s="57"/>
      <c r="E147" s="59">
        <f>$D$146</f>
        <v>411</v>
      </c>
    </row>
    <row r="148" spans="1:9" ht="23.5" thickBot="1" x14ac:dyDescent="0.55000000000000004">
      <c r="A148" s="54">
        <v>146</v>
      </c>
      <c r="B148" s="47">
        <v>22313</v>
      </c>
      <c r="C148" s="7"/>
      <c r="D148" s="7"/>
      <c r="E148" s="59">
        <f>$D$146</f>
        <v>411</v>
      </c>
    </row>
    <row r="149" spans="1:9" ht="23.5" thickBot="1" x14ac:dyDescent="0.55000000000000004">
      <c r="A149" s="54">
        <v>147</v>
      </c>
      <c r="B149" s="47">
        <v>22341</v>
      </c>
      <c r="C149" s="7"/>
      <c r="D149" s="7"/>
      <c r="E149" s="59">
        <f t="shared" ref="E149:E152" si="20">$D$146</f>
        <v>411</v>
      </c>
    </row>
    <row r="150" spans="1:9" ht="23.5" thickBot="1" x14ac:dyDescent="0.55000000000000004">
      <c r="A150" s="54">
        <v>148</v>
      </c>
      <c r="B150" s="47">
        <v>22372</v>
      </c>
      <c r="C150" s="7"/>
      <c r="D150" s="7"/>
      <c r="E150" s="59">
        <f t="shared" si="20"/>
        <v>411</v>
      </c>
    </row>
    <row r="151" spans="1:9" ht="23.5" thickBot="1" x14ac:dyDescent="0.55000000000000004">
      <c r="A151" s="54">
        <v>149</v>
      </c>
      <c r="B151" s="47">
        <v>22402</v>
      </c>
      <c r="C151" s="7"/>
      <c r="D151" s="7"/>
      <c r="E151" s="59">
        <f t="shared" si="20"/>
        <v>411</v>
      </c>
    </row>
    <row r="152" spans="1:9" ht="23.5" thickBot="1" x14ac:dyDescent="0.55000000000000004">
      <c r="A152" s="55">
        <v>150</v>
      </c>
      <c r="B152" s="56">
        <v>22433</v>
      </c>
      <c r="C152" s="58"/>
      <c r="D152" s="58"/>
      <c r="E152" s="59">
        <f t="shared" si="20"/>
        <v>411</v>
      </c>
    </row>
  </sheetData>
  <mergeCells count="1">
    <mergeCell ref="K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59"/>
  <sheetViews>
    <sheetView topLeftCell="E1" zoomScale="76" zoomScaleNormal="80" workbookViewId="0">
      <selection activeCell="G5" sqref="G5"/>
    </sheetView>
  </sheetViews>
  <sheetFormatPr defaultColWidth="13.08984375" defaultRowHeight="23" x14ac:dyDescent="0.5"/>
  <cols>
    <col min="1" max="3" width="13.08984375" style="2"/>
    <col min="4" max="4" width="14.7265625" style="2" customWidth="1"/>
    <col min="5" max="5" width="24" style="2" customWidth="1"/>
    <col min="6" max="7" width="13.08984375" style="2"/>
    <col min="8" max="8" width="22.54296875" style="1" customWidth="1"/>
    <col min="9" max="9" width="16.7265625" style="1" customWidth="1"/>
    <col min="10" max="10" width="5.08984375" style="1" customWidth="1"/>
    <col min="11" max="11" width="13.08984375" style="1"/>
    <col min="12" max="12" width="20.6328125" style="1" customWidth="1"/>
    <col min="13" max="16384" width="13.08984375" style="1"/>
  </cols>
  <sheetData>
    <row r="2" spans="1:12" x14ac:dyDescent="0.5">
      <c r="D2" s="18" t="s">
        <v>6</v>
      </c>
      <c r="E2" s="19">
        <f>D6</f>
        <v>280.29861111111109</v>
      </c>
    </row>
    <row r="3" spans="1:12" x14ac:dyDescent="0.5">
      <c r="D3" s="20" t="s">
        <v>8</v>
      </c>
      <c r="E3" s="21">
        <v>0.995</v>
      </c>
      <c r="F3" s="16"/>
      <c r="G3" s="17"/>
    </row>
    <row r="4" spans="1:12" x14ac:dyDescent="0.5">
      <c r="D4" s="15"/>
      <c r="E4" s="13"/>
      <c r="F4" s="16"/>
      <c r="G4" s="17"/>
    </row>
    <row r="5" spans="1:12" s="23" customFormat="1" ht="53.5" customHeight="1" x14ac:dyDescent="0.35">
      <c r="A5" s="39" t="s">
        <v>0</v>
      </c>
      <c r="B5" s="39" t="s">
        <v>42</v>
      </c>
      <c r="C5" s="40" t="s">
        <v>1</v>
      </c>
      <c r="D5" s="41" t="s">
        <v>45</v>
      </c>
      <c r="E5" s="41" t="s">
        <v>3</v>
      </c>
      <c r="F5" s="25" t="s">
        <v>35</v>
      </c>
      <c r="G5" s="25" t="s">
        <v>56</v>
      </c>
      <c r="H5" s="25" t="s">
        <v>36</v>
      </c>
      <c r="I5" s="25" t="s">
        <v>37</v>
      </c>
    </row>
    <row r="6" spans="1:12" ht="24" thickBot="1" x14ac:dyDescent="0.6">
      <c r="A6" s="24">
        <v>0</v>
      </c>
      <c r="B6" s="24"/>
      <c r="C6" s="3"/>
      <c r="D6" s="36">
        <f>AVERAGE(C7:C150)</f>
        <v>280.29861111111109</v>
      </c>
      <c r="E6" s="4"/>
      <c r="F6" s="46"/>
      <c r="G6" s="46"/>
      <c r="H6" s="46"/>
      <c r="I6" s="46"/>
    </row>
    <row r="7" spans="1:12" ht="24" thickBot="1" x14ac:dyDescent="0.6">
      <c r="A7" s="24">
        <v>1</v>
      </c>
      <c r="B7" s="74">
        <v>17899</v>
      </c>
      <c r="C7" s="27">
        <v>112</v>
      </c>
      <c r="D7" s="6">
        <f>$E$3*C7+(1-$E$3)*D6</f>
        <v>112.84149305555556</v>
      </c>
      <c r="E7" s="6">
        <f>ROUND(D6, 0)</f>
        <v>280</v>
      </c>
      <c r="F7" s="46">
        <f>E7-C7</f>
        <v>168</v>
      </c>
      <c r="G7" s="46">
        <f>ABS(F7)</f>
        <v>168</v>
      </c>
      <c r="H7" s="46">
        <f>G7^2</f>
        <v>28224</v>
      </c>
      <c r="I7" s="46">
        <f>G7/C7*100</f>
        <v>150</v>
      </c>
      <c r="K7" s="112" t="s">
        <v>48</v>
      </c>
      <c r="L7" s="113"/>
    </row>
    <row r="8" spans="1:12" ht="24" thickBot="1" x14ac:dyDescent="0.6">
      <c r="A8" s="24">
        <v>2</v>
      </c>
      <c r="B8" s="74">
        <v>17930</v>
      </c>
      <c r="C8" s="27">
        <v>118</v>
      </c>
      <c r="D8" s="6">
        <f t="shared" ref="D8:D38" si="0">$E$3*C8+(1-$E$3)*D7</f>
        <v>117.97420746527777</v>
      </c>
      <c r="E8" s="6">
        <f t="shared" ref="E8:E71" si="1">ROUND(D7, 0)</f>
        <v>113</v>
      </c>
      <c r="F8" s="46">
        <f t="shared" ref="F8:F18" si="2">E8-C8</f>
        <v>-5</v>
      </c>
      <c r="G8" s="46">
        <f t="shared" ref="G8:G18" si="3">ABS(F8)</f>
        <v>5</v>
      </c>
      <c r="H8" s="46">
        <f t="shared" ref="H8:H18" si="4">G8^2</f>
        <v>25</v>
      </c>
      <c r="I8" s="46">
        <f t="shared" ref="I8:I71" si="5">G8/C8*100</f>
        <v>4.2372881355932197</v>
      </c>
      <c r="K8" s="67" t="s">
        <v>46</v>
      </c>
      <c r="L8" s="68" t="s">
        <v>47</v>
      </c>
    </row>
    <row r="9" spans="1:12" ht="23.5" x14ac:dyDescent="0.55000000000000004">
      <c r="A9" s="24">
        <v>3</v>
      </c>
      <c r="B9" s="74">
        <v>17958</v>
      </c>
      <c r="C9" s="27">
        <v>132</v>
      </c>
      <c r="D9" s="6">
        <f t="shared" si="0"/>
        <v>131.92987103732639</v>
      </c>
      <c r="E9" s="6">
        <f t="shared" si="1"/>
        <v>118</v>
      </c>
      <c r="F9" s="46">
        <f t="shared" si="2"/>
        <v>-14</v>
      </c>
      <c r="G9" s="46">
        <f t="shared" si="3"/>
        <v>14</v>
      </c>
      <c r="H9" s="46">
        <f t="shared" si="4"/>
        <v>196</v>
      </c>
      <c r="I9" s="46">
        <f t="shared" si="5"/>
        <v>10.606060606060606</v>
      </c>
      <c r="K9" s="60" t="s">
        <v>55</v>
      </c>
      <c r="L9" s="69">
        <f>AVERAGE(G7:G150)</f>
        <v>26.847222222222221</v>
      </c>
    </row>
    <row r="10" spans="1:12" ht="23.5" x14ac:dyDescent="0.55000000000000004">
      <c r="A10" s="24">
        <v>4</v>
      </c>
      <c r="B10" s="74">
        <v>17989</v>
      </c>
      <c r="C10" s="27">
        <v>129</v>
      </c>
      <c r="D10" s="6">
        <f t="shared" si="0"/>
        <v>129.01464935518663</v>
      </c>
      <c r="E10" s="6">
        <f t="shared" si="1"/>
        <v>132</v>
      </c>
      <c r="F10" s="46">
        <f t="shared" si="2"/>
        <v>3</v>
      </c>
      <c r="G10" s="46">
        <f t="shared" si="3"/>
        <v>3</v>
      </c>
      <c r="H10" s="46">
        <f t="shared" si="4"/>
        <v>9</v>
      </c>
      <c r="I10" s="46">
        <f t="shared" si="5"/>
        <v>2.3255813953488373</v>
      </c>
      <c r="K10" s="61" t="s">
        <v>39</v>
      </c>
      <c r="L10" s="62">
        <f>AVERAGE(I7:I150)</f>
        <v>9.9945285777253456</v>
      </c>
    </row>
    <row r="11" spans="1:12" ht="24" thickBot="1" x14ac:dyDescent="0.6">
      <c r="A11" s="24">
        <v>5</v>
      </c>
      <c r="B11" s="74">
        <v>18019</v>
      </c>
      <c r="C11" s="27">
        <v>121</v>
      </c>
      <c r="D11" s="6">
        <f t="shared" si="0"/>
        <v>121.04007324677593</v>
      </c>
      <c r="E11" s="6">
        <f t="shared" si="1"/>
        <v>129</v>
      </c>
      <c r="F11" s="46">
        <f t="shared" si="2"/>
        <v>8</v>
      </c>
      <c r="G11" s="46">
        <f t="shared" si="3"/>
        <v>8</v>
      </c>
      <c r="H11" s="46">
        <f t="shared" si="4"/>
        <v>64</v>
      </c>
      <c r="I11" s="46">
        <f t="shared" si="5"/>
        <v>6.6115702479338845</v>
      </c>
      <c r="K11" s="63" t="s">
        <v>38</v>
      </c>
      <c r="L11" s="64">
        <f>AVERAGE(H7:H150)</f>
        <v>1325.0555555555557</v>
      </c>
    </row>
    <row r="12" spans="1:12" ht="23.5" x14ac:dyDescent="0.55000000000000004">
      <c r="A12" s="24">
        <v>6</v>
      </c>
      <c r="B12" s="74">
        <v>18050</v>
      </c>
      <c r="C12" s="27">
        <v>135</v>
      </c>
      <c r="D12" s="6">
        <f t="shared" si="0"/>
        <v>134.93020036623386</v>
      </c>
      <c r="E12" s="6">
        <f t="shared" si="1"/>
        <v>121</v>
      </c>
      <c r="F12" s="46">
        <f t="shared" si="2"/>
        <v>-14</v>
      </c>
      <c r="G12" s="46">
        <f t="shared" si="3"/>
        <v>14</v>
      </c>
      <c r="H12" s="46">
        <f t="shared" si="4"/>
        <v>196</v>
      </c>
      <c r="I12" s="46">
        <f t="shared" si="5"/>
        <v>10.37037037037037</v>
      </c>
    </row>
    <row r="13" spans="1:12" ht="23.5" x14ac:dyDescent="0.55000000000000004">
      <c r="A13" s="24">
        <v>7</v>
      </c>
      <c r="B13" s="74">
        <v>18080</v>
      </c>
      <c r="C13" s="27">
        <v>148</v>
      </c>
      <c r="D13" s="6">
        <f t="shared" si="0"/>
        <v>147.93465100183116</v>
      </c>
      <c r="E13" s="6">
        <f t="shared" si="1"/>
        <v>135</v>
      </c>
      <c r="F13" s="46">
        <f t="shared" si="2"/>
        <v>-13</v>
      </c>
      <c r="G13" s="46">
        <f t="shared" si="3"/>
        <v>13</v>
      </c>
      <c r="H13" s="46">
        <f t="shared" si="4"/>
        <v>169</v>
      </c>
      <c r="I13" s="46">
        <f t="shared" si="5"/>
        <v>8.7837837837837842</v>
      </c>
    </row>
    <row r="14" spans="1:12" ht="23.5" x14ac:dyDescent="0.55000000000000004">
      <c r="A14" s="24">
        <v>8</v>
      </c>
      <c r="B14" s="74">
        <v>18111</v>
      </c>
      <c r="C14" s="27">
        <v>148</v>
      </c>
      <c r="D14" s="6">
        <f t="shared" si="0"/>
        <v>147.99967325500916</v>
      </c>
      <c r="E14" s="6">
        <f t="shared" si="1"/>
        <v>148</v>
      </c>
      <c r="F14" s="46">
        <f t="shared" si="2"/>
        <v>0</v>
      </c>
      <c r="G14" s="46">
        <f t="shared" si="3"/>
        <v>0</v>
      </c>
      <c r="H14" s="46">
        <f t="shared" si="4"/>
        <v>0</v>
      </c>
      <c r="I14" s="46">
        <f t="shared" si="5"/>
        <v>0</v>
      </c>
    </row>
    <row r="15" spans="1:12" ht="23.5" x14ac:dyDescent="0.55000000000000004">
      <c r="A15" s="24">
        <v>9</v>
      </c>
      <c r="B15" s="74">
        <v>18142</v>
      </c>
      <c r="C15" s="27">
        <v>136</v>
      </c>
      <c r="D15" s="6">
        <f t="shared" si="0"/>
        <v>136.05999836627504</v>
      </c>
      <c r="E15" s="6">
        <f t="shared" si="1"/>
        <v>148</v>
      </c>
      <c r="F15" s="46">
        <f t="shared" si="2"/>
        <v>12</v>
      </c>
      <c r="G15" s="46">
        <f t="shared" si="3"/>
        <v>12</v>
      </c>
      <c r="H15" s="46">
        <f t="shared" si="4"/>
        <v>144</v>
      </c>
      <c r="I15" s="46">
        <f t="shared" si="5"/>
        <v>8.8235294117647065</v>
      </c>
    </row>
    <row r="16" spans="1:12" ht="23.5" x14ac:dyDescent="0.55000000000000004">
      <c r="A16" s="24">
        <v>10</v>
      </c>
      <c r="B16" s="74">
        <v>18172</v>
      </c>
      <c r="C16" s="27">
        <v>119</v>
      </c>
      <c r="D16" s="6">
        <f t="shared" si="0"/>
        <v>119.08529999183138</v>
      </c>
      <c r="E16" s="6">
        <f t="shared" si="1"/>
        <v>136</v>
      </c>
      <c r="F16" s="46">
        <f t="shared" si="2"/>
        <v>17</v>
      </c>
      <c r="G16" s="46">
        <f t="shared" si="3"/>
        <v>17</v>
      </c>
      <c r="H16" s="46">
        <f t="shared" si="4"/>
        <v>289</v>
      </c>
      <c r="I16" s="46">
        <f t="shared" si="5"/>
        <v>14.285714285714285</v>
      </c>
    </row>
    <row r="17" spans="1:9" ht="23.5" x14ac:dyDescent="0.55000000000000004">
      <c r="A17" s="24">
        <v>11</v>
      </c>
      <c r="B17" s="74">
        <v>18203</v>
      </c>
      <c r="C17" s="27">
        <v>104</v>
      </c>
      <c r="D17" s="6">
        <f t="shared" si="0"/>
        <v>104.07542649995916</v>
      </c>
      <c r="E17" s="6">
        <f t="shared" si="1"/>
        <v>119</v>
      </c>
      <c r="F17" s="46">
        <f t="shared" si="2"/>
        <v>15</v>
      </c>
      <c r="G17" s="46">
        <f t="shared" si="3"/>
        <v>15</v>
      </c>
      <c r="H17" s="46">
        <f t="shared" si="4"/>
        <v>225</v>
      </c>
      <c r="I17" s="46">
        <f t="shared" si="5"/>
        <v>14.423076923076922</v>
      </c>
    </row>
    <row r="18" spans="1:9" ht="23.5" x14ac:dyDescent="0.55000000000000004">
      <c r="A18" s="24">
        <v>12</v>
      </c>
      <c r="B18" s="74">
        <v>18233</v>
      </c>
      <c r="C18" s="27">
        <v>118</v>
      </c>
      <c r="D18" s="6">
        <f t="shared" si="0"/>
        <v>117.9303771324998</v>
      </c>
      <c r="E18" s="6">
        <f t="shared" si="1"/>
        <v>104</v>
      </c>
      <c r="F18" s="46">
        <f t="shared" si="2"/>
        <v>-14</v>
      </c>
      <c r="G18" s="46">
        <f t="shared" si="3"/>
        <v>14</v>
      </c>
      <c r="H18" s="46">
        <f t="shared" si="4"/>
        <v>196</v>
      </c>
      <c r="I18" s="46">
        <f t="shared" si="5"/>
        <v>11.864406779661017</v>
      </c>
    </row>
    <row r="19" spans="1:9" ht="23.5" x14ac:dyDescent="0.55000000000000004">
      <c r="A19" s="24">
        <v>13</v>
      </c>
      <c r="B19" s="74">
        <v>18264</v>
      </c>
      <c r="C19" s="27">
        <v>115</v>
      </c>
      <c r="D19" s="6">
        <f t="shared" si="0"/>
        <v>115.0146518856625</v>
      </c>
      <c r="E19" s="6">
        <f t="shared" si="1"/>
        <v>118</v>
      </c>
      <c r="F19" s="46">
        <f>E19-C19</f>
        <v>3</v>
      </c>
      <c r="G19" s="46">
        <f>ABS(F19)</f>
        <v>3</v>
      </c>
      <c r="H19" s="46">
        <f>G19^2</f>
        <v>9</v>
      </c>
      <c r="I19" s="46">
        <f t="shared" si="5"/>
        <v>2.6086956521739131</v>
      </c>
    </row>
    <row r="20" spans="1:9" ht="23.5" x14ac:dyDescent="0.55000000000000004">
      <c r="A20" s="24">
        <v>14</v>
      </c>
      <c r="B20" s="74">
        <v>18295</v>
      </c>
      <c r="C20" s="27">
        <v>126</v>
      </c>
      <c r="D20" s="6">
        <f t="shared" si="0"/>
        <v>125.94507325942831</v>
      </c>
      <c r="E20" s="6">
        <f t="shared" si="1"/>
        <v>115</v>
      </c>
      <c r="F20" s="46">
        <f>E20-C20</f>
        <v>-11</v>
      </c>
      <c r="G20" s="46">
        <f>ABS(F20)</f>
        <v>11</v>
      </c>
      <c r="H20" s="46">
        <f>G20^2</f>
        <v>121</v>
      </c>
      <c r="I20" s="46">
        <f t="shared" si="5"/>
        <v>8.7301587301587293</v>
      </c>
    </row>
    <row r="21" spans="1:9" ht="23.5" x14ac:dyDescent="0.55000000000000004">
      <c r="A21" s="24">
        <v>15</v>
      </c>
      <c r="B21" s="74">
        <v>18323</v>
      </c>
      <c r="C21" s="27">
        <v>141</v>
      </c>
      <c r="D21" s="6">
        <f t="shared" si="0"/>
        <v>140.92472536629714</v>
      </c>
      <c r="E21" s="6">
        <f t="shared" si="1"/>
        <v>126</v>
      </c>
      <c r="F21" s="46">
        <f t="shared" ref="F21:F84" si="6">E21-C21</f>
        <v>-15</v>
      </c>
      <c r="G21" s="46">
        <f t="shared" ref="G21:G84" si="7">ABS(F21)</f>
        <v>15</v>
      </c>
      <c r="H21" s="46">
        <f t="shared" ref="H21:H84" si="8">G21^2</f>
        <v>225</v>
      </c>
      <c r="I21" s="46">
        <f t="shared" si="5"/>
        <v>10.638297872340425</v>
      </c>
    </row>
    <row r="22" spans="1:9" ht="23.5" x14ac:dyDescent="0.55000000000000004">
      <c r="A22" s="24">
        <v>16</v>
      </c>
      <c r="B22" s="74">
        <v>18354</v>
      </c>
      <c r="C22" s="27">
        <v>135</v>
      </c>
      <c r="D22" s="6">
        <f t="shared" si="0"/>
        <v>135.02962362683147</v>
      </c>
      <c r="E22" s="6">
        <f t="shared" si="1"/>
        <v>141</v>
      </c>
      <c r="F22" s="46">
        <f t="shared" si="6"/>
        <v>6</v>
      </c>
      <c r="G22" s="46">
        <f t="shared" si="7"/>
        <v>6</v>
      </c>
      <c r="H22" s="46">
        <f t="shared" si="8"/>
        <v>36</v>
      </c>
      <c r="I22" s="46">
        <f t="shared" si="5"/>
        <v>4.4444444444444446</v>
      </c>
    </row>
    <row r="23" spans="1:9" ht="23.5" x14ac:dyDescent="0.55000000000000004">
      <c r="A23" s="24">
        <v>17</v>
      </c>
      <c r="B23" s="74">
        <v>18384</v>
      </c>
      <c r="C23" s="27">
        <v>125</v>
      </c>
      <c r="D23" s="6">
        <f t="shared" si="0"/>
        <v>125.05014811813416</v>
      </c>
      <c r="E23" s="6">
        <f t="shared" si="1"/>
        <v>135</v>
      </c>
      <c r="F23" s="46">
        <f t="shared" si="6"/>
        <v>10</v>
      </c>
      <c r="G23" s="46">
        <f t="shared" si="7"/>
        <v>10</v>
      </c>
      <c r="H23" s="46">
        <f t="shared" si="8"/>
        <v>100</v>
      </c>
      <c r="I23" s="46">
        <f t="shared" si="5"/>
        <v>8</v>
      </c>
    </row>
    <row r="24" spans="1:9" ht="23.5" x14ac:dyDescent="0.55000000000000004">
      <c r="A24" s="24">
        <v>18</v>
      </c>
      <c r="B24" s="74">
        <v>18415</v>
      </c>
      <c r="C24" s="27">
        <v>149</v>
      </c>
      <c r="D24" s="6">
        <f t="shared" si="0"/>
        <v>148.88025074059067</v>
      </c>
      <c r="E24" s="6">
        <f t="shared" si="1"/>
        <v>125</v>
      </c>
      <c r="F24" s="46">
        <f t="shared" si="6"/>
        <v>-24</v>
      </c>
      <c r="G24" s="46">
        <f t="shared" si="7"/>
        <v>24</v>
      </c>
      <c r="H24" s="46">
        <f t="shared" si="8"/>
        <v>576</v>
      </c>
      <c r="I24" s="46">
        <f t="shared" si="5"/>
        <v>16.107382550335569</v>
      </c>
    </row>
    <row r="25" spans="1:9" ht="23.5" x14ac:dyDescent="0.55000000000000004">
      <c r="A25" s="24">
        <v>19</v>
      </c>
      <c r="B25" s="74">
        <v>18445</v>
      </c>
      <c r="C25" s="27">
        <v>170</v>
      </c>
      <c r="D25" s="6">
        <f t="shared" si="0"/>
        <v>169.89440125370297</v>
      </c>
      <c r="E25" s="6">
        <f t="shared" si="1"/>
        <v>149</v>
      </c>
      <c r="F25" s="46">
        <f t="shared" si="6"/>
        <v>-21</v>
      </c>
      <c r="G25" s="46">
        <f t="shared" si="7"/>
        <v>21</v>
      </c>
      <c r="H25" s="46">
        <f t="shared" si="8"/>
        <v>441</v>
      </c>
      <c r="I25" s="46">
        <f t="shared" si="5"/>
        <v>12.352941176470589</v>
      </c>
    </row>
    <row r="26" spans="1:9" ht="23.5" x14ac:dyDescent="0.55000000000000004">
      <c r="A26" s="24">
        <v>20</v>
      </c>
      <c r="B26" s="74">
        <v>18476</v>
      </c>
      <c r="C26" s="27">
        <v>170</v>
      </c>
      <c r="D26" s="6">
        <f t="shared" si="0"/>
        <v>169.99947200626852</v>
      </c>
      <c r="E26" s="6">
        <f t="shared" si="1"/>
        <v>170</v>
      </c>
      <c r="F26" s="46">
        <f t="shared" si="6"/>
        <v>0</v>
      </c>
      <c r="G26" s="46">
        <f t="shared" si="7"/>
        <v>0</v>
      </c>
      <c r="H26" s="46">
        <f t="shared" si="8"/>
        <v>0</v>
      </c>
      <c r="I26" s="46">
        <f t="shared" si="5"/>
        <v>0</v>
      </c>
    </row>
    <row r="27" spans="1:9" ht="23.5" x14ac:dyDescent="0.55000000000000004">
      <c r="A27" s="24">
        <v>21</v>
      </c>
      <c r="B27" s="74">
        <v>18507</v>
      </c>
      <c r="C27" s="27">
        <v>158</v>
      </c>
      <c r="D27" s="6">
        <f t="shared" si="0"/>
        <v>158.05999736003136</v>
      </c>
      <c r="E27" s="6">
        <f t="shared" si="1"/>
        <v>170</v>
      </c>
      <c r="F27" s="46">
        <f t="shared" si="6"/>
        <v>12</v>
      </c>
      <c r="G27" s="46">
        <f t="shared" si="7"/>
        <v>12</v>
      </c>
      <c r="H27" s="46">
        <f t="shared" si="8"/>
        <v>144</v>
      </c>
      <c r="I27" s="46">
        <f t="shared" si="5"/>
        <v>7.59493670886076</v>
      </c>
    </row>
    <row r="28" spans="1:9" ht="23.5" x14ac:dyDescent="0.55000000000000004">
      <c r="A28" s="24">
        <v>22</v>
      </c>
      <c r="B28" s="74">
        <v>18537</v>
      </c>
      <c r="C28" s="27">
        <v>133</v>
      </c>
      <c r="D28" s="6">
        <f t="shared" si="0"/>
        <v>133.12529998680017</v>
      </c>
      <c r="E28" s="6">
        <f t="shared" si="1"/>
        <v>158</v>
      </c>
      <c r="F28" s="46">
        <f t="shared" si="6"/>
        <v>25</v>
      </c>
      <c r="G28" s="46">
        <f t="shared" si="7"/>
        <v>25</v>
      </c>
      <c r="H28" s="46">
        <f t="shared" si="8"/>
        <v>625</v>
      </c>
      <c r="I28" s="46">
        <f t="shared" si="5"/>
        <v>18.796992481203006</v>
      </c>
    </row>
    <row r="29" spans="1:9" ht="23.5" x14ac:dyDescent="0.55000000000000004">
      <c r="A29" s="24">
        <v>23</v>
      </c>
      <c r="B29" s="74">
        <v>18568</v>
      </c>
      <c r="C29" s="27">
        <v>114</v>
      </c>
      <c r="D29" s="6">
        <f t="shared" si="0"/>
        <v>114.095626499934</v>
      </c>
      <c r="E29" s="6">
        <f t="shared" si="1"/>
        <v>133</v>
      </c>
      <c r="F29" s="46">
        <f t="shared" si="6"/>
        <v>19</v>
      </c>
      <c r="G29" s="46">
        <f t="shared" si="7"/>
        <v>19</v>
      </c>
      <c r="H29" s="46">
        <f t="shared" si="8"/>
        <v>361</v>
      </c>
      <c r="I29" s="46">
        <f t="shared" si="5"/>
        <v>16.666666666666664</v>
      </c>
    </row>
    <row r="30" spans="1:9" ht="23.5" x14ac:dyDescent="0.55000000000000004">
      <c r="A30" s="24">
        <v>24</v>
      </c>
      <c r="B30" s="74">
        <v>18598</v>
      </c>
      <c r="C30" s="27">
        <v>140</v>
      </c>
      <c r="D30" s="6">
        <f t="shared" si="0"/>
        <v>139.87047813249967</v>
      </c>
      <c r="E30" s="6">
        <f t="shared" si="1"/>
        <v>114</v>
      </c>
      <c r="F30" s="46">
        <f t="shared" si="6"/>
        <v>-26</v>
      </c>
      <c r="G30" s="46">
        <f t="shared" si="7"/>
        <v>26</v>
      </c>
      <c r="H30" s="46">
        <f t="shared" si="8"/>
        <v>676</v>
      </c>
      <c r="I30" s="46">
        <f t="shared" si="5"/>
        <v>18.571428571428573</v>
      </c>
    </row>
    <row r="31" spans="1:9" ht="23.5" x14ac:dyDescent="0.55000000000000004">
      <c r="A31" s="24">
        <v>25</v>
      </c>
      <c r="B31" s="74">
        <v>18629</v>
      </c>
      <c r="C31" s="27">
        <v>145</v>
      </c>
      <c r="D31" s="6">
        <f t="shared" si="0"/>
        <v>144.97435239066252</v>
      </c>
      <c r="E31" s="6">
        <f t="shared" si="1"/>
        <v>140</v>
      </c>
      <c r="F31" s="46">
        <f t="shared" si="6"/>
        <v>-5</v>
      </c>
      <c r="G31" s="46">
        <f t="shared" si="7"/>
        <v>5</v>
      </c>
      <c r="H31" s="46">
        <f t="shared" si="8"/>
        <v>25</v>
      </c>
      <c r="I31" s="46">
        <f t="shared" si="5"/>
        <v>3.4482758620689653</v>
      </c>
    </row>
    <row r="32" spans="1:9" ht="23.5" x14ac:dyDescent="0.55000000000000004">
      <c r="A32" s="24">
        <v>26</v>
      </c>
      <c r="B32" s="74">
        <v>18660</v>
      </c>
      <c r="C32" s="27">
        <v>150</v>
      </c>
      <c r="D32" s="6">
        <f t="shared" si="0"/>
        <v>149.97487176195332</v>
      </c>
      <c r="E32" s="6">
        <f t="shared" si="1"/>
        <v>145</v>
      </c>
      <c r="F32" s="46">
        <f t="shared" si="6"/>
        <v>-5</v>
      </c>
      <c r="G32" s="46">
        <f t="shared" si="7"/>
        <v>5</v>
      </c>
      <c r="H32" s="46">
        <f t="shared" si="8"/>
        <v>25</v>
      </c>
      <c r="I32" s="46">
        <f t="shared" si="5"/>
        <v>3.3333333333333335</v>
      </c>
    </row>
    <row r="33" spans="1:9" ht="23.5" x14ac:dyDescent="0.55000000000000004">
      <c r="A33" s="24">
        <v>27</v>
      </c>
      <c r="B33" s="74">
        <v>18688</v>
      </c>
      <c r="C33" s="27">
        <v>178</v>
      </c>
      <c r="D33" s="6">
        <f t="shared" si="0"/>
        <v>177.85987435880975</v>
      </c>
      <c r="E33" s="6">
        <f t="shared" si="1"/>
        <v>150</v>
      </c>
      <c r="F33" s="46">
        <f t="shared" si="6"/>
        <v>-28</v>
      </c>
      <c r="G33" s="46">
        <f t="shared" si="7"/>
        <v>28</v>
      </c>
      <c r="H33" s="46">
        <f t="shared" si="8"/>
        <v>784</v>
      </c>
      <c r="I33" s="46">
        <f t="shared" si="5"/>
        <v>15.730337078651685</v>
      </c>
    </row>
    <row r="34" spans="1:9" ht="23.5" x14ac:dyDescent="0.55000000000000004">
      <c r="A34" s="24">
        <v>28</v>
      </c>
      <c r="B34" s="74">
        <v>18719</v>
      </c>
      <c r="C34" s="27">
        <v>163</v>
      </c>
      <c r="D34" s="6">
        <f t="shared" si="0"/>
        <v>163.07429937179404</v>
      </c>
      <c r="E34" s="6">
        <f t="shared" si="1"/>
        <v>178</v>
      </c>
      <c r="F34" s="46">
        <f t="shared" si="6"/>
        <v>15</v>
      </c>
      <c r="G34" s="46">
        <f t="shared" si="7"/>
        <v>15</v>
      </c>
      <c r="H34" s="46">
        <f t="shared" si="8"/>
        <v>225</v>
      </c>
      <c r="I34" s="46">
        <f t="shared" si="5"/>
        <v>9.2024539877300615</v>
      </c>
    </row>
    <row r="35" spans="1:9" ht="23.5" x14ac:dyDescent="0.55000000000000004">
      <c r="A35" s="24">
        <v>29</v>
      </c>
      <c r="B35" s="74">
        <v>18749</v>
      </c>
      <c r="C35" s="27">
        <v>172</v>
      </c>
      <c r="D35" s="6">
        <f t="shared" si="0"/>
        <v>171.95537149685896</v>
      </c>
      <c r="E35" s="6">
        <f t="shared" si="1"/>
        <v>163</v>
      </c>
      <c r="F35" s="46">
        <f t="shared" si="6"/>
        <v>-9</v>
      </c>
      <c r="G35" s="46">
        <f t="shared" si="7"/>
        <v>9</v>
      </c>
      <c r="H35" s="46">
        <f t="shared" si="8"/>
        <v>81</v>
      </c>
      <c r="I35" s="46">
        <f t="shared" si="5"/>
        <v>5.2325581395348841</v>
      </c>
    </row>
    <row r="36" spans="1:9" ht="23.5" x14ac:dyDescent="0.55000000000000004">
      <c r="A36" s="24">
        <v>30</v>
      </c>
      <c r="B36" s="74">
        <v>18780</v>
      </c>
      <c r="C36" s="27">
        <v>178</v>
      </c>
      <c r="D36" s="6">
        <f t="shared" si="0"/>
        <v>177.96977685748428</v>
      </c>
      <c r="E36" s="6">
        <f t="shared" si="1"/>
        <v>172</v>
      </c>
      <c r="F36" s="46">
        <f t="shared" si="6"/>
        <v>-6</v>
      </c>
      <c r="G36" s="46">
        <f t="shared" si="7"/>
        <v>6</v>
      </c>
      <c r="H36" s="46">
        <f t="shared" si="8"/>
        <v>36</v>
      </c>
      <c r="I36" s="46">
        <f t="shared" si="5"/>
        <v>3.3707865168539324</v>
      </c>
    </row>
    <row r="37" spans="1:9" ht="23.5" x14ac:dyDescent="0.55000000000000004">
      <c r="A37" s="24">
        <v>31</v>
      </c>
      <c r="B37" s="74">
        <v>18810</v>
      </c>
      <c r="C37" s="27">
        <v>199</v>
      </c>
      <c r="D37" s="6">
        <f t="shared" si="0"/>
        <v>198.89484888428743</v>
      </c>
      <c r="E37" s="6">
        <f t="shared" si="1"/>
        <v>178</v>
      </c>
      <c r="F37" s="46">
        <f t="shared" si="6"/>
        <v>-21</v>
      </c>
      <c r="G37" s="46">
        <f t="shared" si="7"/>
        <v>21</v>
      </c>
      <c r="H37" s="46">
        <f t="shared" si="8"/>
        <v>441</v>
      </c>
      <c r="I37" s="46">
        <f t="shared" si="5"/>
        <v>10.552763819095476</v>
      </c>
    </row>
    <row r="38" spans="1:9" ht="23.5" x14ac:dyDescent="0.55000000000000004">
      <c r="A38" s="24">
        <v>32</v>
      </c>
      <c r="B38" s="74">
        <v>18841</v>
      </c>
      <c r="C38" s="27">
        <v>199</v>
      </c>
      <c r="D38" s="6">
        <f t="shared" si="0"/>
        <v>198.99947424442144</v>
      </c>
      <c r="E38" s="6">
        <f t="shared" si="1"/>
        <v>199</v>
      </c>
      <c r="F38" s="46">
        <f t="shared" si="6"/>
        <v>0</v>
      </c>
      <c r="G38" s="46">
        <f t="shared" si="7"/>
        <v>0</v>
      </c>
      <c r="H38" s="46">
        <f t="shared" si="8"/>
        <v>0</v>
      </c>
      <c r="I38" s="46">
        <f t="shared" si="5"/>
        <v>0</v>
      </c>
    </row>
    <row r="39" spans="1:9" ht="23.5" x14ac:dyDescent="0.55000000000000004">
      <c r="A39" s="24">
        <v>33</v>
      </c>
      <c r="B39" s="74">
        <v>18872</v>
      </c>
      <c r="C39" s="27">
        <v>184</v>
      </c>
      <c r="D39" s="6">
        <f t="shared" ref="D39:D70" si="9">$E$3*C39+(1-$E$3)*D38</f>
        <v>184.07499737122211</v>
      </c>
      <c r="E39" s="6">
        <f t="shared" si="1"/>
        <v>199</v>
      </c>
      <c r="F39" s="46">
        <f t="shared" si="6"/>
        <v>15</v>
      </c>
      <c r="G39" s="46">
        <f t="shared" si="7"/>
        <v>15</v>
      </c>
      <c r="H39" s="46">
        <f t="shared" si="8"/>
        <v>225</v>
      </c>
      <c r="I39" s="46">
        <f t="shared" si="5"/>
        <v>8.1521739130434785</v>
      </c>
    </row>
    <row r="40" spans="1:9" ht="23.5" x14ac:dyDescent="0.55000000000000004">
      <c r="A40" s="24">
        <v>34</v>
      </c>
      <c r="B40" s="74">
        <v>18902</v>
      </c>
      <c r="C40" s="27">
        <v>162</v>
      </c>
      <c r="D40" s="6">
        <f t="shared" si="9"/>
        <v>162.1103749868561</v>
      </c>
      <c r="E40" s="6">
        <f t="shared" si="1"/>
        <v>184</v>
      </c>
      <c r="F40" s="46">
        <f t="shared" si="6"/>
        <v>22</v>
      </c>
      <c r="G40" s="46">
        <f t="shared" si="7"/>
        <v>22</v>
      </c>
      <c r="H40" s="46">
        <f t="shared" si="8"/>
        <v>484</v>
      </c>
      <c r="I40" s="46">
        <f t="shared" si="5"/>
        <v>13.580246913580247</v>
      </c>
    </row>
    <row r="41" spans="1:9" ht="23.5" x14ac:dyDescent="0.55000000000000004">
      <c r="A41" s="24">
        <v>35</v>
      </c>
      <c r="B41" s="74">
        <v>18933</v>
      </c>
      <c r="C41" s="27">
        <v>146</v>
      </c>
      <c r="D41" s="6">
        <f t="shared" si="9"/>
        <v>146.08055187493429</v>
      </c>
      <c r="E41" s="6">
        <f t="shared" si="1"/>
        <v>162</v>
      </c>
      <c r="F41" s="46">
        <f t="shared" si="6"/>
        <v>16</v>
      </c>
      <c r="G41" s="46">
        <f t="shared" si="7"/>
        <v>16</v>
      </c>
      <c r="H41" s="46">
        <f t="shared" si="8"/>
        <v>256</v>
      </c>
      <c r="I41" s="46">
        <f t="shared" si="5"/>
        <v>10.95890410958904</v>
      </c>
    </row>
    <row r="42" spans="1:9" ht="23.5" x14ac:dyDescent="0.55000000000000004">
      <c r="A42" s="24">
        <v>36</v>
      </c>
      <c r="B42" s="74">
        <v>18963</v>
      </c>
      <c r="C42" s="27">
        <v>166</v>
      </c>
      <c r="D42" s="6">
        <f t="shared" si="9"/>
        <v>165.90040275937466</v>
      </c>
      <c r="E42" s="6">
        <f t="shared" si="1"/>
        <v>146</v>
      </c>
      <c r="F42" s="46">
        <f t="shared" si="6"/>
        <v>-20</v>
      </c>
      <c r="G42" s="46">
        <f t="shared" si="7"/>
        <v>20</v>
      </c>
      <c r="H42" s="46">
        <f t="shared" si="8"/>
        <v>400</v>
      </c>
      <c r="I42" s="46">
        <f t="shared" si="5"/>
        <v>12.048192771084338</v>
      </c>
    </row>
    <row r="43" spans="1:9" ht="23.5" x14ac:dyDescent="0.55000000000000004">
      <c r="A43" s="24">
        <v>37</v>
      </c>
      <c r="B43" s="74">
        <v>18994</v>
      </c>
      <c r="C43" s="27">
        <v>171</v>
      </c>
      <c r="D43" s="6">
        <f t="shared" si="9"/>
        <v>170.97450201379689</v>
      </c>
      <c r="E43" s="6">
        <f t="shared" si="1"/>
        <v>166</v>
      </c>
      <c r="F43" s="46">
        <f t="shared" si="6"/>
        <v>-5</v>
      </c>
      <c r="G43" s="46">
        <f t="shared" si="7"/>
        <v>5</v>
      </c>
      <c r="H43" s="46">
        <f t="shared" si="8"/>
        <v>25</v>
      </c>
      <c r="I43" s="46">
        <f t="shared" si="5"/>
        <v>2.9239766081871341</v>
      </c>
    </row>
    <row r="44" spans="1:9" ht="23.5" x14ac:dyDescent="0.55000000000000004">
      <c r="A44" s="24">
        <v>38</v>
      </c>
      <c r="B44" s="74">
        <v>19025</v>
      </c>
      <c r="C44" s="27">
        <v>180</v>
      </c>
      <c r="D44" s="6">
        <f t="shared" si="9"/>
        <v>179.95487251006898</v>
      </c>
      <c r="E44" s="6">
        <f t="shared" si="1"/>
        <v>171</v>
      </c>
      <c r="F44" s="46">
        <f t="shared" si="6"/>
        <v>-9</v>
      </c>
      <c r="G44" s="46">
        <f t="shared" si="7"/>
        <v>9</v>
      </c>
      <c r="H44" s="46">
        <f t="shared" si="8"/>
        <v>81</v>
      </c>
      <c r="I44" s="46">
        <f t="shared" si="5"/>
        <v>5</v>
      </c>
    </row>
    <row r="45" spans="1:9" ht="23.5" x14ac:dyDescent="0.55000000000000004">
      <c r="A45" s="24">
        <v>39</v>
      </c>
      <c r="B45" s="74">
        <v>19054</v>
      </c>
      <c r="C45" s="27">
        <v>193</v>
      </c>
      <c r="D45" s="6">
        <f t="shared" si="9"/>
        <v>192.93477436255034</v>
      </c>
      <c r="E45" s="6">
        <f t="shared" si="1"/>
        <v>180</v>
      </c>
      <c r="F45" s="46">
        <f t="shared" si="6"/>
        <v>-13</v>
      </c>
      <c r="G45" s="46">
        <f t="shared" si="7"/>
        <v>13</v>
      </c>
      <c r="H45" s="46">
        <f t="shared" si="8"/>
        <v>169</v>
      </c>
      <c r="I45" s="46">
        <f t="shared" si="5"/>
        <v>6.7357512953367875</v>
      </c>
    </row>
    <row r="46" spans="1:9" ht="23.5" x14ac:dyDescent="0.55000000000000004">
      <c r="A46" s="24">
        <v>40</v>
      </c>
      <c r="B46" s="74">
        <v>19085</v>
      </c>
      <c r="C46" s="27">
        <v>181</v>
      </c>
      <c r="D46" s="6">
        <f t="shared" si="9"/>
        <v>181.05967387181275</v>
      </c>
      <c r="E46" s="6">
        <f t="shared" si="1"/>
        <v>193</v>
      </c>
      <c r="F46" s="46">
        <f t="shared" si="6"/>
        <v>12</v>
      </c>
      <c r="G46" s="46">
        <f t="shared" si="7"/>
        <v>12</v>
      </c>
      <c r="H46" s="46">
        <f t="shared" si="8"/>
        <v>144</v>
      </c>
      <c r="I46" s="46">
        <f t="shared" si="5"/>
        <v>6.6298342541436464</v>
      </c>
    </row>
    <row r="47" spans="1:9" ht="23.5" x14ac:dyDescent="0.55000000000000004">
      <c r="A47" s="24">
        <v>41</v>
      </c>
      <c r="B47" s="74">
        <v>19115</v>
      </c>
      <c r="C47" s="27">
        <v>183</v>
      </c>
      <c r="D47" s="6">
        <f t="shared" si="9"/>
        <v>182.99029836935907</v>
      </c>
      <c r="E47" s="6">
        <f t="shared" si="1"/>
        <v>181</v>
      </c>
      <c r="F47" s="46">
        <f t="shared" si="6"/>
        <v>-2</v>
      </c>
      <c r="G47" s="46">
        <f t="shared" si="7"/>
        <v>2</v>
      </c>
      <c r="H47" s="46">
        <f t="shared" si="8"/>
        <v>4</v>
      </c>
      <c r="I47" s="46">
        <f t="shared" si="5"/>
        <v>1.0928961748633881</v>
      </c>
    </row>
    <row r="48" spans="1:9" ht="23.5" x14ac:dyDescent="0.55000000000000004">
      <c r="A48" s="24">
        <v>42</v>
      </c>
      <c r="B48" s="74">
        <v>19146</v>
      </c>
      <c r="C48" s="27">
        <v>218</v>
      </c>
      <c r="D48" s="6">
        <f t="shared" si="9"/>
        <v>217.8249514918468</v>
      </c>
      <c r="E48" s="6">
        <f t="shared" si="1"/>
        <v>183</v>
      </c>
      <c r="F48" s="46">
        <f t="shared" si="6"/>
        <v>-35</v>
      </c>
      <c r="G48" s="46">
        <f t="shared" si="7"/>
        <v>35</v>
      </c>
      <c r="H48" s="46">
        <f t="shared" si="8"/>
        <v>1225</v>
      </c>
      <c r="I48" s="46">
        <f t="shared" si="5"/>
        <v>16.055045871559635</v>
      </c>
    </row>
    <row r="49" spans="1:9" ht="23.5" x14ac:dyDescent="0.55000000000000004">
      <c r="A49" s="24">
        <v>43</v>
      </c>
      <c r="B49" s="74">
        <v>19176</v>
      </c>
      <c r="C49" s="27">
        <v>230</v>
      </c>
      <c r="D49" s="6">
        <f t="shared" si="9"/>
        <v>229.93912475745924</v>
      </c>
      <c r="E49" s="6">
        <f t="shared" si="1"/>
        <v>218</v>
      </c>
      <c r="F49" s="46">
        <f t="shared" si="6"/>
        <v>-12</v>
      </c>
      <c r="G49" s="46">
        <f t="shared" si="7"/>
        <v>12</v>
      </c>
      <c r="H49" s="46">
        <f t="shared" si="8"/>
        <v>144</v>
      </c>
      <c r="I49" s="46">
        <f t="shared" si="5"/>
        <v>5.2173913043478262</v>
      </c>
    </row>
    <row r="50" spans="1:9" ht="23.5" x14ac:dyDescent="0.55000000000000004">
      <c r="A50" s="24">
        <v>44</v>
      </c>
      <c r="B50" s="74">
        <v>19207</v>
      </c>
      <c r="C50" s="27">
        <v>242</v>
      </c>
      <c r="D50" s="6">
        <f t="shared" si="9"/>
        <v>241.93969562378729</v>
      </c>
      <c r="E50" s="6">
        <f t="shared" si="1"/>
        <v>230</v>
      </c>
      <c r="F50" s="46">
        <f t="shared" si="6"/>
        <v>-12</v>
      </c>
      <c r="G50" s="46">
        <f t="shared" si="7"/>
        <v>12</v>
      </c>
      <c r="H50" s="46">
        <f t="shared" si="8"/>
        <v>144</v>
      </c>
      <c r="I50" s="46">
        <f t="shared" si="5"/>
        <v>4.9586776859504136</v>
      </c>
    </row>
    <row r="51" spans="1:9" ht="23.5" x14ac:dyDescent="0.55000000000000004">
      <c r="A51" s="24">
        <v>45</v>
      </c>
      <c r="B51" s="74">
        <v>19238</v>
      </c>
      <c r="C51" s="27">
        <v>209</v>
      </c>
      <c r="D51" s="6">
        <f t="shared" si="9"/>
        <v>209.16469847811894</v>
      </c>
      <c r="E51" s="6">
        <f t="shared" si="1"/>
        <v>242</v>
      </c>
      <c r="F51" s="46">
        <f t="shared" si="6"/>
        <v>33</v>
      </c>
      <c r="G51" s="46">
        <f t="shared" si="7"/>
        <v>33</v>
      </c>
      <c r="H51" s="46">
        <f t="shared" si="8"/>
        <v>1089</v>
      </c>
      <c r="I51" s="46">
        <f t="shared" si="5"/>
        <v>15.789473684210526</v>
      </c>
    </row>
    <row r="52" spans="1:9" ht="23.5" x14ac:dyDescent="0.55000000000000004">
      <c r="A52" s="24">
        <v>46</v>
      </c>
      <c r="B52" s="74">
        <v>19268</v>
      </c>
      <c r="C52" s="27">
        <v>191</v>
      </c>
      <c r="D52" s="6">
        <f t="shared" si="9"/>
        <v>191.09082349239057</v>
      </c>
      <c r="E52" s="6">
        <f t="shared" si="1"/>
        <v>209</v>
      </c>
      <c r="F52" s="46">
        <f t="shared" si="6"/>
        <v>18</v>
      </c>
      <c r="G52" s="46">
        <f t="shared" si="7"/>
        <v>18</v>
      </c>
      <c r="H52" s="46">
        <f t="shared" si="8"/>
        <v>324</v>
      </c>
      <c r="I52" s="46">
        <f t="shared" si="5"/>
        <v>9.4240837696335085</v>
      </c>
    </row>
    <row r="53" spans="1:9" ht="23.5" x14ac:dyDescent="0.55000000000000004">
      <c r="A53" s="24">
        <v>47</v>
      </c>
      <c r="B53" s="74">
        <v>19299</v>
      </c>
      <c r="C53" s="27">
        <v>172</v>
      </c>
      <c r="D53" s="6">
        <f t="shared" si="9"/>
        <v>172.09545411746194</v>
      </c>
      <c r="E53" s="6">
        <f t="shared" si="1"/>
        <v>191</v>
      </c>
      <c r="F53" s="46">
        <f t="shared" si="6"/>
        <v>19</v>
      </c>
      <c r="G53" s="46">
        <f t="shared" si="7"/>
        <v>19</v>
      </c>
      <c r="H53" s="46">
        <f t="shared" si="8"/>
        <v>361</v>
      </c>
      <c r="I53" s="46">
        <f t="shared" si="5"/>
        <v>11.046511627906977</v>
      </c>
    </row>
    <row r="54" spans="1:9" ht="23.5" x14ac:dyDescent="0.55000000000000004">
      <c r="A54" s="24">
        <v>48</v>
      </c>
      <c r="B54" s="74">
        <v>19329</v>
      </c>
      <c r="C54" s="27">
        <v>194</v>
      </c>
      <c r="D54" s="6">
        <f t="shared" si="9"/>
        <v>193.89047727058733</v>
      </c>
      <c r="E54" s="6">
        <f t="shared" si="1"/>
        <v>172</v>
      </c>
      <c r="F54" s="46">
        <f t="shared" si="6"/>
        <v>-22</v>
      </c>
      <c r="G54" s="46">
        <f t="shared" si="7"/>
        <v>22</v>
      </c>
      <c r="H54" s="46">
        <f t="shared" si="8"/>
        <v>484</v>
      </c>
      <c r="I54" s="46">
        <f t="shared" si="5"/>
        <v>11.340206185567011</v>
      </c>
    </row>
    <row r="55" spans="1:9" ht="23.5" x14ac:dyDescent="0.55000000000000004">
      <c r="A55" s="24">
        <v>49</v>
      </c>
      <c r="B55" s="74">
        <v>19360</v>
      </c>
      <c r="C55" s="27">
        <v>196</v>
      </c>
      <c r="D55" s="6">
        <f t="shared" si="9"/>
        <v>195.98945238635295</v>
      </c>
      <c r="E55" s="6">
        <f t="shared" si="1"/>
        <v>194</v>
      </c>
      <c r="F55" s="46">
        <f t="shared" si="6"/>
        <v>-2</v>
      </c>
      <c r="G55" s="46">
        <f t="shared" si="7"/>
        <v>2</v>
      </c>
      <c r="H55" s="46">
        <f t="shared" si="8"/>
        <v>4</v>
      </c>
      <c r="I55" s="46">
        <f t="shared" si="5"/>
        <v>1.0204081632653061</v>
      </c>
    </row>
    <row r="56" spans="1:9" ht="23.5" x14ac:dyDescent="0.55000000000000004">
      <c r="A56" s="24">
        <v>50</v>
      </c>
      <c r="B56" s="74">
        <v>19391</v>
      </c>
      <c r="C56" s="27">
        <v>196</v>
      </c>
      <c r="D56" s="6">
        <f t="shared" si="9"/>
        <v>195.99994726193177</v>
      </c>
      <c r="E56" s="6">
        <f t="shared" si="1"/>
        <v>196</v>
      </c>
      <c r="F56" s="46">
        <f t="shared" si="6"/>
        <v>0</v>
      </c>
      <c r="G56" s="46">
        <f t="shared" si="7"/>
        <v>0</v>
      </c>
      <c r="H56" s="46">
        <f t="shared" si="8"/>
        <v>0</v>
      </c>
      <c r="I56" s="46">
        <f t="shared" si="5"/>
        <v>0</v>
      </c>
    </row>
    <row r="57" spans="1:9" ht="23.5" x14ac:dyDescent="0.55000000000000004">
      <c r="A57" s="24">
        <v>51</v>
      </c>
      <c r="B57" s="74">
        <v>19419</v>
      </c>
      <c r="C57" s="27">
        <v>236</v>
      </c>
      <c r="D57" s="6">
        <f t="shared" si="9"/>
        <v>235.79999973630964</v>
      </c>
      <c r="E57" s="6">
        <f t="shared" si="1"/>
        <v>196</v>
      </c>
      <c r="F57" s="46">
        <f t="shared" si="6"/>
        <v>-40</v>
      </c>
      <c r="G57" s="46">
        <f t="shared" si="7"/>
        <v>40</v>
      </c>
      <c r="H57" s="46">
        <f t="shared" si="8"/>
        <v>1600</v>
      </c>
      <c r="I57" s="46">
        <f t="shared" si="5"/>
        <v>16.949152542372879</v>
      </c>
    </row>
    <row r="58" spans="1:9" ht="23.5" x14ac:dyDescent="0.55000000000000004">
      <c r="A58" s="24">
        <v>52</v>
      </c>
      <c r="B58" s="74">
        <v>19450</v>
      </c>
      <c r="C58" s="27">
        <v>235</v>
      </c>
      <c r="D58" s="6">
        <f t="shared" si="9"/>
        <v>235.00399999868154</v>
      </c>
      <c r="E58" s="6">
        <f t="shared" si="1"/>
        <v>236</v>
      </c>
      <c r="F58" s="46">
        <f t="shared" si="6"/>
        <v>1</v>
      </c>
      <c r="G58" s="46">
        <f t="shared" si="7"/>
        <v>1</v>
      </c>
      <c r="H58" s="46">
        <f t="shared" si="8"/>
        <v>1</v>
      </c>
      <c r="I58" s="46">
        <f t="shared" si="5"/>
        <v>0.42553191489361702</v>
      </c>
    </row>
    <row r="59" spans="1:9" ht="23.5" x14ac:dyDescent="0.55000000000000004">
      <c r="A59" s="24">
        <v>53</v>
      </c>
      <c r="B59" s="74">
        <v>19480</v>
      </c>
      <c r="C59" s="27">
        <v>229</v>
      </c>
      <c r="D59" s="6">
        <f t="shared" si="9"/>
        <v>229.03001999999339</v>
      </c>
      <c r="E59" s="6">
        <f t="shared" si="1"/>
        <v>235</v>
      </c>
      <c r="F59" s="46">
        <f t="shared" si="6"/>
        <v>6</v>
      </c>
      <c r="G59" s="46">
        <f t="shared" si="7"/>
        <v>6</v>
      </c>
      <c r="H59" s="46">
        <f t="shared" si="8"/>
        <v>36</v>
      </c>
      <c r="I59" s="46">
        <f t="shared" si="5"/>
        <v>2.6200873362445414</v>
      </c>
    </row>
    <row r="60" spans="1:9" ht="23.5" x14ac:dyDescent="0.55000000000000004">
      <c r="A60" s="24">
        <v>54</v>
      </c>
      <c r="B60" s="74">
        <v>19511</v>
      </c>
      <c r="C60" s="27">
        <v>243</v>
      </c>
      <c r="D60" s="6">
        <f t="shared" si="9"/>
        <v>242.93015009999996</v>
      </c>
      <c r="E60" s="6">
        <f t="shared" si="1"/>
        <v>229</v>
      </c>
      <c r="F60" s="46">
        <f t="shared" si="6"/>
        <v>-14</v>
      </c>
      <c r="G60" s="46">
        <f t="shared" si="7"/>
        <v>14</v>
      </c>
      <c r="H60" s="46">
        <f t="shared" si="8"/>
        <v>196</v>
      </c>
      <c r="I60" s="46">
        <f t="shared" si="5"/>
        <v>5.761316872427984</v>
      </c>
    </row>
    <row r="61" spans="1:9" ht="23.5" x14ac:dyDescent="0.55000000000000004">
      <c r="A61" s="24">
        <v>55</v>
      </c>
      <c r="B61" s="74">
        <v>19541</v>
      </c>
      <c r="C61" s="27">
        <v>264</v>
      </c>
      <c r="D61" s="6">
        <f t="shared" si="9"/>
        <v>263.89465075050003</v>
      </c>
      <c r="E61" s="6">
        <f t="shared" si="1"/>
        <v>243</v>
      </c>
      <c r="F61" s="46">
        <f t="shared" si="6"/>
        <v>-21</v>
      </c>
      <c r="G61" s="46">
        <f t="shared" si="7"/>
        <v>21</v>
      </c>
      <c r="H61" s="46">
        <f t="shared" si="8"/>
        <v>441</v>
      </c>
      <c r="I61" s="46">
        <f t="shared" si="5"/>
        <v>7.9545454545454541</v>
      </c>
    </row>
    <row r="62" spans="1:9" ht="23.5" x14ac:dyDescent="0.55000000000000004">
      <c r="A62" s="24">
        <v>56</v>
      </c>
      <c r="B62" s="74">
        <v>19572</v>
      </c>
      <c r="C62" s="27">
        <v>272</v>
      </c>
      <c r="D62" s="6">
        <f t="shared" si="9"/>
        <v>271.95947325375249</v>
      </c>
      <c r="E62" s="6">
        <f t="shared" si="1"/>
        <v>264</v>
      </c>
      <c r="F62" s="46">
        <f t="shared" si="6"/>
        <v>-8</v>
      </c>
      <c r="G62" s="46">
        <f t="shared" si="7"/>
        <v>8</v>
      </c>
      <c r="H62" s="46">
        <f t="shared" si="8"/>
        <v>64</v>
      </c>
      <c r="I62" s="46">
        <f t="shared" si="5"/>
        <v>2.9411764705882351</v>
      </c>
    </row>
    <row r="63" spans="1:9" ht="23.5" x14ac:dyDescent="0.55000000000000004">
      <c r="A63" s="24">
        <v>57</v>
      </c>
      <c r="B63" s="74">
        <v>19603</v>
      </c>
      <c r="C63" s="27">
        <v>237</v>
      </c>
      <c r="D63" s="6">
        <f t="shared" si="9"/>
        <v>237.17479736626876</v>
      </c>
      <c r="E63" s="6">
        <f t="shared" si="1"/>
        <v>272</v>
      </c>
      <c r="F63" s="46">
        <f t="shared" si="6"/>
        <v>35</v>
      </c>
      <c r="G63" s="46">
        <f t="shared" si="7"/>
        <v>35</v>
      </c>
      <c r="H63" s="46">
        <f t="shared" si="8"/>
        <v>1225</v>
      </c>
      <c r="I63" s="46">
        <f t="shared" si="5"/>
        <v>14.767932489451477</v>
      </c>
    </row>
    <row r="64" spans="1:9" ht="23.5" x14ac:dyDescent="0.55000000000000004">
      <c r="A64" s="24">
        <v>58</v>
      </c>
      <c r="B64" s="74">
        <v>19633</v>
      </c>
      <c r="C64" s="27">
        <v>211</v>
      </c>
      <c r="D64" s="6">
        <f t="shared" si="9"/>
        <v>211.13087398683135</v>
      </c>
      <c r="E64" s="6">
        <f t="shared" si="1"/>
        <v>237</v>
      </c>
      <c r="F64" s="46">
        <f t="shared" si="6"/>
        <v>26</v>
      </c>
      <c r="G64" s="46">
        <f t="shared" si="7"/>
        <v>26</v>
      </c>
      <c r="H64" s="46">
        <f t="shared" si="8"/>
        <v>676</v>
      </c>
      <c r="I64" s="46">
        <f t="shared" si="5"/>
        <v>12.322274881516588</v>
      </c>
    </row>
    <row r="65" spans="1:9" ht="23.5" x14ac:dyDescent="0.55000000000000004">
      <c r="A65" s="24">
        <v>59</v>
      </c>
      <c r="B65" s="74">
        <v>19664</v>
      </c>
      <c r="C65" s="27">
        <v>180</v>
      </c>
      <c r="D65" s="6">
        <f t="shared" si="9"/>
        <v>180.15565436993415</v>
      </c>
      <c r="E65" s="6">
        <f t="shared" si="1"/>
        <v>211</v>
      </c>
      <c r="F65" s="46">
        <f t="shared" si="6"/>
        <v>31</v>
      </c>
      <c r="G65" s="46">
        <f t="shared" si="7"/>
        <v>31</v>
      </c>
      <c r="H65" s="46">
        <f t="shared" si="8"/>
        <v>961</v>
      </c>
      <c r="I65" s="46">
        <f t="shared" si="5"/>
        <v>17.222222222222221</v>
      </c>
    </row>
    <row r="66" spans="1:9" ht="23.5" x14ac:dyDescent="0.55000000000000004">
      <c r="A66" s="24">
        <v>60</v>
      </c>
      <c r="B66" s="74">
        <v>19694</v>
      </c>
      <c r="C66" s="27">
        <v>201</v>
      </c>
      <c r="D66" s="6">
        <f t="shared" si="9"/>
        <v>200.89577827184968</v>
      </c>
      <c r="E66" s="6">
        <f t="shared" si="1"/>
        <v>180</v>
      </c>
      <c r="F66" s="46">
        <f t="shared" si="6"/>
        <v>-21</v>
      </c>
      <c r="G66" s="46">
        <f t="shared" si="7"/>
        <v>21</v>
      </c>
      <c r="H66" s="46">
        <f t="shared" si="8"/>
        <v>441</v>
      </c>
      <c r="I66" s="46">
        <f t="shared" si="5"/>
        <v>10.44776119402985</v>
      </c>
    </row>
    <row r="67" spans="1:9" ht="23.5" x14ac:dyDescent="0.55000000000000004">
      <c r="A67" s="24">
        <v>61</v>
      </c>
      <c r="B67" s="74">
        <v>19725</v>
      </c>
      <c r="C67" s="27">
        <v>204</v>
      </c>
      <c r="D67" s="6">
        <f t="shared" si="9"/>
        <v>203.98447889135923</v>
      </c>
      <c r="E67" s="6">
        <f t="shared" si="1"/>
        <v>201</v>
      </c>
      <c r="F67" s="46">
        <f t="shared" si="6"/>
        <v>-3</v>
      </c>
      <c r="G67" s="46">
        <f t="shared" si="7"/>
        <v>3</v>
      </c>
      <c r="H67" s="46">
        <f t="shared" si="8"/>
        <v>9</v>
      </c>
      <c r="I67" s="46">
        <f t="shared" si="5"/>
        <v>1.4705882352941175</v>
      </c>
    </row>
    <row r="68" spans="1:9" ht="23.5" x14ac:dyDescent="0.55000000000000004">
      <c r="A68" s="24">
        <v>62</v>
      </c>
      <c r="B68" s="74">
        <v>19756</v>
      </c>
      <c r="C68" s="27">
        <v>188</v>
      </c>
      <c r="D68" s="6">
        <f t="shared" si="9"/>
        <v>188.07992239445679</v>
      </c>
      <c r="E68" s="6">
        <f t="shared" si="1"/>
        <v>204</v>
      </c>
      <c r="F68" s="46">
        <f t="shared" si="6"/>
        <v>16</v>
      </c>
      <c r="G68" s="46">
        <f t="shared" si="7"/>
        <v>16</v>
      </c>
      <c r="H68" s="46">
        <f t="shared" si="8"/>
        <v>256</v>
      </c>
      <c r="I68" s="46">
        <f t="shared" si="5"/>
        <v>8.5106382978723403</v>
      </c>
    </row>
    <row r="69" spans="1:9" ht="23.5" x14ac:dyDescent="0.55000000000000004">
      <c r="A69" s="24">
        <v>63</v>
      </c>
      <c r="B69" s="74">
        <v>19784</v>
      </c>
      <c r="C69" s="27">
        <v>235</v>
      </c>
      <c r="D69" s="6">
        <f t="shared" si="9"/>
        <v>234.76539961197227</v>
      </c>
      <c r="E69" s="6">
        <f t="shared" si="1"/>
        <v>188</v>
      </c>
      <c r="F69" s="46">
        <f t="shared" si="6"/>
        <v>-47</v>
      </c>
      <c r="G69" s="46">
        <f t="shared" si="7"/>
        <v>47</v>
      </c>
      <c r="H69" s="46">
        <f t="shared" si="8"/>
        <v>2209</v>
      </c>
      <c r="I69" s="46">
        <f t="shared" si="5"/>
        <v>20</v>
      </c>
    </row>
    <row r="70" spans="1:9" ht="23.5" x14ac:dyDescent="0.55000000000000004">
      <c r="A70" s="24">
        <v>64</v>
      </c>
      <c r="B70" s="74">
        <v>19815</v>
      </c>
      <c r="C70" s="27">
        <v>227</v>
      </c>
      <c r="D70" s="6">
        <f t="shared" si="9"/>
        <v>227.03882699805987</v>
      </c>
      <c r="E70" s="6">
        <f t="shared" si="1"/>
        <v>235</v>
      </c>
      <c r="F70" s="46">
        <f t="shared" si="6"/>
        <v>8</v>
      </c>
      <c r="G70" s="46">
        <f t="shared" si="7"/>
        <v>8</v>
      </c>
      <c r="H70" s="46">
        <f t="shared" si="8"/>
        <v>64</v>
      </c>
      <c r="I70" s="46">
        <f t="shared" si="5"/>
        <v>3.5242290748898681</v>
      </c>
    </row>
    <row r="71" spans="1:9" ht="23.5" x14ac:dyDescent="0.55000000000000004">
      <c r="A71" s="24">
        <v>65</v>
      </c>
      <c r="B71" s="74">
        <v>19845</v>
      </c>
      <c r="C71" s="27">
        <v>234</v>
      </c>
      <c r="D71" s="6">
        <f t="shared" ref="D71:D102" si="10">$E$3*C71+(1-$E$3)*D70</f>
        <v>233.96519413499033</v>
      </c>
      <c r="E71" s="6">
        <f t="shared" si="1"/>
        <v>227</v>
      </c>
      <c r="F71" s="46">
        <f t="shared" si="6"/>
        <v>-7</v>
      </c>
      <c r="G71" s="46">
        <f t="shared" si="7"/>
        <v>7</v>
      </c>
      <c r="H71" s="46">
        <f t="shared" si="8"/>
        <v>49</v>
      </c>
      <c r="I71" s="46">
        <f t="shared" si="5"/>
        <v>2.9914529914529915</v>
      </c>
    </row>
    <row r="72" spans="1:9" ht="23.5" x14ac:dyDescent="0.55000000000000004">
      <c r="A72" s="24">
        <v>66</v>
      </c>
      <c r="B72" s="74">
        <v>19876</v>
      </c>
      <c r="C72" s="27">
        <v>264</v>
      </c>
      <c r="D72" s="6">
        <f t="shared" si="10"/>
        <v>263.84982597067494</v>
      </c>
      <c r="E72" s="6">
        <f t="shared" ref="E72:E135" si="11">ROUND(D71, 0)</f>
        <v>234</v>
      </c>
      <c r="F72" s="46">
        <f t="shared" si="6"/>
        <v>-30</v>
      </c>
      <c r="G72" s="46">
        <f t="shared" si="7"/>
        <v>30</v>
      </c>
      <c r="H72" s="46">
        <f t="shared" si="8"/>
        <v>900</v>
      </c>
      <c r="I72" s="46">
        <f t="shared" ref="I72:I135" si="12">G72/C72*100</f>
        <v>11.363636363636363</v>
      </c>
    </row>
    <row r="73" spans="1:9" ht="23.5" x14ac:dyDescent="0.55000000000000004">
      <c r="A73" s="24">
        <v>67</v>
      </c>
      <c r="B73" s="74">
        <v>19906</v>
      </c>
      <c r="C73" s="27">
        <v>302</v>
      </c>
      <c r="D73" s="6">
        <f t="shared" si="10"/>
        <v>301.80924912985341</v>
      </c>
      <c r="E73" s="6">
        <f t="shared" si="11"/>
        <v>264</v>
      </c>
      <c r="F73" s="46">
        <f t="shared" si="6"/>
        <v>-38</v>
      </c>
      <c r="G73" s="46">
        <f t="shared" si="7"/>
        <v>38</v>
      </c>
      <c r="H73" s="46">
        <f t="shared" si="8"/>
        <v>1444</v>
      </c>
      <c r="I73" s="46">
        <f t="shared" si="12"/>
        <v>12.582781456953644</v>
      </c>
    </row>
    <row r="74" spans="1:9" ht="23.5" x14ac:dyDescent="0.55000000000000004">
      <c r="A74" s="24">
        <v>68</v>
      </c>
      <c r="B74" s="74">
        <v>19937</v>
      </c>
      <c r="C74" s="27">
        <v>293</v>
      </c>
      <c r="D74" s="6">
        <f t="shared" si="10"/>
        <v>293.04404624564927</v>
      </c>
      <c r="E74" s="6">
        <f t="shared" si="11"/>
        <v>302</v>
      </c>
      <c r="F74" s="46">
        <f t="shared" si="6"/>
        <v>9</v>
      </c>
      <c r="G74" s="46">
        <f t="shared" si="7"/>
        <v>9</v>
      </c>
      <c r="H74" s="46">
        <f t="shared" si="8"/>
        <v>81</v>
      </c>
      <c r="I74" s="46">
        <f t="shared" si="12"/>
        <v>3.0716723549488054</v>
      </c>
    </row>
    <row r="75" spans="1:9" ht="23.5" x14ac:dyDescent="0.55000000000000004">
      <c r="A75" s="24">
        <v>69</v>
      </c>
      <c r="B75" s="74">
        <v>19968</v>
      </c>
      <c r="C75" s="27">
        <v>259</v>
      </c>
      <c r="D75" s="6">
        <f t="shared" si="10"/>
        <v>259.17022023122826</v>
      </c>
      <c r="E75" s="6">
        <f t="shared" si="11"/>
        <v>293</v>
      </c>
      <c r="F75" s="46">
        <f t="shared" si="6"/>
        <v>34</v>
      </c>
      <c r="G75" s="46">
        <f t="shared" si="7"/>
        <v>34</v>
      </c>
      <c r="H75" s="46">
        <f t="shared" si="8"/>
        <v>1156</v>
      </c>
      <c r="I75" s="46">
        <f t="shared" si="12"/>
        <v>13.127413127413126</v>
      </c>
    </row>
    <row r="76" spans="1:9" ht="23.5" x14ac:dyDescent="0.55000000000000004">
      <c r="A76" s="24">
        <v>70</v>
      </c>
      <c r="B76" s="74">
        <v>19998</v>
      </c>
      <c r="C76" s="27">
        <v>229</v>
      </c>
      <c r="D76" s="6">
        <f t="shared" si="10"/>
        <v>229.15085110115612</v>
      </c>
      <c r="E76" s="6">
        <f t="shared" si="11"/>
        <v>259</v>
      </c>
      <c r="F76" s="46">
        <f t="shared" si="6"/>
        <v>30</v>
      </c>
      <c r="G76" s="46">
        <f t="shared" si="7"/>
        <v>30</v>
      </c>
      <c r="H76" s="46">
        <f t="shared" si="8"/>
        <v>900</v>
      </c>
      <c r="I76" s="46">
        <f t="shared" si="12"/>
        <v>13.100436681222707</v>
      </c>
    </row>
    <row r="77" spans="1:9" ht="23.5" x14ac:dyDescent="0.55000000000000004">
      <c r="A77" s="24">
        <v>71</v>
      </c>
      <c r="B77" s="74">
        <v>20029</v>
      </c>
      <c r="C77" s="27">
        <v>203</v>
      </c>
      <c r="D77" s="6">
        <f t="shared" si="10"/>
        <v>203.13075425550576</v>
      </c>
      <c r="E77" s="6">
        <f t="shared" si="11"/>
        <v>229</v>
      </c>
      <c r="F77" s="46">
        <f t="shared" si="6"/>
        <v>26</v>
      </c>
      <c r="G77" s="46">
        <f t="shared" si="7"/>
        <v>26</v>
      </c>
      <c r="H77" s="46">
        <f t="shared" si="8"/>
        <v>676</v>
      </c>
      <c r="I77" s="46">
        <f t="shared" si="12"/>
        <v>12.807881773399016</v>
      </c>
    </row>
    <row r="78" spans="1:9" ht="23.5" x14ac:dyDescent="0.55000000000000004">
      <c r="A78" s="24">
        <v>72</v>
      </c>
      <c r="B78" s="74">
        <v>20059</v>
      </c>
      <c r="C78" s="27">
        <v>229</v>
      </c>
      <c r="D78" s="6">
        <f t="shared" si="10"/>
        <v>228.87065377127752</v>
      </c>
      <c r="E78" s="6">
        <f t="shared" si="11"/>
        <v>203</v>
      </c>
      <c r="F78" s="46">
        <f t="shared" si="6"/>
        <v>-26</v>
      </c>
      <c r="G78" s="46">
        <f t="shared" si="7"/>
        <v>26</v>
      </c>
      <c r="H78" s="46">
        <f t="shared" si="8"/>
        <v>676</v>
      </c>
      <c r="I78" s="46">
        <f t="shared" si="12"/>
        <v>11.353711790393014</v>
      </c>
    </row>
    <row r="79" spans="1:9" ht="23.5" x14ac:dyDescent="0.55000000000000004">
      <c r="A79" s="24">
        <v>73</v>
      </c>
      <c r="B79" s="74">
        <v>20090</v>
      </c>
      <c r="C79" s="27">
        <v>242</v>
      </c>
      <c r="D79" s="6">
        <f t="shared" si="10"/>
        <v>241.93435326885637</v>
      </c>
      <c r="E79" s="6">
        <f t="shared" si="11"/>
        <v>229</v>
      </c>
      <c r="F79" s="46">
        <f t="shared" si="6"/>
        <v>-13</v>
      </c>
      <c r="G79" s="46">
        <f t="shared" si="7"/>
        <v>13</v>
      </c>
      <c r="H79" s="46">
        <f t="shared" si="8"/>
        <v>169</v>
      </c>
      <c r="I79" s="46">
        <f t="shared" si="12"/>
        <v>5.3719008264462813</v>
      </c>
    </row>
    <row r="80" spans="1:9" ht="23.5" x14ac:dyDescent="0.55000000000000004">
      <c r="A80" s="24">
        <v>74</v>
      </c>
      <c r="B80" s="74">
        <v>20121</v>
      </c>
      <c r="C80" s="27">
        <v>233</v>
      </c>
      <c r="D80" s="6">
        <f t="shared" si="10"/>
        <v>233.04467176634429</v>
      </c>
      <c r="E80" s="6">
        <f t="shared" si="11"/>
        <v>242</v>
      </c>
      <c r="F80" s="46">
        <f t="shared" si="6"/>
        <v>9</v>
      </c>
      <c r="G80" s="46">
        <f t="shared" si="7"/>
        <v>9</v>
      </c>
      <c r="H80" s="46">
        <f t="shared" si="8"/>
        <v>81</v>
      </c>
      <c r="I80" s="46">
        <f t="shared" si="12"/>
        <v>3.8626609442060089</v>
      </c>
    </row>
    <row r="81" spans="1:9" ht="23.5" x14ac:dyDescent="0.55000000000000004">
      <c r="A81" s="24">
        <v>75</v>
      </c>
      <c r="B81" s="74">
        <v>20149</v>
      </c>
      <c r="C81" s="27">
        <v>267</v>
      </c>
      <c r="D81" s="6">
        <f t="shared" si="10"/>
        <v>266.83022335883174</v>
      </c>
      <c r="E81" s="6">
        <f t="shared" si="11"/>
        <v>233</v>
      </c>
      <c r="F81" s="46">
        <f t="shared" si="6"/>
        <v>-34</v>
      </c>
      <c r="G81" s="46">
        <f t="shared" si="7"/>
        <v>34</v>
      </c>
      <c r="H81" s="46">
        <f t="shared" si="8"/>
        <v>1156</v>
      </c>
      <c r="I81" s="46">
        <f t="shared" si="12"/>
        <v>12.734082397003746</v>
      </c>
    </row>
    <row r="82" spans="1:9" ht="23.5" x14ac:dyDescent="0.55000000000000004">
      <c r="A82" s="24">
        <v>76</v>
      </c>
      <c r="B82" s="74">
        <v>20180</v>
      </c>
      <c r="C82" s="27">
        <v>269</v>
      </c>
      <c r="D82" s="6">
        <f t="shared" si="10"/>
        <v>268.98915111679412</v>
      </c>
      <c r="E82" s="6">
        <f t="shared" si="11"/>
        <v>267</v>
      </c>
      <c r="F82" s="46">
        <f t="shared" si="6"/>
        <v>-2</v>
      </c>
      <c r="G82" s="46">
        <f t="shared" si="7"/>
        <v>2</v>
      </c>
      <c r="H82" s="46">
        <f t="shared" si="8"/>
        <v>4</v>
      </c>
      <c r="I82" s="46">
        <f t="shared" si="12"/>
        <v>0.74349442379182151</v>
      </c>
    </row>
    <row r="83" spans="1:9" ht="23.5" x14ac:dyDescent="0.55000000000000004">
      <c r="A83" s="24">
        <v>77</v>
      </c>
      <c r="B83" s="74">
        <v>20210</v>
      </c>
      <c r="C83" s="27">
        <v>270</v>
      </c>
      <c r="D83" s="6">
        <f t="shared" si="10"/>
        <v>269.99494575558396</v>
      </c>
      <c r="E83" s="6">
        <f t="shared" si="11"/>
        <v>269</v>
      </c>
      <c r="F83" s="46">
        <f t="shared" si="6"/>
        <v>-1</v>
      </c>
      <c r="G83" s="46">
        <f t="shared" si="7"/>
        <v>1</v>
      </c>
      <c r="H83" s="46">
        <f t="shared" si="8"/>
        <v>1</v>
      </c>
      <c r="I83" s="46">
        <f t="shared" si="12"/>
        <v>0.37037037037037041</v>
      </c>
    </row>
    <row r="84" spans="1:9" ht="23.5" x14ac:dyDescent="0.55000000000000004">
      <c r="A84" s="24">
        <v>78</v>
      </c>
      <c r="B84" s="74">
        <v>20241</v>
      </c>
      <c r="C84" s="27">
        <v>315</v>
      </c>
      <c r="D84" s="6">
        <f t="shared" si="10"/>
        <v>314.77497472877792</v>
      </c>
      <c r="E84" s="6">
        <f t="shared" si="11"/>
        <v>270</v>
      </c>
      <c r="F84" s="46">
        <f t="shared" si="6"/>
        <v>-45</v>
      </c>
      <c r="G84" s="46">
        <f t="shared" si="7"/>
        <v>45</v>
      </c>
      <c r="H84" s="46">
        <f t="shared" si="8"/>
        <v>2025</v>
      </c>
      <c r="I84" s="46">
        <f t="shared" si="12"/>
        <v>14.285714285714285</v>
      </c>
    </row>
    <row r="85" spans="1:9" ht="23.5" x14ac:dyDescent="0.55000000000000004">
      <c r="A85" s="24">
        <v>79</v>
      </c>
      <c r="B85" s="74">
        <v>20271</v>
      </c>
      <c r="C85" s="27">
        <v>364</v>
      </c>
      <c r="D85" s="6">
        <f t="shared" si="10"/>
        <v>363.75387487364389</v>
      </c>
      <c r="E85" s="6">
        <f t="shared" si="11"/>
        <v>315</v>
      </c>
      <c r="F85" s="46">
        <f t="shared" ref="F85:F148" si="13">E85-C85</f>
        <v>-49</v>
      </c>
      <c r="G85" s="46">
        <f t="shared" ref="G85:G148" si="14">ABS(F85)</f>
        <v>49</v>
      </c>
      <c r="H85" s="46">
        <f t="shared" ref="H85:H148" si="15">G85^2</f>
        <v>2401</v>
      </c>
      <c r="I85" s="46">
        <f t="shared" si="12"/>
        <v>13.461538461538462</v>
      </c>
    </row>
    <row r="86" spans="1:9" ht="23.5" x14ac:dyDescent="0.55000000000000004">
      <c r="A86" s="24">
        <v>80</v>
      </c>
      <c r="B86" s="74">
        <v>20302</v>
      </c>
      <c r="C86" s="27">
        <v>347</v>
      </c>
      <c r="D86" s="6">
        <f t="shared" si="10"/>
        <v>347.08376937436822</v>
      </c>
      <c r="E86" s="6">
        <f t="shared" si="11"/>
        <v>364</v>
      </c>
      <c r="F86" s="46">
        <f t="shared" si="13"/>
        <v>17</v>
      </c>
      <c r="G86" s="46">
        <f t="shared" si="14"/>
        <v>17</v>
      </c>
      <c r="H86" s="46">
        <f t="shared" si="15"/>
        <v>289</v>
      </c>
      <c r="I86" s="46">
        <f t="shared" si="12"/>
        <v>4.8991354466858787</v>
      </c>
    </row>
    <row r="87" spans="1:9" ht="23.5" x14ac:dyDescent="0.55000000000000004">
      <c r="A87" s="24">
        <v>81</v>
      </c>
      <c r="B87" s="74">
        <v>20333</v>
      </c>
      <c r="C87" s="27">
        <v>312</v>
      </c>
      <c r="D87" s="6">
        <f t="shared" si="10"/>
        <v>312.17541884687182</v>
      </c>
      <c r="E87" s="6">
        <f t="shared" si="11"/>
        <v>347</v>
      </c>
      <c r="F87" s="46">
        <f t="shared" si="13"/>
        <v>35</v>
      </c>
      <c r="G87" s="46">
        <f t="shared" si="14"/>
        <v>35</v>
      </c>
      <c r="H87" s="46">
        <f t="shared" si="15"/>
        <v>1225</v>
      </c>
      <c r="I87" s="46">
        <f t="shared" si="12"/>
        <v>11.217948717948719</v>
      </c>
    </row>
    <row r="88" spans="1:9" ht="23.5" x14ac:dyDescent="0.55000000000000004">
      <c r="A88" s="24">
        <v>82</v>
      </c>
      <c r="B88" s="74">
        <v>20363</v>
      </c>
      <c r="C88" s="27">
        <v>274</v>
      </c>
      <c r="D88" s="6">
        <f t="shared" si="10"/>
        <v>274.19087709423434</v>
      </c>
      <c r="E88" s="6">
        <f t="shared" si="11"/>
        <v>312</v>
      </c>
      <c r="F88" s="46">
        <f t="shared" si="13"/>
        <v>38</v>
      </c>
      <c r="G88" s="46">
        <f t="shared" si="14"/>
        <v>38</v>
      </c>
      <c r="H88" s="46">
        <f t="shared" si="15"/>
        <v>1444</v>
      </c>
      <c r="I88" s="46">
        <f t="shared" si="12"/>
        <v>13.868613138686131</v>
      </c>
    </row>
    <row r="89" spans="1:9" ht="23.5" x14ac:dyDescent="0.55000000000000004">
      <c r="A89" s="24">
        <v>83</v>
      </c>
      <c r="B89" s="74">
        <v>20394</v>
      </c>
      <c r="C89" s="27">
        <v>237</v>
      </c>
      <c r="D89" s="6">
        <f t="shared" si="10"/>
        <v>237.18595438547118</v>
      </c>
      <c r="E89" s="6">
        <f t="shared" si="11"/>
        <v>274</v>
      </c>
      <c r="F89" s="46">
        <f t="shared" si="13"/>
        <v>37</v>
      </c>
      <c r="G89" s="46">
        <f t="shared" si="14"/>
        <v>37</v>
      </c>
      <c r="H89" s="46">
        <f t="shared" si="15"/>
        <v>1369</v>
      </c>
      <c r="I89" s="46">
        <f t="shared" si="12"/>
        <v>15.611814345991561</v>
      </c>
    </row>
    <row r="90" spans="1:9" ht="23.5" x14ac:dyDescent="0.55000000000000004">
      <c r="A90" s="24">
        <v>84</v>
      </c>
      <c r="B90" s="74">
        <v>20424</v>
      </c>
      <c r="C90" s="27">
        <v>278</v>
      </c>
      <c r="D90" s="6">
        <f t="shared" si="10"/>
        <v>277.79592977192738</v>
      </c>
      <c r="E90" s="6">
        <f t="shared" si="11"/>
        <v>237</v>
      </c>
      <c r="F90" s="46">
        <f t="shared" si="13"/>
        <v>-41</v>
      </c>
      <c r="G90" s="46">
        <f t="shared" si="14"/>
        <v>41</v>
      </c>
      <c r="H90" s="46">
        <f t="shared" si="15"/>
        <v>1681</v>
      </c>
      <c r="I90" s="46">
        <f t="shared" si="12"/>
        <v>14.748201438848922</v>
      </c>
    </row>
    <row r="91" spans="1:9" ht="23.5" x14ac:dyDescent="0.55000000000000004">
      <c r="A91" s="24">
        <v>85</v>
      </c>
      <c r="B91" s="74">
        <v>20455</v>
      </c>
      <c r="C91" s="27">
        <v>284</v>
      </c>
      <c r="D91" s="6">
        <f t="shared" si="10"/>
        <v>283.9689796488596</v>
      </c>
      <c r="E91" s="6">
        <f t="shared" si="11"/>
        <v>278</v>
      </c>
      <c r="F91" s="46">
        <f t="shared" si="13"/>
        <v>-6</v>
      </c>
      <c r="G91" s="46">
        <f t="shared" si="14"/>
        <v>6</v>
      </c>
      <c r="H91" s="46">
        <f t="shared" si="15"/>
        <v>36</v>
      </c>
      <c r="I91" s="46">
        <f t="shared" si="12"/>
        <v>2.112676056338028</v>
      </c>
    </row>
    <row r="92" spans="1:9" ht="23.5" x14ac:dyDescent="0.55000000000000004">
      <c r="A92" s="24">
        <v>86</v>
      </c>
      <c r="B92" s="74">
        <v>20486</v>
      </c>
      <c r="C92" s="27">
        <v>277</v>
      </c>
      <c r="D92" s="6">
        <f t="shared" si="10"/>
        <v>277.03484489824433</v>
      </c>
      <c r="E92" s="6">
        <f t="shared" si="11"/>
        <v>284</v>
      </c>
      <c r="F92" s="46">
        <f t="shared" si="13"/>
        <v>7</v>
      </c>
      <c r="G92" s="46">
        <f t="shared" si="14"/>
        <v>7</v>
      </c>
      <c r="H92" s="46">
        <f t="shared" si="15"/>
        <v>49</v>
      </c>
      <c r="I92" s="46">
        <f t="shared" si="12"/>
        <v>2.5270758122743682</v>
      </c>
    </row>
    <row r="93" spans="1:9" ht="23.5" x14ac:dyDescent="0.55000000000000004">
      <c r="A93" s="24">
        <v>87</v>
      </c>
      <c r="B93" s="74">
        <v>20515</v>
      </c>
      <c r="C93" s="27">
        <v>317</v>
      </c>
      <c r="D93" s="6">
        <f t="shared" si="10"/>
        <v>316.80017422449123</v>
      </c>
      <c r="E93" s="6">
        <f t="shared" si="11"/>
        <v>277</v>
      </c>
      <c r="F93" s="46">
        <f t="shared" si="13"/>
        <v>-40</v>
      </c>
      <c r="G93" s="46">
        <f t="shared" si="14"/>
        <v>40</v>
      </c>
      <c r="H93" s="46">
        <f t="shared" si="15"/>
        <v>1600</v>
      </c>
      <c r="I93" s="46">
        <f t="shared" si="12"/>
        <v>12.618296529968454</v>
      </c>
    </row>
    <row r="94" spans="1:9" ht="23.5" x14ac:dyDescent="0.55000000000000004">
      <c r="A94" s="24">
        <v>88</v>
      </c>
      <c r="B94" s="74">
        <v>20546</v>
      </c>
      <c r="C94" s="27">
        <v>313</v>
      </c>
      <c r="D94" s="6">
        <f t="shared" si="10"/>
        <v>313.01900087112244</v>
      </c>
      <c r="E94" s="6">
        <f t="shared" si="11"/>
        <v>317</v>
      </c>
      <c r="F94" s="46">
        <f t="shared" si="13"/>
        <v>4</v>
      </c>
      <c r="G94" s="46">
        <f t="shared" si="14"/>
        <v>4</v>
      </c>
      <c r="H94" s="46">
        <f t="shared" si="15"/>
        <v>16</v>
      </c>
      <c r="I94" s="46">
        <f t="shared" si="12"/>
        <v>1.2779552715654952</v>
      </c>
    </row>
    <row r="95" spans="1:9" ht="23.5" x14ac:dyDescent="0.55000000000000004">
      <c r="A95" s="24">
        <v>89</v>
      </c>
      <c r="B95" s="74">
        <v>20576</v>
      </c>
      <c r="C95" s="27">
        <v>318</v>
      </c>
      <c r="D95" s="6">
        <f t="shared" si="10"/>
        <v>317.97509500435564</v>
      </c>
      <c r="E95" s="6">
        <f t="shared" si="11"/>
        <v>313</v>
      </c>
      <c r="F95" s="46">
        <f t="shared" si="13"/>
        <v>-5</v>
      </c>
      <c r="G95" s="46">
        <f t="shared" si="14"/>
        <v>5</v>
      </c>
      <c r="H95" s="46">
        <f t="shared" si="15"/>
        <v>25</v>
      </c>
      <c r="I95" s="46">
        <f t="shared" si="12"/>
        <v>1.5723270440251573</v>
      </c>
    </row>
    <row r="96" spans="1:9" ht="23.5" x14ac:dyDescent="0.55000000000000004">
      <c r="A96" s="24">
        <v>90</v>
      </c>
      <c r="B96" s="74">
        <v>20607</v>
      </c>
      <c r="C96" s="27">
        <v>374</v>
      </c>
      <c r="D96" s="6">
        <f t="shared" si="10"/>
        <v>373.71987547502175</v>
      </c>
      <c r="E96" s="6">
        <f t="shared" si="11"/>
        <v>318</v>
      </c>
      <c r="F96" s="46">
        <f t="shared" si="13"/>
        <v>-56</v>
      </c>
      <c r="G96" s="46">
        <f t="shared" si="14"/>
        <v>56</v>
      </c>
      <c r="H96" s="46">
        <f t="shared" si="15"/>
        <v>3136</v>
      </c>
      <c r="I96" s="46">
        <f t="shared" si="12"/>
        <v>14.973262032085561</v>
      </c>
    </row>
    <row r="97" spans="1:9" ht="23.5" x14ac:dyDescent="0.55000000000000004">
      <c r="A97" s="24">
        <v>91</v>
      </c>
      <c r="B97" s="74">
        <v>20637</v>
      </c>
      <c r="C97" s="27">
        <v>413</v>
      </c>
      <c r="D97" s="6">
        <f t="shared" si="10"/>
        <v>412.80359937737512</v>
      </c>
      <c r="E97" s="6">
        <f t="shared" si="11"/>
        <v>374</v>
      </c>
      <c r="F97" s="46">
        <f t="shared" si="13"/>
        <v>-39</v>
      </c>
      <c r="G97" s="46">
        <f t="shared" si="14"/>
        <v>39</v>
      </c>
      <c r="H97" s="46">
        <f t="shared" si="15"/>
        <v>1521</v>
      </c>
      <c r="I97" s="46">
        <f t="shared" si="12"/>
        <v>9.4430992736077481</v>
      </c>
    </row>
    <row r="98" spans="1:9" ht="23.5" x14ac:dyDescent="0.55000000000000004">
      <c r="A98" s="24">
        <v>92</v>
      </c>
      <c r="B98" s="74">
        <v>20668</v>
      </c>
      <c r="C98" s="27">
        <v>405</v>
      </c>
      <c r="D98" s="6">
        <f t="shared" si="10"/>
        <v>405.03901799688691</v>
      </c>
      <c r="E98" s="6">
        <f t="shared" si="11"/>
        <v>413</v>
      </c>
      <c r="F98" s="46">
        <f t="shared" si="13"/>
        <v>8</v>
      </c>
      <c r="G98" s="46">
        <f t="shared" si="14"/>
        <v>8</v>
      </c>
      <c r="H98" s="46">
        <f t="shared" si="15"/>
        <v>64</v>
      </c>
      <c r="I98" s="46">
        <f t="shared" si="12"/>
        <v>1.9753086419753085</v>
      </c>
    </row>
    <row r="99" spans="1:9" ht="23.5" x14ac:dyDescent="0.55000000000000004">
      <c r="A99" s="24">
        <v>93</v>
      </c>
      <c r="B99" s="74">
        <v>20699</v>
      </c>
      <c r="C99" s="27">
        <v>355</v>
      </c>
      <c r="D99" s="6">
        <f t="shared" si="10"/>
        <v>355.25019508998446</v>
      </c>
      <c r="E99" s="6">
        <f t="shared" si="11"/>
        <v>405</v>
      </c>
      <c r="F99" s="46">
        <f t="shared" si="13"/>
        <v>50</v>
      </c>
      <c r="G99" s="46">
        <f t="shared" si="14"/>
        <v>50</v>
      </c>
      <c r="H99" s="46">
        <f t="shared" si="15"/>
        <v>2500</v>
      </c>
      <c r="I99" s="46">
        <f t="shared" si="12"/>
        <v>14.084507042253522</v>
      </c>
    </row>
    <row r="100" spans="1:9" ht="23.5" x14ac:dyDescent="0.55000000000000004">
      <c r="A100" s="24">
        <v>94</v>
      </c>
      <c r="B100" s="74">
        <v>20729</v>
      </c>
      <c r="C100" s="27">
        <v>306</v>
      </c>
      <c r="D100" s="6">
        <f t="shared" si="10"/>
        <v>306.24625097544987</v>
      </c>
      <c r="E100" s="6">
        <f t="shared" si="11"/>
        <v>355</v>
      </c>
      <c r="F100" s="46">
        <f t="shared" si="13"/>
        <v>49</v>
      </c>
      <c r="G100" s="46">
        <f t="shared" si="14"/>
        <v>49</v>
      </c>
      <c r="H100" s="46">
        <f t="shared" si="15"/>
        <v>2401</v>
      </c>
      <c r="I100" s="46">
        <f t="shared" si="12"/>
        <v>16.013071895424837</v>
      </c>
    </row>
    <row r="101" spans="1:9" ht="23.5" x14ac:dyDescent="0.55000000000000004">
      <c r="A101" s="24">
        <v>95</v>
      </c>
      <c r="B101" s="74">
        <v>20760</v>
      </c>
      <c r="C101" s="27">
        <v>271</v>
      </c>
      <c r="D101" s="6">
        <f t="shared" si="10"/>
        <v>271.17623125487722</v>
      </c>
      <c r="E101" s="6">
        <f t="shared" si="11"/>
        <v>306</v>
      </c>
      <c r="F101" s="46">
        <f t="shared" si="13"/>
        <v>35</v>
      </c>
      <c r="G101" s="46">
        <f t="shared" si="14"/>
        <v>35</v>
      </c>
      <c r="H101" s="46">
        <f t="shared" si="15"/>
        <v>1225</v>
      </c>
      <c r="I101" s="46">
        <f t="shared" si="12"/>
        <v>12.915129151291513</v>
      </c>
    </row>
    <row r="102" spans="1:9" ht="23.5" x14ac:dyDescent="0.55000000000000004">
      <c r="A102" s="24">
        <v>96</v>
      </c>
      <c r="B102" s="74">
        <v>20790</v>
      </c>
      <c r="C102" s="27">
        <v>306</v>
      </c>
      <c r="D102" s="6">
        <f t="shared" si="10"/>
        <v>305.82588115627436</v>
      </c>
      <c r="E102" s="6">
        <f t="shared" si="11"/>
        <v>271</v>
      </c>
      <c r="F102" s="46">
        <f t="shared" si="13"/>
        <v>-35</v>
      </c>
      <c r="G102" s="46">
        <f t="shared" si="14"/>
        <v>35</v>
      </c>
      <c r="H102" s="46">
        <f t="shared" si="15"/>
        <v>1225</v>
      </c>
      <c r="I102" s="46">
        <f t="shared" si="12"/>
        <v>11.437908496732026</v>
      </c>
    </row>
    <row r="103" spans="1:9" ht="23.5" x14ac:dyDescent="0.55000000000000004">
      <c r="A103" s="24">
        <v>97</v>
      </c>
      <c r="B103" s="74">
        <v>20821</v>
      </c>
      <c r="C103" s="27">
        <v>315</v>
      </c>
      <c r="D103" s="6">
        <f t="shared" ref="D103:D134" si="16">$E$3*C103+(1-$E$3)*D102</f>
        <v>314.95412940578137</v>
      </c>
      <c r="E103" s="6">
        <f t="shared" si="11"/>
        <v>306</v>
      </c>
      <c r="F103" s="46">
        <f t="shared" si="13"/>
        <v>-9</v>
      </c>
      <c r="G103" s="46">
        <f t="shared" si="14"/>
        <v>9</v>
      </c>
      <c r="H103" s="46">
        <f t="shared" si="15"/>
        <v>81</v>
      </c>
      <c r="I103" s="46">
        <f t="shared" si="12"/>
        <v>2.8571428571428572</v>
      </c>
    </row>
    <row r="104" spans="1:9" ht="23.5" x14ac:dyDescent="0.55000000000000004">
      <c r="A104" s="24">
        <v>98</v>
      </c>
      <c r="B104" s="74">
        <v>20852</v>
      </c>
      <c r="C104" s="27">
        <v>301</v>
      </c>
      <c r="D104" s="6">
        <f t="shared" si="16"/>
        <v>301.06977064702892</v>
      </c>
      <c r="E104" s="6">
        <f t="shared" si="11"/>
        <v>315</v>
      </c>
      <c r="F104" s="46">
        <f t="shared" si="13"/>
        <v>14</v>
      </c>
      <c r="G104" s="46">
        <f t="shared" si="14"/>
        <v>14</v>
      </c>
      <c r="H104" s="46">
        <f t="shared" si="15"/>
        <v>196</v>
      </c>
      <c r="I104" s="46">
        <f t="shared" si="12"/>
        <v>4.6511627906976747</v>
      </c>
    </row>
    <row r="105" spans="1:9" ht="23.5" x14ac:dyDescent="0.55000000000000004">
      <c r="A105" s="24">
        <v>99</v>
      </c>
      <c r="B105" s="74">
        <v>20880</v>
      </c>
      <c r="C105" s="27">
        <v>356</v>
      </c>
      <c r="D105" s="6">
        <f t="shared" si="16"/>
        <v>355.72534885323512</v>
      </c>
      <c r="E105" s="6">
        <f t="shared" si="11"/>
        <v>301</v>
      </c>
      <c r="F105" s="46">
        <f t="shared" si="13"/>
        <v>-55</v>
      </c>
      <c r="G105" s="46">
        <f t="shared" si="14"/>
        <v>55</v>
      </c>
      <c r="H105" s="46">
        <f t="shared" si="15"/>
        <v>3025</v>
      </c>
      <c r="I105" s="46">
        <f t="shared" si="12"/>
        <v>15.44943820224719</v>
      </c>
    </row>
    <row r="106" spans="1:9" ht="23.5" x14ac:dyDescent="0.55000000000000004">
      <c r="A106" s="24">
        <v>100</v>
      </c>
      <c r="B106" s="74">
        <v>20911</v>
      </c>
      <c r="C106" s="27">
        <v>348</v>
      </c>
      <c r="D106" s="6">
        <f t="shared" si="16"/>
        <v>348.0386267442662</v>
      </c>
      <c r="E106" s="6">
        <f t="shared" si="11"/>
        <v>356</v>
      </c>
      <c r="F106" s="46">
        <f t="shared" si="13"/>
        <v>8</v>
      </c>
      <c r="G106" s="46">
        <f t="shared" si="14"/>
        <v>8</v>
      </c>
      <c r="H106" s="46">
        <f t="shared" si="15"/>
        <v>64</v>
      </c>
      <c r="I106" s="46">
        <f t="shared" si="12"/>
        <v>2.2988505747126435</v>
      </c>
    </row>
    <row r="107" spans="1:9" ht="23.5" x14ac:dyDescent="0.55000000000000004">
      <c r="A107" s="24">
        <v>101</v>
      </c>
      <c r="B107" s="74">
        <v>20941</v>
      </c>
      <c r="C107" s="27">
        <v>355</v>
      </c>
      <c r="D107" s="6">
        <f t="shared" si="16"/>
        <v>354.96519313372136</v>
      </c>
      <c r="E107" s="6">
        <f t="shared" si="11"/>
        <v>348</v>
      </c>
      <c r="F107" s="46">
        <f t="shared" si="13"/>
        <v>-7</v>
      </c>
      <c r="G107" s="46">
        <f t="shared" si="14"/>
        <v>7</v>
      </c>
      <c r="H107" s="46">
        <f t="shared" si="15"/>
        <v>49</v>
      </c>
      <c r="I107" s="46">
        <f t="shared" si="12"/>
        <v>1.971830985915493</v>
      </c>
    </row>
    <row r="108" spans="1:9" ht="23.5" x14ac:dyDescent="0.55000000000000004">
      <c r="A108" s="24">
        <v>102</v>
      </c>
      <c r="B108" s="74">
        <v>20972</v>
      </c>
      <c r="C108" s="27">
        <v>422</v>
      </c>
      <c r="D108" s="6">
        <f t="shared" si="16"/>
        <v>421.66482596566857</v>
      </c>
      <c r="E108" s="6">
        <f t="shared" si="11"/>
        <v>355</v>
      </c>
      <c r="F108" s="46">
        <f t="shared" si="13"/>
        <v>-67</v>
      </c>
      <c r="G108" s="46">
        <f t="shared" si="14"/>
        <v>67</v>
      </c>
      <c r="H108" s="46">
        <f t="shared" si="15"/>
        <v>4489</v>
      </c>
      <c r="I108" s="46">
        <f t="shared" si="12"/>
        <v>15.876777251184834</v>
      </c>
    </row>
    <row r="109" spans="1:9" ht="23.5" x14ac:dyDescent="0.55000000000000004">
      <c r="A109" s="24">
        <v>103</v>
      </c>
      <c r="B109" s="74">
        <v>21002</v>
      </c>
      <c r="C109" s="27">
        <v>465</v>
      </c>
      <c r="D109" s="6">
        <f t="shared" si="16"/>
        <v>464.78332412982837</v>
      </c>
      <c r="E109" s="6">
        <f t="shared" si="11"/>
        <v>422</v>
      </c>
      <c r="F109" s="46">
        <f t="shared" si="13"/>
        <v>-43</v>
      </c>
      <c r="G109" s="46">
        <f t="shared" si="14"/>
        <v>43</v>
      </c>
      <c r="H109" s="46">
        <f t="shared" si="15"/>
        <v>1849</v>
      </c>
      <c r="I109" s="46">
        <f t="shared" si="12"/>
        <v>9.2473118279569881</v>
      </c>
    </row>
    <row r="110" spans="1:9" ht="23.5" x14ac:dyDescent="0.55000000000000004">
      <c r="A110" s="24">
        <v>104</v>
      </c>
      <c r="B110" s="74">
        <v>21033</v>
      </c>
      <c r="C110" s="27">
        <v>467</v>
      </c>
      <c r="D110" s="6">
        <f t="shared" si="16"/>
        <v>466.98891662064915</v>
      </c>
      <c r="E110" s="6">
        <f t="shared" si="11"/>
        <v>465</v>
      </c>
      <c r="F110" s="46">
        <f t="shared" si="13"/>
        <v>-2</v>
      </c>
      <c r="G110" s="46">
        <f t="shared" si="14"/>
        <v>2</v>
      </c>
      <c r="H110" s="46">
        <f t="shared" si="15"/>
        <v>4</v>
      </c>
      <c r="I110" s="46">
        <f t="shared" si="12"/>
        <v>0.42826552462526768</v>
      </c>
    </row>
    <row r="111" spans="1:9" ht="23.5" x14ac:dyDescent="0.55000000000000004">
      <c r="A111" s="24">
        <v>105</v>
      </c>
      <c r="B111" s="74">
        <v>21064</v>
      </c>
      <c r="C111" s="27">
        <v>404</v>
      </c>
      <c r="D111" s="6">
        <f t="shared" si="16"/>
        <v>404.31494458310328</v>
      </c>
      <c r="E111" s="6">
        <f t="shared" si="11"/>
        <v>467</v>
      </c>
      <c r="F111" s="46">
        <f t="shared" si="13"/>
        <v>63</v>
      </c>
      <c r="G111" s="46">
        <f t="shared" si="14"/>
        <v>63</v>
      </c>
      <c r="H111" s="46">
        <f t="shared" si="15"/>
        <v>3969</v>
      </c>
      <c r="I111" s="46">
        <f t="shared" si="12"/>
        <v>15.594059405940595</v>
      </c>
    </row>
    <row r="112" spans="1:9" ht="23.5" x14ac:dyDescent="0.55000000000000004">
      <c r="A112" s="24">
        <v>106</v>
      </c>
      <c r="B112" s="74">
        <v>21094</v>
      </c>
      <c r="C112" s="27">
        <v>347</v>
      </c>
      <c r="D112" s="6">
        <f t="shared" si="16"/>
        <v>347.28657472291553</v>
      </c>
      <c r="E112" s="6">
        <f t="shared" si="11"/>
        <v>404</v>
      </c>
      <c r="F112" s="46">
        <f t="shared" si="13"/>
        <v>57</v>
      </c>
      <c r="G112" s="46">
        <f t="shared" si="14"/>
        <v>57</v>
      </c>
      <c r="H112" s="46">
        <f t="shared" si="15"/>
        <v>3249</v>
      </c>
      <c r="I112" s="46">
        <f t="shared" si="12"/>
        <v>16.426512968299711</v>
      </c>
    </row>
    <row r="113" spans="1:9" ht="23.5" x14ac:dyDescent="0.55000000000000004">
      <c r="A113" s="24">
        <v>107</v>
      </c>
      <c r="B113" s="74">
        <v>21125</v>
      </c>
      <c r="C113" s="27">
        <v>305</v>
      </c>
      <c r="D113" s="6">
        <f t="shared" si="16"/>
        <v>305.21143287361463</v>
      </c>
      <c r="E113" s="6">
        <f t="shared" si="11"/>
        <v>347</v>
      </c>
      <c r="F113" s="46">
        <f t="shared" si="13"/>
        <v>42</v>
      </c>
      <c r="G113" s="46">
        <f t="shared" si="14"/>
        <v>42</v>
      </c>
      <c r="H113" s="46">
        <f t="shared" si="15"/>
        <v>1764</v>
      </c>
      <c r="I113" s="46">
        <f t="shared" si="12"/>
        <v>13.77049180327869</v>
      </c>
    </row>
    <row r="114" spans="1:9" ht="23.5" x14ac:dyDescent="0.55000000000000004">
      <c r="A114" s="24">
        <v>108</v>
      </c>
      <c r="B114" s="74">
        <v>21155</v>
      </c>
      <c r="C114" s="27">
        <v>336</v>
      </c>
      <c r="D114" s="6">
        <f t="shared" si="16"/>
        <v>335.84605716436806</v>
      </c>
      <c r="E114" s="6">
        <f t="shared" si="11"/>
        <v>305</v>
      </c>
      <c r="F114" s="46">
        <f t="shared" si="13"/>
        <v>-31</v>
      </c>
      <c r="G114" s="46">
        <f t="shared" si="14"/>
        <v>31</v>
      </c>
      <c r="H114" s="46">
        <f t="shared" si="15"/>
        <v>961</v>
      </c>
      <c r="I114" s="46">
        <f t="shared" si="12"/>
        <v>9.2261904761904763</v>
      </c>
    </row>
    <row r="115" spans="1:9" ht="23.5" x14ac:dyDescent="0.55000000000000004">
      <c r="A115" s="24">
        <v>109</v>
      </c>
      <c r="B115" s="74">
        <v>21186</v>
      </c>
      <c r="C115" s="27">
        <v>340</v>
      </c>
      <c r="D115" s="6">
        <f t="shared" si="16"/>
        <v>339.97923028582187</v>
      </c>
      <c r="E115" s="6">
        <f t="shared" si="11"/>
        <v>336</v>
      </c>
      <c r="F115" s="46">
        <f t="shared" si="13"/>
        <v>-4</v>
      </c>
      <c r="G115" s="46">
        <f t="shared" si="14"/>
        <v>4</v>
      </c>
      <c r="H115" s="46">
        <f t="shared" si="15"/>
        <v>16</v>
      </c>
      <c r="I115" s="46">
        <f t="shared" si="12"/>
        <v>1.1764705882352942</v>
      </c>
    </row>
    <row r="116" spans="1:9" ht="23.5" x14ac:dyDescent="0.55000000000000004">
      <c r="A116" s="24">
        <v>110</v>
      </c>
      <c r="B116" s="74">
        <v>21217</v>
      </c>
      <c r="C116" s="27">
        <v>318</v>
      </c>
      <c r="D116" s="6">
        <f t="shared" si="16"/>
        <v>318.10989615142915</v>
      </c>
      <c r="E116" s="6">
        <f t="shared" si="11"/>
        <v>340</v>
      </c>
      <c r="F116" s="46">
        <f t="shared" si="13"/>
        <v>22</v>
      </c>
      <c r="G116" s="46">
        <f t="shared" si="14"/>
        <v>22</v>
      </c>
      <c r="H116" s="46">
        <f t="shared" si="15"/>
        <v>484</v>
      </c>
      <c r="I116" s="46">
        <f t="shared" si="12"/>
        <v>6.9182389937106921</v>
      </c>
    </row>
    <row r="117" spans="1:9" ht="23.5" x14ac:dyDescent="0.55000000000000004">
      <c r="A117" s="24">
        <v>111</v>
      </c>
      <c r="B117" s="74">
        <v>21245</v>
      </c>
      <c r="C117" s="27">
        <v>362</v>
      </c>
      <c r="D117" s="6">
        <f t="shared" si="16"/>
        <v>361.78054948075714</v>
      </c>
      <c r="E117" s="6">
        <f t="shared" si="11"/>
        <v>318</v>
      </c>
      <c r="F117" s="46">
        <f t="shared" si="13"/>
        <v>-44</v>
      </c>
      <c r="G117" s="46">
        <f t="shared" si="14"/>
        <v>44</v>
      </c>
      <c r="H117" s="46">
        <f t="shared" si="15"/>
        <v>1936</v>
      </c>
      <c r="I117" s="46">
        <f t="shared" si="12"/>
        <v>12.154696132596685</v>
      </c>
    </row>
    <row r="118" spans="1:9" ht="23.5" x14ac:dyDescent="0.55000000000000004">
      <c r="A118" s="24">
        <v>112</v>
      </c>
      <c r="B118" s="74">
        <v>21276</v>
      </c>
      <c r="C118" s="27">
        <v>348</v>
      </c>
      <c r="D118" s="6">
        <f t="shared" si="16"/>
        <v>348.0689027474038</v>
      </c>
      <c r="E118" s="6">
        <f t="shared" si="11"/>
        <v>362</v>
      </c>
      <c r="F118" s="46">
        <f t="shared" si="13"/>
        <v>14</v>
      </c>
      <c r="G118" s="46">
        <f t="shared" si="14"/>
        <v>14</v>
      </c>
      <c r="H118" s="46">
        <f t="shared" si="15"/>
        <v>196</v>
      </c>
      <c r="I118" s="46">
        <f t="shared" si="12"/>
        <v>4.0229885057471266</v>
      </c>
    </row>
    <row r="119" spans="1:9" ht="23.5" x14ac:dyDescent="0.55000000000000004">
      <c r="A119" s="24">
        <v>113</v>
      </c>
      <c r="B119" s="74">
        <v>21306</v>
      </c>
      <c r="C119" s="27">
        <v>363</v>
      </c>
      <c r="D119" s="6">
        <f t="shared" si="16"/>
        <v>362.925344513737</v>
      </c>
      <c r="E119" s="6">
        <f t="shared" si="11"/>
        <v>348</v>
      </c>
      <c r="F119" s="46">
        <f t="shared" si="13"/>
        <v>-15</v>
      </c>
      <c r="G119" s="46">
        <f t="shared" si="14"/>
        <v>15</v>
      </c>
      <c r="H119" s="46">
        <f t="shared" si="15"/>
        <v>225</v>
      </c>
      <c r="I119" s="46">
        <f t="shared" si="12"/>
        <v>4.1322314049586781</v>
      </c>
    </row>
    <row r="120" spans="1:9" ht="23.5" x14ac:dyDescent="0.55000000000000004">
      <c r="A120" s="24">
        <v>114</v>
      </c>
      <c r="B120" s="74">
        <v>21337</v>
      </c>
      <c r="C120" s="27">
        <v>435</v>
      </c>
      <c r="D120" s="6">
        <f t="shared" si="16"/>
        <v>434.63962672256866</v>
      </c>
      <c r="E120" s="6">
        <f t="shared" si="11"/>
        <v>363</v>
      </c>
      <c r="F120" s="46">
        <f t="shared" si="13"/>
        <v>-72</v>
      </c>
      <c r="G120" s="46">
        <f t="shared" si="14"/>
        <v>72</v>
      </c>
      <c r="H120" s="46">
        <f t="shared" si="15"/>
        <v>5184</v>
      </c>
      <c r="I120" s="46">
        <f t="shared" si="12"/>
        <v>16.551724137931036</v>
      </c>
    </row>
    <row r="121" spans="1:9" ht="23.5" x14ac:dyDescent="0.55000000000000004">
      <c r="A121" s="24">
        <v>115</v>
      </c>
      <c r="B121" s="74">
        <v>21367</v>
      </c>
      <c r="C121" s="27">
        <v>491</v>
      </c>
      <c r="D121" s="6">
        <f t="shared" si="16"/>
        <v>490.71819813361287</v>
      </c>
      <c r="E121" s="6">
        <f t="shared" si="11"/>
        <v>435</v>
      </c>
      <c r="F121" s="46">
        <f t="shared" si="13"/>
        <v>-56</v>
      </c>
      <c r="G121" s="46">
        <f t="shared" si="14"/>
        <v>56</v>
      </c>
      <c r="H121" s="46">
        <f t="shared" si="15"/>
        <v>3136</v>
      </c>
      <c r="I121" s="46">
        <f t="shared" si="12"/>
        <v>11.405295315682281</v>
      </c>
    </row>
    <row r="122" spans="1:9" ht="23.5" x14ac:dyDescent="0.55000000000000004">
      <c r="A122" s="24">
        <v>116</v>
      </c>
      <c r="B122" s="74">
        <v>21398</v>
      </c>
      <c r="C122" s="27">
        <v>505</v>
      </c>
      <c r="D122" s="6">
        <f t="shared" si="16"/>
        <v>504.92859099066811</v>
      </c>
      <c r="E122" s="6">
        <f t="shared" si="11"/>
        <v>491</v>
      </c>
      <c r="F122" s="46">
        <f t="shared" si="13"/>
        <v>-14</v>
      </c>
      <c r="G122" s="46">
        <f t="shared" si="14"/>
        <v>14</v>
      </c>
      <c r="H122" s="46">
        <f t="shared" si="15"/>
        <v>196</v>
      </c>
      <c r="I122" s="46">
        <f t="shared" si="12"/>
        <v>2.7722772277227725</v>
      </c>
    </row>
    <row r="123" spans="1:9" ht="23.5" x14ac:dyDescent="0.55000000000000004">
      <c r="A123" s="24">
        <v>117</v>
      </c>
      <c r="B123" s="74">
        <v>21429</v>
      </c>
      <c r="C123" s="27">
        <v>404</v>
      </c>
      <c r="D123" s="6">
        <f t="shared" si="16"/>
        <v>404.50464295495334</v>
      </c>
      <c r="E123" s="6">
        <f t="shared" si="11"/>
        <v>505</v>
      </c>
      <c r="F123" s="46">
        <f t="shared" si="13"/>
        <v>101</v>
      </c>
      <c r="G123" s="46">
        <f t="shared" si="14"/>
        <v>101</v>
      </c>
      <c r="H123" s="46">
        <f t="shared" si="15"/>
        <v>10201</v>
      </c>
      <c r="I123" s="46">
        <f t="shared" si="12"/>
        <v>25</v>
      </c>
    </row>
    <row r="124" spans="1:9" ht="23.5" x14ac:dyDescent="0.55000000000000004">
      <c r="A124" s="24">
        <v>118</v>
      </c>
      <c r="B124" s="74">
        <v>21459</v>
      </c>
      <c r="C124" s="27">
        <v>359</v>
      </c>
      <c r="D124" s="6">
        <f t="shared" si="16"/>
        <v>359.22752321477475</v>
      </c>
      <c r="E124" s="6">
        <f t="shared" si="11"/>
        <v>405</v>
      </c>
      <c r="F124" s="46">
        <f t="shared" si="13"/>
        <v>46</v>
      </c>
      <c r="G124" s="46">
        <f t="shared" si="14"/>
        <v>46</v>
      </c>
      <c r="H124" s="46">
        <f t="shared" si="15"/>
        <v>2116</v>
      </c>
      <c r="I124" s="46">
        <f t="shared" si="12"/>
        <v>12.813370473537605</v>
      </c>
    </row>
    <row r="125" spans="1:9" ht="23.5" x14ac:dyDescent="0.55000000000000004">
      <c r="A125" s="24">
        <v>119</v>
      </c>
      <c r="B125" s="74">
        <v>21490</v>
      </c>
      <c r="C125" s="27">
        <v>310</v>
      </c>
      <c r="D125" s="6">
        <f t="shared" si="16"/>
        <v>310.24613761607384</v>
      </c>
      <c r="E125" s="6">
        <f t="shared" si="11"/>
        <v>359</v>
      </c>
      <c r="F125" s="46">
        <f t="shared" si="13"/>
        <v>49</v>
      </c>
      <c r="G125" s="46">
        <f t="shared" si="14"/>
        <v>49</v>
      </c>
      <c r="H125" s="46">
        <f t="shared" si="15"/>
        <v>2401</v>
      </c>
      <c r="I125" s="46">
        <f t="shared" si="12"/>
        <v>15.806451612903224</v>
      </c>
    </row>
    <row r="126" spans="1:9" ht="23.5" x14ac:dyDescent="0.55000000000000004">
      <c r="A126" s="24">
        <v>120</v>
      </c>
      <c r="B126" s="74">
        <v>21520</v>
      </c>
      <c r="C126" s="27">
        <v>337</v>
      </c>
      <c r="D126" s="6">
        <f t="shared" si="16"/>
        <v>336.86623068808035</v>
      </c>
      <c r="E126" s="6">
        <f t="shared" si="11"/>
        <v>310</v>
      </c>
      <c r="F126" s="46">
        <f t="shared" si="13"/>
        <v>-27</v>
      </c>
      <c r="G126" s="46">
        <f t="shared" si="14"/>
        <v>27</v>
      </c>
      <c r="H126" s="46">
        <f t="shared" si="15"/>
        <v>729</v>
      </c>
      <c r="I126" s="46">
        <f t="shared" si="12"/>
        <v>8.0118694362017813</v>
      </c>
    </row>
    <row r="127" spans="1:9" ht="23.5" x14ac:dyDescent="0.55000000000000004">
      <c r="A127" s="24">
        <v>121</v>
      </c>
      <c r="B127" s="74">
        <v>21551</v>
      </c>
      <c r="C127" s="27">
        <v>360</v>
      </c>
      <c r="D127" s="6">
        <f t="shared" si="16"/>
        <v>359.88433115344037</v>
      </c>
      <c r="E127" s="6">
        <f t="shared" si="11"/>
        <v>337</v>
      </c>
      <c r="F127" s="46">
        <f t="shared" si="13"/>
        <v>-23</v>
      </c>
      <c r="G127" s="46">
        <f t="shared" si="14"/>
        <v>23</v>
      </c>
      <c r="H127" s="46">
        <f t="shared" si="15"/>
        <v>529</v>
      </c>
      <c r="I127" s="46">
        <f t="shared" si="12"/>
        <v>6.3888888888888884</v>
      </c>
    </row>
    <row r="128" spans="1:9" ht="23.5" x14ac:dyDescent="0.55000000000000004">
      <c r="A128" s="24">
        <v>122</v>
      </c>
      <c r="B128" s="74">
        <v>21582</v>
      </c>
      <c r="C128" s="27">
        <v>342</v>
      </c>
      <c r="D128" s="6">
        <f t="shared" si="16"/>
        <v>342.08942165576724</v>
      </c>
      <c r="E128" s="6">
        <f t="shared" si="11"/>
        <v>360</v>
      </c>
      <c r="F128" s="46">
        <f t="shared" si="13"/>
        <v>18</v>
      </c>
      <c r="G128" s="46">
        <f t="shared" si="14"/>
        <v>18</v>
      </c>
      <c r="H128" s="46">
        <f t="shared" si="15"/>
        <v>324</v>
      </c>
      <c r="I128" s="46">
        <f t="shared" si="12"/>
        <v>5.2631578947368416</v>
      </c>
    </row>
    <row r="129" spans="1:9" ht="23.5" x14ac:dyDescent="0.55000000000000004">
      <c r="A129" s="24">
        <v>123</v>
      </c>
      <c r="B129" s="74">
        <v>21610</v>
      </c>
      <c r="C129" s="27">
        <v>406</v>
      </c>
      <c r="D129" s="6">
        <f t="shared" si="16"/>
        <v>405.68044710827883</v>
      </c>
      <c r="E129" s="6">
        <f t="shared" si="11"/>
        <v>342</v>
      </c>
      <c r="F129" s="46">
        <f t="shared" si="13"/>
        <v>-64</v>
      </c>
      <c r="G129" s="46">
        <f t="shared" si="14"/>
        <v>64</v>
      </c>
      <c r="H129" s="46">
        <f t="shared" si="15"/>
        <v>4096</v>
      </c>
      <c r="I129" s="46">
        <f t="shared" si="12"/>
        <v>15.763546798029557</v>
      </c>
    </row>
    <row r="130" spans="1:9" ht="23.5" x14ac:dyDescent="0.55000000000000004">
      <c r="A130" s="24">
        <v>124</v>
      </c>
      <c r="B130" s="74">
        <v>21641</v>
      </c>
      <c r="C130" s="27">
        <v>396</v>
      </c>
      <c r="D130" s="6">
        <f t="shared" si="16"/>
        <v>396.0484022355414</v>
      </c>
      <c r="E130" s="6">
        <f t="shared" si="11"/>
        <v>406</v>
      </c>
      <c r="F130" s="46">
        <f t="shared" si="13"/>
        <v>10</v>
      </c>
      <c r="G130" s="46">
        <f t="shared" si="14"/>
        <v>10</v>
      </c>
      <c r="H130" s="46">
        <f t="shared" si="15"/>
        <v>100</v>
      </c>
      <c r="I130" s="46">
        <f t="shared" si="12"/>
        <v>2.5252525252525251</v>
      </c>
    </row>
    <row r="131" spans="1:9" ht="23.5" x14ac:dyDescent="0.55000000000000004">
      <c r="A131" s="24">
        <v>125</v>
      </c>
      <c r="B131" s="74">
        <v>21671</v>
      </c>
      <c r="C131" s="27">
        <v>420</v>
      </c>
      <c r="D131" s="6">
        <f t="shared" si="16"/>
        <v>419.8802420111777</v>
      </c>
      <c r="E131" s="6">
        <f t="shared" si="11"/>
        <v>396</v>
      </c>
      <c r="F131" s="46">
        <f t="shared" si="13"/>
        <v>-24</v>
      </c>
      <c r="G131" s="46">
        <f t="shared" si="14"/>
        <v>24</v>
      </c>
      <c r="H131" s="46">
        <f t="shared" si="15"/>
        <v>576</v>
      </c>
      <c r="I131" s="46">
        <f t="shared" si="12"/>
        <v>5.7142857142857144</v>
      </c>
    </row>
    <row r="132" spans="1:9" ht="23.5" x14ac:dyDescent="0.55000000000000004">
      <c r="A132" s="24">
        <v>126</v>
      </c>
      <c r="B132" s="74">
        <v>21702</v>
      </c>
      <c r="C132" s="27">
        <v>472</v>
      </c>
      <c r="D132" s="6">
        <f t="shared" si="16"/>
        <v>471.73940121005586</v>
      </c>
      <c r="E132" s="6">
        <f t="shared" si="11"/>
        <v>420</v>
      </c>
      <c r="F132" s="46">
        <f t="shared" si="13"/>
        <v>-52</v>
      </c>
      <c r="G132" s="46">
        <f t="shared" si="14"/>
        <v>52</v>
      </c>
      <c r="H132" s="46">
        <f t="shared" si="15"/>
        <v>2704</v>
      </c>
      <c r="I132" s="46">
        <f t="shared" si="12"/>
        <v>11.016949152542372</v>
      </c>
    </row>
    <row r="133" spans="1:9" ht="23.5" x14ac:dyDescent="0.55000000000000004">
      <c r="A133" s="24">
        <v>127</v>
      </c>
      <c r="B133" s="74">
        <v>21732</v>
      </c>
      <c r="C133" s="27">
        <v>548</v>
      </c>
      <c r="D133" s="6">
        <f t="shared" si="16"/>
        <v>547.6186970060503</v>
      </c>
      <c r="E133" s="6">
        <f t="shared" si="11"/>
        <v>472</v>
      </c>
      <c r="F133" s="46">
        <f t="shared" si="13"/>
        <v>-76</v>
      </c>
      <c r="G133" s="46">
        <f t="shared" si="14"/>
        <v>76</v>
      </c>
      <c r="H133" s="46">
        <f t="shared" si="15"/>
        <v>5776</v>
      </c>
      <c r="I133" s="46">
        <f t="shared" si="12"/>
        <v>13.868613138686131</v>
      </c>
    </row>
    <row r="134" spans="1:9" ht="23.5" x14ac:dyDescent="0.55000000000000004">
      <c r="A134" s="24">
        <v>128</v>
      </c>
      <c r="B134" s="74">
        <v>21763</v>
      </c>
      <c r="C134" s="27">
        <v>559</v>
      </c>
      <c r="D134" s="6">
        <f t="shared" si="16"/>
        <v>558.94309348503032</v>
      </c>
      <c r="E134" s="6">
        <f t="shared" si="11"/>
        <v>548</v>
      </c>
      <c r="F134" s="46">
        <f t="shared" si="13"/>
        <v>-11</v>
      </c>
      <c r="G134" s="46">
        <f t="shared" si="14"/>
        <v>11</v>
      </c>
      <c r="H134" s="46">
        <f t="shared" si="15"/>
        <v>121</v>
      </c>
      <c r="I134" s="46">
        <f t="shared" si="12"/>
        <v>1.9677996422182469</v>
      </c>
    </row>
    <row r="135" spans="1:9" ht="23.5" x14ac:dyDescent="0.55000000000000004">
      <c r="A135" s="24">
        <v>129</v>
      </c>
      <c r="B135" s="74">
        <v>21794</v>
      </c>
      <c r="C135" s="27">
        <v>463</v>
      </c>
      <c r="D135" s="6">
        <f t="shared" ref="D135:D150" si="17">$E$3*C135+(1-$E$3)*D134</f>
        <v>463.47971546742514</v>
      </c>
      <c r="E135" s="6">
        <f t="shared" si="11"/>
        <v>559</v>
      </c>
      <c r="F135" s="46">
        <f t="shared" si="13"/>
        <v>96</v>
      </c>
      <c r="G135" s="46">
        <f t="shared" si="14"/>
        <v>96</v>
      </c>
      <c r="H135" s="46">
        <f t="shared" si="15"/>
        <v>9216</v>
      </c>
      <c r="I135" s="46">
        <f t="shared" si="12"/>
        <v>20.734341252699785</v>
      </c>
    </row>
    <row r="136" spans="1:9" ht="23.5" x14ac:dyDescent="0.55000000000000004">
      <c r="A136" s="24">
        <v>130</v>
      </c>
      <c r="B136" s="74">
        <v>21824</v>
      </c>
      <c r="C136" s="27">
        <v>407</v>
      </c>
      <c r="D136" s="6">
        <f t="shared" si="17"/>
        <v>407.28239857733712</v>
      </c>
      <c r="E136" s="6">
        <f t="shared" ref="E136:E150" si="18">ROUND(D135, 0)</f>
        <v>463</v>
      </c>
      <c r="F136" s="46">
        <f t="shared" si="13"/>
        <v>56</v>
      </c>
      <c r="G136" s="46">
        <f t="shared" si="14"/>
        <v>56</v>
      </c>
      <c r="H136" s="46">
        <f t="shared" si="15"/>
        <v>3136</v>
      </c>
      <c r="I136" s="46">
        <f t="shared" ref="I136:I150" si="19">G136/C136*100</f>
        <v>13.759213759213759</v>
      </c>
    </row>
    <row r="137" spans="1:9" ht="23.5" x14ac:dyDescent="0.55000000000000004">
      <c r="A137" s="24">
        <v>131</v>
      </c>
      <c r="B137" s="74">
        <v>21855</v>
      </c>
      <c r="C137" s="27">
        <v>362</v>
      </c>
      <c r="D137" s="6">
        <f t="shared" si="17"/>
        <v>362.22641199288671</v>
      </c>
      <c r="E137" s="6">
        <f t="shared" si="18"/>
        <v>407</v>
      </c>
      <c r="F137" s="46">
        <f t="shared" si="13"/>
        <v>45</v>
      </c>
      <c r="G137" s="46">
        <f t="shared" si="14"/>
        <v>45</v>
      </c>
      <c r="H137" s="46">
        <f t="shared" si="15"/>
        <v>2025</v>
      </c>
      <c r="I137" s="46">
        <f t="shared" si="19"/>
        <v>12.430939226519337</v>
      </c>
    </row>
    <row r="138" spans="1:9" ht="23.5" x14ac:dyDescent="0.55000000000000004">
      <c r="A138" s="24">
        <v>132</v>
      </c>
      <c r="B138" s="74">
        <v>21885</v>
      </c>
      <c r="C138" s="27">
        <v>405</v>
      </c>
      <c r="D138" s="6">
        <f t="shared" si="17"/>
        <v>404.78613205996447</v>
      </c>
      <c r="E138" s="6">
        <f t="shared" si="18"/>
        <v>362</v>
      </c>
      <c r="F138" s="46">
        <f t="shared" si="13"/>
        <v>-43</v>
      </c>
      <c r="G138" s="46">
        <f t="shared" si="14"/>
        <v>43</v>
      </c>
      <c r="H138" s="46">
        <f t="shared" si="15"/>
        <v>1849</v>
      </c>
      <c r="I138" s="46">
        <f t="shared" si="19"/>
        <v>10.617283950617285</v>
      </c>
    </row>
    <row r="139" spans="1:9" ht="23.5" x14ac:dyDescent="0.55000000000000004">
      <c r="A139" s="24">
        <v>133</v>
      </c>
      <c r="B139" s="74">
        <v>21916</v>
      </c>
      <c r="C139" s="27">
        <v>417</v>
      </c>
      <c r="D139" s="6">
        <f t="shared" si="17"/>
        <v>416.93893066029983</v>
      </c>
      <c r="E139" s="6">
        <f t="shared" si="18"/>
        <v>405</v>
      </c>
      <c r="F139" s="46">
        <f t="shared" si="13"/>
        <v>-12</v>
      </c>
      <c r="G139" s="46">
        <f t="shared" si="14"/>
        <v>12</v>
      </c>
      <c r="H139" s="46">
        <f t="shared" si="15"/>
        <v>144</v>
      </c>
      <c r="I139" s="46">
        <f t="shared" si="19"/>
        <v>2.877697841726619</v>
      </c>
    </row>
    <row r="140" spans="1:9" ht="23.5" x14ac:dyDescent="0.55000000000000004">
      <c r="A140" s="24">
        <v>134</v>
      </c>
      <c r="B140" s="74">
        <v>21947</v>
      </c>
      <c r="C140" s="27">
        <v>391</v>
      </c>
      <c r="D140" s="6">
        <f t="shared" si="17"/>
        <v>391.1296946533015</v>
      </c>
      <c r="E140" s="6">
        <f t="shared" si="18"/>
        <v>417</v>
      </c>
      <c r="F140" s="46">
        <f t="shared" si="13"/>
        <v>26</v>
      </c>
      <c r="G140" s="46">
        <f t="shared" si="14"/>
        <v>26</v>
      </c>
      <c r="H140" s="46">
        <f t="shared" si="15"/>
        <v>676</v>
      </c>
      <c r="I140" s="46">
        <f t="shared" si="19"/>
        <v>6.6496163682864458</v>
      </c>
    </row>
    <row r="141" spans="1:9" ht="23.5" x14ac:dyDescent="0.55000000000000004">
      <c r="A141" s="24">
        <v>135</v>
      </c>
      <c r="B141" s="74">
        <v>21976</v>
      </c>
      <c r="C141" s="27">
        <v>419</v>
      </c>
      <c r="D141" s="6">
        <f t="shared" si="17"/>
        <v>418.86064847326651</v>
      </c>
      <c r="E141" s="6">
        <f t="shared" si="18"/>
        <v>391</v>
      </c>
      <c r="F141" s="46">
        <f t="shared" si="13"/>
        <v>-28</v>
      </c>
      <c r="G141" s="46">
        <f t="shared" si="14"/>
        <v>28</v>
      </c>
      <c r="H141" s="46">
        <f t="shared" si="15"/>
        <v>784</v>
      </c>
      <c r="I141" s="46">
        <f t="shared" si="19"/>
        <v>6.6825775656324584</v>
      </c>
    </row>
    <row r="142" spans="1:9" ht="23.5" x14ac:dyDescent="0.55000000000000004">
      <c r="A142" s="24">
        <v>136</v>
      </c>
      <c r="B142" s="74">
        <v>22007</v>
      </c>
      <c r="C142" s="27">
        <v>461</v>
      </c>
      <c r="D142" s="6">
        <f t="shared" si="17"/>
        <v>460.78930324236632</v>
      </c>
      <c r="E142" s="6">
        <f t="shared" si="18"/>
        <v>419</v>
      </c>
      <c r="F142" s="46">
        <f t="shared" si="13"/>
        <v>-42</v>
      </c>
      <c r="G142" s="46">
        <f t="shared" si="14"/>
        <v>42</v>
      </c>
      <c r="H142" s="46">
        <f t="shared" si="15"/>
        <v>1764</v>
      </c>
      <c r="I142" s="46">
        <f t="shared" si="19"/>
        <v>9.1106290672451191</v>
      </c>
    </row>
    <row r="143" spans="1:9" ht="23.5" x14ac:dyDescent="0.55000000000000004">
      <c r="A143" s="24">
        <v>137</v>
      </c>
      <c r="B143" s="74">
        <v>22037</v>
      </c>
      <c r="C143" s="27">
        <v>472</v>
      </c>
      <c r="D143" s="6">
        <f t="shared" si="17"/>
        <v>471.94394651621184</v>
      </c>
      <c r="E143" s="6">
        <f t="shared" si="18"/>
        <v>461</v>
      </c>
      <c r="F143" s="46">
        <f t="shared" si="13"/>
        <v>-11</v>
      </c>
      <c r="G143" s="46">
        <f t="shared" si="14"/>
        <v>11</v>
      </c>
      <c r="H143" s="46">
        <f t="shared" si="15"/>
        <v>121</v>
      </c>
      <c r="I143" s="46">
        <f t="shared" si="19"/>
        <v>2.3305084745762712</v>
      </c>
    </row>
    <row r="144" spans="1:9" ht="23.5" x14ac:dyDescent="0.55000000000000004">
      <c r="A144" s="24">
        <v>138</v>
      </c>
      <c r="B144" s="74">
        <v>22068</v>
      </c>
      <c r="C144" s="27">
        <v>535</v>
      </c>
      <c r="D144" s="6">
        <f t="shared" si="17"/>
        <v>534.68471973258113</v>
      </c>
      <c r="E144" s="6">
        <f t="shared" si="18"/>
        <v>472</v>
      </c>
      <c r="F144" s="46">
        <f t="shared" si="13"/>
        <v>-63</v>
      </c>
      <c r="G144" s="46">
        <f t="shared" si="14"/>
        <v>63</v>
      </c>
      <c r="H144" s="46">
        <f t="shared" si="15"/>
        <v>3969</v>
      </c>
      <c r="I144" s="46">
        <f t="shared" si="19"/>
        <v>11.775700934579438</v>
      </c>
    </row>
    <row r="145" spans="1:9" ht="23.5" x14ac:dyDescent="0.55000000000000004">
      <c r="A145" s="24">
        <v>139</v>
      </c>
      <c r="B145" s="74">
        <v>22098</v>
      </c>
      <c r="C145" s="27">
        <v>622</v>
      </c>
      <c r="D145" s="6">
        <f t="shared" si="17"/>
        <v>621.56342359866289</v>
      </c>
      <c r="E145" s="6">
        <f t="shared" si="18"/>
        <v>535</v>
      </c>
      <c r="F145" s="46">
        <f t="shared" si="13"/>
        <v>-87</v>
      </c>
      <c r="G145" s="46">
        <f t="shared" si="14"/>
        <v>87</v>
      </c>
      <c r="H145" s="46">
        <f t="shared" si="15"/>
        <v>7569</v>
      </c>
      <c r="I145" s="46">
        <f t="shared" si="19"/>
        <v>13.987138263665594</v>
      </c>
    </row>
    <row r="146" spans="1:9" ht="23.5" x14ac:dyDescent="0.55000000000000004">
      <c r="A146" s="24">
        <v>140</v>
      </c>
      <c r="B146" s="74">
        <v>22129</v>
      </c>
      <c r="C146" s="27">
        <v>606</v>
      </c>
      <c r="D146" s="6">
        <f t="shared" si="17"/>
        <v>606.07781711799339</v>
      </c>
      <c r="E146" s="6">
        <f t="shared" si="18"/>
        <v>622</v>
      </c>
      <c r="F146" s="46">
        <f t="shared" si="13"/>
        <v>16</v>
      </c>
      <c r="G146" s="46">
        <f t="shared" si="14"/>
        <v>16</v>
      </c>
      <c r="H146" s="46">
        <f t="shared" si="15"/>
        <v>256</v>
      </c>
      <c r="I146" s="46">
        <f t="shared" si="19"/>
        <v>2.6402640264026402</v>
      </c>
    </row>
    <row r="147" spans="1:9" ht="23.5" x14ac:dyDescent="0.55000000000000004">
      <c r="A147" s="24">
        <v>141</v>
      </c>
      <c r="B147" s="74">
        <v>22160</v>
      </c>
      <c r="C147" s="27">
        <v>508</v>
      </c>
      <c r="D147" s="6">
        <f t="shared" si="17"/>
        <v>508.49038908558992</v>
      </c>
      <c r="E147" s="6">
        <f t="shared" si="18"/>
        <v>606</v>
      </c>
      <c r="F147" s="46">
        <f t="shared" si="13"/>
        <v>98</v>
      </c>
      <c r="G147" s="46">
        <f t="shared" si="14"/>
        <v>98</v>
      </c>
      <c r="H147" s="46">
        <f t="shared" si="15"/>
        <v>9604</v>
      </c>
      <c r="I147" s="46">
        <f t="shared" si="19"/>
        <v>19.291338582677163</v>
      </c>
    </row>
    <row r="148" spans="1:9" ht="23.5" x14ac:dyDescent="0.55000000000000004">
      <c r="A148" s="24">
        <v>142</v>
      </c>
      <c r="B148" s="74">
        <v>22190</v>
      </c>
      <c r="C148" s="27">
        <v>461</v>
      </c>
      <c r="D148" s="6">
        <f t="shared" si="17"/>
        <v>461.23745194542795</v>
      </c>
      <c r="E148" s="6">
        <f t="shared" si="18"/>
        <v>508</v>
      </c>
      <c r="F148" s="46">
        <f t="shared" si="13"/>
        <v>47</v>
      </c>
      <c r="G148" s="46">
        <f t="shared" si="14"/>
        <v>47</v>
      </c>
      <c r="H148" s="46">
        <f t="shared" si="15"/>
        <v>2209</v>
      </c>
      <c r="I148" s="46">
        <f t="shared" si="19"/>
        <v>10.195227765726681</v>
      </c>
    </row>
    <row r="149" spans="1:9" ht="23.5" x14ac:dyDescent="0.55000000000000004">
      <c r="A149" s="24">
        <v>143</v>
      </c>
      <c r="B149" s="74">
        <v>22221</v>
      </c>
      <c r="C149" s="27">
        <v>390</v>
      </c>
      <c r="D149" s="6">
        <f t="shared" si="17"/>
        <v>390.35618725972716</v>
      </c>
      <c r="E149" s="6">
        <f t="shared" si="18"/>
        <v>461</v>
      </c>
      <c r="F149" s="46">
        <f t="shared" ref="F149:F150" si="20">E149-C149</f>
        <v>71</v>
      </c>
      <c r="G149" s="46">
        <f t="shared" ref="G149:G150" si="21">ABS(F149)</f>
        <v>71</v>
      </c>
      <c r="H149" s="46">
        <f t="shared" ref="H149:H150" si="22">G149^2</f>
        <v>5041</v>
      </c>
      <c r="I149" s="46">
        <f t="shared" si="19"/>
        <v>18.205128205128204</v>
      </c>
    </row>
    <row r="150" spans="1:9" ht="24" thickBot="1" x14ac:dyDescent="0.6">
      <c r="A150" s="48">
        <v>144</v>
      </c>
      <c r="B150" s="75">
        <v>22251</v>
      </c>
      <c r="C150" s="50">
        <v>432</v>
      </c>
      <c r="D150" s="51">
        <f t="shared" si="17"/>
        <v>431.79178093629861</v>
      </c>
      <c r="E150" s="51">
        <f t="shared" si="18"/>
        <v>390</v>
      </c>
      <c r="F150" s="46">
        <f t="shared" si="20"/>
        <v>-42</v>
      </c>
      <c r="G150" s="46">
        <f t="shared" si="21"/>
        <v>42</v>
      </c>
      <c r="H150" s="46">
        <f t="shared" si="22"/>
        <v>1764</v>
      </c>
      <c r="I150" s="46">
        <f t="shared" si="19"/>
        <v>9.7222222222222232</v>
      </c>
    </row>
    <row r="151" spans="1:9" x14ac:dyDescent="0.5">
      <c r="A151" s="52">
        <v>145</v>
      </c>
      <c r="B151" s="53">
        <v>22282</v>
      </c>
      <c r="C151" s="57"/>
      <c r="D151" s="57"/>
      <c r="E151" s="59">
        <f>$D$150</f>
        <v>431.79178093629861</v>
      </c>
    </row>
    <row r="152" spans="1:9" x14ac:dyDescent="0.5">
      <c r="A152" s="54">
        <v>146</v>
      </c>
      <c r="B152" s="47">
        <v>22313</v>
      </c>
      <c r="C152" s="7"/>
      <c r="D152" s="7"/>
      <c r="E152" s="70">
        <f t="shared" ref="E152:E156" si="23">$D$150</f>
        <v>431.79178093629861</v>
      </c>
    </row>
    <row r="153" spans="1:9" x14ac:dyDescent="0.5">
      <c r="A153" s="54">
        <v>147</v>
      </c>
      <c r="B153" s="47">
        <v>22341</v>
      </c>
      <c r="C153" s="7"/>
      <c r="D153" s="7"/>
      <c r="E153" s="70">
        <f t="shared" si="23"/>
        <v>431.79178093629861</v>
      </c>
    </row>
    <row r="154" spans="1:9" x14ac:dyDescent="0.5">
      <c r="A154" s="54">
        <v>148</v>
      </c>
      <c r="B154" s="47">
        <v>22372</v>
      </c>
      <c r="C154" s="7"/>
      <c r="D154" s="7"/>
      <c r="E154" s="70">
        <f t="shared" si="23"/>
        <v>431.79178093629861</v>
      </c>
    </row>
    <row r="155" spans="1:9" x14ac:dyDescent="0.5">
      <c r="A155" s="54">
        <v>149</v>
      </c>
      <c r="B155" s="47">
        <v>22402</v>
      </c>
      <c r="C155" s="7"/>
      <c r="D155" s="7"/>
      <c r="E155" s="70">
        <f t="shared" si="23"/>
        <v>431.79178093629861</v>
      </c>
    </row>
    <row r="156" spans="1:9" ht="23.5" thickBot="1" x14ac:dyDescent="0.55000000000000004">
      <c r="A156" s="55">
        <v>150</v>
      </c>
      <c r="B156" s="56">
        <v>22433</v>
      </c>
      <c r="C156" s="58"/>
      <c r="D156" s="58"/>
      <c r="E156" s="71">
        <f t="shared" si="23"/>
        <v>431.79178093629861</v>
      </c>
    </row>
    <row r="159" spans="1:9" x14ac:dyDescent="0.5">
      <c r="H159" s="2"/>
    </row>
  </sheetData>
  <mergeCells count="1">
    <mergeCell ref="K7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ACBC-BB7E-495B-B46A-6AF0AFC2C4ED}">
  <dimension ref="A1:I18"/>
  <sheetViews>
    <sheetView workbookViewId="0">
      <selection activeCell="B17" sqref="B17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12" t="s">
        <v>10</v>
      </c>
      <c r="B3" s="12"/>
    </row>
    <row r="4" spans="1:9" x14ac:dyDescent="0.35">
      <c r="A4" t="s">
        <v>11</v>
      </c>
      <c r="B4">
        <v>0.92392541127689964</v>
      </c>
    </row>
    <row r="5" spans="1:9" x14ac:dyDescent="0.35">
      <c r="A5" t="s">
        <v>12</v>
      </c>
      <c r="B5">
        <v>0.85363816560318806</v>
      </c>
    </row>
    <row r="6" spans="1:9" x14ac:dyDescent="0.35">
      <c r="A6" t="s">
        <v>13</v>
      </c>
      <c r="B6">
        <v>0.85260744845954861</v>
      </c>
    </row>
    <row r="7" spans="1:9" x14ac:dyDescent="0.35">
      <c r="A7" t="s">
        <v>14</v>
      </c>
      <c r="B7">
        <v>46.05715360063936</v>
      </c>
    </row>
    <row r="8" spans="1:9" ht="15" thickBot="1" x14ac:dyDescent="0.4">
      <c r="A8" s="10" t="s">
        <v>15</v>
      </c>
      <c r="B8" s="10">
        <v>144</v>
      </c>
    </row>
    <row r="10" spans="1:9" ht="15" thickBot="1" x14ac:dyDescent="0.4">
      <c r="A10" t="s">
        <v>16</v>
      </c>
    </row>
    <row r="11" spans="1:9" x14ac:dyDescent="0.3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35">
      <c r="A12" t="s">
        <v>17</v>
      </c>
      <c r="B12">
        <v>1</v>
      </c>
      <c r="C12">
        <v>1756825.0412356323</v>
      </c>
      <c r="D12">
        <v>1756825.0412356323</v>
      </c>
      <c r="E12">
        <v>828.19828007220576</v>
      </c>
      <c r="F12">
        <v>4.0202745065934222E-61</v>
      </c>
    </row>
    <row r="13" spans="1:9" x14ac:dyDescent="0.35">
      <c r="A13" t="s">
        <v>18</v>
      </c>
      <c r="B13">
        <v>142</v>
      </c>
      <c r="C13">
        <v>301219.11848658998</v>
      </c>
      <c r="D13">
        <v>2121.2613977928872</v>
      </c>
    </row>
    <row r="14" spans="1:9" ht="15" thickBot="1" x14ac:dyDescent="0.4">
      <c r="A14" s="10" t="s">
        <v>19</v>
      </c>
      <c r="B14" s="10">
        <v>143</v>
      </c>
      <c r="C14" s="10">
        <v>2058044.1597222222</v>
      </c>
      <c r="D14" s="10"/>
      <c r="E14" s="10"/>
      <c r="F14" s="10"/>
    </row>
    <row r="15" spans="1:9" ht="15" thickBot="1" x14ac:dyDescent="0.4"/>
    <row r="16" spans="1:9" x14ac:dyDescent="0.3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35">
      <c r="A17" t="s">
        <v>20</v>
      </c>
      <c r="B17" s="72">
        <v>87.652777777777658</v>
      </c>
      <c r="C17">
        <v>7.7163469902755253</v>
      </c>
      <c r="D17">
        <v>11.359361870097533</v>
      </c>
      <c r="E17">
        <v>1.1235449126445964E-21</v>
      </c>
      <c r="F17">
        <v>72.399018216715177</v>
      </c>
      <c r="G17">
        <v>102.90653733884014</v>
      </c>
      <c r="H17">
        <v>72.399018216715177</v>
      </c>
      <c r="I17">
        <v>102.90653733884014</v>
      </c>
    </row>
    <row r="18" spans="1:9" ht="15" thickBot="1" x14ac:dyDescent="0.4">
      <c r="A18" s="10" t="s">
        <v>33</v>
      </c>
      <c r="B18" s="73">
        <v>2.6571839080459783</v>
      </c>
      <c r="C18" s="10">
        <v>9.2332469565531497E-2</v>
      </c>
      <c r="D18" s="10">
        <v>28.778434288060328</v>
      </c>
      <c r="E18" s="10">
        <v>4.0202745065933068E-61</v>
      </c>
      <c r="F18" s="10">
        <v>2.4746600671395642</v>
      </c>
      <c r="G18" s="10">
        <v>2.8397077489523923</v>
      </c>
      <c r="H18" s="10">
        <v>2.4746600671395642</v>
      </c>
      <c r="I18" s="10">
        <v>2.8397077489523923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035-6404-4E73-AE12-194281A980AB}">
  <dimension ref="A2:P156"/>
  <sheetViews>
    <sheetView topLeftCell="G4" zoomScale="115" zoomScaleNormal="108" workbookViewId="0">
      <selection activeCell="H5" sqref="H5"/>
    </sheetView>
  </sheetViews>
  <sheetFormatPr defaultColWidth="13.08984375" defaultRowHeight="23" x14ac:dyDescent="0.5"/>
  <cols>
    <col min="1" max="3" width="13.08984375" style="2"/>
    <col min="4" max="5" width="14.7265625" style="2" customWidth="1"/>
    <col min="6" max="6" width="24" style="2" customWidth="1"/>
    <col min="7" max="8" width="13.08984375" style="2"/>
    <col min="9" max="9" width="18.81640625" style="1" customWidth="1"/>
    <col min="10" max="10" width="23.81640625" style="1" customWidth="1"/>
    <col min="11" max="11" width="4.54296875" style="1" customWidth="1"/>
    <col min="12" max="12" width="16" style="1" customWidth="1"/>
    <col min="13" max="13" width="21.26953125" style="1" customWidth="1"/>
    <col min="14" max="16384" width="13.08984375" style="1"/>
  </cols>
  <sheetData>
    <row r="2" spans="1:16" x14ac:dyDescent="0.5">
      <c r="D2" s="20" t="s">
        <v>8</v>
      </c>
      <c r="E2" s="44">
        <v>0.995</v>
      </c>
      <c r="G2" s="1"/>
    </row>
    <row r="3" spans="1:16" x14ac:dyDescent="0.5">
      <c r="D3" s="45"/>
      <c r="E3" s="96">
        <v>0</v>
      </c>
      <c r="F3" s="15"/>
      <c r="G3" s="1"/>
    </row>
    <row r="4" spans="1:16" x14ac:dyDescent="0.5">
      <c r="C4" s="16"/>
      <c r="D4" s="43"/>
      <c r="E4" s="32"/>
      <c r="F4" s="15"/>
      <c r="G4" s="1"/>
    </row>
    <row r="5" spans="1:16" s="23" customFormat="1" ht="38" customHeight="1" x14ac:dyDescent="0.35">
      <c r="A5" s="39" t="s">
        <v>0</v>
      </c>
      <c r="B5" s="39" t="s">
        <v>42</v>
      </c>
      <c r="C5" s="40" t="s">
        <v>1</v>
      </c>
      <c r="D5" s="41" t="s">
        <v>45</v>
      </c>
      <c r="E5" s="41" t="s">
        <v>34</v>
      </c>
      <c r="F5" s="41" t="s">
        <v>3</v>
      </c>
      <c r="G5" s="25" t="s">
        <v>35</v>
      </c>
      <c r="H5" s="25" t="s">
        <v>56</v>
      </c>
      <c r="I5" s="25" t="s">
        <v>36</v>
      </c>
      <c r="J5" s="25" t="s">
        <v>37</v>
      </c>
    </row>
    <row r="6" spans="1:16" ht="24" thickBot="1" x14ac:dyDescent="0.6">
      <c r="A6" s="24">
        <v>0</v>
      </c>
      <c r="B6" s="74"/>
      <c r="C6" s="3"/>
      <c r="D6" s="36">
        <v>88</v>
      </c>
      <c r="E6" s="36">
        <v>3</v>
      </c>
      <c r="F6" s="6"/>
      <c r="G6" s="46"/>
      <c r="H6" s="46"/>
      <c r="I6" s="46"/>
      <c r="J6" s="46"/>
    </row>
    <row r="7" spans="1:16" ht="24" thickBot="1" x14ac:dyDescent="0.6">
      <c r="A7" s="24">
        <v>1</v>
      </c>
      <c r="B7" s="74">
        <v>17899</v>
      </c>
      <c r="C7" s="78">
        <v>112</v>
      </c>
      <c r="D7" s="6">
        <f>$E$2*C7+(1-$E$2)*(D6+E6)</f>
        <v>111.895</v>
      </c>
      <c r="E7" s="6">
        <f>$E$3*(D7-D6)+(1-$E$3)*E6</f>
        <v>3</v>
      </c>
      <c r="F7" s="6">
        <f>ROUND(D6+E6, 0)</f>
        <v>91</v>
      </c>
      <c r="G7" s="46">
        <f>F7-C7</f>
        <v>-21</v>
      </c>
      <c r="H7" s="46">
        <f>ABS(G7)</f>
        <v>21</v>
      </c>
      <c r="I7" s="46">
        <f>H7^2</f>
        <v>441</v>
      </c>
      <c r="J7" s="46">
        <f>H7/C7*100</f>
        <v>18.75</v>
      </c>
      <c r="L7" s="112" t="s">
        <v>48</v>
      </c>
      <c r="M7" s="113"/>
    </row>
    <row r="8" spans="1:16" ht="24" thickBot="1" x14ac:dyDescent="0.6">
      <c r="A8" s="24">
        <v>2</v>
      </c>
      <c r="B8" s="74">
        <v>17930</v>
      </c>
      <c r="C8" s="78">
        <v>118</v>
      </c>
      <c r="D8" s="6">
        <f t="shared" ref="D8:D38" si="0">$E$2*C8+(1-$E$2)*(D7+E7)</f>
        <v>117.984475</v>
      </c>
      <c r="E8" s="6">
        <f t="shared" ref="E8:E38" si="1">$E$3*(D8-D7)+(1-$E$3)*E7</f>
        <v>3</v>
      </c>
      <c r="F8" s="6">
        <f t="shared" ref="F8:F71" si="2">ROUND(D7+E7, 0)</f>
        <v>115</v>
      </c>
      <c r="G8" s="46">
        <f t="shared" ref="G8:G71" si="3">F8-C8</f>
        <v>-3</v>
      </c>
      <c r="H8" s="46">
        <f>ABS(G8)</f>
        <v>3</v>
      </c>
      <c r="I8" s="46">
        <f t="shared" ref="I8" si="4">H8^2</f>
        <v>9</v>
      </c>
      <c r="J8" s="46">
        <f t="shared" ref="J8" si="5">H8/C8*100</f>
        <v>2.5423728813559325</v>
      </c>
      <c r="L8" s="67" t="s">
        <v>46</v>
      </c>
      <c r="M8" s="68" t="s">
        <v>47</v>
      </c>
    </row>
    <row r="9" spans="1:16" ht="23.5" x14ac:dyDescent="0.55000000000000004">
      <c r="A9" s="24">
        <v>3</v>
      </c>
      <c r="B9" s="74">
        <v>17958</v>
      </c>
      <c r="C9" s="78">
        <v>132</v>
      </c>
      <c r="D9" s="6">
        <f t="shared" si="0"/>
        <v>131.944922375</v>
      </c>
      <c r="E9" s="6">
        <f t="shared" si="1"/>
        <v>3</v>
      </c>
      <c r="F9" s="6">
        <f t="shared" si="2"/>
        <v>121</v>
      </c>
      <c r="G9" s="46">
        <f t="shared" si="3"/>
        <v>-11</v>
      </c>
      <c r="H9" s="46">
        <f t="shared" ref="H9:H18" si="6">ABS(G9)</f>
        <v>11</v>
      </c>
      <c r="I9" s="46">
        <f t="shared" ref="I9:I20" si="7">H9^2</f>
        <v>121</v>
      </c>
      <c r="J9" s="46">
        <f t="shared" ref="J9:J20" si="8">H9/C9*100</f>
        <v>8.3333333333333321</v>
      </c>
      <c r="L9" s="60" t="s">
        <v>55</v>
      </c>
      <c r="M9" s="69">
        <f>AVERAGE(H7:H150)</f>
        <v>25.652777777777779</v>
      </c>
    </row>
    <row r="10" spans="1:16" ht="23.5" x14ac:dyDescent="0.55000000000000004">
      <c r="A10" s="24">
        <v>4</v>
      </c>
      <c r="B10" s="74">
        <v>17989</v>
      </c>
      <c r="C10" s="78">
        <v>129</v>
      </c>
      <c r="D10" s="6">
        <f t="shared" si="0"/>
        <v>129.029724611875</v>
      </c>
      <c r="E10" s="6">
        <f t="shared" si="1"/>
        <v>3</v>
      </c>
      <c r="F10" s="6">
        <f t="shared" si="2"/>
        <v>135</v>
      </c>
      <c r="G10" s="46">
        <f t="shared" si="3"/>
        <v>6</v>
      </c>
      <c r="H10" s="46">
        <f t="shared" si="6"/>
        <v>6</v>
      </c>
      <c r="I10" s="46">
        <f t="shared" si="7"/>
        <v>36</v>
      </c>
      <c r="J10" s="46">
        <f t="shared" si="8"/>
        <v>4.6511627906976747</v>
      </c>
      <c r="L10" s="61" t="s">
        <v>39</v>
      </c>
      <c r="M10" s="62">
        <f>AVERAGE(J7:J150)</f>
        <v>9.0831049501809158</v>
      </c>
    </row>
    <row r="11" spans="1:16" ht="24" thickBot="1" x14ac:dyDescent="0.6">
      <c r="A11" s="24">
        <v>5</v>
      </c>
      <c r="B11" s="74">
        <v>18019</v>
      </c>
      <c r="C11" s="78">
        <v>121</v>
      </c>
      <c r="D11" s="6">
        <f t="shared" si="0"/>
        <v>121.05514862305937</v>
      </c>
      <c r="E11" s="6">
        <f t="shared" si="1"/>
        <v>3</v>
      </c>
      <c r="F11" s="6">
        <f t="shared" si="2"/>
        <v>132</v>
      </c>
      <c r="G11" s="46">
        <f t="shared" si="3"/>
        <v>11</v>
      </c>
      <c r="H11" s="46">
        <f t="shared" si="6"/>
        <v>11</v>
      </c>
      <c r="I11" s="46">
        <f t="shared" si="7"/>
        <v>121</v>
      </c>
      <c r="J11" s="46">
        <f t="shared" si="8"/>
        <v>9.0909090909090917</v>
      </c>
      <c r="L11" s="63" t="s">
        <v>38</v>
      </c>
      <c r="M11" s="64">
        <f>AVERAGE(I7:I150)</f>
        <v>1128.5416666666667</v>
      </c>
    </row>
    <row r="12" spans="1:16" ht="23.5" x14ac:dyDescent="0.55000000000000004">
      <c r="A12" s="24">
        <v>6</v>
      </c>
      <c r="B12" s="74">
        <v>18050</v>
      </c>
      <c r="C12" s="78">
        <v>135</v>
      </c>
      <c r="D12" s="6">
        <f t="shared" si="0"/>
        <v>134.94527574311527</v>
      </c>
      <c r="E12" s="6">
        <f t="shared" si="1"/>
        <v>3</v>
      </c>
      <c r="F12" s="6">
        <f t="shared" si="2"/>
        <v>124</v>
      </c>
      <c r="G12" s="46">
        <f t="shared" si="3"/>
        <v>-11</v>
      </c>
      <c r="H12" s="46">
        <f t="shared" si="6"/>
        <v>11</v>
      </c>
      <c r="I12" s="46">
        <f t="shared" si="7"/>
        <v>121</v>
      </c>
      <c r="J12" s="46">
        <f t="shared" si="8"/>
        <v>8.1481481481481488</v>
      </c>
    </row>
    <row r="13" spans="1:16" ht="23.5" x14ac:dyDescent="0.55000000000000004">
      <c r="A13" s="24">
        <v>7</v>
      </c>
      <c r="B13" s="74">
        <v>18080</v>
      </c>
      <c r="C13" s="78">
        <v>148</v>
      </c>
      <c r="D13" s="6">
        <f t="shared" si="0"/>
        <v>147.94972637871558</v>
      </c>
      <c r="E13" s="6">
        <f t="shared" si="1"/>
        <v>3</v>
      </c>
      <c r="F13" s="6">
        <f t="shared" si="2"/>
        <v>138</v>
      </c>
      <c r="G13" s="46">
        <f t="shared" si="3"/>
        <v>-10</v>
      </c>
      <c r="H13" s="46">
        <f t="shared" si="6"/>
        <v>10</v>
      </c>
      <c r="I13" s="46">
        <f t="shared" si="7"/>
        <v>100</v>
      </c>
      <c r="J13" s="46">
        <f t="shared" si="8"/>
        <v>6.756756756756757</v>
      </c>
    </row>
    <row r="14" spans="1:16" ht="23.5" x14ac:dyDescent="0.55000000000000004">
      <c r="A14" s="24">
        <v>8</v>
      </c>
      <c r="B14" s="74">
        <v>18111</v>
      </c>
      <c r="C14" s="78">
        <v>148</v>
      </c>
      <c r="D14" s="6">
        <f t="shared" si="0"/>
        <v>148.01474863189358</v>
      </c>
      <c r="E14" s="6">
        <f t="shared" si="1"/>
        <v>3</v>
      </c>
      <c r="F14" s="6">
        <f t="shared" si="2"/>
        <v>151</v>
      </c>
      <c r="G14" s="46">
        <f t="shared" si="3"/>
        <v>3</v>
      </c>
      <c r="H14" s="46">
        <f t="shared" si="6"/>
        <v>3</v>
      </c>
      <c r="I14" s="46">
        <f t="shared" si="7"/>
        <v>9</v>
      </c>
      <c r="J14" s="46">
        <f t="shared" si="8"/>
        <v>2.0270270270270272</v>
      </c>
    </row>
    <row r="15" spans="1:16" ht="23.5" x14ac:dyDescent="0.55000000000000004">
      <c r="A15" s="24">
        <v>9</v>
      </c>
      <c r="B15" s="74">
        <v>18142</v>
      </c>
      <c r="C15" s="78">
        <v>136</v>
      </c>
      <c r="D15" s="6">
        <f t="shared" si="0"/>
        <v>136.07507374315946</v>
      </c>
      <c r="E15" s="6">
        <f t="shared" si="1"/>
        <v>3</v>
      </c>
      <c r="F15" s="6">
        <f t="shared" si="2"/>
        <v>151</v>
      </c>
      <c r="G15" s="46">
        <f t="shared" si="3"/>
        <v>15</v>
      </c>
      <c r="H15" s="46">
        <f t="shared" si="6"/>
        <v>15</v>
      </c>
      <c r="I15" s="46">
        <f t="shared" si="7"/>
        <v>225</v>
      </c>
      <c r="J15" s="46">
        <f t="shared" si="8"/>
        <v>11.029411764705882</v>
      </c>
    </row>
    <row r="16" spans="1:16" ht="23.5" x14ac:dyDescent="0.55000000000000004">
      <c r="A16" s="24">
        <v>10</v>
      </c>
      <c r="B16" s="74">
        <v>18172</v>
      </c>
      <c r="C16" s="78">
        <v>119</v>
      </c>
      <c r="D16" s="6">
        <f t="shared" si="0"/>
        <v>119.1003753687158</v>
      </c>
      <c r="E16" s="6">
        <f t="shared" si="1"/>
        <v>3</v>
      </c>
      <c r="F16" s="6">
        <f t="shared" si="2"/>
        <v>139</v>
      </c>
      <c r="G16" s="46">
        <f t="shared" si="3"/>
        <v>20</v>
      </c>
      <c r="H16" s="46">
        <f t="shared" si="6"/>
        <v>20</v>
      </c>
      <c r="I16" s="46">
        <f t="shared" si="7"/>
        <v>400</v>
      </c>
      <c r="J16" s="46">
        <f t="shared" si="8"/>
        <v>16.806722689075631</v>
      </c>
      <c r="M16"/>
      <c r="N16"/>
      <c r="O16"/>
      <c r="P16"/>
    </row>
    <row r="17" spans="1:10" ht="23.5" x14ac:dyDescent="0.55000000000000004">
      <c r="A17" s="24">
        <v>11</v>
      </c>
      <c r="B17" s="74">
        <v>18203</v>
      </c>
      <c r="C17" s="78">
        <v>104</v>
      </c>
      <c r="D17" s="6">
        <f t="shared" si="0"/>
        <v>104.09050187684359</v>
      </c>
      <c r="E17" s="6">
        <f t="shared" si="1"/>
        <v>3</v>
      </c>
      <c r="F17" s="6">
        <f t="shared" si="2"/>
        <v>122</v>
      </c>
      <c r="G17" s="46">
        <f t="shared" si="3"/>
        <v>18</v>
      </c>
      <c r="H17" s="46">
        <f t="shared" si="6"/>
        <v>18</v>
      </c>
      <c r="I17" s="46">
        <f t="shared" si="7"/>
        <v>324</v>
      </c>
      <c r="J17" s="46">
        <f t="shared" si="8"/>
        <v>17.307692307692307</v>
      </c>
    </row>
    <row r="18" spans="1:10" ht="23.5" x14ac:dyDescent="0.55000000000000004">
      <c r="A18" s="24">
        <v>12</v>
      </c>
      <c r="B18" s="74">
        <v>18233</v>
      </c>
      <c r="C18" s="78">
        <v>118</v>
      </c>
      <c r="D18" s="6">
        <f t="shared" si="0"/>
        <v>117.94545250938421</v>
      </c>
      <c r="E18" s="6">
        <f t="shared" si="1"/>
        <v>3</v>
      </c>
      <c r="F18" s="6">
        <f t="shared" si="2"/>
        <v>107</v>
      </c>
      <c r="G18" s="46">
        <f t="shared" si="3"/>
        <v>-11</v>
      </c>
      <c r="H18" s="46">
        <f t="shared" si="6"/>
        <v>11</v>
      </c>
      <c r="I18" s="46">
        <f t="shared" si="7"/>
        <v>121</v>
      </c>
      <c r="J18" s="46">
        <f t="shared" si="8"/>
        <v>9.3220338983050848</v>
      </c>
    </row>
    <row r="19" spans="1:10" ht="23.5" x14ac:dyDescent="0.55000000000000004">
      <c r="A19" s="24">
        <v>13</v>
      </c>
      <c r="B19" s="74">
        <v>18264</v>
      </c>
      <c r="C19" s="27">
        <v>115</v>
      </c>
      <c r="D19" s="6">
        <f t="shared" si="0"/>
        <v>115.02972726254691</v>
      </c>
      <c r="E19" s="6">
        <f t="shared" si="1"/>
        <v>3</v>
      </c>
      <c r="F19" s="6">
        <f t="shared" si="2"/>
        <v>121</v>
      </c>
      <c r="G19" s="46">
        <f t="shared" si="3"/>
        <v>6</v>
      </c>
      <c r="H19" s="46">
        <f>ABS(G19)</f>
        <v>6</v>
      </c>
      <c r="I19" s="46">
        <f t="shared" si="7"/>
        <v>36</v>
      </c>
      <c r="J19" s="46">
        <f t="shared" si="8"/>
        <v>5.2173913043478262</v>
      </c>
    </row>
    <row r="20" spans="1:10" ht="23.5" x14ac:dyDescent="0.55000000000000004">
      <c r="A20" s="24">
        <v>14</v>
      </c>
      <c r="B20" s="74">
        <v>18295</v>
      </c>
      <c r="C20" s="27">
        <v>126</v>
      </c>
      <c r="D20" s="6">
        <f t="shared" si="0"/>
        <v>125.96014863631274</v>
      </c>
      <c r="E20" s="6">
        <f t="shared" si="1"/>
        <v>3</v>
      </c>
      <c r="F20" s="6">
        <f t="shared" si="2"/>
        <v>118</v>
      </c>
      <c r="G20" s="46">
        <f t="shared" si="3"/>
        <v>-8</v>
      </c>
      <c r="H20" s="46">
        <f>ABS(G20)</f>
        <v>8</v>
      </c>
      <c r="I20" s="46">
        <f t="shared" si="7"/>
        <v>64</v>
      </c>
      <c r="J20" s="46">
        <f t="shared" si="8"/>
        <v>6.3492063492063489</v>
      </c>
    </row>
    <row r="21" spans="1:10" ht="23.5" x14ac:dyDescent="0.55000000000000004">
      <c r="A21" s="24">
        <v>15</v>
      </c>
      <c r="B21" s="74">
        <v>18323</v>
      </c>
      <c r="C21" s="27">
        <v>141</v>
      </c>
      <c r="D21" s="6">
        <f t="shared" si="0"/>
        <v>140.93980074318156</v>
      </c>
      <c r="E21" s="6">
        <f t="shared" si="1"/>
        <v>3</v>
      </c>
      <c r="F21" s="6">
        <f t="shared" si="2"/>
        <v>129</v>
      </c>
      <c r="G21" s="46">
        <f t="shared" si="3"/>
        <v>-12</v>
      </c>
      <c r="H21" s="46">
        <f t="shared" ref="H21:H84" si="9">ABS(G21)</f>
        <v>12</v>
      </c>
      <c r="I21" s="46">
        <f t="shared" ref="I21:I35" si="10">H21^2</f>
        <v>144</v>
      </c>
      <c r="J21" s="46">
        <f t="shared" ref="J21:J35" si="11">H21/C21*100</f>
        <v>8.5106382978723403</v>
      </c>
    </row>
    <row r="22" spans="1:10" ht="23.5" x14ac:dyDescent="0.55000000000000004">
      <c r="A22" s="24">
        <v>16</v>
      </c>
      <c r="B22" s="74">
        <v>18354</v>
      </c>
      <c r="C22" s="27">
        <v>135</v>
      </c>
      <c r="D22" s="6">
        <f t="shared" si="0"/>
        <v>135.04469900371589</v>
      </c>
      <c r="E22" s="6">
        <f t="shared" si="1"/>
        <v>3</v>
      </c>
      <c r="F22" s="6">
        <f t="shared" si="2"/>
        <v>144</v>
      </c>
      <c r="G22" s="46">
        <f t="shared" si="3"/>
        <v>9</v>
      </c>
      <c r="H22" s="46">
        <f t="shared" si="9"/>
        <v>9</v>
      </c>
      <c r="I22" s="46">
        <f t="shared" si="10"/>
        <v>81</v>
      </c>
      <c r="J22" s="46">
        <f t="shared" si="11"/>
        <v>6.666666666666667</v>
      </c>
    </row>
    <row r="23" spans="1:10" ht="23.5" x14ac:dyDescent="0.55000000000000004">
      <c r="A23" s="24">
        <v>17</v>
      </c>
      <c r="B23" s="74">
        <v>18384</v>
      </c>
      <c r="C23" s="27">
        <v>125</v>
      </c>
      <c r="D23" s="6">
        <f t="shared" si="0"/>
        <v>125.06522349501859</v>
      </c>
      <c r="E23" s="6">
        <f t="shared" si="1"/>
        <v>3</v>
      </c>
      <c r="F23" s="6">
        <f t="shared" si="2"/>
        <v>138</v>
      </c>
      <c r="G23" s="46">
        <f t="shared" si="3"/>
        <v>13</v>
      </c>
      <c r="H23" s="46">
        <f t="shared" si="9"/>
        <v>13</v>
      </c>
      <c r="I23" s="46">
        <f t="shared" si="10"/>
        <v>169</v>
      </c>
      <c r="J23" s="46">
        <f t="shared" si="11"/>
        <v>10.4</v>
      </c>
    </row>
    <row r="24" spans="1:10" ht="23.5" x14ac:dyDescent="0.55000000000000004">
      <c r="A24" s="24">
        <v>18</v>
      </c>
      <c r="B24" s="74">
        <v>18415</v>
      </c>
      <c r="C24" s="27">
        <v>149</v>
      </c>
      <c r="D24" s="6">
        <f t="shared" si="0"/>
        <v>148.89532611747509</v>
      </c>
      <c r="E24" s="6">
        <f t="shared" si="1"/>
        <v>3</v>
      </c>
      <c r="F24" s="6">
        <f t="shared" si="2"/>
        <v>128</v>
      </c>
      <c r="G24" s="46">
        <f t="shared" si="3"/>
        <v>-21</v>
      </c>
      <c r="H24" s="46">
        <f t="shared" si="9"/>
        <v>21</v>
      </c>
      <c r="I24" s="46">
        <f t="shared" si="10"/>
        <v>441</v>
      </c>
      <c r="J24" s="46">
        <f t="shared" si="11"/>
        <v>14.093959731543624</v>
      </c>
    </row>
    <row r="25" spans="1:10" ht="23.5" x14ac:dyDescent="0.55000000000000004">
      <c r="A25" s="24">
        <v>19</v>
      </c>
      <c r="B25" s="74">
        <v>18445</v>
      </c>
      <c r="C25" s="27">
        <v>170</v>
      </c>
      <c r="D25" s="6">
        <f t="shared" si="0"/>
        <v>169.90947663058739</v>
      </c>
      <c r="E25" s="6">
        <f t="shared" si="1"/>
        <v>3</v>
      </c>
      <c r="F25" s="6">
        <f t="shared" si="2"/>
        <v>152</v>
      </c>
      <c r="G25" s="46">
        <f t="shared" si="3"/>
        <v>-18</v>
      </c>
      <c r="H25" s="46">
        <f t="shared" si="9"/>
        <v>18</v>
      </c>
      <c r="I25" s="46">
        <f t="shared" si="10"/>
        <v>324</v>
      </c>
      <c r="J25" s="46">
        <f t="shared" si="11"/>
        <v>10.588235294117647</v>
      </c>
    </row>
    <row r="26" spans="1:10" ht="23.5" x14ac:dyDescent="0.55000000000000004">
      <c r="A26" s="24">
        <v>20</v>
      </c>
      <c r="B26" s="74">
        <v>18476</v>
      </c>
      <c r="C26" s="27">
        <v>170</v>
      </c>
      <c r="D26" s="6">
        <f t="shared" si="0"/>
        <v>170.01454738315294</v>
      </c>
      <c r="E26" s="6">
        <f t="shared" si="1"/>
        <v>3</v>
      </c>
      <c r="F26" s="6">
        <f t="shared" si="2"/>
        <v>173</v>
      </c>
      <c r="G26" s="46">
        <f t="shared" si="3"/>
        <v>3</v>
      </c>
      <c r="H26" s="46">
        <f t="shared" si="9"/>
        <v>3</v>
      </c>
      <c r="I26" s="46">
        <f t="shared" si="10"/>
        <v>9</v>
      </c>
      <c r="J26" s="46">
        <f t="shared" si="11"/>
        <v>1.7647058823529411</v>
      </c>
    </row>
    <row r="27" spans="1:10" ht="23.5" x14ac:dyDescent="0.55000000000000004">
      <c r="A27" s="24">
        <v>21</v>
      </c>
      <c r="B27" s="74">
        <v>18507</v>
      </c>
      <c r="C27" s="27">
        <v>158</v>
      </c>
      <c r="D27" s="6">
        <f t="shared" si="0"/>
        <v>158.07507273691579</v>
      </c>
      <c r="E27" s="6">
        <f t="shared" si="1"/>
        <v>3</v>
      </c>
      <c r="F27" s="6">
        <f t="shared" si="2"/>
        <v>173</v>
      </c>
      <c r="G27" s="46">
        <f t="shared" si="3"/>
        <v>15</v>
      </c>
      <c r="H27" s="46">
        <f t="shared" si="9"/>
        <v>15</v>
      </c>
      <c r="I27" s="46">
        <f t="shared" si="10"/>
        <v>225</v>
      </c>
      <c r="J27" s="46">
        <f t="shared" si="11"/>
        <v>9.4936708860759502</v>
      </c>
    </row>
    <row r="28" spans="1:10" ht="23.5" x14ac:dyDescent="0.55000000000000004">
      <c r="A28" s="24">
        <v>22</v>
      </c>
      <c r="B28" s="74">
        <v>18537</v>
      </c>
      <c r="C28" s="27">
        <v>133</v>
      </c>
      <c r="D28" s="6">
        <f t="shared" si="0"/>
        <v>133.1403753636846</v>
      </c>
      <c r="E28" s="6">
        <f t="shared" si="1"/>
        <v>3</v>
      </c>
      <c r="F28" s="6">
        <f t="shared" si="2"/>
        <v>161</v>
      </c>
      <c r="G28" s="46">
        <f t="shared" si="3"/>
        <v>28</v>
      </c>
      <c r="H28" s="46">
        <f t="shared" si="9"/>
        <v>28</v>
      </c>
      <c r="I28" s="46">
        <f t="shared" si="10"/>
        <v>784</v>
      </c>
      <c r="J28" s="46">
        <f t="shared" si="11"/>
        <v>21.052631578947366</v>
      </c>
    </row>
    <row r="29" spans="1:10" ht="23.5" x14ac:dyDescent="0.55000000000000004">
      <c r="A29" s="24">
        <v>23</v>
      </c>
      <c r="B29" s="74">
        <v>18568</v>
      </c>
      <c r="C29" s="27">
        <v>114</v>
      </c>
      <c r="D29" s="6">
        <f t="shared" si="0"/>
        <v>114.11070187681841</v>
      </c>
      <c r="E29" s="6">
        <f t="shared" si="1"/>
        <v>3</v>
      </c>
      <c r="F29" s="6">
        <f t="shared" si="2"/>
        <v>136</v>
      </c>
      <c r="G29" s="46">
        <f t="shared" si="3"/>
        <v>22</v>
      </c>
      <c r="H29" s="46">
        <f t="shared" si="9"/>
        <v>22</v>
      </c>
      <c r="I29" s="46">
        <f t="shared" si="10"/>
        <v>484</v>
      </c>
      <c r="J29" s="46">
        <f t="shared" si="11"/>
        <v>19.298245614035086</v>
      </c>
    </row>
    <row r="30" spans="1:10" ht="23.5" x14ac:dyDescent="0.55000000000000004">
      <c r="A30" s="24">
        <v>24</v>
      </c>
      <c r="B30" s="74">
        <v>18598</v>
      </c>
      <c r="C30" s="27">
        <v>140</v>
      </c>
      <c r="D30" s="6">
        <f t="shared" si="0"/>
        <v>139.8855535093841</v>
      </c>
      <c r="E30" s="6">
        <f t="shared" si="1"/>
        <v>3</v>
      </c>
      <c r="F30" s="6">
        <f t="shared" si="2"/>
        <v>117</v>
      </c>
      <c r="G30" s="46">
        <f t="shared" si="3"/>
        <v>-23</v>
      </c>
      <c r="H30" s="46">
        <f t="shared" si="9"/>
        <v>23</v>
      </c>
      <c r="I30" s="46">
        <f t="shared" si="10"/>
        <v>529</v>
      </c>
      <c r="J30" s="46">
        <f t="shared" si="11"/>
        <v>16.428571428571427</v>
      </c>
    </row>
    <row r="31" spans="1:10" ht="23.5" x14ac:dyDescent="0.55000000000000004">
      <c r="A31" s="24">
        <v>25</v>
      </c>
      <c r="B31" s="74">
        <v>18629</v>
      </c>
      <c r="C31" s="27">
        <v>145</v>
      </c>
      <c r="D31" s="6">
        <f t="shared" si="0"/>
        <v>144.98942776754691</v>
      </c>
      <c r="E31" s="6">
        <f t="shared" si="1"/>
        <v>3</v>
      </c>
      <c r="F31" s="6">
        <f t="shared" si="2"/>
        <v>143</v>
      </c>
      <c r="G31" s="46">
        <f t="shared" si="3"/>
        <v>-2</v>
      </c>
      <c r="H31" s="46">
        <f t="shared" si="9"/>
        <v>2</v>
      </c>
      <c r="I31" s="46">
        <f t="shared" si="10"/>
        <v>4</v>
      </c>
      <c r="J31" s="46">
        <f t="shared" si="11"/>
        <v>1.3793103448275863</v>
      </c>
    </row>
    <row r="32" spans="1:10" ht="23.5" x14ac:dyDescent="0.55000000000000004">
      <c r="A32" s="24">
        <v>26</v>
      </c>
      <c r="B32" s="74">
        <v>18660</v>
      </c>
      <c r="C32" s="27">
        <v>150</v>
      </c>
      <c r="D32" s="6">
        <f t="shared" si="0"/>
        <v>149.98994713883775</v>
      </c>
      <c r="E32" s="6">
        <f t="shared" si="1"/>
        <v>3</v>
      </c>
      <c r="F32" s="6">
        <f t="shared" si="2"/>
        <v>148</v>
      </c>
      <c r="G32" s="46">
        <f t="shared" si="3"/>
        <v>-2</v>
      </c>
      <c r="H32" s="46">
        <f t="shared" si="9"/>
        <v>2</v>
      </c>
      <c r="I32" s="46">
        <f t="shared" si="10"/>
        <v>4</v>
      </c>
      <c r="J32" s="46">
        <f t="shared" si="11"/>
        <v>1.3333333333333335</v>
      </c>
    </row>
    <row r="33" spans="1:10" ht="23.5" x14ac:dyDescent="0.55000000000000004">
      <c r="A33" s="24">
        <v>27</v>
      </c>
      <c r="B33" s="74">
        <v>18688</v>
      </c>
      <c r="C33" s="27">
        <v>178</v>
      </c>
      <c r="D33" s="6">
        <f t="shared" si="0"/>
        <v>177.87494973569417</v>
      </c>
      <c r="E33" s="6">
        <f t="shared" si="1"/>
        <v>3</v>
      </c>
      <c r="F33" s="6">
        <f t="shared" si="2"/>
        <v>153</v>
      </c>
      <c r="G33" s="46">
        <f t="shared" si="3"/>
        <v>-25</v>
      </c>
      <c r="H33" s="46">
        <f t="shared" si="9"/>
        <v>25</v>
      </c>
      <c r="I33" s="46">
        <f t="shared" si="10"/>
        <v>625</v>
      </c>
      <c r="J33" s="46">
        <f t="shared" si="11"/>
        <v>14.04494382022472</v>
      </c>
    </row>
    <row r="34" spans="1:10" ht="23.5" x14ac:dyDescent="0.55000000000000004">
      <c r="A34" s="24">
        <v>28</v>
      </c>
      <c r="B34" s="74">
        <v>18719</v>
      </c>
      <c r="C34" s="27">
        <v>163</v>
      </c>
      <c r="D34" s="6">
        <f t="shared" si="0"/>
        <v>163.08937474867847</v>
      </c>
      <c r="E34" s="6">
        <f t="shared" si="1"/>
        <v>3</v>
      </c>
      <c r="F34" s="6">
        <f t="shared" si="2"/>
        <v>181</v>
      </c>
      <c r="G34" s="46">
        <f t="shared" si="3"/>
        <v>18</v>
      </c>
      <c r="H34" s="46">
        <f t="shared" si="9"/>
        <v>18</v>
      </c>
      <c r="I34" s="46">
        <f t="shared" si="10"/>
        <v>324</v>
      </c>
      <c r="J34" s="46">
        <f t="shared" si="11"/>
        <v>11.042944785276074</v>
      </c>
    </row>
    <row r="35" spans="1:10" ht="23.5" x14ac:dyDescent="0.55000000000000004">
      <c r="A35" s="24">
        <v>29</v>
      </c>
      <c r="B35" s="74">
        <v>18749</v>
      </c>
      <c r="C35" s="27">
        <v>172</v>
      </c>
      <c r="D35" s="6">
        <f t="shared" si="0"/>
        <v>171.97044687374338</v>
      </c>
      <c r="E35" s="6">
        <f t="shared" si="1"/>
        <v>3</v>
      </c>
      <c r="F35" s="6">
        <f t="shared" si="2"/>
        <v>166</v>
      </c>
      <c r="G35" s="46">
        <f t="shared" si="3"/>
        <v>-6</v>
      </c>
      <c r="H35" s="46">
        <f t="shared" si="9"/>
        <v>6</v>
      </c>
      <c r="I35" s="46">
        <f t="shared" si="10"/>
        <v>36</v>
      </c>
      <c r="J35" s="46">
        <f t="shared" si="11"/>
        <v>3.4883720930232558</v>
      </c>
    </row>
    <row r="36" spans="1:10" ht="23.5" x14ac:dyDescent="0.55000000000000004">
      <c r="A36" s="24">
        <v>30</v>
      </c>
      <c r="B36" s="74">
        <v>18780</v>
      </c>
      <c r="C36" s="27">
        <v>178</v>
      </c>
      <c r="D36" s="6">
        <f t="shared" si="0"/>
        <v>177.9848522343687</v>
      </c>
      <c r="E36" s="6">
        <f t="shared" si="1"/>
        <v>3</v>
      </c>
      <c r="F36" s="6">
        <f t="shared" si="2"/>
        <v>175</v>
      </c>
      <c r="G36" s="46">
        <f t="shared" si="3"/>
        <v>-3</v>
      </c>
      <c r="H36" s="46">
        <f t="shared" si="9"/>
        <v>3</v>
      </c>
      <c r="I36" s="46">
        <f t="shared" ref="I36:I99" si="12">H36^2</f>
        <v>9</v>
      </c>
      <c r="J36" s="46">
        <f t="shared" ref="J36:J99" si="13">H36/C36*100</f>
        <v>1.6853932584269662</v>
      </c>
    </row>
    <row r="37" spans="1:10" ht="23.5" x14ac:dyDescent="0.55000000000000004">
      <c r="A37" s="24">
        <v>31</v>
      </c>
      <c r="B37" s="74">
        <v>18810</v>
      </c>
      <c r="C37" s="27">
        <v>199</v>
      </c>
      <c r="D37" s="6">
        <f t="shared" si="0"/>
        <v>198.90992426117185</v>
      </c>
      <c r="E37" s="6">
        <f t="shared" si="1"/>
        <v>3</v>
      </c>
      <c r="F37" s="6">
        <f t="shared" si="2"/>
        <v>181</v>
      </c>
      <c r="G37" s="46">
        <f t="shared" si="3"/>
        <v>-18</v>
      </c>
      <c r="H37" s="46">
        <f t="shared" si="9"/>
        <v>18</v>
      </c>
      <c r="I37" s="46">
        <f t="shared" si="12"/>
        <v>324</v>
      </c>
      <c r="J37" s="46">
        <f t="shared" si="13"/>
        <v>9.0452261306532673</v>
      </c>
    </row>
    <row r="38" spans="1:10" ht="23.5" x14ac:dyDescent="0.55000000000000004">
      <c r="A38" s="24">
        <v>32</v>
      </c>
      <c r="B38" s="74">
        <v>18841</v>
      </c>
      <c r="C38" s="27">
        <v>199</v>
      </c>
      <c r="D38" s="6">
        <f t="shared" si="0"/>
        <v>199.01454962130586</v>
      </c>
      <c r="E38" s="6">
        <f t="shared" si="1"/>
        <v>3</v>
      </c>
      <c r="F38" s="6">
        <f t="shared" si="2"/>
        <v>202</v>
      </c>
      <c r="G38" s="46">
        <f t="shared" si="3"/>
        <v>3</v>
      </c>
      <c r="H38" s="46">
        <f t="shared" si="9"/>
        <v>3</v>
      </c>
      <c r="I38" s="46">
        <f t="shared" si="12"/>
        <v>9</v>
      </c>
      <c r="J38" s="46">
        <f t="shared" si="13"/>
        <v>1.5075376884422109</v>
      </c>
    </row>
    <row r="39" spans="1:10" ht="23.5" x14ac:dyDescent="0.55000000000000004">
      <c r="A39" s="24">
        <v>33</v>
      </c>
      <c r="B39" s="74">
        <v>18872</v>
      </c>
      <c r="C39" s="27">
        <v>184</v>
      </c>
      <c r="D39" s="6">
        <f t="shared" ref="D39:D70" si="14">$E$2*C39+(1-$E$2)*(D38+E38)</f>
        <v>184.09007274810654</v>
      </c>
      <c r="E39" s="6">
        <f t="shared" ref="E39:E70" si="15">$E$3*(D39-D38)+(1-$E$3)*E38</f>
        <v>3</v>
      </c>
      <c r="F39" s="6">
        <f t="shared" si="2"/>
        <v>202</v>
      </c>
      <c r="G39" s="46">
        <f t="shared" si="3"/>
        <v>18</v>
      </c>
      <c r="H39" s="46">
        <f t="shared" si="9"/>
        <v>18</v>
      </c>
      <c r="I39" s="46">
        <f t="shared" si="12"/>
        <v>324</v>
      </c>
      <c r="J39" s="46">
        <f t="shared" si="13"/>
        <v>9.7826086956521738</v>
      </c>
    </row>
    <row r="40" spans="1:10" ht="23.5" x14ac:dyDescent="0.55000000000000004">
      <c r="A40" s="24">
        <v>34</v>
      </c>
      <c r="B40" s="74">
        <v>18902</v>
      </c>
      <c r="C40" s="27">
        <v>162</v>
      </c>
      <c r="D40" s="6">
        <f t="shared" si="14"/>
        <v>162.12545036374053</v>
      </c>
      <c r="E40" s="6">
        <f t="shared" si="15"/>
        <v>3</v>
      </c>
      <c r="F40" s="6">
        <f t="shared" si="2"/>
        <v>187</v>
      </c>
      <c r="G40" s="46">
        <f t="shared" si="3"/>
        <v>25</v>
      </c>
      <c r="H40" s="46">
        <f t="shared" si="9"/>
        <v>25</v>
      </c>
      <c r="I40" s="46">
        <f t="shared" si="12"/>
        <v>625</v>
      </c>
      <c r="J40" s="46">
        <f t="shared" si="13"/>
        <v>15.432098765432098</v>
      </c>
    </row>
    <row r="41" spans="1:10" ht="23.5" x14ac:dyDescent="0.55000000000000004">
      <c r="A41" s="24">
        <v>35</v>
      </c>
      <c r="B41" s="74">
        <v>18933</v>
      </c>
      <c r="C41" s="27">
        <v>146</v>
      </c>
      <c r="D41" s="6">
        <f t="shared" si="14"/>
        <v>146.09562725181871</v>
      </c>
      <c r="E41" s="6">
        <f t="shared" si="15"/>
        <v>3</v>
      </c>
      <c r="F41" s="6">
        <f t="shared" si="2"/>
        <v>165</v>
      </c>
      <c r="G41" s="46">
        <f t="shared" si="3"/>
        <v>19</v>
      </c>
      <c r="H41" s="46">
        <f t="shared" si="9"/>
        <v>19</v>
      </c>
      <c r="I41" s="46">
        <f t="shared" si="12"/>
        <v>361</v>
      </c>
      <c r="J41" s="46">
        <f t="shared" si="13"/>
        <v>13.013698630136986</v>
      </c>
    </row>
    <row r="42" spans="1:10" ht="23.5" x14ac:dyDescent="0.55000000000000004">
      <c r="A42" s="24">
        <v>36</v>
      </c>
      <c r="B42" s="74">
        <v>18963</v>
      </c>
      <c r="C42" s="27">
        <v>166</v>
      </c>
      <c r="D42" s="6">
        <f t="shared" si="14"/>
        <v>165.91547813625908</v>
      </c>
      <c r="E42" s="6">
        <f t="shared" si="15"/>
        <v>3</v>
      </c>
      <c r="F42" s="6">
        <f t="shared" si="2"/>
        <v>149</v>
      </c>
      <c r="G42" s="46">
        <f t="shared" si="3"/>
        <v>-17</v>
      </c>
      <c r="H42" s="46">
        <f t="shared" si="9"/>
        <v>17</v>
      </c>
      <c r="I42" s="46">
        <f t="shared" si="12"/>
        <v>289</v>
      </c>
      <c r="J42" s="46">
        <f t="shared" si="13"/>
        <v>10.240963855421686</v>
      </c>
    </row>
    <row r="43" spans="1:10" ht="23.5" x14ac:dyDescent="0.55000000000000004">
      <c r="A43" s="24">
        <v>37</v>
      </c>
      <c r="B43" s="74">
        <v>18994</v>
      </c>
      <c r="C43" s="27">
        <v>171</v>
      </c>
      <c r="D43" s="6">
        <f t="shared" si="14"/>
        <v>170.98957739068132</v>
      </c>
      <c r="E43" s="6">
        <f t="shared" si="15"/>
        <v>3</v>
      </c>
      <c r="F43" s="6">
        <f t="shared" si="2"/>
        <v>169</v>
      </c>
      <c r="G43" s="46">
        <f t="shared" si="3"/>
        <v>-2</v>
      </c>
      <c r="H43" s="46">
        <f t="shared" si="9"/>
        <v>2</v>
      </c>
      <c r="I43" s="46">
        <f t="shared" si="12"/>
        <v>4</v>
      </c>
      <c r="J43" s="46">
        <f t="shared" si="13"/>
        <v>1.1695906432748537</v>
      </c>
    </row>
    <row r="44" spans="1:10" ht="23.5" x14ac:dyDescent="0.55000000000000004">
      <c r="A44" s="24">
        <v>38</v>
      </c>
      <c r="B44" s="74">
        <v>19025</v>
      </c>
      <c r="C44" s="27">
        <v>180</v>
      </c>
      <c r="D44" s="6">
        <f t="shared" si="14"/>
        <v>179.96994788695341</v>
      </c>
      <c r="E44" s="6">
        <f t="shared" si="15"/>
        <v>3</v>
      </c>
      <c r="F44" s="6">
        <f t="shared" si="2"/>
        <v>174</v>
      </c>
      <c r="G44" s="46">
        <f t="shared" si="3"/>
        <v>-6</v>
      </c>
      <c r="H44" s="46">
        <f t="shared" si="9"/>
        <v>6</v>
      </c>
      <c r="I44" s="46">
        <f t="shared" si="12"/>
        <v>36</v>
      </c>
      <c r="J44" s="46">
        <f t="shared" si="13"/>
        <v>3.3333333333333335</v>
      </c>
    </row>
    <row r="45" spans="1:10" ht="23.5" x14ac:dyDescent="0.55000000000000004">
      <c r="A45" s="24">
        <v>39</v>
      </c>
      <c r="B45" s="74">
        <v>19054</v>
      </c>
      <c r="C45" s="27">
        <v>193</v>
      </c>
      <c r="D45" s="6">
        <f t="shared" si="14"/>
        <v>192.94984973943477</v>
      </c>
      <c r="E45" s="6">
        <f t="shared" si="15"/>
        <v>3</v>
      </c>
      <c r="F45" s="6">
        <f t="shared" si="2"/>
        <v>183</v>
      </c>
      <c r="G45" s="46">
        <f t="shared" si="3"/>
        <v>-10</v>
      </c>
      <c r="H45" s="46">
        <f t="shared" si="9"/>
        <v>10</v>
      </c>
      <c r="I45" s="46">
        <f t="shared" si="12"/>
        <v>100</v>
      </c>
      <c r="J45" s="46">
        <f t="shared" si="13"/>
        <v>5.1813471502590671</v>
      </c>
    </row>
    <row r="46" spans="1:10" ht="23.5" x14ac:dyDescent="0.55000000000000004">
      <c r="A46" s="24">
        <v>40</v>
      </c>
      <c r="B46" s="74">
        <v>19085</v>
      </c>
      <c r="C46" s="27">
        <v>181</v>
      </c>
      <c r="D46" s="6">
        <f t="shared" si="14"/>
        <v>181.07474924869717</v>
      </c>
      <c r="E46" s="6">
        <f t="shared" si="15"/>
        <v>3</v>
      </c>
      <c r="F46" s="6">
        <f t="shared" si="2"/>
        <v>196</v>
      </c>
      <c r="G46" s="46">
        <f t="shared" si="3"/>
        <v>15</v>
      </c>
      <c r="H46" s="46">
        <f t="shared" si="9"/>
        <v>15</v>
      </c>
      <c r="I46" s="46">
        <f t="shared" si="12"/>
        <v>225</v>
      </c>
      <c r="J46" s="46">
        <f t="shared" si="13"/>
        <v>8.2872928176795568</v>
      </c>
    </row>
    <row r="47" spans="1:10" ht="23.5" x14ac:dyDescent="0.55000000000000004">
      <c r="A47" s="24">
        <v>41</v>
      </c>
      <c r="B47" s="74">
        <v>19115</v>
      </c>
      <c r="C47" s="27">
        <v>183</v>
      </c>
      <c r="D47" s="6">
        <f t="shared" si="14"/>
        <v>183.00537374624349</v>
      </c>
      <c r="E47" s="6">
        <f t="shared" si="15"/>
        <v>3</v>
      </c>
      <c r="F47" s="6">
        <f t="shared" si="2"/>
        <v>184</v>
      </c>
      <c r="G47" s="46">
        <f t="shared" si="3"/>
        <v>1</v>
      </c>
      <c r="H47" s="46">
        <f t="shared" si="9"/>
        <v>1</v>
      </c>
      <c r="I47" s="46">
        <f t="shared" si="12"/>
        <v>1</v>
      </c>
      <c r="J47" s="46">
        <f t="shared" si="13"/>
        <v>0.54644808743169404</v>
      </c>
    </row>
    <row r="48" spans="1:10" ht="23.5" x14ac:dyDescent="0.55000000000000004">
      <c r="A48" s="24">
        <v>42</v>
      </c>
      <c r="B48" s="74">
        <v>19146</v>
      </c>
      <c r="C48" s="27">
        <v>218</v>
      </c>
      <c r="D48" s="6">
        <f t="shared" si="14"/>
        <v>217.84002686873123</v>
      </c>
      <c r="E48" s="6">
        <f t="shared" si="15"/>
        <v>3</v>
      </c>
      <c r="F48" s="6">
        <f t="shared" si="2"/>
        <v>186</v>
      </c>
      <c r="G48" s="46">
        <f t="shared" si="3"/>
        <v>-32</v>
      </c>
      <c r="H48" s="46">
        <f t="shared" si="9"/>
        <v>32</v>
      </c>
      <c r="I48" s="46">
        <f t="shared" si="12"/>
        <v>1024</v>
      </c>
      <c r="J48" s="46">
        <f t="shared" si="13"/>
        <v>14.678899082568808</v>
      </c>
    </row>
    <row r="49" spans="1:10" ht="23.5" x14ac:dyDescent="0.55000000000000004">
      <c r="A49" s="24">
        <v>43</v>
      </c>
      <c r="B49" s="74">
        <v>19176</v>
      </c>
      <c r="C49" s="27">
        <v>230</v>
      </c>
      <c r="D49" s="6">
        <f t="shared" si="14"/>
        <v>229.95420013434367</v>
      </c>
      <c r="E49" s="6">
        <f t="shared" si="15"/>
        <v>3</v>
      </c>
      <c r="F49" s="6">
        <f t="shared" si="2"/>
        <v>221</v>
      </c>
      <c r="G49" s="46">
        <f t="shared" si="3"/>
        <v>-9</v>
      </c>
      <c r="H49" s="46">
        <f t="shared" si="9"/>
        <v>9</v>
      </c>
      <c r="I49" s="46">
        <f t="shared" si="12"/>
        <v>81</v>
      </c>
      <c r="J49" s="46">
        <f t="shared" si="13"/>
        <v>3.9130434782608701</v>
      </c>
    </row>
    <row r="50" spans="1:10" ht="23.5" x14ac:dyDescent="0.55000000000000004">
      <c r="A50" s="24">
        <v>44</v>
      </c>
      <c r="B50" s="74">
        <v>19207</v>
      </c>
      <c r="C50" s="27">
        <v>242</v>
      </c>
      <c r="D50" s="6">
        <f t="shared" si="14"/>
        <v>241.95477100067171</v>
      </c>
      <c r="E50" s="6">
        <f t="shared" si="15"/>
        <v>3</v>
      </c>
      <c r="F50" s="6">
        <f t="shared" si="2"/>
        <v>233</v>
      </c>
      <c r="G50" s="46">
        <f t="shared" si="3"/>
        <v>-9</v>
      </c>
      <c r="H50" s="46">
        <f t="shared" si="9"/>
        <v>9</v>
      </c>
      <c r="I50" s="46">
        <f t="shared" si="12"/>
        <v>81</v>
      </c>
      <c r="J50" s="46">
        <f t="shared" si="13"/>
        <v>3.71900826446281</v>
      </c>
    </row>
    <row r="51" spans="1:10" ht="23.5" x14ac:dyDescent="0.55000000000000004">
      <c r="A51" s="24">
        <v>45</v>
      </c>
      <c r="B51" s="74">
        <v>19238</v>
      </c>
      <c r="C51" s="27">
        <v>209</v>
      </c>
      <c r="D51" s="6">
        <f t="shared" si="14"/>
        <v>209.17977385500336</v>
      </c>
      <c r="E51" s="6">
        <f t="shared" si="15"/>
        <v>3</v>
      </c>
      <c r="F51" s="6">
        <f t="shared" si="2"/>
        <v>245</v>
      </c>
      <c r="G51" s="46">
        <f t="shared" si="3"/>
        <v>36</v>
      </c>
      <c r="H51" s="46">
        <f t="shared" si="9"/>
        <v>36</v>
      </c>
      <c r="I51" s="46">
        <f t="shared" si="12"/>
        <v>1296</v>
      </c>
      <c r="J51" s="46">
        <f t="shared" si="13"/>
        <v>17.224880382775119</v>
      </c>
    </row>
    <row r="52" spans="1:10" ht="23.5" x14ac:dyDescent="0.55000000000000004">
      <c r="A52" s="24">
        <v>46</v>
      </c>
      <c r="B52" s="74">
        <v>19268</v>
      </c>
      <c r="C52" s="27">
        <v>191</v>
      </c>
      <c r="D52" s="6">
        <f t="shared" si="14"/>
        <v>191.10589886927499</v>
      </c>
      <c r="E52" s="6">
        <f t="shared" si="15"/>
        <v>3</v>
      </c>
      <c r="F52" s="6">
        <f t="shared" si="2"/>
        <v>212</v>
      </c>
      <c r="G52" s="46">
        <f t="shared" si="3"/>
        <v>21</v>
      </c>
      <c r="H52" s="46">
        <f t="shared" si="9"/>
        <v>21</v>
      </c>
      <c r="I52" s="46">
        <f t="shared" si="12"/>
        <v>441</v>
      </c>
      <c r="J52" s="46">
        <f t="shared" si="13"/>
        <v>10.99476439790576</v>
      </c>
    </row>
    <row r="53" spans="1:10" ht="23.5" x14ac:dyDescent="0.55000000000000004">
      <c r="A53" s="24">
        <v>47</v>
      </c>
      <c r="B53" s="74">
        <v>19299</v>
      </c>
      <c r="C53" s="27">
        <v>172</v>
      </c>
      <c r="D53" s="6">
        <f t="shared" si="14"/>
        <v>172.11052949434637</v>
      </c>
      <c r="E53" s="6">
        <f t="shared" si="15"/>
        <v>3</v>
      </c>
      <c r="F53" s="6">
        <f t="shared" si="2"/>
        <v>194</v>
      </c>
      <c r="G53" s="46">
        <f t="shared" si="3"/>
        <v>22</v>
      </c>
      <c r="H53" s="46">
        <f t="shared" si="9"/>
        <v>22</v>
      </c>
      <c r="I53" s="46">
        <f t="shared" si="12"/>
        <v>484</v>
      </c>
      <c r="J53" s="46">
        <f t="shared" si="13"/>
        <v>12.790697674418606</v>
      </c>
    </row>
    <row r="54" spans="1:10" ht="23.5" x14ac:dyDescent="0.55000000000000004">
      <c r="A54" s="24">
        <v>48</v>
      </c>
      <c r="B54" s="74">
        <v>19329</v>
      </c>
      <c r="C54" s="27">
        <v>194</v>
      </c>
      <c r="D54" s="6">
        <f t="shared" si="14"/>
        <v>193.90555264747172</v>
      </c>
      <c r="E54" s="6">
        <f t="shared" si="15"/>
        <v>3</v>
      </c>
      <c r="F54" s="6">
        <f t="shared" si="2"/>
        <v>175</v>
      </c>
      <c r="G54" s="46">
        <f t="shared" si="3"/>
        <v>-19</v>
      </c>
      <c r="H54" s="46">
        <f t="shared" si="9"/>
        <v>19</v>
      </c>
      <c r="I54" s="46">
        <f t="shared" si="12"/>
        <v>361</v>
      </c>
      <c r="J54" s="46">
        <f t="shared" si="13"/>
        <v>9.7938144329896915</v>
      </c>
    </row>
    <row r="55" spans="1:10" ht="23.5" x14ac:dyDescent="0.55000000000000004">
      <c r="A55" s="24">
        <v>49</v>
      </c>
      <c r="B55" s="74">
        <v>19360</v>
      </c>
      <c r="C55" s="27">
        <v>196</v>
      </c>
      <c r="D55" s="6">
        <f t="shared" si="14"/>
        <v>196.00452776323738</v>
      </c>
      <c r="E55" s="6">
        <f t="shared" si="15"/>
        <v>3</v>
      </c>
      <c r="F55" s="6">
        <f t="shared" si="2"/>
        <v>197</v>
      </c>
      <c r="G55" s="46">
        <f t="shared" si="3"/>
        <v>1</v>
      </c>
      <c r="H55" s="46">
        <f t="shared" si="9"/>
        <v>1</v>
      </c>
      <c r="I55" s="46">
        <f t="shared" si="12"/>
        <v>1</v>
      </c>
      <c r="J55" s="46">
        <f t="shared" si="13"/>
        <v>0.51020408163265307</v>
      </c>
    </row>
    <row r="56" spans="1:10" ht="23.5" x14ac:dyDescent="0.55000000000000004">
      <c r="A56" s="24">
        <v>50</v>
      </c>
      <c r="B56" s="74">
        <v>19391</v>
      </c>
      <c r="C56" s="27">
        <v>196</v>
      </c>
      <c r="D56" s="6">
        <f t="shared" si="14"/>
        <v>196.01502263881619</v>
      </c>
      <c r="E56" s="6">
        <f t="shared" si="15"/>
        <v>3</v>
      </c>
      <c r="F56" s="6">
        <f t="shared" si="2"/>
        <v>199</v>
      </c>
      <c r="G56" s="46">
        <f t="shared" si="3"/>
        <v>3</v>
      </c>
      <c r="H56" s="46">
        <f t="shared" si="9"/>
        <v>3</v>
      </c>
      <c r="I56" s="46">
        <f t="shared" si="12"/>
        <v>9</v>
      </c>
      <c r="J56" s="46">
        <f t="shared" si="13"/>
        <v>1.5306122448979591</v>
      </c>
    </row>
    <row r="57" spans="1:10" ht="23.5" x14ac:dyDescent="0.55000000000000004">
      <c r="A57" s="24">
        <v>51</v>
      </c>
      <c r="B57" s="74">
        <v>19419</v>
      </c>
      <c r="C57" s="27">
        <v>236</v>
      </c>
      <c r="D57" s="6">
        <f t="shared" si="14"/>
        <v>235.81507511319407</v>
      </c>
      <c r="E57" s="6">
        <f t="shared" si="15"/>
        <v>3</v>
      </c>
      <c r="F57" s="6">
        <f t="shared" si="2"/>
        <v>199</v>
      </c>
      <c r="G57" s="46">
        <f t="shared" si="3"/>
        <v>-37</v>
      </c>
      <c r="H57" s="46">
        <f t="shared" si="9"/>
        <v>37</v>
      </c>
      <c r="I57" s="46">
        <f t="shared" si="12"/>
        <v>1369</v>
      </c>
      <c r="J57" s="46">
        <f t="shared" si="13"/>
        <v>15.677966101694915</v>
      </c>
    </row>
    <row r="58" spans="1:10" ht="23.5" x14ac:dyDescent="0.55000000000000004">
      <c r="A58" s="24">
        <v>52</v>
      </c>
      <c r="B58" s="74">
        <v>19450</v>
      </c>
      <c r="C58" s="27">
        <v>235</v>
      </c>
      <c r="D58" s="6">
        <f t="shared" si="14"/>
        <v>235.01907537556596</v>
      </c>
      <c r="E58" s="6">
        <f t="shared" si="15"/>
        <v>3</v>
      </c>
      <c r="F58" s="6">
        <f t="shared" si="2"/>
        <v>239</v>
      </c>
      <c r="G58" s="46">
        <f t="shared" si="3"/>
        <v>4</v>
      </c>
      <c r="H58" s="46">
        <f t="shared" si="9"/>
        <v>4</v>
      </c>
      <c r="I58" s="46">
        <f t="shared" si="12"/>
        <v>16</v>
      </c>
      <c r="J58" s="46">
        <f t="shared" si="13"/>
        <v>1.7021276595744681</v>
      </c>
    </row>
    <row r="59" spans="1:10" ht="23.5" x14ac:dyDescent="0.55000000000000004">
      <c r="A59" s="24">
        <v>53</v>
      </c>
      <c r="B59" s="74">
        <v>19480</v>
      </c>
      <c r="C59" s="27">
        <v>229</v>
      </c>
      <c r="D59" s="6">
        <f t="shared" si="14"/>
        <v>229.04509537687781</v>
      </c>
      <c r="E59" s="6">
        <f t="shared" si="15"/>
        <v>3</v>
      </c>
      <c r="F59" s="6">
        <f t="shared" si="2"/>
        <v>238</v>
      </c>
      <c r="G59" s="46">
        <f t="shared" si="3"/>
        <v>9</v>
      </c>
      <c r="H59" s="46">
        <f t="shared" si="9"/>
        <v>9</v>
      </c>
      <c r="I59" s="46">
        <f t="shared" si="12"/>
        <v>81</v>
      </c>
      <c r="J59" s="46">
        <f t="shared" si="13"/>
        <v>3.9301310043668125</v>
      </c>
    </row>
    <row r="60" spans="1:10" ht="23.5" x14ac:dyDescent="0.55000000000000004">
      <c r="A60" s="24">
        <v>54</v>
      </c>
      <c r="B60" s="74">
        <v>19511</v>
      </c>
      <c r="C60" s="27">
        <v>243</v>
      </c>
      <c r="D60" s="6">
        <f t="shared" si="14"/>
        <v>242.94522547688439</v>
      </c>
      <c r="E60" s="6">
        <f t="shared" si="15"/>
        <v>3</v>
      </c>
      <c r="F60" s="6">
        <f t="shared" si="2"/>
        <v>232</v>
      </c>
      <c r="G60" s="46">
        <f t="shared" si="3"/>
        <v>-11</v>
      </c>
      <c r="H60" s="46">
        <f t="shared" si="9"/>
        <v>11</v>
      </c>
      <c r="I60" s="46">
        <f t="shared" si="12"/>
        <v>121</v>
      </c>
      <c r="J60" s="46">
        <f t="shared" si="13"/>
        <v>4.5267489711934159</v>
      </c>
    </row>
    <row r="61" spans="1:10" ht="23.5" x14ac:dyDescent="0.55000000000000004">
      <c r="A61" s="24">
        <v>55</v>
      </c>
      <c r="B61" s="74">
        <v>19541</v>
      </c>
      <c r="C61" s="27">
        <v>264</v>
      </c>
      <c r="D61" s="6">
        <f t="shared" si="14"/>
        <v>263.90972612738443</v>
      </c>
      <c r="E61" s="6">
        <f t="shared" si="15"/>
        <v>3</v>
      </c>
      <c r="F61" s="6">
        <f t="shared" si="2"/>
        <v>246</v>
      </c>
      <c r="G61" s="46">
        <f t="shared" si="3"/>
        <v>-18</v>
      </c>
      <c r="H61" s="46">
        <f t="shared" si="9"/>
        <v>18</v>
      </c>
      <c r="I61" s="46">
        <f t="shared" si="12"/>
        <v>324</v>
      </c>
      <c r="J61" s="46">
        <f t="shared" si="13"/>
        <v>6.8181818181818175</v>
      </c>
    </row>
    <row r="62" spans="1:10" ht="23.5" x14ac:dyDescent="0.55000000000000004">
      <c r="A62" s="24">
        <v>56</v>
      </c>
      <c r="B62" s="74">
        <v>19572</v>
      </c>
      <c r="C62" s="27">
        <v>272</v>
      </c>
      <c r="D62" s="6">
        <f t="shared" si="14"/>
        <v>271.97454863063689</v>
      </c>
      <c r="E62" s="6">
        <f t="shared" si="15"/>
        <v>3</v>
      </c>
      <c r="F62" s="6">
        <f t="shared" si="2"/>
        <v>267</v>
      </c>
      <c r="G62" s="46">
        <f t="shared" si="3"/>
        <v>-5</v>
      </c>
      <c r="H62" s="46">
        <f t="shared" si="9"/>
        <v>5</v>
      </c>
      <c r="I62" s="46">
        <f t="shared" si="12"/>
        <v>25</v>
      </c>
      <c r="J62" s="46">
        <f t="shared" si="13"/>
        <v>1.8382352941176472</v>
      </c>
    </row>
    <row r="63" spans="1:10" ht="23.5" x14ac:dyDescent="0.55000000000000004">
      <c r="A63" s="24">
        <v>57</v>
      </c>
      <c r="B63" s="74">
        <v>19603</v>
      </c>
      <c r="C63" s="27">
        <v>237</v>
      </c>
      <c r="D63" s="6">
        <f t="shared" si="14"/>
        <v>237.18987274315319</v>
      </c>
      <c r="E63" s="6">
        <f t="shared" si="15"/>
        <v>3</v>
      </c>
      <c r="F63" s="6">
        <f t="shared" si="2"/>
        <v>275</v>
      </c>
      <c r="G63" s="46">
        <f t="shared" si="3"/>
        <v>38</v>
      </c>
      <c r="H63" s="46">
        <f t="shared" si="9"/>
        <v>38</v>
      </c>
      <c r="I63" s="46">
        <f t="shared" si="12"/>
        <v>1444</v>
      </c>
      <c r="J63" s="46">
        <f t="shared" si="13"/>
        <v>16.033755274261605</v>
      </c>
    </row>
    <row r="64" spans="1:10" ht="23.5" x14ac:dyDescent="0.55000000000000004">
      <c r="A64" s="24">
        <v>58</v>
      </c>
      <c r="B64" s="74">
        <v>19633</v>
      </c>
      <c r="C64" s="27">
        <v>211</v>
      </c>
      <c r="D64" s="6">
        <f t="shared" si="14"/>
        <v>211.14594936371577</v>
      </c>
      <c r="E64" s="6">
        <f t="shared" si="15"/>
        <v>3</v>
      </c>
      <c r="F64" s="6">
        <f t="shared" si="2"/>
        <v>240</v>
      </c>
      <c r="G64" s="46">
        <f t="shared" si="3"/>
        <v>29</v>
      </c>
      <c r="H64" s="46">
        <f t="shared" si="9"/>
        <v>29</v>
      </c>
      <c r="I64" s="46">
        <f t="shared" si="12"/>
        <v>841</v>
      </c>
      <c r="J64" s="46">
        <f t="shared" si="13"/>
        <v>13.744075829383887</v>
      </c>
    </row>
    <row r="65" spans="1:10" ht="23.5" x14ac:dyDescent="0.55000000000000004">
      <c r="A65" s="24">
        <v>59</v>
      </c>
      <c r="B65" s="74">
        <v>19664</v>
      </c>
      <c r="C65" s="27">
        <v>180</v>
      </c>
      <c r="D65" s="6">
        <f t="shared" si="14"/>
        <v>180.17072974681858</v>
      </c>
      <c r="E65" s="6">
        <f t="shared" si="15"/>
        <v>3</v>
      </c>
      <c r="F65" s="6">
        <f t="shared" si="2"/>
        <v>214</v>
      </c>
      <c r="G65" s="46">
        <f t="shared" si="3"/>
        <v>34</v>
      </c>
      <c r="H65" s="46">
        <f t="shared" si="9"/>
        <v>34</v>
      </c>
      <c r="I65" s="46">
        <f t="shared" si="12"/>
        <v>1156</v>
      </c>
      <c r="J65" s="46">
        <f t="shared" si="13"/>
        <v>18.888888888888889</v>
      </c>
    </row>
    <row r="66" spans="1:10" ht="23.5" x14ac:dyDescent="0.55000000000000004">
      <c r="A66" s="24">
        <v>60</v>
      </c>
      <c r="B66" s="74">
        <v>19694</v>
      </c>
      <c r="C66" s="27">
        <v>201</v>
      </c>
      <c r="D66" s="6">
        <f t="shared" si="14"/>
        <v>200.9108536487341</v>
      </c>
      <c r="E66" s="6">
        <f t="shared" si="15"/>
        <v>3</v>
      </c>
      <c r="F66" s="6">
        <f t="shared" si="2"/>
        <v>183</v>
      </c>
      <c r="G66" s="46">
        <f t="shared" si="3"/>
        <v>-18</v>
      </c>
      <c r="H66" s="46">
        <f t="shared" si="9"/>
        <v>18</v>
      </c>
      <c r="I66" s="46">
        <f t="shared" si="12"/>
        <v>324</v>
      </c>
      <c r="J66" s="46">
        <f t="shared" si="13"/>
        <v>8.9552238805970141</v>
      </c>
    </row>
    <row r="67" spans="1:10" ht="23.5" x14ac:dyDescent="0.55000000000000004">
      <c r="A67" s="24">
        <v>61</v>
      </c>
      <c r="B67" s="74">
        <v>19725</v>
      </c>
      <c r="C67" s="27">
        <v>204</v>
      </c>
      <c r="D67" s="6">
        <f t="shared" si="14"/>
        <v>203.99955426824366</v>
      </c>
      <c r="E67" s="6">
        <f t="shared" si="15"/>
        <v>3</v>
      </c>
      <c r="F67" s="6">
        <f t="shared" si="2"/>
        <v>204</v>
      </c>
      <c r="G67" s="46">
        <f t="shared" si="3"/>
        <v>0</v>
      </c>
      <c r="H67" s="46">
        <f t="shared" si="9"/>
        <v>0</v>
      </c>
      <c r="I67" s="46">
        <f t="shared" si="12"/>
        <v>0</v>
      </c>
      <c r="J67" s="46">
        <f t="shared" si="13"/>
        <v>0</v>
      </c>
    </row>
    <row r="68" spans="1:10" ht="23.5" x14ac:dyDescent="0.55000000000000004">
      <c r="A68" s="24">
        <v>62</v>
      </c>
      <c r="B68" s="74">
        <v>19756</v>
      </c>
      <c r="C68" s="27">
        <v>188</v>
      </c>
      <c r="D68" s="6">
        <f t="shared" si="14"/>
        <v>188.09499777134121</v>
      </c>
      <c r="E68" s="6">
        <f t="shared" si="15"/>
        <v>3</v>
      </c>
      <c r="F68" s="6">
        <f t="shared" si="2"/>
        <v>207</v>
      </c>
      <c r="G68" s="46">
        <f t="shared" si="3"/>
        <v>19</v>
      </c>
      <c r="H68" s="46">
        <f t="shared" si="9"/>
        <v>19</v>
      </c>
      <c r="I68" s="46">
        <f t="shared" si="12"/>
        <v>361</v>
      </c>
      <c r="J68" s="46">
        <f t="shared" si="13"/>
        <v>10.106382978723403</v>
      </c>
    </row>
    <row r="69" spans="1:10" ht="23.5" x14ac:dyDescent="0.55000000000000004">
      <c r="A69" s="24">
        <v>63</v>
      </c>
      <c r="B69" s="74">
        <v>19784</v>
      </c>
      <c r="C69" s="27">
        <v>235</v>
      </c>
      <c r="D69" s="6">
        <f t="shared" si="14"/>
        <v>234.7804749888567</v>
      </c>
      <c r="E69" s="6">
        <f t="shared" si="15"/>
        <v>3</v>
      </c>
      <c r="F69" s="6">
        <f t="shared" si="2"/>
        <v>191</v>
      </c>
      <c r="G69" s="46">
        <f t="shared" si="3"/>
        <v>-44</v>
      </c>
      <c r="H69" s="46">
        <f t="shared" si="9"/>
        <v>44</v>
      </c>
      <c r="I69" s="46">
        <f t="shared" si="12"/>
        <v>1936</v>
      </c>
      <c r="J69" s="46">
        <f t="shared" si="13"/>
        <v>18.723404255319149</v>
      </c>
    </row>
    <row r="70" spans="1:10" ht="23.5" x14ac:dyDescent="0.55000000000000004">
      <c r="A70" s="24">
        <v>64</v>
      </c>
      <c r="B70" s="74">
        <v>19815</v>
      </c>
      <c r="C70" s="27">
        <v>227</v>
      </c>
      <c r="D70" s="6">
        <f t="shared" si="14"/>
        <v>227.0539023749443</v>
      </c>
      <c r="E70" s="6">
        <f t="shared" si="15"/>
        <v>3</v>
      </c>
      <c r="F70" s="6">
        <f t="shared" si="2"/>
        <v>238</v>
      </c>
      <c r="G70" s="46">
        <f t="shared" si="3"/>
        <v>11</v>
      </c>
      <c r="H70" s="46">
        <f t="shared" si="9"/>
        <v>11</v>
      </c>
      <c r="I70" s="46">
        <f t="shared" si="12"/>
        <v>121</v>
      </c>
      <c r="J70" s="46">
        <f t="shared" si="13"/>
        <v>4.8458149779735686</v>
      </c>
    </row>
    <row r="71" spans="1:10" ht="23.5" x14ac:dyDescent="0.55000000000000004">
      <c r="A71" s="24">
        <v>65</v>
      </c>
      <c r="B71" s="74">
        <v>19845</v>
      </c>
      <c r="C71" s="27">
        <v>234</v>
      </c>
      <c r="D71" s="6">
        <f t="shared" ref="D71:D102" si="16">$E$2*C71+(1-$E$2)*(D70+E70)</f>
        <v>233.98026951187472</v>
      </c>
      <c r="E71" s="6">
        <f t="shared" ref="E71:E102" si="17">$E$3*(D71-D70)+(1-$E$3)*E70</f>
        <v>3</v>
      </c>
      <c r="F71" s="6">
        <f t="shared" si="2"/>
        <v>230</v>
      </c>
      <c r="G71" s="46">
        <f t="shared" si="3"/>
        <v>-4</v>
      </c>
      <c r="H71" s="46">
        <f t="shared" si="9"/>
        <v>4</v>
      </c>
      <c r="I71" s="46">
        <f t="shared" si="12"/>
        <v>16</v>
      </c>
      <c r="J71" s="46">
        <f t="shared" si="13"/>
        <v>1.7094017094017095</v>
      </c>
    </row>
    <row r="72" spans="1:10" ht="23.5" x14ac:dyDescent="0.55000000000000004">
      <c r="A72" s="24">
        <v>66</v>
      </c>
      <c r="B72" s="74">
        <v>19876</v>
      </c>
      <c r="C72" s="27">
        <v>264</v>
      </c>
      <c r="D72" s="6">
        <f t="shared" si="16"/>
        <v>263.8649013475594</v>
      </c>
      <c r="E72" s="6">
        <f t="shared" si="17"/>
        <v>3</v>
      </c>
      <c r="F72" s="6">
        <f t="shared" ref="F72:F135" si="18">ROUND(D71+E71, 0)</f>
        <v>237</v>
      </c>
      <c r="G72" s="46">
        <f t="shared" ref="G72:G135" si="19">F72-C72</f>
        <v>-27</v>
      </c>
      <c r="H72" s="46">
        <f t="shared" si="9"/>
        <v>27</v>
      </c>
      <c r="I72" s="46">
        <f t="shared" si="12"/>
        <v>729</v>
      </c>
      <c r="J72" s="46">
        <f t="shared" si="13"/>
        <v>10.227272727272728</v>
      </c>
    </row>
    <row r="73" spans="1:10" ht="23.5" x14ac:dyDescent="0.55000000000000004">
      <c r="A73" s="24">
        <v>67</v>
      </c>
      <c r="B73" s="74">
        <v>19906</v>
      </c>
      <c r="C73" s="27">
        <v>302</v>
      </c>
      <c r="D73" s="6">
        <f t="shared" si="16"/>
        <v>301.82432450673781</v>
      </c>
      <c r="E73" s="6">
        <f t="shared" si="17"/>
        <v>3</v>
      </c>
      <c r="F73" s="6">
        <f t="shared" si="18"/>
        <v>267</v>
      </c>
      <c r="G73" s="46">
        <f t="shared" si="19"/>
        <v>-35</v>
      </c>
      <c r="H73" s="46">
        <f t="shared" si="9"/>
        <v>35</v>
      </c>
      <c r="I73" s="46">
        <f t="shared" si="12"/>
        <v>1225</v>
      </c>
      <c r="J73" s="46">
        <f t="shared" si="13"/>
        <v>11.589403973509933</v>
      </c>
    </row>
    <row r="74" spans="1:10" ht="23.5" x14ac:dyDescent="0.55000000000000004">
      <c r="A74" s="24">
        <v>68</v>
      </c>
      <c r="B74" s="74">
        <v>19937</v>
      </c>
      <c r="C74" s="27">
        <v>293</v>
      </c>
      <c r="D74" s="6">
        <f t="shared" si="16"/>
        <v>293.05912162253372</v>
      </c>
      <c r="E74" s="6">
        <f t="shared" si="17"/>
        <v>3</v>
      </c>
      <c r="F74" s="6">
        <f t="shared" si="18"/>
        <v>305</v>
      </c>
      <c r="G74" s="46">
        <f t="shared" si="19"/>
        <v>12</v>
      </c>
      <c r="H74" s="46">
        <f t="shared" si="9"/>
        <v>12</v>
      </c>
      <c r="I74" s="46">
        <f t="shared" si="12"/>
        <v>144</v>
      </c>
      <c r="J74" s="46">
        <f t="shared" si="13"/>
        <v>4.0955631399317403</v>
      </c>
    </row>
    <row r="75" spans="1:10" ht="23.5" x14ac:dyDescent="0.55000000000000004">
      <c r="A75" s="24">
        <v>69</v>
      </c>
      <c r="B75" s="74">
        <v>19968</v>
      </c>
      <c r="C75" s="27">
        <v>259</v>
      </c>
      <c r="D75" s="6">
        <f t="shared" si="16"/>
        <v>259.18529560811265</v>
      </c>
      <c r="E75" s="6">
        <f t="shared" si="17"/>
        <v>3</v>
      </c>
      <c r="F75" s="6">
        <f t="shared" si="18"/>
        <v>296</v>
      </c>
      <c r="G75" s="46">
        <f t="shared" si="19"/>
        <v>37</v>
      </c>
      <c r="H75" s="46">
        <f t="shared" si="9"/>
        <v>37</v>
      </c>
      <c r="I75" s="46">
        <f t="shared" si="12"/>
        <v>1369</v>
      </c>
      <c r="J75" s="46">
        <f t="shared" si="13"/>
        <v>14.285714285714285</v>
      </c>
    </row>
    <row r="76" spans="1:10" ht="23.5" x14ac:dyDescent="0.55000000000000004">
      <c r="A76" s="24">
        <v>70</v>
      </c>
      <c r="B76" s="74">
        <v>19998</v>
      </c>
      <c r="C76" s="27">
        <v>229</v>
      </c>
      <c r="D76" s="6">
        <f t="shared" si="16"/>
        <v>229.16592647804055</v>
      </c>
      <c r="E76" s="6">
        <f t="shared" si="17"/>
        <v>3</v>
      </c>
      <c r="F76" s="6">
        <f t="shared" si="18"/>
        <v>262</v>
      </c>
      <c r="G76" s="46">
        <f t="shared" si="19"/>
        <v>33</v>
      </c>
      <c r="H76" s="46">
        <f t="shared" si="9"/>
        <v>33</v>
      </c>
      <c r="I76" s="46">
        <f t="shared" si="12"/>
        <v>1089</v>
      </c>
      <c r="J76" s="46">
        <f t="shared" si="13"/>
        <v>14.410480349344979</v>
      </c>
    </row>
    <row r="77" spans="1:10" ht="23.5" x14ac:dyDescent="0.55000000000000004">
      <c r="A77" s="24">
        <v>71</v>
      </c>
      <c r="B77" s="74">
        <v>20029</v>
      </c>
      <c r="C77" s="27">
        <v>203</v>
      </c>
      <c r="D77" s="6">
        <f t="shared" si="16"/>
        <v>203.14582963239019</v>
      </c>
      <c r="E77" s="6">
        <f t="shared" si="17"/>
        <v>3</v>
      </c>
      <c r="F77" s="6">
        <f t="shared" si="18"/>
        <v>232</v>
      </c>
      <c r="G77" s="46">
        <f t="shared" si="19"/>
        <v>29</v>
      </c>
      <c r="H77" s="46">
        <f t="shared" si="9"/>
        <v>29</v>
      </c>
      <c r="I77" s="46">
        <f t="shared" si="12"/>
        <v>841</v>
      </c>
      <c r="J77" s="46">
        <f t="shared" si="13"/>
        <v>14.285714285714285</v>
      </c>
    </row>
    <row r="78" spans="1:10" ht="23.5" x14ac:dyDescent="0.55000000000000004">
      <c r="A78" s="24">
        <v>72</v>
      </c>
      <c r="B78" s="74">
        <v>20059</v>
      </c>
      <c r="C78" s="27">
        <v>229</v>
      </c>
      <c r="D78" s="6">
        <f t="shared" si="16"/>
        <v>228.88572914816194</v>
      </c>
      <c r="E78" s="6">
        <f t="shared" si="17"/>
        <v>3</v>
      </c>
      <c r="F78" s="6">
        <f t="shared" si="18"/>
        <v>206</v>
      </c>
      <c r="G78" s="46">
        <f t="shared" si="19"/>
        <v>-23</v>
      </c>
      <c r="H78" s="46">
        <f t="shared" si="9"/>
        <v>23</v>
      </c>
      <c r="I78" s="46">
        <f t="shared" si="12"/>
        <v>529</v>
      </c>
      <c r="J78" s="46">
        <f t="shared" si="13"/>
        <v>10.043668122270741</v>
      </c>
    </row>
    <row r="79" spans="1:10" ht="23.5" x14ac:dyDescent="0.55000000000000004">
      <c r="A79" s="24">
        <v>73</v>
      </c>
      <c r="B79" s="74">
        <v>20090</v>
      </c>
      <c r="C79" s="27">
        <v>242</v>
      </c>
      <c r="D79" s="6">
        <f t="shared" si="16"/>
        <v>241.9494286457408</v>
      </c>
      <c r="E79" s="6">
        <f t="shared" si="17"/>
        <v>3</v>
      </c>
      <c r="F79" s="6">
        <f t="shared" si="18"/>
        <v>232</v>
      </c>
      <c r="G79" s="46">
        <f t="shared" si="19"/>
        <v>-10</v>
      </c>
      <c r="H79" s="46">
        <f t="shared" si="9"/>
        <v>10</v>
      </c>
      <c r="I79" s="46">
        <f t="shared" si="12"/>
        <v>100</v>
      </c>
      <c r="J79" s="46">
        <f t="shared" si="13"/>
        <v>4.1322314049586781</v>
      </c>
    </row>
    <row r="80" spans="1:10" ht="23.5" x14ac:dyDescent="0.55000000000000004">
      <c r="A80" s="24">
        <v>74</v>
      </c>
      <c r="B80" s="74">
        <v>20121</v>
      </c>
      <c r="C80" s="27">
        <v>233</v>
      </c>
      <c r="D80" s="6">
        <f t="shared" si="16"/>
        <v>233.05974714322872</v>
      </c>
      <c r="E80" s="6">
        <f t="shared" si="17"/>
        <v>3</v>
      </c>
      <c r="F80" s="6">
        <f t="shared" si="18"/>
        <v>245</v>
      </c>
      <c r="G80" s="46">
        <f t="shared" si="19"/>
        <v>12</v>
      </c>
      <c r="H80" s="46">
        <f t="shared" si="9"/>
        <v>12</v>
      </c>
      <c r="I80" s="46">
        <f t="shared" si="12"/>
        <v>144</v>
      </c>
      <c r="J80" s="46">
        <f t="shared" si="13"/>
        <v>5.1502145922746783</v>
      </c>
    </row>
    <row r="81" spans="1:10" ht="23.5" x14ac:dyDescent="0.55000000000000004">
      <c r="A81" s="24">
        <v>75</v>
      </c>
      <c r="B81" s="74">
        <v>20149</v>
      </c>
      <c r="C81" s="27">
        <v>267</v>
      </c>
      <c r="D81" s="6">
        <f t="shared" si="16"/>
        <v>266.84529873571614</v>
      </c>
      <c r="E81" s="6">
        <f t="shared" si="17"/>
        <v>3</v>
      </c>
      <c r="F81" s="6">
        <f t="shared" si="18"/>
        <v>236</v>
      </c>
      <c r="G81" s="46">
        <f t="shared" si="19"/>
        <v>-31</v>
      </c>
      <c r="H81" s="46">
        <f t="shared" si="9"/>
        <v>31</v>
      </c>
      <c r="I81" s="46">
        <f t="shared" si="12"/>
        <v>961</v>
      </c>
      <c r="J81" s="46">
        <f t="shared" si="13"/>
        <v>11.610486891385769</v>
      </c>
    </row>
    <row r="82" spans="1:10" ht="23.5" x14ac:dyDescent="0.55000000000000004">
      <c r="A82" s="24">
        <v>76</v>
      </c>
      <c r="B82" s="74">
        <v>20180</v>
      </c>
      <c r="C82" s="27">
        <v>269</v>
      </c>
      <c r="D82" s="6">
        <f t="shared" si="16"/>
        <v>269.00422649367857</v>
      </c>
      <c r="E82" s="6">
        <f t="shared" si="17"/>
        <v>3</v>
      </c>
      <c r="F82" s="6">
        <f t="shared" si="18"/>
        <v>270</v>
      </c>
      <c r="G82" s="46">
        <f t="shared" si="19"/>
        <v>1</v>
      </c>
      <c r="H82" s="46">
        <f t="shared" si="9"/>
        <v>1</v>
      </c>
      <c r="I82" s="46">
        <f t="shared" si="12"/>
        <v>1</v>
      </c>
      <c r="J82" s="46">
        <f t="shared" si="13"/>
        <v>0.37174721189591076</v>
      </c>
    </row>
    <row r="83" spans="1:10" ht="23.5" x14ac:dyDescent="0.55000000000000004">
      <c r="A83" s="24">
        <v>77</v>
      </c>
      <c r="B83" s="74">
        <v>20210</v>
      </c>
      <c r="C83" s="27">
        <v>270</v>
      </c>
      <c r="D83" s="6">
        <f t="shared" si="16"/>
        <v>270.01002113246835</v>
      </c>
      <c r="E83" s="6">
        <f t="shared" si="17"/>
        <v>3</v>
      </c>
      <c r="F83" s="6">
        <f t="shared" si="18"/>
        <v>272</v>
      </c>
      <c r="G83" s="46">
        <f t="shared" si="19"/>
        <v>2</v>
      </c>
      <c r="H83" s="46">
        <f t="shared" si="9"/>
        <v>2</v>
      </c>
      <c r="I83" s="46">
        <f t="shared" si="12"/>
        <v>4</v>
      </c>
      <c r="J83" s="46">
        <f t="shared" si="13"/>
        <v>0.74074074074074081</v>
      </c>
    </row>
    <row r="84" spans="1:10" ht="23.5" x14ac:dyDescent="0.55000000000000004">
      <c r="A84" s="24">
        <v>78</v>
      </c>
      <c r="B84" s="74">
        <v>20241</v>
      </c>
      <c r="C84" s="27">
        <v>315</v>
      </c>
      <c r="D84" s="6">
        <f t="shared" si="16"/>
        <v>314.79005010566237</v>
      </c>
      <c r="E84" s="6">
        <f t="shared" si="17"/>
        <v>3</v>
      </c>
      <c r="F84" s="6">
        <f t="shared" si="18"/>
        <v>273</v>
      </c>
      <c r="G84" s="46">
        <f t="shared" si="19"/>
        <v>-42</v>
      </c>
      <c r="H84" s="46">
        <f t="shared" si="9"/>
        <v>42</v>
      </c>
      <c r="I84" s="46">
        <f t="shared" si="12"/>
        <v>1764</v>
      </c>
      <c r="J84" s="46">
        <f t="shared" si="13"/>
        <v>13.333333333333334</v>
      </c>
    </row>
    <row r="85" spans="1:10" ht="23.5" x14ac:dyDescent="0.55000000000000004">
      <c r="A85" s="24">
        <v>79</v>
      </c>
      <c r="B85" s="74">
        <v>20271</v>
      </c>
      <c r="C85" s="27">
        <v>364</v>
      </c>
      <c r="D85" s="6">
        <f t="shared" si="16"/>
        <v>363.76895025052829</v>
      </c>
      <c r="E85" s="6">
        <f t="shared" si="17"/>
        <v>3</v>
      </c>
      <c r="F85" s="6">
        <f t="shared" si="18"/>
        <v>318</v>
      </c>
      <c r="G85" s="46">
        <f t="shared" si="19"/>
        <v>-46</v>
      </c>
      <c r="H85" s="46">
        <f t="shared" ref="H85:H148" si="20">ABS(G85)</f>
        <v>46</v>
      </c>
      <c r="I85" s="46">
        <f t="shared" si="12"/>
        <v>2116</v>
      </c>
      <c r="J85" s="46">
        <f t="shared" si="13"/>
        <v>12.637362637362637</v>
      </c>
    </row>
    <row r="86" spans="1:10" ht="23.5" x14ac:dyDescent="0.55000000000000004">
      <c r="A86" s="24">
        <v>80</v>
      </c>
      <c r="B86" s="74">
        <v>20302</v>
      </c>
      <c r="C86" s="27">
        <v>347</v>
      </c>
      <c r="D86" s="6">
        <f t="shared" si="16"/>
        <v>347.09884475125261</v>
      </c>
      <c r="E86" s="6">
        <f t="shared" si="17"/>
        <v>3</v>
      </c>
      <c r="F86" s="6">
        <f t="shared" si="18"/>
        <v>367</v>
      </c>
      <c r="G86" s="46">
        <f t="shared" si="19"/>
        <v>20</v>
      </c>
      <c r="H86" s="46">
        <f t="shared" si="20"/>
        <v>20</v>
      </c>
      <c r="I86" s="46">
        <f t="shared" si="12"/>
        <v>400</v>
      </c>
      <c r="J86" s="46">
        <f t="shared" si="13"/>
        <v>5.7636887608069163</v>
      </c>
    </row>
    <row r="87" spans="1:10" ht="23.5" x14ac:dyDescent="0.55000000000000004">
      <c r="A87" s="24">
        <v>81</v>
      </c>
      <c r="B87" s="74">
        <v>20333</v>
      </c>
      <c r="C87" s="27">
        <v>312</v>
      </c>
      <c r="D87" s="6">
        <f t="shared" si="16"/>
        <v>312.19049422375628</v>
      </c>
      <c r="E87" s="6">
        <f t="shared" si="17"/>
        <v>3</v>
      </c>
      <c r="F87" s="6">
        <f t="shared" si="18"/>
        <v>350</v>
      </c>
      <c r="G87" s="46">
        <f t="shared" si="19"/>
        <v>38</v>
      </c>
      <c r="H87" s="46">
        <f t="shared" si="20"/>
        <v>38</v>
      </c>
      <c r="I87" s="46">
        <f t="shared" si="12"/>
        <v>1444</v>
      </c>
      <c r="J87" s="46">
        <f t="shared" si="13"/>
        <v>12.179487179487179</v>
      </c>
    </row>
    <row r="88" spans="1:10" ht="23.5" x14ac:dyDescent="0.55000000000000004">
      <c r="A88" s="24">
        <v>82</v>
      </c>
      <c r="B88" s="74">
        <v>20363</v>
      </c>
      <c r="C88" s="27">
        <v>274</v>
      </c>
      <c r="D88" s="6">
        <f t="shared" si="16"/>
        <v>274.20595247111879</v>
      </c>
      <c r="E88" s="6">
        <f t="shared" si="17"/>
        <v>3</v>
      </c>
      <c r="F88" s="6">
        <f t="shared" si="18"/>
        <v>315</v>
      </c>
      <c r="G88" s="46">
        <f t="shared" si="19"/>
        <v>41</v>
      </c>
      <c r="H88" s="46">
        <f t="shared" si="20"/>
        <v>41</v>
      </c>
      <c r="I88" s="46">
        <f t="shared" si="12"/>
        <v>1681</v>
      </c>
      <c r="J88" s="46">
        <f t="shared" si="13"/>
        <v>14.963503649635038</v>
      </c>
    </row>
    <row r="89" spans="1:10" ht="23.5" x14ac:dyDescent="0.55000000000000004">
      <c r="A89" s="24">
        <v>83</v>
      </c>
      <c r="B89" s="74">
        <v>20394</v>
      </c>
      <c r="C89" s="27">
        <v>237</v>
      </c>
      <c r="D89" s="6">
        <f t="shared" si="16"/>
        <v>237.2010297623556</v>
      </c>
      <c r="E89" s="6">
        <f t="shared" si="17"/>
        <v>3</v>
      </c>
      <c r="F89" s="6">
        <f t="shared" si="18"/>
        <v>277</v>
      </c>
      <c r="G89" s="46">
        <f t="shared" si="19"/>
        <v>40</v>
      </c>
      <c r="H89" s="46">
        <f t="shared" si="20"/>
        <v>40</v>
      </c>
      <c r="I89" s="46">
        <f t="shared" si="12"/>
        <v>1600</v>
      </c>
      <c r="J89" s="46">
        <f t="shared" si="13"/>
        <v>16.877637130801688</v>
      </c>
    </row>
    <row r="90" spans="1:10" ht="23.5" x14ac:dyDescent="0.55000000000000004">
      <c r="A90" s="24">
        <v>84</v>
      </c>
      <c r="B90" s="74">
        <v>20424</v>
      </c>
      <c r="C90" s="27">
        <v>278</v>
      </c>
      <c r="D90" s="6">
        <f t="shared" si="16"/>
        <v>277.81100514881177</v>
      </c>
      <c r="E90" s="6">
        <f t="shared" si="17"/>
        <v>3</v>
      </c>
      <c r="F90" s="6">
        <f t="shared" si="18"/>
        <v>240</v>
      </c>
      <c r="G90" s="46">
        <f t="shared" si="19"/>
        <v>-38</v>
      </c>
      <c r="H90" s="46">
        <f t="shared" si="20"/>
        <v>38</v>
      </c>
      <c r="I90" s="46">
        <f t="shared" si="12"/>
        <v>1444</v>
      </c>
      <c r="J90" s="46">
        <f t="shared" si="13"/>
        <v>13.669064748201439</v>
      </c>
    </row>
    <row r="91" spans="1:10" ht="23.5" x14ac:dyDescent="0.55000000000000004">
      <c r="A91" s="24">
        <v>85</v>
      </c>
      <c r="B91" s="74">
        <v>20455</v>
      </c>
      <c r="C91" s="27">
        <v>284</v>
      </c>
      <c r="D91" s="6">
        <f t="shared" si="16"/>
        <v>283.98405502574406</v>
      </c>
      <c r="E91" s="6">
        <f t="shared" si="17"/>
        <v>3</v>
      </c>
      <c r="F91" s="6">
        <f t="shared" si="18"/>
        <v>281</v>
      </c>
      <c r="G91" s="46">
        <f t="shared" si="19"/>
        <v>-3</v>
      </c>
      <c r="H91" s="46">
        <f t="shared" si="20"/>
        <v>3</v>
      </c>
      <c r="I91" s="46">
        <f t="shared" si="12"/>
        <v>9</v>
      </c>
      <c r="J91" s="46">
        <f t="shared" si="13"/>
        <v>1.056338028169014</v>
      </c>
    </row>
    <row r="92" spans="1:10" ht="23.5" x14ac:dyDescent="0.55000000000000004">
      <c r="A92" s="24">
        <v>86</v>
      </c>
      <c r="B92" s="74">
        <v>20486</v>
      </c>
      <c r="C92" s="27">
        <v>277</v>
      </c>
      <c r="D92" s="6">
        <f t="shared" si="16"/>
        <v>277.04992027512873</v>
      </c>
      <c r="E92" s="6">
        <f t="shared" si="17"/>
        <v>3</v>
      </c>
      <c r="F92" s="6">
        <f t="shared" si="18"/>
        <v>287</v>
      </c>
      <c r="G92" s="46">
        <f t="shared" si="19"/>
        <v>10</v>
      </c>
      <c r="H92" s="46">
        <f t="shared" si="20"/>
        <v>10</v>
      </c>
      <c r="I92" s="46">
        <f t="shared" si="12"/>
        <v>100</v>
      </c>
      <c r="J92" s="46">
        <f t="shared" si="13"/>
        <v>3.6101083032490973</v>
      </c>
    </row>
    <row r="93" spans="1:10" ht="23.5" x14ac:dyDescent="0.55000000000000004">
      <c r="A93" s="24">
        <v>87</v>
      </c>
      <c r="B93" s="74">
        <v>20515</v>
      </c>
      <c r="C93" s="27">
        <v>317</v>
      </c>
      <c r="D93" s="6">
        <f t="shared" si="16"/>
        <v>316.81524960137568</v>
      </c>
      <c r="E93" s="6">
        <f t="shared" si="17"/>
        <v>3</v>
      </c>
      <c r="F93" s="6">
        <f t="shared" si="18"/>
        <v>280</v>
      </c>
      <c r="G93" s="46">
        <f t="shared" si="19"/>
        <v>-37</v>
      </c>
      <c r="H93" s="46">
        <f t="shared" si="20"/>
        <v>37</v>
      </c>
      <c r="I93" s="46">
        <f t="shared" si="12"/>
        <v>1369</v>
      </c>
      <c r="J93" s="46">
        <f t="shared" si="13"/>
        <v>11.67192429022082</v>
      </c>
    </row>
    <row r="94" spans="1:10" ht="23.5" x14ac:dyDescent="0.55000000000000004">
      <c r="A94" s="24">
        <v>88</v>
      </c>
      <c r="B94" s="74">
        <v>20546</v>
      </c>
      <c r="C94" s="27">
        <v>313</v>
      </c>
      <c r="D94" s="6">
        <f t="shared" si="16"/>
        <v>313.0340762480069</v>
      </c>
      <c r="E94" s="6">
        <f t="shared" si="17"/>
        <v>3</v>
      </c>
      <c r="F94" s="6">
        <f t="shared" si="18"/>
        <v>320</v>
      </c>
      <c r="G94" s="46">
        <f t="shared" si="19"/>
        <v>7</v>
      </c>
      <c r="H94" s="46">
        <f t="shared" si="20"/>
        <v>7</v>
      </c>
      <c r="I94" s="46">
        <f t="shared" si="12"/>
        <v>49</v>
      </c>
      <c r="J94" s="46">
        <f t="shared" si="13"/>
        <v>2.2364217252396164</v>
      </c>
    </row>
    <row r="95" spans="1:10" ht="23.5" x14ac:dyDescent="0.55000000000000004">
      <c r="A95" s="24">
        <v>89</v>
      </c>
      <c r="B95" s="74">
        <v>20576</v>
      </c>
      <c r="C95" s="27">
        <v>318</v>
      </c>
      <c r="D95" s="6">
        <f t="shared" si="16"/>
        <v>317.99017038124003</v>
      </c>
      <c r="E95" s="6">
        <f t="shared" si="17"/>
        <v>3</v>
      </c>
      <c r="F95" s="6">
        <f t="shared" si="18"/>
        <v>316</v>
      </c>
      <c r="G95" s="46">
        <f t="shared" si="19"/>
        <v>-2</v>
      </c>
      <c r="H95" s="46">
        <f t="shared" si="20"/>
        <v>2</v>
      </c>
      <c r="I95" s="46">
        <f t="shared" si="12"/>
        <v>4</v>
      </c>
      <c r="J95" s="46">
        <f t="shared" si="13"/>
        <v>0.62893081761006298</v>
      </c>
    </row>
    <row r="96" spans="1:10" ht="23.5" x14ac:dyDescent="0.55000000000000004">
      <c r="A96" s="24">
        <v>90</v>
      </c>
      <c r="B96" s="74">
        <v>20607</v>
      </c>
      <c r="C96" s="27">
        <v>374</v>
      </c>
      <c r="D96" s="6">
        <f t="shared" si="16"/>
        <v>373.73495085190621</v>
      </c>
      <c r="E96" s="6">
        <f t="shared" si="17"/>
        <v>3</v>
      </c>
      <c r="F96" s="6">
        <f t="shared" si="18"/>
        <v>321</v>
      </c>
      <c r="G96" s="46">
        <f t="shared" si="19"/>
        <v>-53</v>
      </c>
      <c r="H96" s="46">
        <f t="shared" si="20"/>
        <v>53</v>
      </c>
      <c r="I96" s="46">
        <f t="shared" si="12"/>
        <v>2809</v>
      </c>
      <c r="J96" s="46">
        <f t="shared" si="13"/>
        <v>14.171122994652407</v>
      </c>
    </row>
    <row r="97" spans="1:10" ht="23.5" x14ac:dyDescent="0.55000000000000004">
      <c r="A97" s="24">
        <v>91</v>
      </c>
      <c r="B97" s="74">
        <v>20637</v>
      </c>
      <c r="C97" s="27">
        <v>413</v>
      </c>
      <c r="D97" s="6">
        <f t="shared" si="16"/>
        <v>412.81867475425952</v>
      </c>
      <c r="E97" s="6">
        <f t="shared" si="17"/>
        <v>3</v>
      </c>
      <c r="F97" s="6">
        <f t="shared" si="18"/>
        <v>377</v>
      </c>
      <c r="G97" s="46">
        <f t="shared" si="19"/>
        <v>-36</v>
      </c>
      <c r="H97" s="46">
        <f t="shared" si="20"/>
        <v>36</v>
      </c>
      <c r="I97" s="46">
        <f t="shared" si="12"/>
        <v>1296</v>
      </c>
      <c r="J97" s="46">
        <f t="shared" si="13"/>
        <v>8.7167070217917662</v>
      </c>
    </row>
    <row r="98" spans="1:10" ht="23.5" x14ac:dyDescent="0.55000000000000004">
      <c r="A98" s="24">
        <v>92</v>
      </c>
      <c r="B98" s="74">
        <v>20668</v>
      </c>
      <c r="C98" s="27">
        <v>405</v>
      </c>
      <c r="D98" s="6">
        <f t="shared" si="16"/>
        <v>405.05409337377131</v>
      </c>
      <c r="E98" s="6">
        <f t="shared" si="17"/>
        <v>3</v>
      </c>
      <c r="F98" s="6">
        <f t="shared" si="18"/>
        <v>416</v>
      </c>
      <c r="G98" s="46">
        <f t="shared" si="19"/>
        <v>11</v>
      </c>
      <c r="H98" s="46">
        <f t="shared" si="20"/>
        <v>11</v>
      </c>
      <c r="I98" s="46">
        <f t="shared" si="12"/>
        <v>121</v>
      </c>
      <c r="J98" s="46">
        <f t="shared" si="13"/>
        <v>2.7160493827160495</v>
      </c>
    </row>
    <row r="99" spans="1:10" ht="23.5" x14ac:dyDescent="0.55000000000000004">
      <c r="A99" s="24">
        <v>93</v>
      </c>
      <c r="B99" s="74">
        <v>20699</v>
      </c>
      <c r="C99" s="27">
        <v>355</v>
      </c>
      <c r="D99" s="6">
        <f t="shared" si="16"/>
        <v>355.26527046686886</v>
      </c>
      <c r="E99" s="6">
        <f t="shared" si="17"/>
        <v>3</v>
      </c>
      <c r="F99" s="6">
        <f t="shared" si="18"/>
        <v>408</v>
      </c>
      <c r="G99" s="46">
        <f t="shared" si="19"/>
        <v>53</v>
      </c>
      <c r="H99" s="46">
        <f t="shared" si="20"/>
        <v>53</v>
      </c>
      <c r="I99" s="46">
        <f t="shared" si="12"/>
        <v>2809</v>
      </c>
      <c r="J99" s="46">
        <f t="shared" si="13"/>
        <v>14.929577464788732</v>
      </c>
    </row>
    <row r="100" spans="1:10" ht="23.5" x14ac:dyDescent="0.55000000000000004">
      <c r="A100" s="24">
        <v>94</v>
      </c>
      <c r="B100" s="74">
        <v>20729</v>
      </c>
      <c r="C100" s="27">
        <v>306</v>
      </c>
      <c r="D100" s="6">
        <f t="shared" si="16"/>
        <v>306.26132635233432</v>
      </c>
      <c r="E100" s="6">
        <f t="shared" si="17"/>
        <v>3</v>
      </c>
      <c r="F100" s="6">
        <f t="shared" si="18"/>
        <v>358</v>
      </c>
      <c r="G100" s="46">
        <f t="shared" si="19"/>
        <v>52</v>
      </c>
      <c r="H100" s="46">
        <f t="shared" si="20"/>
        <v>52</v>
      </c>
      <c r="I100" s="46">
        <f t="shared" ref="I100:I150" si="21">H100^2</f>
        <v>2704</v>
      </c>
      <c r="J100" s="46">
        <f t="shared" ref="J100:J150" si="22">H100/C100*100</f>
        <v>16.993464052287582</v>
      </c>
    </row>
    <row r="101" spans="1:10" ht="23.5" x14ac:dyDescent="0.55000000000000004">
      <c r="A101" s="24">
        <v>95</v>
      </c>
      <c r="B101" s="74">
        <v>20760</v>
      </c>
      <c r="C101" s="27">
        <v>271</v>
      </c>
      <c r="D101" s="6">
        <f t="shared" si="16"/>
        <v>271.19130663176168</v>
      </c>
      <c r="E101" s="6">
        <f t="shared" si="17"/>
        <v>3</v>
      </c>
      <c r="F101" s="6">
        <f t="shared" si="18"/>
        <v>309</v>
      </c>
      <c r="G101" s="46">
        <f t="shared" si="19"/>
        <v>38</v>
      </c>
      <c r="H101" s="46">
        <f t="shared" si="20"/>
        <v>38</v>
      </c>
      <c r="I101" s="46">
        <f t="shared" si="21"/>
        <v>1444</v>
      </c>
      <c r="J101" s="46">
        <f t="shared" si="22"/>
        <v>14.022140221402212</v>
      </c>
    </row>
    <row r="102" spans="1:10" ht="23.5" x14ac:dyDescent="0.55000000000000004">
      <c r="A102" s="24">
        <v>96</v>
      </c>
      <c r="B102" s="74">
        <v>20790</v>
      </c>
      <c r="C102" s="27">
        <v>306</v>
      </c>
      <c r="D102" s="6">
        <f t="shared" si="16"/>
        <v>305.84095653315876</v>
      </c>
      <c r="E102" s="6">
        <f t="shared" si="17"/>
        <v>3</v>
      </c>
      <c r="F102" s="6">
        <f t="shared" si="18"/>
        <v>274</v>
      </c>
      <c r="G102" s="46">
        <f t="shared" si="19"/>
        <v>-32</v>
      </c>
      <c r="H102" s="46">
        <f t="shared" si="20"/>
        <v>32</v>
      </c>
      <c r="I102" s="46">
        <f t="shared" si="21"/>
        <v>1024</v>
      </c>
      <c r="J102" s="46">
        <f t="shared" si="22"/>
        <v>10.457516339869281</v>
      </c>
    </row>
    <row r="103" spans="1:10" ht="23.5" x14ac:dyDescent="0.55000000000000004">
      <c r="A103" s="24">
        <v>97</v>
      </c>
      <c r="B103" s="74">
        <v>20821</v>
      </c>
      <c r="C103" s="27">
        <v>315</v>
      </c>
      <c r="D103" s="6">
        <f t="shared" ref="D103:D134" si="23">$E$2*C103+(1-$E$2)*(D102+E102)</f>
        <v>314.96920478266583</v>
      </c>
      <c r="E103" s="6">
        <f t="shared" ref="E103:E134" si="24">$E$3*(D103-D102)+(1-$E$3)*E102</f>
        <v>3</v>
      </c>
      <c r="F103" s="6">
        <f t="shared" si="18"/>
        <v>309</v>
      </c>
      <c r="G103" s="46">
        <f t="shared" si="19"/>
        <v>-6</v>
      </c>
      <c r="H103" s="46">
        <f t="shared" si="20"/>
        <v>6</v>
      </c>
      <c r="I103" s="46">
        <f t="shared" si="21"/>
        <v>36</v>
      </c>
      <c r="J103" s="46">
        <f t="shared" si="22"/>
        <v>1.9047619047619049</v>
      </c>
    </row>
    <row r="104" spans="1:10" ht="23.5" x14ac:dyDescent="0.55000000000000004">
      <c r="A104" s="24">
        <v>98</v>
      </c>
      <c r="B104" s="74">
        <v>20852</v>
      </c>
      <c r="C104" s="27">
        <v>301</v>
      </c>
      <c r="D104" s="6">
        <f t="shared" si="23"/>
        <v>301.08484602391331</v>
      </c>
      <c r="E104" s="6">
        <f t="shared" si="24"/>
        <v>3</v>
      </c>
      <c r="F104" s="6">
        <f t="shared" si="18"/>
        <v>318</v>
      </c>
      <c r="G104" s="46">
        <f t="shared" si="19"/>
        <v>17</v>
      </c>
      <c r="H104" s="46">
        <f t="shared" si="20"/>
        <v>17</v>
      </c>
      <c r="I104" s="46">
        <f t="shared" si="21"/>
        <v>289</v>
      </c>
      <c r="J104" s="46">
        <f t="shared" si="22"/>
        <v>5.6478405315614619</v>
      </c>
    </row>
    <row r="105" spans="1:10" ht="23.5" x14ac:dyDescent="0.55000000000000004">
      <c r="A105" s="24">
        <v>99</v>
      </c>
      <c r="B105" s="74">
        <v>20880</v>
      </c>
      <c r="C105" s="27">
        <v>356</v>
      </c>
      <c r="D105" s="6">
        <f t="shared" si="23"/>
        <v>355.74042423011952</v>
      </c>
      <c r="E105" s="6">
        <f t="shared" si="24"/>
        <v>3</v>
      </c>
      <c r="F105" s="6">
        <f t="shared" si="18"/>
        <v>304</v>
      </c>
      <c r="G105" s="46">
        <f t="shared" si="19"/>
        <v>-52</v>
      </c>
      <c r="H105" s="46">
        <f t="shared" si="20"/>
        <v>52</v>
      </c>
      <c r="I105" s="46">
        <f t="shared" si="21"/>
        <v>2704</v>
      </c>
      <c r="J105" s="46">
        <f t="shared" si="22"/>
        <v>14.606741573033707</v>
      </c>
    </row>
    <row r="106" spans="1:10" ht="23.5" x14ac:dyDescent="0.55000000000000004">
      <c r="A106" s="24">
        <v>100</v>
      </c>
      <c r="B106" s="74">
        <v>20911</v>
      </c>
      <c r="C106" s="27">
        <v>348</v>
      </c>
      <c r="D106" s="6">
        <f t="shared" si="23"/>
        <v>348.05370212115059</v>
      </c>
      <c r="E106" s="6">
        <f t="shared" si="24"/>
        <v>3</v>
      </c>
      <c r="F106" s="6">
        <f t="shared" si="18"/>
        <v>359</v>
      </c>
      <c r="G106" s="46">
        <f t="shared" si="19"/>
        <v>11</v>
      </c>
      <c r="H106" s="46">
        <f t="shared" si="20"/>
        <v>11</v>
      </c>
      <c r="I106" s="46">
        <f t="shared" si="21"/>
        <v>121</v>
      </c>
      <c r="J106" s="46">
        <f t="shared" si="22"/>
        <v>3.1609195402298855</v>
      </c>
    </row>
    <row r="107" spans="1:10" ht="23.5" x14ac:dyDescent="0.55000000000000004">
      <c r="A107" s="24">
        <v>101</v>
      </c>
      <c r="B107" s="74">
        <v>20941</v>
      </c>
      <c r="C107" s="27">
        <v>355</v>
      </c>
      <c r="D107" s="6">
        <f t="shared" si="23"/>
        <v>354.98026851060575</v>
      </c>
      <c r="E107" s="6">
        <f t="shared" si="24"/>
        <v>3</v>
      </c>
      <c r="F107" s="6">
        <f t="shared" si="18"/>
        <v>351</v>
      </c>
      <c r="G107" s="46">
        <f t="shared" si="19"/>
        <v>-4</v>
      </c>
      <c r="H107" s="46">
        <f t="shared" si="20"/>
        <v>4</v>
      </c>
      <c r="I107" s="46">
        <f t="shared" si="21"/>
        <v>16</v>
      </c>
      <c r="J107" s="46">
        <f t="shared" si="22"/>
        <v>1.1267605633802817</v>
      </c>
    </row>
    <row r="108" spans="1:10" ht="23.5" x14ac:dyDescent="0.55000000000000004">
      <c r="A108" s="24">
        <v>102</v>
      </c>
      <c r="B108" s="74">
        <v>20972</v>
      </c>
      <c r="C108" s="27">
        <v>422</v>
      </c>
      <c r="D108" s="6">
        <f t="shared" si="23"/>
        <v>421.67990134255302</v>
      </c>
      <c r="E108" s="6">
        <f t="shared" si="24"/>
        <v>3</v>
      </c>
      <c r="F108" s="6">
        <f t="shared" si="18"/>
        <v>358</v>
      </c>
      <c r="G108" s="46">
        <f t="shared" si="19"/>
        <v>-64</v>
      </c>
      <c r="H108" s="46">
        <f t="shared" si="20"/>
        <v>64</v>
      </c>
      <c r="I108" s="46">
        <f t="shared" si="21"/>
        <v>4096</v>
      </c>
      <c r="J108" s="46">
        <f t="shared" si="22"/>
        <v>15.165876777251185</v>
      </c>
    </row>
    <row r="109" spans="1:10" ht="23.5" x14ac:dyDescent="0.55000000000000004">
      <c r="A109" s="24">
        <v>103</v>
      </c>
      <c r="B109" s="74">
        <v>21002</v>
      </c>
      <c r="C109" s="27">
        <v>465</v>
      </c>
      <c r="D109" s="6">
        <f t="shared" si="23"/>
        <v>464.79839950671277</v>
      </c>
      <c r="E109" s="6">
        <f t="shared" si="24"/>
        <v>3</v>
      </c>
      <c r="F109" s="6">
        <f t="shared" si="18"/>
        <v>425</v>
      </c>
      <c r="G109" s="46">
        <f t="shared" si="19"/>
        <v>-40</v>
      </c>
      <c r="H109" s="46">
        <f t="shared" si="20"/>
        <v>40</v>
      </c>
      <c r="I109" s="46">
        <f t="shared" si="21"/>
        <v>1600</v>
      </c>
      <c r="J109" s="46">
        <f t="shared" si="22"/>
        <v>8.6021505376344098</v>
      </c>
    </row>
    <row r="110" spans="1:10" ht="23.5" x14ac:dyDescent="0.55000000000000004">
      <c r="A110" s="24">
        <v>104</v>
      </c>
      <c r="B110" s="74">
        <v>21033</v>
      </c>
      <c r="C110" s="27">
        <v>467</v>
      </c>
      <c r="D110" s="6">
        <f t="shared" si="23"/>
        <v>467.0039919975336</v>
      </c>
      <c r="E110" s="6">
        <f t="shared" si="24"/>
        <v>3</v>
      </c>
      <c r="F110" s="6">
        <f t="shared" si="18"/>
        <v>468</v>
      </c>
      <c r="G110" s="46">
        <f t="shared" si="19"/>
        <v>1</v>
      </c>
      <c r="H110" s="46">
        <f t="shared" si="20"/>
        <v>1</v>
      </c>
      <c r="I110" s="46">
        <f t="shared" si="21"/>
        <v>1</v>
      </c>
      <c r="J110" s="46">
        <f t="shared" si="22"/>
        <v>0.21413276231263384</v>
      </c>
    </row>
    <row r="111" spans="1:10" ht="23.5" x14ac:dyDescent="0.55000000000000004">
      <c r="A111" s="24">
        <v>105</v>
      </c>
      <c r="B111" s="74">
        <v>21064</v>
      </c>
      <c r="C111" s="27">
        <v>404</v>
      </c>
      <c r="D111" s="6">
        <f t="shared" si="23"/>
        <v>404.33001995998768</v>
      </c>
      <c r="E111" s="6">
        <f t="shared" si="24"/>
        <v>3</v>
      </c>
      <c r="F111" s="6">
        <f t="shared" si="18"/>
        <v>470</v>
      </c>
      <c r="G111" s="46">
        <f t="shared" si="19"/>
        <v>66</v>
      </c>
      <c r="H111" s="46">
        <f t="shared" si="20"/>
        <v>66</v>
      </c>
      <c r="I111" s="46">
        <f t="shared" si="21"/>
        <v>4356</v>
      </c>
      <c r="J111" s="46">
        <f t="shared" si="22"/>
        <v>16.336633663366339</v>
      </c>
    </row>
    <row r="112" spans="1:10" ht="23.5" x14ac:dyDescent="0.55000000000000004">
      <c r="A112" s="24">
        <v>106</v>
      </c>
      <c r="B112" s="74">
        <v>21094</v>
      </c>
      <c r="C112" s="27">
        <v>347</v>
      </c>
      <c r="D112" s="6">
        <f t="shared" si="23"/>
        <v>347.30165009979993</v>
      </c>
      <c r="E112" s="6">
        <f t="shared" si="24"/>
        <v>3</v>
      </c>
      <c r="F112" s="6">
        <f t="shared" si="18"/>
        <v>407</v>
      </c>
      <c r="G112" s="46">
        <f t="shared" si="19"/>
        <v>60</v>
      </c>
      <c r="H112" s="46">
        <f t="shared" si="20"/>
        <v>60</v>
      </c>
      <c r="I112" s="46">
        <f t="shared" si="21"/>
        <v>3600</v>
      </c>
      <c r="J112" s="46">
        <f t="shared" si="22"/>
        <v>17.291066282420751</v>
      </c>
    </row>
    <row r="113" spans="1:10" ht="23.5" x14ac:dyDescent="0.55000000000000004">
      <c r="A113" s="24">
        <v>107</v>
      </c>
      <c r="B113" s="74">
        <v>21125</v>
      </c>
      <c r="C113" s="27">
        <v>305</v>
      </c>
      <c r="D113" s="6">
        <f t="shared" si="23"/>
        <v>305.22650825049902</v>
      </c>
      <c r="E113" s="6">
        <f t="shared" si="24"/>
        <v>3</v>
      </c>
      <c r="F113" s="6">
        <f t="shared" si="18"/>
        <v>350</v>
      </c>
      <c r="G113" s="46">
        <f t="shared" si="19"/>
        <v>45</v>
      </c>
      <c r="H113" s="46">
        <f t="shared" si="20"/>
        <v>45</v>
      </c>
      <c r="I113" s="46">
        <f t="shared" si="21"/>
        <v>2025</v>
      </c>
      <c r="J113" s="46">
        <f t="shared" si="22"/>
        <v>14.754098360655737</v>
      </c>
    </row>
    <row r="114" spans="1:10" ht="23.5" x14ac:dyDescent="0.55000000000000004">
      <c r="A114" s="24">
        <v>108</v>
      </c>
      <c r="B114" s="74">
        <v>21155</v>
      </c>
      <c r="C114" s="27">
        <v>336</v>
      </c>
      <c r="D114" s="6">
        <f t="shared" si="23"/>
        <v>335.86113254125252</v>
      </c>
      <c r="E114" s="6">
        <f t="shared" si="24"/>
        <v>3</v>
      </c>
      <c r="F114" s="6">
        <f t="shared" si="18"/>
        <v>308</v>
      </c>
      <c r="G114" s="46">
        <f t="shared" si="19"/>
        <v>-28</v>
      </c>
      <c r="H114" s="46">
        <f t="shared" si="20"/>
        <v>28</v>
      </c>
      <c r="I114" s="46">
        <f t="shared" si="21"/>
        <v>784</v>
      </c>
      <c r="J114" s="46">
        <f t="shared" si="22"/>
        <v>8.3333333333333321</v>
      </c>
    </row>
    <row r="115" spans="1:10" ht="23.5" x14ac:dyDescent="0.55000000000000004">
      <c r="A115" s="24">
        <v>109</v>
      </c>
      <c r="B115" s="74">
        <v>21186</v>
      </c>
      <c r="C115" s="27">
        <v>340</v>
      </c>
      <c r="D115" s="6">
        <f t="shared" si="23"/>
        <v>339.99430566270627</v>
      </c>
      <c r="E115" s="6">
        <f t="shared" si="24"/>
        <v>3</v>
      </c>
      <c r="F115" s="6">
        <f t="shared" si="18"/>
        <v>339</v>
      </c>
      <c r="G115" s="46">
        <f t="shared" si="19"/>
        <v>-1</v>
      </c>
      <c r="H115" s="46">
        <f t="shared" si="20"/>
        <v>1</v>
      </c>
      <c r="I115" s="46">
        <f t="shared" si="21"/>
        <v>1</v>
      </c>
      <c r="J115" s="46">
        <f t="shared" si="22"/>
        <v>0.29411764705882354</v>
      </c>
    </row>
    <row r="116" spans="1:10" ht="23.5" x14ac:dyDescent="0.55000000000000004">
      <c r="A116" s="24">
        <v>110</v>
      </c>
      <c r="B116" s="74">
        <v>21217</v>
      </c>
      <c r="C116" s="27">
        <v>318</v>
      </c>
      <c r="D116" s="6">
        <f t="shared" si="23"/>
        <v>318.12497152831355</v>
      </c>
      <c r="E116" s="6">
        <f t="shared" si="24"/>
        <v>3</v>
      </c>
      <c r="F116" s="6">
        <f t="shared" si="18"/>
        <v>343</v>
      </c>
      <c r="G116" s="46">
        <f t="shared" si="19"/>
        <v>25</v>
      </c>
      <c r="H116" s="46">
        <f t="shared" si="20"/>
        <v>25</v>
      </c>
      <c r="I116" s="46">
        <f t="shared" si="21"/>
        <v>625</v>
      </c>
      <c r="J116" s="46">
        <f t="shared" si="22"/>
        <v>7.8616352201257858</v>
      </c>
    </row>
    <row r="117" spans="1:10" ht="23.5" x14ac:dyDescent="0.55000000000000004">
      <c r="A117" s="24">
        <v>111</v>
      </c>
      <c r="B117" s="74">
        <v>21245</v>
      </c>
      <c r="C117" s="27">
        <v>362</v>
      </c>
      <c r="D117" s="6">
        <f t="shared" si="23"/>
        <v>361.79562485764154</v>
      </c>
      <c r="E117" s="6">
        <f t="shared" si="24"/>
        <v>3</v>
      </c>
      <c r="F117" s="6">
        <f t="shared" si="18"/>
        <v>321</v>
      </c>
      <c r="G117" s="46">
        <f t="shared" si="19"/>
        <v>-41</v>
      </c>
      <c r="H117" s="46">
        <f t="shared" si="20"/>
        <v>41</v>
      </c>
      <c r="I117" s="46">
        <f t="shared" si="21"/>
        <v>1681</v>
      </c>
      <c r="J117" s="46">
        <f t="shared" si="22"/>
        <v>11.325966850828729</v>
      </c>
    </row>
    <row r="118" spans="1:10" ht="23.5" x14ac:dyDescent="0.55000000000000004">
      <c r="A118" s="24">
        <v>112</v>
      </c>
      <c r="B118" s="74">
        <v>21276</v>
      </c>
      <c r="C118" s="27">
        <v>348</v>
      </c>
      <c r="D118" s="6">
        <f t="shared" si="23"/>
        <v>348.08397812428819</v>
      </c>
      <c r="E118" s="6">
        <f t="shared" si="24"/>
        <v>3</v>
      </c>
      <c r="F118" s="6">
        <f t="shared" si="18"/>
        <v>365</v>
      </c>
      <c r="G118" s="46">
        <f t="shared" si="19"/>
        <v>17</v>
      </c>
      <c r="H118" s="46">
        <f t="shared" si="20"/>
        <v>17</v>
      </c>
      <c r="I118" s="46">
        <f t="shared" si="21"/>
        <v>289</v>
      </c>
      <c r="J118" s="46">
        <f t="shared" si="22"/>
        <v>4.8850574712643677</v>
      </c>
    </row>
    <row r="119" spans="1:10" ht="23.5" x14ac:dyDescent="0.55000000000000004">
      <c r="A119" s="24">
        <v>113</v>
      </c>
      <c r="B119" s="74">
        <v>21306</v>
      </c>
      <c r="C119" s="27">
        <v>363</v>
      </c>
      <c r="D119" s="6">
        <f t="shared" si="23"/>
        <v>362.94041989062146</v>
      </c>
      <c r="E119" s="6">
        <f t="shared" si="24"/>
        <v>3</v>
      </c>
      <c r="F119" s="6">
        <f t="shared" si="18"/>
        <v>351</v>
      </c>
      <c r="G119" s="46">
        <f t="shared" si="19"/>
        <v>-12</v>
      </c>
      <c r="H119" s="46">
        <f t="shared" si="20"/>
        <v>12</v>
      </c>
      <c r="I119" s="46">
        <f t="shared" si="21"/>
        <v>144</v>
      </c>
      <c r="J119" s="46">
        <f t="shared" si="22"/>
        <v>3.3057851239669422</v>
      </c>
    </row>
    <row r="120" spans="1:10" ht="23.5" x14ac:dyDescent="0.55000000000000004">
      <c r="A120" s="24">
        <v>114</v>
      </c>
      <c r="B120" s="74">
        <v>21337</v>
      </c>
      <c r="C120" s="27">
        <v>435</v>
      </c>
      <c r="D120" s="6">
        <f t="shared" si="23"/>
        <v>434.65470209945312</v>
      </c>
      <c r="E120" s="6">
        <f t="shared" si="24"/>
        <v>3</v>
      </c>
      <c r="F120" s="6">
        <f t="shared" si="18"/>
        <v>366</v>
      </c>
      <c r="G120" s="46">
        <f t="shared" si="19"/>
        <v>-69</v>
      </c>
      <c r="H120" s="46">
        <f t="shared" si="20"/>
        <v>69</v>
      </c>
      <c r="I120" s="46">
        <f t="shared" si="21"/>
        <v>4761</v>
      </c>
      <c r="J120" s="46">
        <f t="shared" si="22"/>
        <v>15.862068965517242</v>
      </c>
    </row>
    <row r="121" spans="1:10" ht="23.5" x14ac:dyDescent="0.55000000000000004">
      <c r="A121" s="24">
        <v>115</v>
      </c>
      <c r="B121" s="74">
        <v>21367</v>
      </c>
      <c r="C121" s="27">
        <v>491</v>
      </c>
      <c r="D121" s="6">
        <f t="shared" si="23"/>
        <v>490.73327351049727</v>
      </c>
      <c r="E121" s="6">
        <f t="shared" si="24"/>
        <v>3</v>
      </c>
      <c r="F121" s="6">
        <f t="shared" si="18"/>
        <v>438</v>
      </c>
      <c r="G121" s="46">
        <f t="shared" si="19"/>
        <v>-53</v>
      </c>
      <c r="H121" s="46">
        <f t="shared" si="20"/>
        <v>53</v>
      </c>
      <c r="I121" s="46">
        <f t="shared" si="21"/>
        <v>2809</v>
      </c>
      <c r="J121" s="46">
        <f t="shared" si="22"/>
        <v>10.794297352342159</v>
      </c>
    </row>
    <row r="122" spans="1:10" ht="23.5" x14ac:dyDescent="0.55000000000000004">
      <c r="A122" s="24">
        <v>116</v>
      </c>
      <c r="B122" s="74">
        <v>21398</v>
      </c>
      <c r="C122" s="27">
        <v>505</v>
      </c>
      <c r="D122" s="6">
        <f t="shared" si="23"/>
        <v>504.94366636755251</v>
      </c>
      <c r="E122" s="6">
        <f t="shared" si="24"/>
        <v>3</v>
      </c>
      <c r="F122" s="6">
        <f t="shared" si="18"/>
        <v>494</v>
      </c>
      <c r="G122" s="46">
        <f t="shared" si="19"/>
        <v>-11</v>
      </c>
      <c r="H122" s="46">
        <f t="shared" si="20"/>
        <v>11</v>
      </c>
      <c r="I122" s="46">
        <f t="shared" si="21"/>
        <v>121</v>
      </c>
      <c r="J122" s="46">
        <f t="shared" si="22"/>
        <v>2.1782178217821779</v>
      </c>
    </row>
    <row r="123" spans="1:10" ht="23.5" x14ac:dyDescent="0.55000000000000004">
      <c r="A123" s="24">
        <v>117</v>
      </c>
      <c r="B123" s="74">
        <v>21429</v>
      </c>
      <c r="C123" s="27">
        <v>404</v>
      </c>
      <c r="D123" s="6">
        <f t="shared" si="23"/>
        <v>404.51971833183779</v>
      </c>
      <c r="E123" s="6">
        <f t="shared" si="24"/>
        <v>3</v>
      </c>
      <c r="F123" s="6">
        <f t="shared" si="18"/>
        <v>508</v>
      </c>
      <c r="G123" s="46">
        <f t="shared" si="19"/>
        <v>104</v>
      </c>
      <c r="H123" s="46">
        <f t="shared" si="20"/>
        <v>104</v>
      </c>
      <c r="I123" s="46">
        <f t="shared" si="21"/>
        <v>10816</v>
      </c>
      <c r="J123" s="46">
        <f t="shared" si="22"/>
        <v>25.742574257425744</v>
      </c>
    </row>
    <row r="124" spans="1:10" ht="23.5" x14ac:dyDescent="0.55000000000000004">
      <c r="A124" s="24">
        <v>118</v>
      </c>
      <c r="B124" s="74">
        <v>21459</v>
      </c>
      <c r="C124" s="27">
        <v>359</v>
      </c>
      <c r="D124" s="6">
        <f t="shared" si="23"/>
        <v>359.2425985916592</v>
      </c>
      <c r="E124" s="6">
        <f t="shared" si="24"/>
        <v>3</v>
      </c>
      <c r="F124" s="6">
        <f t="shared" si="18"/>
        <v>408</v>
      </c>
      <c r="G124" s="46">
        <f t="shared" si="19"/>
        <v>49</v>
      </c>
      <c r="H124" s="46">
        <f t="shared" si="20"/>
        <v>49</v>
      </c>
      <c r="I124" s="46">
        <f t="shared" si="21"/>
        <v>2401</v>
      </c>
      <c r="J124" s="46">
        <f t="shared" si="22"/>
        <v>13.649025069637883</v>
      </c>
    </row>
    <row r="125" spans="1:10" ht="23.5" x14ac:dyDescent="0.55000000000000004">
      <c r="A125" s="24">
        <v>119</v>
      </c>
      <c r="B125" s="74">
        <v>21490</v>
      </c>
      <c r="C125" s="27">
        <v>310</v>
      </c>
      <c r="D125" s="6">
        <f t="shared" si="23"/>
        <v>310.26121299295829</v>
      </c>
      <c r="E125" s="6">
        <f t="shared" si="24"/>
        <v>3</v>
      </c>
      <c r="F125" s="6">
        <f t="shared" si="18"/>
        <v>362</v>
      </c>
      <c r="G125" s="46">
        <f t="shared" si="19"/>
        <v>52</v>
      </c>
      <c r="H125" s="46">
        <f t="shared" si="20"/>
        <v>52</v>
      </c>
      <c r="I125" s="46">
        <f t="shared" si="21"/>
        <v>2704</v>
      </c>
      <c r="J125" s="46">
        <f t="shared" si="22"/>
        <v>16.7741935483871</v>
      </c>
    </row>
    <row r="126" spans="1:10" ht="23.5" x14ac:dyDescent="0.55000000000000004">
      <c r="A126" s="24">
        <v>120</v>
      </c>
      <c r="B126" s="74">
        <v>21520</v>
      </c>
      <c r="C126" s="27">
        <v>337</v>
      </c>
      <c r="D126" s="6">
        <f t="shared" si="23"/>
        <v>336.8813060649648</v>
      </c>
      <c r="E126" s="6">
        <f t="shared" si="24"/>
        <v>3</v>
      </c>
      <c r="F126" s="6">
        <f t="shared" si="18"/>
        <v>313</v>
      </c>
      <c r="G126" s="46">
        <f t="shared" si="19"/>
        <v>-24</v>
      </c>
      <c r="H126" s="46">
        <f t="shared" si="20"/>
        <v>24</v>
      </c>
      <c r="I126" s="46">
        <f t="shared" si="21"/>
        <v>576</v>
      </c>
      <c r="J126" s="46">
        <f t="shared" si="22"/>
        <v>7.1216617210682491</v>
      </c>
    </row>
    <row r="127" spans="1:10" ht="23.5" x14ac:dyDescent="0.55000000000000004">
      <c r="A127" s="24">
        <v>121</v>
      </c>
      <c r="B127" s="74">
        <v>21551</v>
      </c>
      <c r="C127" s="27">
        <v>360</v>
      </c>
      <c r="D127" s="6">
        <f t="shared" si="23"/>
        <v>359.89940653032482</v>
      </c>
      <c r="E127" s="6">
        <f t="shared" si="24"/>
        <v>3</v>
      </c>
      <c r="F127" s="6">
        <f t="shared" si="18"/>
        <v>340</v>
      </c>
      <c r="G127" s="46">
        <f t="shared" si="19"/>
        <v>-20</v>
      </c>
      <c r="H127" s="46">
        <f t="shared" si="20"/>
        <v>20</v>
      </c>
      <c r="I127" s="46">
        <f t="shared" si="21"/>
        <v>400</v>
      </c>
      <c r="J127" s="46">
        <f t="shared" si="22"/>
        <v>5.5555555555555554</v>
      </c>
    </row>
    <row r="128" spans="1:10" ht="23.5" x14ac:dyDescent="0.55000000000000004">
      <c r="A128" s="24">
        <v>122</v>
      </c>
      <c r="B128" s="74">
        <v>21582</v>
      </c>
      <c r="C128" s="27">
        <v>342</v>
      </c>
      <c r="D128" s="6">
        <f t="shared" si="23"/>
        <v>342.10449703265164</v>
      </c>
      <c r="E128" s="6">
        <f t="shared" si="24"/>
        <v>3</v>
      </c>
      <c r="F128" s="6">
        <f t="shared" si="18"/>
        <v>363</v>
      </c>
      <c r="G128" s="46">
        <f t="shared" si="19"/>
        <v>21</v>
      </c>
      <c r="H128" s="46">
        <f t="shared" si="20"/>
        <v>21</v>
      </c>
      <c r="I128" s="46">
        <f t="shared" si="21"/>
        <v>441</v>
      </c>
      <c r="J128" s="46">
        <f t="shared" si="22"/>
        <v>6.140350877192982</v>
      </c>
    </row>
    <row r="129" spans="1:10" ht="23.5" x14ac:dyDescent="0.55000000000000004">
      <c r="A129" s="24">
        <v>123</v>
      </c>
      <c r="B129" s="74">
        <v>21610</v>
      </c>
      <c r="C129" s="27">
        <v>406</v>
      </c>
      <c r="D129" s="6">
        <f t="shared" si="23"/>
        <v>405.69552248516322</v>
      </c>
      <c r="E129" s="6">
        <f t="shared" si="24"/>
        <v>3</v>
      </c>
      <c r="F129" s="6">
        <f t="shared" si="18"/>
        <v>345</v>
      </c>
      <c r="G129" s="46">
        <f t="shared" si="19"/>
        <v>-61</v>
      </c>
      <c r="H129" s="46">
        <f t="shared" si="20"/>
        <v>61</v>
      </c>
      <c r="I129" s="46">
        <f t="shared" si="21"/>
        <v>3721</v>
      </c>
      <c r="J129" s="46">
        <f t="shared" si="22"/>
        <v>15.024630541871922</v>
      </c>
    </row>
    <row r="130" spans="1:10" ht="23.5" x14ac:dyDescent="0.55000000000000004">
      <c r="A130" s="24">
        <v>124</v>
      </c>
      <c r="B130" s="74">
        <v>21641</v>
      </c>
      <c r="C130" s="27">
        <v>396</v>
      </c>
      <c r="D130" s="6">
        <f t="shared" si="23"/>
        <v>396.0634776124258</v>
      </c>
      <c r="E130" s="6">
        <f t="shared" si="24"/>
        <v>3</v>
      </c>
      <c r="F130" s="6">
        <f t="shared" si="18"/>
        <v>409</v>
      </c>
      <c r="G130" s="46">
        <f t="shared" si="19"/>
        <v>13</v>
      </c>
      <c r="H130" s="46">
        <f t="shared" si="20"/>
        <v>13</v>
      </c>
      <c r="I130" s="46">
        <f t="shared" si="21"/>
        <v>169</v>
      </c>
      <c r="J130" s="46">
        <f t="shared" si="22"/>
        <v>3.2828282828282833</v>
      </c>
    </row>
    <row r="131" spans="1:10" ht="23.5" x14ac:dyDescent="0.55000000000000004">
      <c r="A131" s="24">
        <v>125</v>
      </c>
      <c r="B131" s="74">
        <v>21671</v>
      </c>
      <c r="C131" s="27">
        <v>420</v>
      </c>
      <c r="D131" s="6">
        <f t="shared" si="23"/>
        <v>419.8953173880621</v>
      </c>
      <c r="E131" s="6">
        <f t="shared" si="24"/>
        <v>3</v>
      </c>
      <c r="F131" s="6">
        <f t="shared" si="18"/>
        <v>399</v>
      </c>
      <c r="G131" s="46">
        <f t="shared" si="19"/>
        <v>-21</v>
      </c>
      <c r="H131" s="46">
        <f t="shared" si="20"/>
        <v>21</v>
      </c>
      <c r="I131" s="46">
        <f t="shared" si="21"/>
        <v>441</v>
      </c>
      <c r="J131" s="46">
        <f t="shared" si="22"/>
        <v>5</v>
      </c>
    </row>
    <row r="132" spans="1:10" ht="23.5" x14ac:dyDescent="0.55000000000000004">
      <c r="A132" s="24">
        <v>126</v>
      </c>
      <c r="B132" s="74">
        <v>21702</v>
      </c>
      <c r="C132" s="27">
        <v>472</v>
      </c>
      <c r="D132" s="6">
        <f t="shared" si="23"/>
        <v>471.75447658694031</v>
      </c>
      <c r="E132" s="6">
        <f t="shared" si="24"/>
        <v>3</v>
      </c>
      <c r="F132" s="6">
        <f t="shared" si="18"/>
        <v>423</v>
      </c>
      <c r="G132" s="46">
        <f t="shared" si="19"/>
        <v>-49</v>
      </c>
      <c r="H132" s="46">
        <f t="shared" si="20"/>
        <v>49</v>
      </c>
      <c r="I132" s="46">
        <f t="shared" si="21"/>
        <v>2401</v>
      </c>
      <c r="J132" s="46">
        <f t="shared" si="22"/>
        <v>10.381355932203389</v>
      </c>
    </row>
    <row r="133" spans="1:10" ht="23.5" x14ac:dyDescent="0.55000000000000004">
      <c r="A133" s="24">
        <v>127</v>
      </c>
      <c r="B133" s="74">
        <v>21732</v>
      </c>
      <c r="C133" s="27">
        <v>548</v>
      </c>
      <c r="D133" s="6">
        <f t="shared" si="23"/>
        <v>547.63377238293469</v>
      </c>
      <c r="E133" s="6">
        <f t="shared" si="24"/>
        <v>3</v>
      </c>
      <c r="F133" s="6">
        <f t="shared" si="18"/>
        <v>475</v>
      </c>
      <c r="G133" s="46">
        <f t="shared" si="19"/>
        <v>-73</v>
      </c>
      <c r="H133" s="46">
        <f t="shared" si="20"/>
        <v>73</v>
      </c>
      <c r="I133" s="46">
        <f t="shared" si="21"/>
        <v>5329</v>
      </c>
      <c r="J133" s="46">
        <f t="shared" si="22"/>
        <v>13.321167883211679</v>
      </c>
    </row>
    <row r="134" spans="1:10" ht="23.5" x14ac:dyDescent="0.55000000000000004">
      <c r="A134" s="24">
        <v>128</v>
      </c>
      <c r="B134" s="74">
        <v>21763</v>
      </c>
      <c r="C134" s="27">
        <v>559</v>
      </c>
      <c r="D134" s="6">
        <f t="shared" si="23"/>
        <v>558.95816886191471</v>
      </c>
      <c r="E134" s="6">
        <f t="shared" si="24"/>
        <v>3</v>
      </c>
      <c r="F134" s="6">
        <f t="shared" si="18"/>
        <v>551</v>
      </c>
      <c r="G134" s="46">
        <f t="shared" si="19"/>
        <v>-8</v>
      </c>
      <c r="H134" s="46">
        <f t="shared" si="20"/>
        <v>8</v>
      </c>
      <c r="I134" s="46">
        <f t="shared" si="21"/>
        <v>64</v>
      </c>
      <c r="J134" s="46">
        <f t="shared" si="22"/>
        <v>1.4311270125223614</v>
      </c>
    </row>
    <row r="135" spans="1:10" ht="23.5" x14ac:dyDescent="0.55000000000000004">
      <c r="A135" s="24">
        <v>129</v>
      </c>
      <c r="B135" s="74">
        <v>21794</v>
      </c>
      <c r="C135" s="27">
        <v>463</v>
      </c>
      <c r="D135" s="6">
        <f t="shared" ref="D135:D150" si="25">$E$2*C135+(1-$E$2)*(D134+E134)</f>
        <v>463.49479084430959</v>
      </c>
      <c r="E135" s="6">
        <f t="shared" ref="E135:E150" si="26">$E$3*(D135-D134)+(1-$E$3)*E134</f>
        <v>3</v>
      </c>
      <c r="F135" s="6">
        <f t="shared" si="18"/>
        <v>562</v>
      </c>
      <c r="G135" s="46">
        <f t="shared" si="19"/>
        <v>99</v>
      </c>
      <c r="H135" s="46">
        <f t="shared" si="20"/>
        <v>99</v>
      </c>
      <c r="I135" s="46">
        <f t="shared" si="21"/>
        <v>9801</v>
      </c>
      <c r="J135" s="46">
        <f t="shared" si="22"/>
        <v>21.382289416846653</v>
      </c>
    </row>
    <row r="136" spans="1:10" ht="23.5" x14ac:dyDescent="0.55000000000000004">
      <c r="A136" s="24">
        <v>130</v>
      </c>
      <c r="B136" s="74">
        <v>21824</v>
      </c>
      <c r="C136" s="27">
        <v>407</v>
      </c>
      <c r="D136" s="6">
        <f t="shared" si="25"/>
        <v>407.29747395422152</v>
      </c>
      <c r="E136" s="6">
        <f t="shared" si="26"/>
        <v>3</v>
      </c>
      <c r="F136" s="6">
        <f t="shared" ref="F136:F150" si="27">ROUND(D135+E135, 0)</f>
        <v>466</v>
      </c>
      <c r="G136" s="46">
        <f t="shared" ref="G136:G150" si="28">F136-C136</f>
        <v>59</v>
      </c>
      <c r="H136" s="46">
        <f t="shared" si="20"/>
        <v>59</v>
      </c>
      <c r="I136" s="46">
        <f t="shared" si="21"/>
        <v>3481</v>
      </c>
      <c r="J136" s="46">
        <f t="shared" si="22"/>
        <v>14.496314496314497</v>
      </c>
    </row>
    <row r="137" spans="1:10" ht="23.5" x14ac:dyDescent="0.55000000000000004">
      <c r="A137" s="24">
        <v>131</v>
      </c>
      <c r="B137" s="74">
        <v>21855</v>
      </c>
      <c r="C137" s="27">
        <v>362</v>
      </c>
      <c r="D137" s="6">
        <f t="shared" si="25"/>
        <v>362.24148736977111</v>
      </c>
      <c r="E137" s="6">
        <f t="shared" si="26"/>
        <v>3</v>
      </c>
      <c r="F137" s="6">
        <f t="shared" si="27"/>
        <v>410</v>
      </c>
      <c r="G137" s="46">
        <f t="shared" si="28"/>
        <v>48</v>
      </c>
      <c r="H137" s="46">
        <f t="shared" si="20"/>
        <v>48</v>
      </c>
      <c r="I137" s="46">
        <f t="shared" si="21"/>
        <v>2304</v>
      </c>
      <c r="J137" s="46">
        <f t="shared" si="22"/>
        <v>13.259668508287293</v>
      </c>
    </row>
    <row r="138" spans="1:10" ht="23.5" x14ac:dyDescent="0.55000000000000004">
      <c r="A138" s="24">
        <v>132</v>
      </c>
      <c r="B138" s="74">
        <v>21885</v>
      </c>
      <c r="C138" s="27">
        <v>405</v>
      </c>
      <c r="D138" s="6">
        <f t="shared" si="25"/>
        <v>404.80120743684887</v>
      </c>
      <c r="E138" s="6">
        <f t="shared" si="26"/>
        <v>3</v>
      </c>
      <c r="F138" s="6">
        <f t="shared" si="27"/>
        <v>365</v>
      </c>
      <c r="G138" s="46">
        <f t="shared" si="28"/>
        <v>-40</v>
      </c>
      <c r="H138" s="46">
        <f t="shared" si="20"/>
        <v>40</v>
      </c>
      <c r="I138" s="46">
        <f t="shared" si="21"/>
        <v>1600</v>
      </c>
      <c r="J138" s="46">
        <f t="shared" si="22"/>
        <v>9.8765432098765427</v>
      </c>
    </row>
    <row r="139" spans="1:10" ht="23.5" x14ac:dyDescent="0.55000000000000004">
      <c r="A139" s="24">
        <v>133</v>
      </c>
      <c r="B139" s="74">
        <v>21916</v>
      </c>
      <c r="C139" s="27">
        <v>417</v>
      </c>
      <c r="D139" s="6">
        <f t="shared" si="25"/>
        <v>416.95400603718429</v>
      </c>
      <c r="E139" s="6">
        <f t="shared" si="26"/>
        <v>3</v>
      </c>
      <c r="F139" s="6">
        <f t="shared" si="27"/>
        <v>408</v>
      </c>
      <c r="G139" s="46">
        <f t="shared" si="28"/>
        <v>-9</v>
      </c>
      <c r="H139" s="46">
        <f t="shared" si="20"/>
        <v>9</v>
      </c>
      <c r="I139" s="46">
        <f t="shared" si="21"/>
        <v>81</v>
      </c>
      <c r="J139" s="46">
        <f t="shared" si="22"/>
        <v>2.1582733812949639</v>
      </c>
    </row>
    <row r="140" spans="1:10" ht="23.5" x14ac:dyDescent="0.55000000000000004">
      <c r="A140" s="24">
        <v>134</v>
      </c>
      <c r="B140" s="74">
        <v>21947</v>
      </c>
      <c r="C140" s="27">
        <v>391</v>
      </c>
      <c r="D140" s="6">
        <f t="shared" si="25"/>
        <v>391.14477003018595</v>
      </c>
      <c r="E140" s="6">
        <f t="shared" si="26"/>
        <v>3</v>
      </c>
      <c r="F140" s="6">
        <f t="shared" si="27"/>
        <v>420</v>
      </c>
      <c r="G140" s="46">
        <f t="shared" si="28"/>
        <v>29</v>
      </c>
      <c r="H140" s="46">
        <f t="shared" si="20"/>
        <v>29</v>
      </c>
      <c r="I140" s="46">
        <f t="shared" si="21"/>
        <v>841</v>
      </c>
      <c r="J140" s="46">
        <f t="shared" si="22"/>
        <v>7.4168797953964196</v>
      </c>
    </row>
    <row r="141" spans="1:10" ht="23.5" x14ac:dyDescent="0.55000000000000004">
      <c r="A141" s="24">
        <v>135</v>
      </c>
      <c r="B141" s="74">
        <v>21976</v>
      </c>
      <c r="C141" s="27">
        <v>419</v>
      </c>
      <c r="D141" s="6">
        <f t="shared" si="25"/>
        <v>418.87572385015091</v>
      </c>
      <c r="E141" s="6">
        <f t="shared" si="26"/>
        <v>3</v>
      </c>
      <c r="F141" s="6">
        <f t="shared" si="27"/>
        <v>394</v>
      </c>
      <c r="G141" s="46">
        <f t="shared" si="28"/>
        <v>-25</v>
      </c>
      <c r="H141" s="46">
        <f t="shared" si="20"/>
        <v>25</v>
      </c>
      <c r="I141" s="46">
        <f t="shared" si="21"/>
        <v>625</v>
      </c>
      <c r="J141" s="46">
        <f t="shared" si="22"/>
        <v>5.9665871121718377</v>
      </c>
    </row>
    <row r="142" spans="1:10" ht="23.5" x14ac:dyDescent="0.55000000000000004">
      <c r="A142" s="24">
        <v>136</v>
      </c>
      <c r="B142" s="74">
        <v>22007</v>
      </c>
      <c r="C142" s="27">
        <v>461</v>
      </c>
      <c r="D142" s="6">
        <f t="shared" si="25"/>
        <v>460.80437861925077</v>
      </c>
      <c r="E142" s="6">
        <f t="shared" si="26"/>
        <v>3</v>
      </c>
      <c r="F142" s="6">
        <f t="shared" si="27"/>
        <v>422</v>
      </c>
      <c r="G142" s="46">
        <f t="shared" si="28"/>
        <v>-39</v>
      </c>
      <c r="H142" s="46">
        <f t="shared" si="20"/>
        <v>39</v>
      </c>
      <c r="I142" s="46">
        <f t="shared" si="21"/>
        <v>1521</v>
      </c>
      <c r="J142" s="46">
        <f t="shared" si="22"/>
        <v>8.4598698481561811</v>
      </c>
    </row>
    <row r="143" spans="1:10" ht="23.5" x14ac:dyDescent="0.55000000000000004">
      <c r="A143" s="24">
        <v>137</v>
      </c>
      <c r="B143" s="74">
        <v>22037</v>
      </c>
      <c r="C143" s="27">
        <v>472</v>
      </c>
      <c r="D143" s="6">
        <f t="shared" si="25"/>
        <v>471.95902189309624</v>
      </c>
      <c r="E143" s="6">
        <f t="shared" si="26"/>
        <v>3</v>
      </c>
      <c r="F143" s="6">
        <f t="shared" si="27"/>
        <v>464</v>
      </c>
      <c r="G143" s="46">
        <f t="shared" si="28"/>
        <v>-8</v>
      </c>
      <c r="H143" s="46">
        <f t="shared" si="20"/>
        <v>8</v>
      </c>
      <c r="I143" s="46">
        <f t="shared" si="21"/>
        <v>64</v>
      </c>
      <c r="J143" s="46">
        <f t="shared" si="22"/>
        <v>1.6949152542372881</v>
      </c>
    </row>
    <row r="144" spans="1:10" ht="23.5" x14ac:dyDescent="0.55000000000000004">
      <c r="A144" s="24">
        <v>138</v>
      </c>
      <c r="B144" s="74">
        <v>22068</v>
      </c>
      <c r="C144" s="27">
        <v>535</v>
      </c>
      <c r="D144" s="6">
        <f t="shared" si="25"/>
        <v>534.69979510946553</v>
      </c>
      <c r="E144" s="6">
        <f t="shared" si="26"/>
        <v>3</v>
      </c>
      <c r="F144" s="6">
        <f t="shared" si="27"/>
        <v>475</v>
      </c>
      <c r="G144" s="46">
        <f t="shared" si="28"/>
        <v>-60</v>
      </c>
      <c r="H144" s="46">
        <f t="shared" si="20"/>
        <v>60</v>
      </c>
      <c r="I144" s="46">
        <f t="shared" si="21"/>
        <v>3600</v>
      </c>
      <c r="J144" s="46">
        <f t="shared" si="22"/>
        <v>11.214953271028037</v>
      </c>
    </row>
    <row r="145" spans="1:10" ht="23.5" x14ac:dyDescent="0.55000000000000004">
      <c r="A145" s="24">
        <v>139</v>
      </c>
      <c r="B145" s="74">
        <v>22098</v>
      </c>
      <c r="C145" s="27">
        <v>622</v>
      </c>
      <c r="D145" s="6">
        <f t="shared" si="25"/>
        <v>621.57849897554729</v>
      </c>
      <c r="E145" s="6">
        <f t="shared" si="26"/>
        <v>3</v>
      </c>
      <c r="F145" s="6">
        <f t="shared" si="27"/>
        <v>538</v>
      </c>
      <c r="G145" s="46">
        <f t="shared" si="28"/>
        <v>-84</v>
      </c>
      <c r="H145" s="46">
        <f t="shared" si="20"/>
        <v>84</v>
      </c>
      <c r="I145" s="46">
        <f t="shared" si="21"/>
        <v>7056</v>
      </c>
      <c r="J145" s="46">
        <f t="shared" si="22"/>
        <v>13.504823151125404</v>
      </c>
    </row>
    <row r="146" spans="1:10" ht="23.5" x14ac:dyDescent="0.55000000000000004">
      <c r="A146" s="24">
        <v>140</v>
      </c>
      <c r="B146" s="74">
        <v>22129</v>
      </c>
      <c r="C146" s="27">
        <v>606</v>
      </c>
      <c r="D146" s="6">
        <f t="shared" si="25"/>
        <v>606.09289249487779</v>
      </c>
      <c r="E146" s="6">
        <f t="shared" si="26"/>
        <v>3</v>
      </c>
      <c r="F146" s="6">
        <f t="shared" si="27"/>
        <v>625</v>
      </c>
      <c r="G146" s="46">
        <f t="shared" si="28"/>
        <v>19</v>
      </c>
      <c r="H146" s="46">
        <f t="shared" si="20"/>
        <v>19</v>
      </c>
      <c r="I146" s="46">
        <f t="shared" si="21"/>
        <v>361</v>
      </c>
      <c r="J146" s="46">
        <f t="shared" si="22"/>
        <v>3.1353135313531353</v>
      </c>
    </row>
    <row r="147" spans="1:10" ht="23.5" x14ac:dyDescent="0.55000000000000004">
      <c r="A147" s="24">
        <v>141</v>
      </c>
      <c r="B147" s="74">
        <v>22160</v>
      </c>
      <c r="C147" s="27">
        <v>508</v>
      </c>
      <c r="D147" s="6">
        <f t="shared" si="25"/>
        <v>508.50546446247438</v>
      </c>
      <c r="E147" s="6">
        <f t="shared" si="26"/>
        <v>3</v>
      </c>
      <c r="F147" s="6">
        <f t="shared" si="27"/>
        <v>609</v>
      </c>
      <c r="G147" s="46">
        <f t="shared" si="28"/>
        <v>101</v>
      </c>
      <c r="H147" s="46">
        <f t="shared" si="20"/>
        <v>101</v>
      </c>
      <c r="I147" s="46">
        <f t="shared" si="21"/>
        <v>10201</v>
      </c>
      <c r="J147" s="46">
        <f t="shared" si="22"/>
        <v>19.88188976377953</v>
      </c>
    </row>
    <row r="148" spans="1:10" ht="23.5" x14ac:dyDescent="0.55000000000000004">
      <c r="A148" s="24">
        <v>142</v>
      </c>
      <c r="B148" s="74">
        <v>22190</v>
      </c>
      <c r="C148" s="27">
        <v>461</v>
      </c>
      <c r="D148" s="6">
        <f t="shared" si="25"/>
        <v>461.25252732231235</v>
      </c>
      <c r="E148" s="6">
        <f t="shared" si="26"/>
        <v>3</v>
      </c>
      <c r="F148" s="6">
        <f t="shared" si="27"/>
        <v>512</v>
      </c>
      <c r="G148" s="46">
        <f t="shared" si="28"/>
        <v>51</v>
      </c>
      <c r="H148" s="46">
        <f t="shared" si="20"/>
        <v>51</v>
      </c>
      <c r="I148" s="46">
        <f t="shared" si="21"/>
        <v>2601</v>
      </c>
      <c r="J148" s="46">
        <f t="shared" si="22"/>
        <v>11.062906724511931</v>
      </c>
    </row>
    <row r="149" spans="1:10" ht="23.5" x14ac:dyDescent="0.55000000000000004">
      <c r="A149" s="24">
        <v>143</v>
      </c>
      <c r="B149" s="74">
        <v>22221</v>
      </c>
      <c r="C149" s="27">
        <v>390</v>
      </c>
      <c r="D149" s="6">
        <f t="shared" si="25"/>
        <v>390.37126263661156</v>
      </c>
      <c r="E149" s="6">
        <f t="shared" si="26"/>
        <v>3</v>
      </c>
      <c r="F149" s="6">
        <f t="shared" si="27"/>
        <v>464</v>
      </c>
      <c r="G149" s="46">
        <f t="shared" si="28"/>
        <v>74</v>
      </c>
      <c r="H149" s="46">
        <f t="shared" ref="H149:H150" si="29">ABS(G149)</f>
        <v>74</v>
      </c>
      <c r="I149" s="46">
        <f t="shared" si="21"/>
        <v>5476</v>
      </c>
      <c r="J149" s="46">
        <f t="shared" si="22"/>
        <v>18.974358974358974</v>
      </c>
    </row>
    <row r="150" spans="1:10" ht="24" thickBot="1" x14ac:dyDescent="0.6">
      <c r="A150" s="48">
        <v>144</v>
      </c>
      <c r="B150" s="75">
        <v>22251</v>
      </c>
      <c r="C150" s="50">
        <v>432</v>
      </c>
      <c r="D150" s="51">
        <f t="shared" si="25"/>
        <v>431.80685631318306</v>
      </c>
      <c r="E150" s="51">
        <f t="shared" si="26"/>
        <v>3</v>
      </c>
      <c r="F150" s="51">
        <f t="shared" si="27"/>
        <v>393</v>
      </c>
      <c r="G150" s="46">
        <f t="shared" si="28"/>
        <v>-39</v>
      </c>
      <c r="H150" s="46">
        <f t="shared" si="29"/>
        <v>39</v>
      </c>
      <c r="I150" s="46">
        <f t="shared" si="21"/>
        <v>1521</v>
      </c>
      <c r="J150" s="46">
        <f t="shared" si="22"/>
        <v>9.0277777777777768</v>
      </c>
    </row>
    <row r="151" spans="1:10" x14ac:dyDescent="0.5">
      <c r="A151" s="52">
        <v>145</v>
      </c>
      <c r="B151" s="53">
        <v>22282</v>
      </c>
      <c r="C151" s="57"/>
      <c r="D151" s="57"/>
      <c r="E151" s="57"/>
      <c r="F151" s="59">
        <f>ROUND($D$150+$E$150, 0)</f>
        <v>435</v>
      </c>
    </row>
    <row r="152" spans="1:10" x14ac:dyDescent="0.5">
      <c r="A152" s="54">
        <v>146</v>
      </c>
      <c r="B152" s="47">
        <v>22313</v>
      </c>
      <c r="C152" s="7"/>
      <c r="D152" s="7"/>
      <c r="E152" s="7"/>
      <c r="F152" s="70">
        <f>ROUND($D$150+2*$E$150, 0)</f>
        <v>438</v>
      </c>
    </row>
    <row r="153" spans="1:10" x14ac:dyDescent="0.5">
      <c r="A153" s="54">
        <v>147</v>
      </c>
      <c r="B153" s="47">
        <v>22341</v>
      </c>
      <c r="C153" s="7"/>
      <c r="D153" s="7"/>
      <c r="E153" s="7"/>
      <c r="F153" s="70">
        <f>ROUND($D$150+3*$E$150, 0)</f>
        <v>441</v>
      </c>
    </row>
    <row r="154" spans="1:10" x14ac:dyDescent="0.5">
      <c r="A154" s="54">
        <v>148</v>
      </c>
      <c r="B154" s="47">
        <v>22372</v>
      </c>
      <c r="C154" s="7"/>
      <c r="D154" s="7"/>
      <c r="E154" s="7"/>
      <c r="F154" s="70">
        <f>ROUND($D$150+4*$E$150, 0)</f>
        <v>444</v>
      </c>
    </row>
    <row r="155" spans="1:10" x14ac:dyDescent="0.5">
      <c r="A155" s="54">
        <v>149</v>
      </c>
      <c r="B155" s="47">
        <v>22402</v>
      </c>
      <c r="C155" s="7"/>
      <c r="D155" s="7"/>
      <c r="E155" s="7"/>
      <c r="F155" s="70">
        <f>ROUND($D$150+5*$E$150, 0)</f>
        <v>447</v>
      </c>
    </row>
    <row r="156" spans="1:10" ht="23.5" thickBot="1" x14ac:dyDescent="0.55000000000000004">
      <c r="A156" s="55">
        <v>150</v>
      </c>
      <c r="B156" s="56">
        <v>22433</v>
      </c>
      <c r="C156" s="58"/>
      <c r="D156" s="58"/>
      <c r="E156" s="58"/>
      <c r="F156" s="71">
        <f>ROUND($D$150+6*$E$150, 0)</f>
        <v>450</v>
      </c>
    </row>
  </sheetData>
  <mergeCells count="1">
    <mergeCell ref="L7:M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2DD7-0762-41C8-A4D6-308DC45E05DF}">
  <dimension ref="A1:I18"/>
  <sheetViews>
    <sheetView workbookViewId="0">
      <selection activeCell="G6" sqref="G6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12" t="s">
        <v>10</v>
      </c>
      <c r="B3" s="12"/>
    </row>
    <row r="4" spans="1:9" x14ac:dyDescent="0.35">
      <c r="A4" t="s">
        <v>11</v>
      </c>
      <c r="B4">
        <v>0.99431799116315611</v>
      </c>
    </row>
    <row r="5" spans="1:9" x14ac:dyDescent="0.35">
      <c r="A5" t="s">
        <v>12</v>
      </c>
      <c r="B5">
        <v>0.98866826755073411</v>
      </c>
    </row>
    <row r="6" spans="1:9" x14ac:dyDescent="0.35">
      <c r="A6" t="s">
        <v>13</v>
      </c>
      <c r="B6">
        <v>0.98858110037804747</v>
      </c>
    </row>
    <row r="7" spans="1:9" x14ac:dyDescent="0.35">
      <c r="A7" t="s">
        <v>14</v>
      </c>
      <c r="B7">
        <v>10.96280970598132</v>
      </c>
    </row>
    <row r="8" spans="1:9" ht="15" thickBot="1" x14ac:dyDescent="0.4">
      <c r="A8" s="10" t="s">
        <v>15</v>
      </c>
      <c r="B8" s="10">
        <v>132</v>
      </c>
    </row>
    <row r="10" spans="1:9" ht="15" thickBot="1" x14ac:dyDescent="0.4">
      <c r="A10" t="s">
        <v>16</v>
      </c>
    </row>
    <row r="11" spans="1:9" x14ac:dyDescent="0.3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35">
      <c r="A12" t="s">
        <v>17</v>
      </c>
      <c r="B12">
        <v>1</v>
      </c>
      <c r="C12">
        <v>1363142.9029751192</v>
      </c>
      <c r="D12">
        <v>1363142.9029751192</v>
      </c>
      <c r="E12">
        <v>11342.208736133911</v>
      </c>
      <c r="F12">
        <v>2.3759127552452973E-128</v>
      </c>
    </row>
    <row r="13" spans="1:9" x14ac:dyDescent="0.35">
      <c r="A13" t="s">
        <v>18</v>
      </c>
      <c r="B13">
        <v>130</v>
      </c>
      <c r="C13">
        <v>15623.81556444257</v>
      </c>
      <c r="D13">
        <v>120.18319664955823</v>
      </c>
    </row>
    <row r="14" spans="1:9" ht="15" thickBot="1" x14ac:dyDescent="0.4">
      <c r="A14" s="10" t="s">
        <v>19</v>
      </c>
      <c r="B14" s="10">
        <v>131</v>
      </c>
      <c r="C14" s="10">
        <v>1378766.7185395618</v>
      </c>
      <c r="D14" s="10"/>
      <c r="E14" s="10"/>
      <c r="F14" s="10"/>
    </row>
    <row r="15" spans="1:9" ht="15" thickBot="1" x14ac:dyDescent="0.4"/>
    <row r="16" spans="1:9" x14ac:dyDescent="0.3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35">
      <c r="A17" t="s">
        <v>20</v>
      </c>
      <c r="B17" s="72">
        <v>84.648274087079955</v>
      </c>
      <c r="C17">
        <v>2.0510015419299141</v>
      </c>
      <c r="D17">
        <v>41.271677449559185</v>
      </c>
      <c r="E17">
        <v>1.4295530507611593E-76</v>
      </c>
      <c r="F17">
        <v>80.590612824984177</v>
      </c>
      <c r="G17">
        <v>88.705935349175732</v>
      </c>
      <c r="H17">
        <v>80.590612824984177</v>
      </c>
      <c r="I17">
        <v>88.705935349175732</v>
      </c>
    </row>
    <row r="18" spans="1:9" ht="15" thickBot="1" x14ac:dyDescent="0.4">
      <c r="A18" s="10" t="s">
        <v>33</v>
      </c>
      <c r="B18" s="73">
        <v>2.6669377729542449</v>
      </c>
      <c r="C18" s="10">
        <v>2.504171478137756E-2</v>
      </c>
      <c r="D18" s="10">
        <v>106.49980627275299</v>
      </c>
      <c r="E18" s="10">
        <v>2.375912755245162E-128</v>
      </c>
      <c r="F18" s="10">
        <v>2.6173957351119745</v>
      </c>
      <c r="G18" s="10">
        <v>2.7164798107965153</v>
      </c>
      <c r="H18" s="10">
        <v>2.6173957351119745</v>
      </c>
      <c r="I18" s="10">
        <v>2.7164798107965153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89FF-E76A-4187-AFF6-2D281F97BD56}">
  <dimension ref="A2:Q162"/>
  <sheetViews>
    <sheetView tabSelected="1" topLeftCell="K5" zoomScale="104" zoomScaleNormal="82" workbookViewId="0">
      <selection activeCell="Q5" sqref="Q5"/>
    </sheetView>
  </sheetViews>
  <sheetFormatPr defaultColWidth="13.08984375" defaultRowHeight="23" x14ac:dyDescent="0.5"/>
  <cols>
    <col min="1" max="2" width="13.08984375" style="2"/>
    <col min="3" max="3" width="16.08984375" style="2" bestFit="1" customWidth="1"/>
    <col min="4" max="4" width="26.26953125" style="2" customWidth="1"/>
    <col min="5" max="5" width="29.36328125" style="2" customWidth="1"/>
    <col min="6" max="6" width="24.54296875" style="2" customWidth="1"/>
    <col min="7" max="8" width="14.7265625" style="2" customWidth="1"/>
    <col min="9" max="9" width="23.81640625" style="2" customWidth="1"/>
    <col min="10" max="10" width="24" style="2" customWidth="1"/>
    <col min="11" max="12" width="13.08984375" style="2"/>
    <col min="13" max="13" width="22.90625" style="1" customWidth="1"/>
    <col min="14" max="14" width="20.26953125" style="1" customWidth="1"/>
    <col min="15" max="15" width="4.26953125" style="1" customWidth="1"/>
    <col min="16" max="16" width="13.08984375" style="1"/>
    <col min="17" max="17" width="20.08984375" style="1" customWidth="1"/>
    <col min="18" max="18" width="13.08984375" style="1"/>
    <col min="19" max="21" width="21.453125" style="1" bestFit="1" customWidth="1"/>
    <col min="22" max="22" width="17.90625" style="1" bestFit="1" customWidth="1"/>
    <col min="23" max="16384" width="13.08984375" style="1"/>
  </cols>
  <sheetData>
    <row r="2" spans="1:17" x14ac:dyDescent="0.5">
      <c r="A2" s="15"/>
      <c r="B2" s="15"/>
      <c r="D2" s="30" t="s">
        <v>8</v>
      </c>
      <c r="E2" s="31">
        <v>0.31859999999999999</v>
      </c>
      <c r="F2" s="32"/>
    </row>
    <row r="3" spans="1:17" x14ac:dyDescent="0.5">
      <c r="A3" s="15"/>
      <c r="B3" s="15"/>
      <c r="C3" s="33"/>
      <c r="D3" s="30" t="s">
        <v>40</v>
      </c>
      <c r="E3" s="34">
        <v>0</v>
      </c>
      <c r="F3" s="32"/>
    </row>
    <row r="4" spans="1:17" x14ac:dyDescent="0.5">
      <c r="A4" s="15"/>
      <c r="B4" s="15"/>
      <c r="C4" s="33"/>
      <c r="D4" s="30" t="s">
        <v>41</v>
      </c>
      <c r="E4" s="34">
        <v>0.60140000000000005</v>
      </c>
      <c r="F4" s="32"/>
    </row>
    <row r="5" spans="1:17" x14ac:dyDescent="0.5">
      <c r="A5" s="15"/>
      <c r="B5" s="15"/>
      <c r="C5" s="33"/>
      <c r="D5" s="32"/>
      <c r="F5" s="32"/>
    </row>
    <row r="6" spans="1:17" s="22" customFormat="1" ht="52" customHeight="1" x14ac:dyDescent="0.35">
      <c r="A6" s="39" t="s">
        <v>0</v>
      </c>
      <c r="B6" s="39" t="s">
        <v>42</v>
      </c>
      <c r="C6" s="40" t="s">
        <v>1</v>
      </c>
      <c r="D6" s="40" t="s">
        <v>7</v>
      </c>
      <c r="E6" s="40" t="s">
        <v>2</v>
      </c>
      <c r="F6" s="40" t="s">
        <v>43</v>
      </c>
      <c r="G6" s="41" t="s">
        <v>45</v>
      </c>
      <c r="H6" s="41" t="s">
        <v>34</v>
      </c>
      <c r="I6" s="41" t="s">
        <v>44</v>
      </c>
      <c r="J6" s="41" t="s">
        <v>3</v>
      </c>
      <c r="K6" s="25" t="s">
        <v>35</v>
      </c>
      <c r="L6" s="25" t="s">
        <v>56</v>
      </c>
      <c r="M6" s="25" t="s">
        <v>36</v>
      </c>
      <c r="N6" s="25" t="s">
        <v>37</v>
      </c>
    </row>
    <row r="7" spans="1:17" ht="23.5" thickBot="1" x14ac:dyDescent="0.55000000000000004">
      <c r="A7" s="24">
        <v>0</v>
      </c>
      <c r="B7" s="35"/>
      <c r="C7" s="3"/>
      <c r="D7" s="8"/>
      <c r="E7" s="8"/>
      <c r="F7" s="8"/>
      <c r="G7" s="36">
        <f>85</f>
        <v>85</v>
      </c>
      <c r="H7" s="36">
        <f>3</f>
        <v>3</v>
      </c>
      <c r="I7" s="5"/>
      <c r="J7" s="6"/>
      <c r="K7" s="28"/>
      <c r="L7" s="28"/>
      <c r="M7" s="28"/>
      <c r="N7" s="28"/>
    </row>
    <row r="8" spans="1:17" ht="23.5" thickBot="1" x14ac:dyDescent="0.55000000000000004">
      <c r="A8" s="24">
        <v>1</v>
      </c>
      <c r="B8" s="26">
        <v>17899</v>
      </c>
      <c r="C8" s="27">
        <v>112</v>
      </c>
      <c r="D8" s="27"/>
      <c r="E8" s="37">
        <f>$G$7+$H$7*A8</f>
        <v>88</v>
      </c>
      <c r="F8" s="38">
        <f>C8/E8</f>
        <v>1.2727272727272727</v>
      </c>
      <c r="G8" s="6">
        <f>$E$2*(C8/I8)+(1-$E$2)*(G7+H7)</f>
        <v>88</v>
      </c>
      <c r="H8" s="6">
        <f>$E$3*(G8-G7)+(1-$E$3)*H7</f>
        <v>3</v>
      </c>
      <c r="I8" s="9">
        <f>F8</f>
        <v>1.2727272727272727</v>
      </c>
      <c r="J8" s="6">
        <f>ROUND((G7+H7) * I8, 0)</f>
        <v>112</v>
      </c>
      <c r="K8" s="29">
        <f t="shared" ref="K8:K39" si="0">J8-C8</f>
        <v>0</v>
      </c>
      <c r="L8" s="29">
        <f>ABS(K8)</f>
        <v>0</v>
      </c>
      <c r="M8" s="29">
        <f>L8^2</f>
        <v>0</v>
      </c>
      <c r="N8" s="29">
        <f t="shared" ref="N8:N39" si="1">L8/C8*100</f>
        <v>0</v>
      </c>
      <c r="P8" s="112" t="s">
        <v>48</v>
      </c>
      <c r="Q8" s="113"/>
    </row>
    <row r="9" spans="1:17" ht="23.5" thickBot="1" x14ac:dyDescent="0.55000000000000004">
      <c r="A9" s="24">
        <v>2</v>
      </c>
      <c r="B9" s="26">
        <v>17930</v>
      </c>
      <c r="C9" s="27">
        <v>118</v>
      </c>
      <c r="D9" s="27"/>
      <c r="E9" s="37">
        <f>$G$7+$H$7*A9</f>
        <v>91</v>
      </c>
      <c r="F9" s="38">
        <f t="shared" ref="F9:F72" si="2">C9/E9</f>
        <v>1.2967032967032968</v>
      </c>
      <c r="G9" s="6">
        <f t="shared" ref="G9:G39" si="3">$E$2*(C9/I9)+(1-$E$2)*(G8+H8)</f>
        <v>91</v>
      </c>
      <c r="H9" s="6">
        <f t="shared" ref="H9:H39" si="4">$E$3*(G9-G8)+(1-$E$3)*H8</f>
        <v>3</v>
      </c>
      <c r="I9" s="9">
        <f t="shared" ref="I9:I19" si="5">F9</f>
        <v>1.2967032967032968</v>
      </c>
      <c r="J9" s="6">
        <f t="shared" ref="J9:J72" si="6">ROUND((G8+H8) * I9, 0)</f>
        <v>118</v>
      </c>
      <c r="K9" s="29">
        <f t="shared" si="0"/>
        <v>0</v>
      </c>
      <c r="L9" s="29">
        <f>ABS(K9)</f>
        <v>0</v>
      </c>
      <c r="M9" s="29">
        <f t="shared" ref="M9:M72" si="7">L9^2</f>
        <v>0</v>
      </c>
      <c r="N9" s="29">
        <f t="shared" si="1"/>
        <v>0</v>
      </c>
      <c r="P9" s="94" t="s">
        <v>46</v>
      </c>
      <c r="Q9" s="95" t="s">
        <v>47</v>
      </c>
    </row>
    <row r="10" spans="1:17" x14ac:dyDescent="0.5">
      <c r="A10" s="24">
        <v>3</v>
      </c>
      <c r="B10" s="26">
        <v>17958</v>
      </c>
      <c r="C10" s="27">
        <v>132</v>
      </c>
      <c r="D10" s="27"/>
      <c r="E10" s="37">
        <f t="shared" ref="E10:E72" si="8">$G$7+$H$7*A10</f>
        <v>94</v>
      </c>
      <c r="F10" s="38">
        <f t="shared" si="2"/>
        <v>1.4042553191489362</v>
      </c>
      <c r="G10" s="6">
        <f t="shared" si="3"/>
        <v>94</v>
      </c>
      <c r="H10" s="6">
        <f t="shared" si="4"/>
        <v>3</v>
      </c>
      <c r="I10" s="9">
        <f t="shared" si="5"/>
        <v>1.4042553191489362</v>
      </c>
      <c r="J10" s="6">
        <f t="shared" si="6"/>
        <v>132</v>
      </c>
      <c r="K10" s="29">
        <f t="shared" si="0"/>
        <v>0</v>
      </c>
      <c r="L10" s="29">
        <f t="shared" ref="L10:L19" si="9">ABS(K10)</f>
        <v>0</v>
      </c>
      <c r="M10" s="29">
        <f t="shared" si="7"/>
        <v>0</v>
      </c>
      <c r="N10" s="29">
        <f t="shared" si="1"/>
        <v>0</v>
      </c>
      <c r="P10" s="60" t="s">
        <v>55</v>
      </c>
      <c r="Q10" s="69">
        <f>AVERAGE(L8:L151)</f>
        <v>8.5833333333333339</v>
      </c>
    </row>
    <row r="11" spans="1:17" x14ac:dyDescent="0.5">
      <c r="A11" s="24">
        <v>4</v>
      </c>
      <c r="B11" s="26">
        <v>17989</v>
      </c>
      <c r="C11" s="27">
        <v>129</v>
      </c>
      <c r="D11" s="27"/>
      <c r="E11" s="37">
        <f t="shared" si="8"/>
        <v>97</v>
      </c>
      <c r="F11" s="38">
        <f t="shared" si="2"/>
        <v>1.3298969072164948</v>
      </c>
      <c r="G11" s="6">
        <f t="shared" si="3"/>
        <v>97</v>
      </c>
      <c r="H11" s="6">
        <f t="shared" si="4"/>
        <v>3</v>
      </c>
      <c r="I11" s="9">
        <f t="shared" si="5"/>
        <v>1.3298969072164948</v>
      </c>
      <c r="J11" s="6">
        <f t="shared" si="6"/>
        <v>129</v>
      </c>
      <c r="K11" s="29">
        <f t="shared" si="0"/>
        <v>0</v>
      </c>
      <c r="L11" s="29">
        <f t="shared" si="9"/>
        <v>0</v>
      </c>
      <c r="M11" s="29">
        <f t="shared" si="7"/>
        <v>0</v>
      </c>
      <c r="N11" s="29">
        <f t="shared" si="1"/>
        <v>0</v>
      </c>
      <c r="P11" s="61" t="s">
        <v>39</v>
      </c>
      <c r="Q11" s="62">
        <f>AVERAGE(N8:N151)</f>
        <v>3.5259814553018427</v>
      </c>
    </row>
    <row r="12" spans="1:17" ht="23.5" thickBot="1" x14ac:dyDescent="0.55000000000000004">
      <c r="A12" s="24">
        <v>5</v>
      </c>
      <c r="B12" s="26">
        <v>18019</v>
      </c>
      <c r="C12" s="27">
        <v>121</v>
      </c>
      <c r="D12" s="27"/>
      <c r="E12" s="37">
        <f t="shared" si="8"/>
        <v>100</v>
      </c>
      <c r="F12" s="38">
        <f t="shared" si="2"/>
        <v>1.21</v>
      </c>
      <c r="G12" s="6">
        <f t="shared" si="3"/>
        <v>100</v>
      </c>
      <c r="H12" s="6">
        <f t="shared" si="4"/>
        <v>3</v>
      </c>
      <c r="I12" s="9">
        <f t="shared" si="5"/>
        <v>1.21</v>
      </c>
      <c r="J12" s="6">
        <f t="shared" si="6"/>
        <v>121</v>
      </c>
      <c r="K12" s="29">
        <f t="shared" si="0"/>
        <v>0</v>
      </c>
      <c r="L12" s="29">
        <f t="shared" si="9"/>
        <v>0</v>
      </c>
      <c r="M12" s="29">
        <f t="shared" si="7"/>
        <v>0</v>
      </c>
      <c r="N12" s="29">
        <f t="shared" si="1"/>
        <v>0</v>
      </c>
      <c r="P12" s="63" t="s">
        <v>38</v>
      </c>
      <c r="Q12" s="64">
        <f>AVERAGE(M8:M151)</f>
        <v>141.75</v>
      </c>
    </row>
    <row r="13" spans="1:17" x14ac:dyDescent="0.5">
      <c r="A13" s="24">
        <v>6</v>
      </c>
      <c r="B13" s="26">
        <v>18050</v>
      </c>
      <c r="C13" s="27">
        <v>135</v>
      </c>
      <c r="D13" s="27"/>
      <c r="E13" s="37">
        <f t="shared" si="8"/>
        <v>103</v>
      </c>
      <c r="F13" s="38">
        <f t="shared" si="2"/>
        <v>1.3106796116504855</v>
      </c>
      <c r="G13" s="6">
        <f t="shared" si="3"/>
        <v>103</v>
      </c>
      <c r="H13" s="6">
        <f t="shared" si="4"/>
        <v>3</v>
      </c>
      <c r="I13" s="9">
        <f t="shared" si="5"/>
        <v>1.3106796116504855</v>
      </c>
      <c r="J13" s="6">
        <f t="shared" si="6"/>
        <v>135</v>
      </c>
      <c r="K13" s="29">
        <f t="shared" si="0"/>
        <v>0</v>
      </c>
      <c r="L13" s="29">
        <f t="shared" si="9"/>
        <v>0</v>
      </c>
      <c r="M13" s="29">
        <f t="shared" si="7"/>
        <v>0</v>
      </c>
      <c r="N13" s="29">
        <f t="shared" si="1"/>
        <v>0</v>
      </c>
    </row>
    <row r="14" spans="1:17" x14ac:dyDescent="0.5">
      <c r="A14" s="24">
        <v>7</v>
      </c>
      <c r="B14" s="26">
        <v>18080</v>
      </c>
      <c r="C14" s="27">
        <v>148</v>
      </c>
      <c r="D14" s="37">
        <f>(C8+C20+2*SUM(C9:C19))/24</f>
        <v>126.79166666666667</v>
      </c>
      <c r="E14" s="37">
        <f t="shared" si="8"/>
        <v>106</v>
      </c>
      <c r="F14" s="38">
        <f t="shared" si="2"/>
        <v>1.3962264150943395</v>
      </c>
      <c r="G14" s="6">
        <f t="shared" si="3"/>
        <v>106</v>
      </c>
      <c r="H14" s="6">
        <f t="shared" si="4"/>
        <v>3</v>
      </c>
      <c r="I14" s="9">
        <f t="shared" si="5"/>
        <v>1.3962264150943395</v>
      </c>
      <c r="J14" s="6">
        <f t="shared" si="6"/>
        <v>148</v>
      </c>
      <c r="K14" s="29">
        <f t="shared" si="0"/>
        <v>0</v>
      </c>
      <c r="L14" s="29">
        <f t="shared" si="9"/>
        <v>0</v>
      </c>
      <c r="M14" s="29">
        <f t="shared" si="7"/>
        <v>0</v>
      </c>
      <c r="N14" s="29">
        <f t="shared" si="1"/>
        <v>0</v>
      </c>
    </row>
    <row r="15" spans="1:17" x14ac:dyDescent="0.5">
      <c r="A15" s="24">
        <v>8</v>
      </c>
      <c r="B15" s="26">
        <v>18111</v>
      </c>
      <c r="C15" s="27">
        <v>148</v>
      </c>
      <c r="D15" s="37">
        <f t="shared" ref="D15:D18" si="10">(C9+C21+2*SUM(C10:C20))/24</f>
        <v>127.25</v>
      </c>
      <c r="E15" s="37">
        <f t="shared" si="8"/>
        <v>109</v>
      </c>
      <c r="F15" s="38">
        <f t="shared" si="2"/>
        <v>1.3577981651376148</v>
      </c>
      <c r="G15" s="6">
        <f t="shared" si="3"/>
        <v>109</v>
      </c>
      <c r="H15" s="6">
        <f t="shared" si="4"/>
        <v>3</v>
      </c>
      <c r="I15" s="9">
        <f t="shared" si="5"/>
        <v>1.3577981651376148</v>
      </c>
      <c r="J15" s="6">
        <f t="shared" si="6"/>
        <v>148</v>
      </c>
      <c r="K15" s="29">
        <f t="shared" si="0"/>
        <v>0</v>
      </c>
      <c r="L15" s="29">
        <f t="shared" si="9"/>
        <v>0</v>
      </c>
      <c r="M15" s="29">
        <f t="shared" si="7"/>
        <v>0</v>
      </c>
      <c r="N15" s="29">
        <f t="shared" si="1"/>
        <v>0</v>
      </c>
    </row>
    <row r="16" spans="1:17" x14ac:dyDescent="0.5">
      <c r="A16" s="24">
        <v>9</v>
      </c>
      <c r="B16" s="26">
        <v>18142</v>
      </c>
      <c r="C16" s="27">
        <v>136</v>
      </c>
      <c r="D16" s="37">
        <f t="shared" si="10"/>
        <v>127.95833333333333</v>
      </c>
      <c r="E16" s="37">
        <f t="shared" si="8"/>
        <v>112</v>
      </c>
      <c r="F16" s="38">
        <f t="shared" si="2"/>
        <v>1.2142857142857142</v>
      </c>
      <c r="G16" s="6">
        <f t="shared" si="3"/>
        <v>112</v>
      </c>
      <c r="H16" s="6">
        <f t="shared" si="4"/>
        <v>3</v>
      </c>
      <c r="I16" s="9">
        <f t="shared" si="5"/>
        <v>1.2142857142857142</v>
      </c>
      <c r="J16" s="6">
        <f t="shared" si="6"/>
        <v>136</v>
      </c>
      <c r="K16" s="29">
        <f t="shared" si="0"/>
        <v>0</v>
      </c>
      <c r="L16" s="29">
        <f t="shared" si="9"/>
        <v>0</v>
      </c>
      <c r="M16" s="29">
        <f t="shared" si="7"/>
        <v>0</v>
      </c>
      <c r="N16" s="29">
        <f t="shared" si="1"/>
        <v>0</v>
      </c>
    </row>
    <row r="17" spans="1:14" x14ac:dyDescent="0.5">
      <c r="A17" s="24">
        <v>10</v>
      </c>
      <c r="B17" s="26">
        <v>18172</v>
      </c>
      <c r="C17" s="27">
        <v>119</v>
      </c>
      <c r="D17" s="37">
        <f t="shared" si="10"/>
        <v>128.58333333333334</v>
      </c>
      <c r="E17" s="37">
        <f t="shared" si="8"/>
        <v>115</v>
      </c>
      <c r="F17" s="38">
        <f t="shared" si="2"/>
        <v>1.0347826086956522</v>
      </c>
      <c r="G17" s="6">
        <f t="shared" si="3"/>
        <v>115</v>
      </c>
      <c r="H17" s="6">
        <f t="shared" si="4"/>
        <v>3</v>
      </c>
      <c r="I17" s="9">
        <f t="shared" si="5"/>
        <v>1.0347826086956522</v>
      </c>
      <c r="J17" s="6">
        <f t="shared" si="6"/>
        <v>119</v>
      </c>
      <c r="K17" s="29">
        <f t="shared" si="0"/>
        <v>0</v>
      </c>
      <c r="L17" s="29">
        <f t="shared" si="9"/>
        <v>0</v>
      </c>
      <c r="M17" s="29">
        <f t="shared" si="7"/>
        <v>0</v>
      </c>
      <c r="N17" s="29">
        <f t="shared" si="1"/>
        <v>0</v>
      </c>
    </row>
    <row r="18" spans="1:14" x14ac:dyDescent="0.5">
      <c r="A18" s="24">
        <v>11</v>
      </c>
      <c r="B18" s="26">
        <v>18203</v>
      </c>
      <c r="C18" s="27">
        <v>104</v>
      </c>
      <c r="D18" s="37">
        <f t="shared" si="10"/>
        <v>129</v>
      </c>
      <c r="E18" s="37">
        <f t="shared" si="8"/>
        <v>118</v>
      </c>
      <c r="F18" s="38">
        <f t="shared" si="2"/>
        <v>0.88135593220338981</v>
      </c>
      <c r="G18" s="6">
        <f t="shared" si="3"/>
        <v>118</v>
      </c>
      <c r="H18" s="6">
        <f t="shared" si="4"/>
        <v>3</v>
      </c>
      <c r="I18" s="9">
        <f t="shared" si="5"/>
        <v>0.88135593220338981</v>
      </c>
      <c r="J18" s="6">
        <f t="shared" si="6"/>
        <v>104</v>
      </c>
      <c r="K18" s="29">
        <f t="shared" si="0"/>
        <v>0</v>
      </c>
      <c r="L18" s="29">
        <f t="shared" si="9"/>
        <v>0</v>
      </c>
      <c r="M18" s="29">
        <f t="shared" si="7"/>
        <v>0</v>
      </c>
      <c r="N18" s="29">
        <f t="shared" si="1"/>
        <v>0</v>
      </c>
    </row>
    <row r="19" spans="1:14" x14ac:dyDescent="0.5">
      <c r="A19" s="24">
        <v>12</v>
      </c>
      <c r="B19" s="26">
        <v>18233</v>
      </c>
      <c r="C19" s="27">
        <v>118</v>
      </c>
      <c r="D19" s="37">
        <f>(C13+C25+2*SUM(C14:C24))/24</f>
        <v>129.75</v>
      </c>
      <c r="E19" s="37">
        <f t="shared" si="8"/>
        <v>121</v>
      </c>
      <c r="F19" s="38">
        <f t="shared" si="2"/>
        <v>0.97520661157024791</v>
      </c>
      <c r="G19" s="6">
        <f t="shared" si="3"/>
        <v>121</v>
      </c>
      <c r="H19" s="6">
        <f t="shared" si="4"/>
        <v>3</v>
      </c>
      <c r="I19" s="9">
        <f t="shared" si="5"/>
        <v>0.97520661157024791</v>
      </c>
      <c r="J19" s="6">
        <f t="shared" si="6"/>
        <v>118</v>
      </c>
      <c r="K19" s="29">
        <f t="shared" si="0"/>
        <v>0</v>
      </c>
      <c r="L19" s="29">
        <f t="shared" si="9"/>
        <v>0</v>
      </c>
      <c r="M19" s="29">
        <f t="shared" si="7"/>
        <v>0</v>
      </c>
      <c r="N19" s="29">
        <f t="shared" si="1"/>
        <v>0</v>
      </c>
    </row>
    <row r="20" spans="1:14" x14ac:dyDescent="0.5">
      <c r="A20" s="24">
        <v>13</v>
      </c>
      <c r="B20" s="26">
        <v>18264</v>
      </c>
      <c r="C20" s="27">
        <v>115</v>
      </c>
      <c r="D20" s="37">
        <f>(C14+C26+2*SUM(C15:C25))/24</f>
        <v>131.25</v>
      </c>
      <c r="E20" s="37">
        <f t="shared" si="8"/>
        <v>124</v>
      </c>
      <c r="F20" s="38">
        <f t="shared" si="2"/>
        <v>0.92741935483870963</v>
      </c>
      <c r="G20" s="6">
        <f t="shared" si="3"/>
        <v>113.28138571428572</v>
      </c>
      <c r="H20" s="6">
        <f t="shared" si="4"/>
        <v>3</v>
      </c>
      <c r="I20" s="9">
        <f>$E$4*(C8/G8)+(1-$E$4)*I8</f>
        <v>1.2727272727272727</v>
      </c>
      <c r="J20" s="6">
        <f t="shared" si="6"/>
        <v>158</v>
      </c>
      <c r="K20" s="29">
        <f t="shared" si="0"/>
        <v>43</v>
      </c>
      <c r="L20" s="29">
        <f>ABS(K20)</f>
        <v>43</v>
      </c>
      <c r="M20" s="29">
        <f t="shared" si="7"/>
        <v>1849</v>
      </c>
      <c r="N20" s="29">
        <f t="shared" si="1"/>
        <v>37.391304347826086</v>
      </c>
    </row>
    <row r="21" spans="1:14" x14ac:dyDescent="0.5">
      <c r="A21" s="24">
        <v>14</v>
      </c>
      <c r="B21" s="26">
        <v>18295</v>
      </c>
      <c r="C21" s="27">
        <v>126</v>
      </c>
      <c r="D21" s="37">
        <f t="shared" ref="D21:D84" si="11">(C15+C27+2*SUM(C16:C26))/24</f>
        <v>133.08333333333334</v>
      </c>
      <c r="E21" s="37">
        <f t="shared" si="8"/>
        <v>127</v>
      </c>
      <c r="F21" s="38">
        <f t="shared" si="2"/>
        <v>0.99212598425196852</v>
      </c>
      <c r="G21" s="6">
        <f t="shared" si="3"/>
        <v>110.19233622571429</v>
      </c>
      <c r="H21" s="6">
        <f t="shared" si="4"/>
        <v>3</v>
      </c>
      <c r="I21" s="9">
        <f t="shared" ref="I21:I51" si="12">$E$4*(C9/G9)+(1-$E$4)*I9</f>
        <v>1.2967032967032968</v>
      </c>
      <c r="J21" s="6">
        <f t="shared" si="6"/>
        <v>151</v>
      </c>
      <c r="K21" s="29">
        <f t="shared" si="0"/>
        <v>25</v>
      </c>
      <c r="L21" s="29">
        <f t="shared" ref="L21:L84" si="13">ABS(K21)</f>
        <v>25</v>
      </c>
      <c r="M21" s="29">
        <f t="shared" si="7"/>
        <v>625</v>
      </c>
      <c r="N21" s="29">
        <f t="shared" si="1"/>
        <v>19.841269841269842</v>
      </c>
    </row>
    <row r="22" spans="1:14" x14ac:dyDescent="0.5">
      <c r="A22" s="24">
        <v>15</v>
      </c>
      <c r="B22" s="26">
        <v>18323</v>
      </c>
      <c r="C22" s="27">
        <v>141</v>
      </c>
      <c r="D22" s="37">
        <f t="shared" si="11"/>
        <v>134.91666666666666</v>
      </c>
      <c r="E22" s="37">
        <f t="shared" si="8"/>
        <v>130</v>
      </c>
      <c r="F22" s="38">
        <f t="shared" si="2"/>
        <v>1.0846153846153845</v>
      </c>
      <c r="G22" s="6">
        <f t="shared" si="3"/>
        <v>109.11959426783807</v>
      </c>
      <c r="H22" s="6">
        <f t="shared" si="4"/>
        <v>3</v>
      </c>
      <c r="I22" s="9">
        <f t="shared" si="12"/>
        <v>1.4042553191489362</v>
      </c>
      <c r="J22" s="6">
        <f t="shared" si="6"/>
        <v>159</v>
      </c>
      <c r="K22" s="29">
        <f t="shared" si="0"/>
        <v>18</v>
      </c>
      <c r="L22" s="29">
        <f t="shared" si="13"/>
        <v>18</v>
      </c>
      <c r="M22" s="29">
        <f t="shared" si="7"/>
        <v>324</v>
      </c>
      <c r="N22" s="29">
        <f t="shared" si="1"/>
        <v>12.76595744680851</v>
      </c>
    </row>
    <row r="23" spans="1:14" x14ac:dyDescent="0.5">
      <c r="A23" s="24">
        <v>16</v>
      </c>
      <c r="B23" s="26">
        <v>18354</v>
      </c>
      <c r="C23" s="27">
        <v>135</v>
      </c>
      <c r="D23" s="37">
        <f t="shared" si="11"/>
        <v>136.41666666666666</v>
      </c>
      <c r="E23" s="37">
        <f t="shared" si="8"/>
        <v>133</v>
      </c>
      <c r="F23" s="38">
        <f t="shared" si="2"/>
        <v>1.0150375939849625</v>
      </c>
      <c r="G23" s="6">
        <f t="shared" si="3"/>
        <v>108.73989618526765</v>
      </c>
      <c r="H23" s="6">
        <f t="shared" si="4"/>
        <v>3</v>
      </c>
      <c r="I23" s="9">
        <f t="shared" si="12"/>
        <v>1.3298969072164948</v>
      </c>
      <c r="J23" s="6">
        <f t="shared" si="6"/>
        <v>149</v>
      </c>
      <c r="K23" s="29">
        <f t="shared" si="0"/>
        <v>14</v>
      </c>
      <c r="L23" s="29">
        <f t="shared" si="13"/>
        <v>14</v>
      </c>
      <c r="M23" s="29">
        <f t="shared" si="7"/>
        <v>196</v>
      </c>
      <c r="N23" s="29">
        <f t="shared" si="1"/>
        <v>10.37037037037037</v>
      </c>
    </row>
    <row r="24" spans="1:14" x14ac:dyDescent="0.5">
      <c r="A24" s="24">
        <v>17</v>
      </c>
      <c r="B24" s="26">
        <v>18384</v>
      </c>
      <c r="C24" s="27">
        <v>125</v>
      </c>
      <c r="D24" s="37">
        <f t="shared" si="11"/>
        <v>137.41666666666666</v>
      </c>
      <c r="E24" s="37">
        <f t="shared" si="8"/>
        <v>136</v>
      </c>
      <c r="F24" s="38">
        <f t="shared" si="2"/>
        <v>0.91911764705882348</v>
      </c>
      <c r="G24" s="6">
        <f t="shared" si="3"/>
        <v>109.05278840113724</v>
      </c>
      <c r="H24" s="6">
        <f t="shared" si="4"/>
        <v>3</v>
      </c>
      <c r="I24" s="9">
        <f t="shared" si="12"/>
        <v>1.21</v>
      </c>
      <c r="J24" s="6">
        <f t="shared" si="6"/>
        <v>135</v>
      </c>
      <c r="K24" s="29">
        <f t="shared" si="0"/>
        <v>10</v>
      </c>
      <c r="L24" s="29">
        <f t="shared" si="13"/>
        <v>10</v>
      </c>
      <c r="M24" s="29">
        <f t="shared" si="7"/>
        <v>100</v>
      </c>
      <c r="N24" s="29">
        <f t="shared" si="1"/>
        <v>8</v>
      </c>
    </row>
    <row r="25" spans="1:14" x14ac:dyDescent="0.5">
      <c r="A25" s="24">
        <v>18</v>
      </c>
      <c r="B25" s="26">
        <v>18415</v>
      </c>
      <c r="C25" s="27">
        <v>149</v>
      </c>
      <c r="D25" s="37">
        <f t="shared" si="11"/>
        <v>138.75</v>
      </c>
      <c r="E25" s="37">
        <f t="shared" si="8"/>
        <v>139</v>
      </c>
      <c r="F25" s="38">
        <f t="shared" si="2"/>
        <v>1.0719424460431655</v>
      </c>
      <c r="G25" s="6">
        <f t="shared" si="3"/>
        <v>112.57169001653492</v>
      </c>
      <c r="H25" s="6">
        <f t="shared" si="4"/>
        <v>3</v>
      </c>
      <c r="I25" s="9">
        <f t="shared" si="12"/>
        <v>1.3106796116504855</v>
      </c>
      <c r="J25" s="6">
        <f t="shared" si="6"/>
        <v>147</v>
      </c>
      <c r="K25" s="29">
        <f t="shared" si="0"/>
        <v>-2</v>
      </c>
      <c r="L25" s="29">
        <f t="shared" si="13"/>
        <v>2</v>
      </c>
      <c r="M25" s="29">
        <f t="shared" si="7"/>
        <v>4</v>
      </c>
      <c r="N25" s="29">
        <f t="shared" si="1"/>
        <v>1.3422818791946309</v>
      </c>
    </row>
    <row r="26" spans="1:14" x14ac:dyDescent="0.5">
      <c r="A26" s="24">
        <v>19</v>
      </c>
      <c r="B26" s="26">
        <v>18445</v>
      </c>
      <c r="C26" s="27">
        <v>170</v>
      </c>
      <c r="D26" s="37">
        <f t="shared" si="11"/>
        <v>140.91666666666666</v>
      </c>
      <c r="E26" s="37">
        <f t="shared" si="8"/>
        <v>142</v>
      </c>
      <c r="F26" s="38">
        <f t="shared" si="2"/>
        <v>1.1971830985915493</v>
      </c>
      <c r="G26" s="6">
        <f t="shared" si="3"/>
        <v>117.5422522799696</v>
      </c>
      <c r="H26" s="6">
        <f t="shared" si="4"/>
        <v>3</v>
      </c>
      <c r="I26" s="9">
        <f t="shared" si="12"/>
        <v>1.3962264150943395</v>
      </c>
      <c r="J26" s="6">
        <f t="shared" si="6"/>
        <v>161</v>
      </c>
      <c r="K26" s="29">
        <f t="shared" si="0"/>
        <v>-9</v>
      </c>
      <c r="L26" s="29">
        <f t="shared" si="13"/>
        <v>9</v>
      </c>
      <c r="M26" s="29">
        <f t="shared" si="7"/>
        <v>81</v>
      </c>
      <c r="N26" s="29">
        <f t="shared" si="1"/>
        <v>5.2941176470588234</v>
      </c>
    </row>
    <row r="27" spans="1:14" x14ac:dyDescent="0.5">
      <c r="A27" s="24">
        <v>20</v>
      </c>
      <c r="B27" s="26">
        <v>18476</v>
      </c>
      <c r="C27" s="27">
        <v>170</v>
      </c>
      <c r="D27" s="37">
        <f t="shared" si="11"/>
        <v>143.16666666666666</v>
      </c>
      <c r="E27" s="37">
        <f t="shared" si="8"/>
        <v>145</v>
      </c>
      <c r="F27" s="38">
        <f t="shared" si="2"/>
        <v>1.1724137931034482</v>
      </c>
      <c r="G27" s="6">
        <f t="shared" si="3"/>
        <v>122.02707178465236</v>
      </c>
      <c r="H27" s="6">
        <f t="shared" si="4"/>
        <v>3</v>
      </c>
      <c r="I27" s="9">
        <f t="shared" si="12"/>
        <v>1.3577981651376148</v>
      </c>
      <c r="J27" s="6">
        <f t="shared" si="6"/>
        <v>164</v>
      </c>
      <c r="K27" s="29">
        <f t="shared" si="0"/>
        <v>-6</v>
      </c>
      <c r="L27" s="29">
        <f t="shared" si="13"/>
        <v>6</v>
      </c>
      <c r="M27" s="29">
        <f t="shared" si="7"/>
        <v>36</v>
      </c>
      <c r="N27" s="29">
        <f t="shared" si="1"/>
        <v>3.5294117647058822</v>
      </c>
    </row>
    <row r="28" spans="1:14" x14ac:dyDescent="0.5">
      <c r="A28" s="24">
        <v>21</v>
      </c>
      <c r="B28" s="26">
        <v>18507</v>
      </c>
      <c r="C28" s="27">
        <v>158</v>
      </c>
      <c r="D28" s="37">
        <f t="shared" si="11"/>
        <v>145.70833333333334</v>
      </c>
      <c r="E28" s="37">
        <f t="shared" si="8"/>
        <v>148</v>
      </c>
      <c r="F28" s="38">
        <f t="shared" si="2"/>
        <v>1.0675675675675675</v>
      </c>
      <c r="G28" s="6">
        <f t="shared" si="3"/>
        <v>126.64892906700329</v>
      </c>
      <c r="H28" s="6">
        <f t="shared" si="4"/>
        <v>3</v>
      </c>
      <c r="I28" s="9">
        <f t="shared" si="12"/>
        <v>1.2142857142857142</v>
      </c>
      <c r="J28" s="6">
        <f t="shared" si="6"/>
        <v>152</v>
      </c>
      <c r="K28" s="29">
        <f t="shared" si="0"/>
        <v>-6</v>
      </c>
      <c r="L28" s="29">
        <f t="shared" si="13"/>
        <v>6</v>
      </c>
      <c r="M28" s="29">
        <f t="shared" si="7"/>
        <v>36</v>
      </c>
      <c r="N28" s="29">
        <f t="shared" si="1"/>
        <v>3.79746835443038</v>
      </c>
    </row>
    <row r="29" spans="1:14" x14ac:dyDescent="0.5">
      <c r="A29" s="24">
        <v>22</v>
      </c>
      <c r="B29" s="26">
        <v>18537</v>
      </c>
      <c r="C29" s="27">
        <v>133</v>
      </c>
      <c r="D29" s="37">
        <f t="shared" si="11"/>
        <v>148.41666666666666</v>
      </c>
      <c r="E29" s="37">
        <f t="shared" si="8"/>
        <v>151</v>
      </c>
      <c r="F29" s="38">
        <f t="shared" si="2"/>
        <v>0.88079470198675491</v>
      </c>
      <c r="G29" s="6">
        <f t="shared" si="3"/>
        <v>129.29225085449133</v>
      </c>
      <c r="H29" s="6">
        <f t="shared" si="4"/>
        <v>3</v>
      </c>
      <c r="I29" s="9">
        <f t="shared" si="12"/>
        <v>1.0347826086956522</v>
      </c>
      <c r="J29" s="6">
        <f t="shared" si="6"/>
        <v>134</v>
      </c>
      <c r="K29" s="29">
        <f t="shared" si="0"/>
        <v>1</v>
      </c>
      <c r="L29" s="29">
        <f t="shared" si="13"/>
        <v>1</v>
      </c>
      <c r="M29" s="29">
        <f t="shared" si="7"/>
        <v>1</v>
      </c>
      <c r="N29" s="29">
        <f t="shared" si="1"/>
        <v>0.75187969924812026</v>
      </c>
    </row>
    <row r="30" spans="1:14" x14ac:dyDescent="0.5">
      <c r="A30" s="24">
        <v>23</v>
      </c>
      <c r="B30" s="26">
        <v>18568</v>
      </c>
      <c r="C30" s="27">
        <v>114</v>
      </c>
      <c r="D30" s="37">
        <f t="shared" si="11"/>
        <v>151.54166666666666</v>
      </c>
      <c r="E30" s="37">
        <f t="shared" si="8"/>
        <v>154</v>
      </c>
      <c r="F30" s="38">
        <f t="shared" si="2"/>
        <v>0.74025974025974028</v>
      </c>
      <c r="G30" s="6">
        <f t="shared" si="3"/>
        <v>131.35362434763499</v>
      </c>
      <c r="H30" s="6">
        <f t="shared" si="4"/>
        <v>3</v>
      </c>
      <c r="I30" s="9">
        <f t="shared" si="12"/>
        <v>0.88135593220338981</v>
      </c>
      <c r="J30" s="6">
        <f t="shared" si="6"/>
        <v>117</v>
      </c>
      <c r="K30" s="29">
        <f t="shared" si="0"/>
        <v>3</v>
      </c>
      <c r="L30" s="29">
        <f t="shared" si="13"/>
        <v>3</v>
      </c>
      <c r="M30" s="29">
        <f t="shared" si="7"/>
        <v>9</v>
      </c>
      <c r="N30" s="29">
        <f t="shared" si="1"/>
        <v>2.6315789473684208</v>
      </c>
    </row>
    <row r="31" spans="1:14" x14ac:dyDescent="0.5">
      <c r="A31" s="24">
        <v>24</v>
      </c>
      <c r="B31" s="26">
        <v>18598</v>
      </c>
      <c r="C31" s="27">
        <v>140</v>
      </c>
      <c r="D31" s="37">
        <f t="shared" si="11"/>
        <v>154.70833333333334</v>
      </c>
      <c r="E31" s="37">
        <f t="shared" si="8"/>
        <v>157</v>
      </c>
      <c r="F31" s="38">
        <f t="shared" si="2"/>
        <v>0.89171974522292996</v>
      </c>
      <c r="G31" s="6">
        <f t="shared" si="3"/>
        <v>137.28655963047848</v>
      </c>
      <c r="H31" s="6">
        <f t="shared" si="4"/>
        <v>3</v>
      </c>
      <c r="I31" s="9">
        <f t="shared" si="12"/>
        <v>0.97520661157024791</v>
      </c>
      <c r="J31" s="6">
        <f t="shared" si="6"/>
        <v>131</v>
      </c>
      <c r="K31" s="29">
        <f t="shared" si="0"/>
        <v>-9</v>
      </c>
      <c r="L31" s="29">
        <f t="shared" si="13"/>
        <v>9</v>
      </c>
      <c r="M31" s="29">
        <f t="shared" si="7"/>
        <v>81</v>
      </c>
      <c r="N31" s="29">
        <f t="shared" si="1"/>
        <v>6.4285714285714279</v>
      </c>
    </row>
    <row r="32" spans="1:14" x14ac:dyDescent="0.5">
      <c r="A32" s="24">
        <v>25</v>
      </c>
      <c r="B32" s="26">
        <v>18629</v>
      </c>
      <c r="C32" s="27">
        <v>145</v>
      </c>
      <c r="D32" s="37">
        <f t="shared" si="11"/>
        <v>157.125</v>
      </c>
      <c r="E32" s="37">
        <f t="shared" si="8"/>
        <v>160</v>
      </c>
      <c r="F32" s="38">
        <f t="shared" si="2"/>
        <v>0.90625</v>
      </c>
      <c r="G32" s="6">
        <f t="shared" si="3"/>
        <v>136.9185422555409</v>
      </c>
      <c r="H32" s="6">
        <f t="shared" si="4"/>
        <v>3</v>
      </c>
      <c r="I32" s="9">
        <f t="shared" si="12"/>
        <v>1.1178330491385162</v>
      </c>
      <c r="J32" s="6">
        <f t="shared" si="6"/>
        <v>157</v>
      </c>
      <c r="K32" s="29">
        <f t="shared" si="0"/>
        <v>12</v>
      </c>
      <c r="L32" s="29">
        <f t="shared" si="13"/>
        <v>12</v>
      </c>
      <c r="M32" s="29">
        <f t="shared" si="7"/>
        <v>144</v>
      </c>
      <c r="N32" s="29">
        <f t="shared" si="1"/>
        <v>8.2758620689655178</v>
      </c>
    </row>
    <row r="33" spans="1:14" x14ac:dyDescent="0.5">
      <c r="A33" s="24">
        <v>26</v>
      </c>
      <c r="B33" s="26">
        <v>18660</v>
      </c>
      <c r="C33" s="27">
        <v>150</v>
      </c>
      <c r="D33" s="37">
        <f t="shared" si="11"/>
        <v>159.54166666666666</v>
      </c>
      <c r="E33" s="37">
        <f t="shared" si="8"/>
        <v>163</v>
      </c>
      <c r="F33" s="38">
        <f t="shared" si="2"/>
        <v>0.92024539877300615</v>
      </c>
      <c r="G33" s="6">
        <f t="shared" si="3"/>
        <v>135.01539488716594</v>
      </c>
      <c r="H33" s="6">
        <f t="shared" si="4"/>
        <v>3</v>
      </c>
      <c r="I33" s="9">
        <f t="shared" si="12"/>
        <v>1.2045398921239805</v>
      </c>
      <c r="J33" s="6">
        <f t="shared" si="6"/>
        <v>169</v>
      </c>
      <c r="K33" s="29">
        <f t="shared" si="0"/>
        <v>19</v>
      </c>
      <c r="L33" s="29">
        <f t="shared" si="13"/>
        <v>19</v>
      </c>
      <c r="M33" s="29">
        <f t="shared" si="7"/>
        <v>361</v>
      </c>
      <c r="N33" s="29">
        <f t="shared" si="1"/>
        <v>12.666666666666668</v>
      </c>
    </row>
    <row r="34" spans="1:14" x14ac:dyDescent="0.5">
      <c r="A34" s="24">
        <v>27</v>
      </c>
      <c r="B34" s="26">
        <v>18688</v>
      </c>
      <c r="C34" s="27">
        <v>178</v>
      </c>
      <c r="D34" s="37">
        <f t="shared" si="11"/>
        <v>161.83333333333334</v>
      </c>
      <c r="E34" s="37">
        <f t="shared" si="8"/>
        <v>166</v>
      </c>
      <c r="F34" s="38">
        <f t="shared" si="2"/>
        <v>1.072289156626506</v>
      </c>
      <c r="G34" s="6">
        <f t="shared" si="3"/>
        <v>136.4651791683911</v>
      </c>
      <c r="H34" s="6">
        <f t="shared" si="4"/>
        <v>3</v>
      </c>
      <c r="I34" s="9">
        <f t="shared" si="12"/>
        <v>1.3368413323879629</v>
      </c>
      <c r="J34" s="6">
        <f t="shared" si="6"/>
        <v>185</v>
      </c>
      <c r="K34" s="29">
        <f t="shared" si="0"/>
        <v>7</v>
      </c>
      <c r="L34" s="29">
        <f t="shared" si="13"/>
        <v>7</v>
      </c>
      <c r="M34" s="29">
        <f t="shared" si="7"/>
        <v>49</v>
      </c>
      <c r="N34" s="29">
        <f t="shared" si="1"/>
        <v>3.9325842696629212</v>
      </c>
    </row>
    <row r="35" spans="1:14" x14ac:dyDescent="0.5">
      <c r="A35" s="24">
        <v>28</v>
      </c>
      <c r="B35" s="26">
        <v>18719</v>
      </c>
      <c r="C35" s="27">
        <v>163</v>
      </c>
      <c r="D35" s="37">
        <f t="shared" si="11"/>
        <v>164.125</v>
      </c>
      <c r="E35" s="37">
        <f t="shared" si="8"/>
        <v>169</v>
      </c>
      <c r="F35" s="38">
        <f t="shared" si="2"/>
        <v>0.96449704142011838</v>
      </c>
      <c r="G35" s="6">
        <f t="shared" si="3"/>
        <v>135.70714823190553</v>
      </c>
      <c r="H35" s="6">
        <f t="shared" si="4"/>
        <v>3</v>
      </c>
      <c r="I35" s="9">
        <f t="shared" si="12"/>
        <v>1.2767317932906244</v>
      </c>
      <c r="J35" s="6">
        <f t="shared" si="6"/>
        <v>178</v>
      </c>
      <c r="K35" s="29">
        <f t="shared" si="0"/>
        <v>15</v>
      </c>
      <c r="L35" s="29">
        <f t="shared" si="13"/>
        <v>15</v>
      </c>
      <c r="M35" s="29">
        <f t="shared" si="7"/>
        <v>225</v>
      </c>
      <c r="N35" s="29">
        <f t="shared" si="1"/>
        <v>9.2024539877300615</v>
      </c>
    </row>
    <row r="36" spans="1:14" x14ac:dyDescent="0.5">
      <c r="A36" s="24">
        <v>29</v>
      </c>
      <c r="B36" s="26">
        <v>18749</v>
      </c>
      <c r="C36" s="27">
        <v>172</v>
      </c>
      <c r="D36" s="37">
        <f t="shared" si="11"/>
        <v>166.66666666666666</v>
      </c>
      <c r="E36" s="37">
        <f t="shared" si="8"/>
        <v>172</v>
      </c>
      <c r="F36" s="38">
        <f t="shared" si="2"/>
        <v>1</v>
      </c>
      <c r="G36" s="6">
        <f t="shared" si="3"/>
        <v>141.2859728690388</v>
      </c>
      <c r="H36" s="6">
        <f t="shared" si="4"/>
        <v>3</v>
      </c>
      <c r="I36" s="9">
        <f t="shared" si="12"/>
        <v>1.1716510511643776</v>
      </c>
      <c r="J36" s="6">
        <f t="shared" si="6"/>
        <v>163</v>
      </c>
      <c r="K36" s="29">
        <f t="shared" si="0"/>
        <v>-9</v>
      </c>
      <c r="L36" s="29">
        <f t="shared" si="13"/>
        <v>9</v>
      </c>
      <c r="M36" s="29">
        <f t="shared" si="7"/>
        <v>81</v>
      </c>
      <c r="N36" s="29">
        <f t="shared" si="1"/>
        <v>5.2325581395348841</v>
      </c>
    </row>
    <row r="37" spans="1:14" x14ac:dyDescent="0.5">
      <c r="A37" s="24">
        <v>30</v>
      </c>
      <c r="B37" s="26">
        <v>18780</v>
      </c>
      <c r="C37" s="27">
        <v>178</v>
      </c>
      <c r="D37" s="37">
        <f t="shared" si="11"/>
        <v>169.08333333333334</v>
      </c>
      <c r="E37" s="37">
        <f t="shared" si="8"/>
        <v>175</v>
      </c>
      <c r="F37" s="38">
        <f t="shared" si="2"/>
        <v>1.0171428571428571</v>
      </c>
      <c r="G37" s="6">
        <f t="shared" si="3"/>
        <v>141.32967996787801</v>
      </c>
      <c r="H37" s="6">
        <f t="shared" si="4"/>
        <v>3</v>
      </c>
      <c r="I37" s="9">
        <f t="shared" si="12"/>
        <v>1.3184505267101227</v>
      </c>
      <c r="J37" s="6">
        <f t="shared" si="6"/>
        <v>190</v>
      </c>
      <c r="K37" s="29">
        <f t="shared" si="0"/>
        <v>12</v>
      </c>
      <c r="L37" s="29">
        <f t="shared" si="13"/>
        <v>12</v>
      </c>
      <c r="M37" s="29">
        <f t="shared" si="7"/>
        <v>144</v>
      </c>
      <c r="N37" s="29">
        <f t="shared" si="1"/>
        <v>6.7415730337078648</v>
      </c>
    </row>
    <row r="38" spans="1:14" x14ac:dyDescent="0.5">
      <c r="A38" s="24">
        <v>31</v>
      </c>
      <c r="B38" s="26">
        <v>18810</v>
      </c>
      <c r="C38" s="27">
        <v>199</v>
      </c>
      <c r="D38" s="37">
        <f t="shared" si="11"/>
        <v>171.25</v>
      </c>
      <c r="E38" s="37">
        <f t="shared" si="8"/>
        <v>178</v>
      </c>
      <c r="F38" s="38">
        <f t="shared" si="2"/>
        <v>1.1179775280898876</v>
      </c>
      <c r="G38" s="6">
        <f t="shared" si="3"/>
        <v>142.79685139005181</v>
      </c>
      <c r="H38" s="6">
        <f t="shared" si="4"/>
        <v>3</v>
      </c>
      <c r="I38" s="9">
        <f t="shared" si="12"/>
        <v>1.4263337133725185</v>
      </c>
      <c r="J38" s="6">
        <f t="shared" si="6"/>
        <v>206</v>
      </c>
      <c r="K38" s="29">
        <f t="shared" si="0"/>
        <v>7</v>
      </c>
      <c r="L38" s="29">
        <f t="shared" si="13"/>
        <v>7</v>
      </c>
      <c r="M38" s="29">
        <f t="shared" si="7"/>
        <v>49</v>
      </c>
      <c r="N38" s="29">
        <f t="shared" si="1"/>
        <v>3.5175879396984926</v>
      </c>
    </row>
    <row r="39" spans="1:14" x14ac:dyDescent="0.5">
      <c r="A39" s="24">
        <v>32</v>
      </c>
      <c r="B39" s="26">
        <v>18841</v>
      </c>
      <c r="C39" s="27">
        <v>199</v>
      </c>
      <c r="D39" s="37">
        <f t="shared" si="11"/>
        <v>173.58333333333334</v>
      </c>
      <c r="E39" s="37">
        <f t="shared" si="8"/>
        <v>181</v>
      </c>
      <c r="F39" s="38">
        <f t="shared" si="2"/>
        <v>1.0994475138121547</v>
      </c>
      <c r="G39" s="6">
        <f t="shared" si="3"/>
        <v>145.32070634625276</v>
      </c>
      <c r="H39" s="6">
        <f t="shared" si="4"/>
        <v>3</v>
      </c>
      <c r="I39" s="9">
        <f t="shared" si="12"/>
        <v>1.3790488275885933</v>
      </c>
      <c r="J39" s="6">
        <f t="shared" si="6"/>
        <v>201</v>
      </c>
      <c r="K39" s="29">
        <f t="shared" si="0"/>
        <v>2</v>
      </c>
      <c r="L39" s="29">
        <f t="shared" si="13"/>
        <v>2</v>
      </c>
      <c r="M39" s="29">
        <f t="shared" si="7"/>
        <v>4</v>
      </c>
      <c r="N39" s="29">
        <f t="shared" si="1"/>
        <v>1.0050251256281406</v>
      </c>
    </row>
    <row r="40" spans="1:14" x14ac:dyDescent="0.5">
      <c r="A40" s="24">
        <v>33</v>
      </c>
      <c r="B40" s="26">
        <v>18872</v>
      </c>
      <c r="C40" s="27">
        <v>184</v>
      </c>
      <c r="D40" s="37">
        <f t="shared" si="11"/>
        <v>175.45833333333334</v>
      </c>
      <c r="E40" s="37">
        <f t="shared" si="8"/>
        <v>184</v>
      </c>
      <c r="F40" s="38">
        <f t="shared" si="2"/>
        <v>1</v>
      </c>
      <c r="G40" s="6">
        <f t="shared" ref="G40:G71" si="14">$E$2*(C40/I40)+(1-$E$2)*(G39+H39)</f>
        <v>148.56069069916248</v>
      </c>
      <c r="H40" s="6">
        <f t="shared" ref="H40:H71" si="15">$E$3*(G40-G39)+(1-$E$3)*H39</f>
        <v>3</v>
      </c>
      <c r="I40" s="9">
        <f t="shared" si="12"/>
        <v>1.2342867175461354</v>
      </c>
      <c r="J40" s="6">
        <f t="shared" si="6"/>
        <v>183</v>
      </c>
      <c r="K40" s="29">
        <f t="shared" ref="K40:K71" si="16">J40-C40</f>
        <v>-1</v>
      </c>
      <c r="L40" s="29">
        <f t="shared" si="13"/>
        <v>1</v>
      </c>
      <c r="M40" s="29">
        <f t="shared" si="7"/>
        <v>1</v>
      </c>
      <c r="N40" s="29">
        <f t="shared" ref="N40:N71" si="17">L40/C40*100</f>
        <v>0.54347826086956519</v>
      </c>
    </row>
    <row r="41" spans="1:14" x14ac:dyDescent="0.5">
      <c r="A41" s="24">
        <v>34</v>
      </c>
      <c r="B41" s="26">
        <v>18902</v>
      </c>
      <c r="C41" s="27">
        <v>162</v>
      </c>
      <c r="D41" s="37">
        <f t="shared" si="11"/>
        <v>176.83333333333334</v>
      </c>
      <c r="E41" s="37">
        <f t="shared" si="8"/>
        <v>187</v>
      </c>
      <c r="F41" s="38">
        <f t="shared" si="2"/>
        <v>0.86631016042780751</v>
      </c>
      <c r="G41" s="6">
        <f t="shared" si="14"/>
        <v>153.32937202102713</v>
      </c>
      <c r="H41" s="6">
        <f t="shared" si="15"/>
        <v>3</v>
      </c>
      <c r="I41" s="9">
        <f t="shared" si="12"/>
        <v>1.0311108596732543</v>
      </c>
      <c r="J41" s="6">
        <f t="shared" si="6"/>
        <v>156</v>
      </c>
      <c r="K41" s="29">
        <f t="shared" si="16"/>
        <v>-6</v>
      </c>
      <c r="L41" s="29">
        <f t="shared" si="13"/>
        <v>6</v>
      </c>
      <c r="M41" s="29">
        <f t="shared" si="7"/>
        <v>36</v>
      </c>
      <c r="N41" s="29">
        <f t="shared" si="17"/>
        <v>3.7037037037037033</v>
      </c>
    </row>
    <row r="42" spans="1:14" x14ac:dyDescent="0.5">
      <c r="A42" s="24">
        <v>35</v>
      </c>
      <c r="B42" s="26">
        <v>18933</v>
      </c>
      <c r="C42" s="27">
        <v>146</v>
      </c>
      <c r="D42" s="37">
        <f t="shared" si="11"/>
        <v>178.04166666666666</v>
      </c>
      <c r="E42" s="37">
        <f t="shared" si="8"/>
        <v>190</v>
      </c>
      <c r="F42" s="38">
        <f t="shared" si="2"/>
        <v>0.76842105263157889</v>
      </c>
      <c r="G42" s="6">
        <f t="shared" si="14"/>
        <v>159.78973431826313</v>
      </c>
      <c r="H42" s="6">
        <f t="shared" si="15"/>
        <v>3</v>
      </c>
      <c r="I42" s="9">
        <f t="shared" si="12"/>
        <v>0.87325524491092932</v>
      </c>
      <c r="J42" s="6">
        <f t="shared" si="6"/>
        <v>137</v>
      </c>
      <c r="K42" s="29">
        <f t="shared" si="16"/>
        <v>-9</v>
      </c>
      <c r="L42" s="29">
        <f t="shared" si="13"/>
        <v>9</v>
      </c>
      <c r="M42" s="29">
        <f t="shared" si="7"/>
        <v>81</v>
      </c>
      <c r="N42" s="29">
        <f t="shared" si="17"/>
        <v>6.1643835616438354</v>
      </c>
    </row>
    <row r="43" spans="1:14" x14ac:dyDescent="0.5">
      <c r="A43" s="24">
        <v>36</v>
      </c>
      <c r="B43" s="26">
        <v>18963</v>
      </c>
      <c r="C43" s="27">
        <v>166</v>
      </c>
      <c r="D43" s="37">
        <f t="shared" si="11"/>
        <v>180.16666666666666</v>
      </c>
      <c r="E43" s="37">
        <f t="shared" si="8"/>
        <v>193</v>
      </c>
      <c r="F43" s="38">
        <f t="shared" si="2"/>
        <v>0.86010362694300513</v>
      </c>
      <c r="G43" s="6">
        <f t="shared" si="14"/>
        <v>163.70675536980062</v>
      </c>
      <c r="H43" s="6">
        <f t="shared" si="15"/>
        <v>3</v>
      </c>
      <c r="I43" s="9">
        <f t="shared" si="12"/>
        <v>1.0020039016049958</v>
      </c>
      <c r="J43" s="6">
        <f t="shared" si="6"/>
        <v>163</v>
      </c>
      <c r="K43" s="29">
        <f t="shared" si="16"/>
        <v>-3</v>
      </c>
      <c r="L43" s="29">
        <f t="shared" si="13"/>
        <v>3</v>
      </c>
      <c r="M43" s="29">
        <f t="shared" si="7"/>
        <v>9</v>
      </c>
      <c r="N43" s="29">
        <f t="shared" si="17"/>
        <v>1.8072289156626504</v>
      </c>
    </row>
    <row r="44" spans="1:14" x14ac:dyDescent="0.5">
      <c r="A44" s="24">
        <v>37</v>
      </c>
      <c r="B44" s="26">
        <v>18994</v>
      </c>
      <c r="C44" s="27">
        <v>171</v>
      </c>
      <c r="D44" s="37">
        <f t="shared" si="11"/>
        <v>183.125</v>
      </c>
      <c r="E44" s="37">
        <f t="shared" si="8"/>
        <v>196</v>
      </c>
      <c r="F44" s="38">
        <f t="shared" si="2"/>
        <v>0.87244897959183676</v>
      </c>
      <c r="G44" s="6">
        <f t="shared" si="14"/>
        <v>163.92410046554818</v>
      </c>
      <c r="H44" s="6">
        <f t="shared" si="15"/>
        <v>3</v>
      </c>
      <c r="I44" s="9">
        <f t="shared" si="12"/>
        <v>1.0824651890642272</v>
      </c>
      <c r="J44" s="6">
        <f t="shared" si="6"/>
        <v>180</v>
      </c>
      <c r="K44" s="29">
        <f t="shared" si="16"/>
        <v>9</v>
      </c>
      <c r="L44" s="29">
        <f t="shared" si="13"/>
        <v>9</v>
      </c>
      <c r="M44" s="29">
        <f t="shared" si="7"/>
        <v>81</v>
      </c>
      <c r="N44" s="29">
        <f t="shared" si="17"/>
        <v>5.2631578947368416</v>
      </c>
    </row>
    <row r="45" spans="1:14" x14ac:dyDescent="0.5">
      <c r="A45" s="24">
        <v>38</v>
      </c>
      <c r="B45" s="26">
        <v>19025</v>
      </c>
      <c r="C45" s="27">
        <v>180</v>
      </c>
      <c r="D45" s="37">
        <f t="shared" si="11"/>
        <v>186.20833333333334</v>
      </c>
      <c r="E45" s="37">
        <f t="shared" si="8"/>
        <v>199</v>
      </c>
      <c r="F45" s="38">
        <f t="shared" si="2"/>
        <v>0.90452261306532666</v>
      </c>
      <c r="G45" s="6">
        <f t="shared" si="14"/>
        <v>163.68479483658837</v>
      </c>
      <c r="H45" s="6">
        <f t="shared" si="15"/>
        <v>3</v>
      </c>
      <c r="I45" s="9">
        <f t="shared" si="12"/>
        <v>1.148275630387783</v>
      </c>
      <c r="J45" s="6">
        <f t="shared" si="6"/>
        <v>192</v>
      </c>
      <c r="K45" s="29">
        <f t="shared" si="16"/>
        <v>12</v>
      </c>
      <c r="L45" s="29">
        <f t="shared" si="13"/>
        <v>12</v>
      </c>
      <c r="M45" s="29">
        <f t="shared" si="7"/>
        <v>144</v>
      </c>
      <c r="N45" s="29">
        <f t="shared" si="17"/>
        <v>6.666666666666667</v>
      </c>
    </row>
    <row r="46" spans="1:14" x14ac:dyDescent="0.5">
      <c r="A46" s="24">
        <v>39</v>
      </c>
      <c r="B46" s="26">
        <v>19054</v>
      </c>
      <c r="C46" s="27">
        <v>193</v>
      </c>
      <c r="D46" s="37">
        <f t="shared" si="11"/>
        <v>189.04166666666666</v>
      </c>
      <c r="E46" s="37">
        <f t="shared" si="8"/>
        <v>202</v>
      </c>
      <c r="F46" s="38">
        <f t="shared" si="2"/>
        <v>0.95544554455445541</v>
      </c>
      <c r="G46" s="6">
        <f t="shared" si="14"/>
        <v>160.25738640765525</v>
      </c>
      <c r="H46" s="6">
        <f t="shared" si="15"/>
        <v>3</v>
      </c>
      <c r="I46" s="9">
        <f t="shared" si="12"/>
        <v>1.3173082881975993</v>
      </c>
      <c r="J46" s="6">
        <f t="shared" si="6"/>
        <v>220</v>
      </c>
      <c r="K46" s="29">
        <f t="shared" si="16"/>
        <v>27</v>
      </c>
      <c r="L46" s="29">
        <f t="shared" si="13"/>
        <v>27</v>
      </c>
      <c r="M46" s="29">
        <f t="shared" si="7"/>
        <v>729</v>
      </c>
      <c r="N46" s="29">
        <f t="shared" si="17"/>
        <v>13.989637305699482</v>
      </c>
    </row>
    <row r="47" spans="1:14" x14ac:dyDescent="0.5">
      <c r="A47" s="24">
        <v>40</v>
      </c>
      <c r="B47" s="26">
        <v>19085</v>
      </c>
      <c r="C47" s="27">
        <v>181</v>
      </c>
      <c r="D47" s="37">
        <f t="shared" si="11"/>
        <v>191.29166666666666</v>
      </c>
      <c r="E47" s="37">
        <f t="shared" si="8"/>
        <v>205</v>
      </c>
      <c r="F47" s="38">
        <f t="shared" si="2"/>
        <v>0.88292682926829269</v>
      </c>
      <c r="G47" s="6">
        <f t="shared" si="14"/>
        <v>158.07915936807754</v>
      </c>
      <c r="H47" s="6">
        <f t="shared" si="15"/>
        <v>3</v>
      </c>
      <c r="I47" s="9">
        <f t="shared" si="12"/>
        <v>1.2312563353055028</v>
      </c>
      <c r="J47" s="6">
        <f t="shared" si="6"/>
        <v>201</v>
      </c>
      <c r="K47" s="29">
        <f t="shared" si="16"/>
        <v>20</v>
      </c>
      <c r="L47" s="29">
        <f t="shared" si="13"/>
        <v>20</v>
      </c>
      <c r="M47" s="29">
        <f t="shared" si="7"/>
        <v>400</v>
      </c>
      <c r="N47" s="29">
        <f t="shared" si="17"/>
        <v>11.049723756906078</v>
      </c>
    </row>
    <row r="48" spans="1:14" x14ac:dyDescent="0.5">
      <c r="A48" s="24">
        <v>41</v>
      </c>
      <c r="B48" s="26">
        <v>19115</v>
      </c>
      <c r="C48" s="27">
        <v>183</v>
      </c>
      <c r="D48" s="37">
        <f t="shared" si="11"/>
        <v>193.58333333333334</v>
      </c>
      <c r="E48" s="37">
        <f t="shared" si="8"/>
        <v>208</v>
      </c>
      <c r="F48" s="38">
        <f t="shared" si="2"/>
        <v>0.87980769230769229</v>
      </c>
      <c r="G48" s="6">
        <f t="shared" si="14"/>
        <v>158.37995873509664</v>
      </c>
      <c r="H48" s="6">
        <f t="shared" si="15"/>
        <v>3</v>
      </c>
      <c r="I48" s="9">
        <f t="shared" si="12"/>
        <v>1.1991578994588661</v>
      </c>
      <c r="J48" s="6">
        <f t="shared" si="6"/>
        <v>193</v>
      </c>
      <c r="K48" s="29">
        <f t="shared" si="16"/>
        <v>10</v>
      </c>
      <c r="L48" s="29">
        <f t="shared" si="13"/>
        <v>10</v>
      </c>
      <c r="M48" s="29">
        <f t="shared" si="7"/>
        <v>100</v>
      </c>
      <c r="N48" s="29">
        <f t="shared" si="17"/>
        <v>5.4644808743169397</v>
      </c>
    </row>
    <row r="49" spans="1:14" x14ac:dyDescent="0.5">
      <c r="A49" s="24">
        <v>42</v>
      </c>
      <c r="B49" s="26">
        <v>19146</v>
      </c>
      <c r="C49" s="27">
        <v>218</v>
      </c>
      <c r="D49" s="37">
        <f t="shared" si="11"/>
        <v>195.83333333333334</v>
      </c>
      <c r="E49" s="37">
        <f t="shared" si="8"/>
        <v>211</v>
      </c>
      <c r="F49" s="38">
        <f t="shared" si="2"/>
        <v>1.033175355450237</v>
      </c>
      <c r="G49" s="6">
        <f t="shared" si="14"/>
        <v>164.09993572782523</v>
      </c>
      <c r="H49" s="6">
        <f t="shared" si="15"/>
        <v>3</v>
      </c>
      <c r="I49" s="9">
        <f t="shared" si="12"/>
        <v>1.2829775442156928</v>
      </c>
      <c r="J49" s="6">
        <f t="shared" si="6"/>
        <v>207</v>
      </c>
      <c r="K49" s="29">
        <f t="shared" si="16"/>
        <v>-11</v>
      </c>
      <c r="L49" s="29">
        <f t="shared" si="13"/>
        <v>11</v>
      </c>
      <c r="M49" s="29">
        <f t="shared" si="7"/>
        <v>121</v>
      </c>
      <c r="N49" s="29">
        <f t="shared" si="17"/>
        <v>5.0458715596330279</v>
      </c>
    </row>
    <row r="50" spans="1:14" x14ac:dyDescent="0.5">
      <c r="A50" s="24">
        <v>43</v>
      </c>
      <c r="B50" s="26">
        <v>19176</v>
      </c>
      <c r="C50" s="27">
        <v>230</v>
      </c>
      <c r="D50" s="37">
        <f t="shared" si="11"/>
        <v>198.04166666666666</v>
      </c>
      <c r="E50" s="37">
        <f t="shared" si="8"/>
        <v>214</v>
      </c>
      <c r="F50" s="38">
        <f t="shared" si="2"/>
        <v>1.0747663551401869</v>
      </c>
      <c r="G50" s="6">
        <f t="shared" si="14"/>
        <v>165.9562290112986</v>
      </c>
      <c r="H50" s="6">
        <f t="shared" si="15"/>
        <v>3</v>
      </c>
      <c r="I50" s="9">
        <f t="shared" si="12"/>
        <v>1.4066405317519663</v>
      </c>
      <c r="J50" s="6">
        <f t="shared" si="6"/>
        <v>235</v>
      </c>
      <c r="K50" s="29">
        <f t="shared" si="16"/>
        <v>5</v>
      </c>
      <c r="L50" s="29">
        <f t="shared" si="13"/>
        <v>5</v>
      </c>
      <c r="M50" s="29">
        <f t="shared" si="7"/>
        <v>25</v>
      </c>
      <c r="N50" s="29">
        <f t="shared" si="17"/>
        <v>2.1739130434782608</v>
      </c>
    </row>
    <row r="51" spans="1:14" x14ac:dyDescent="0.5">
      <c r="A51" s="24">
        <v>44</v>
      </c>
      <c r="B51" s="26">
        <v>19207</v>
      </c>
      <c r="C51" s="27">
        <v>242</v>
      </c>
      <c r="D51" s="37">
        <f t="shared" si="11"/>
        <v>199.75</v>
      </c>
      <c r="E51" s="37">
        <f t="shared" si="8"/>
        <v>217</v>
      </c>
      <c r="F51" s="38">
        <f t="shared" si="2"/>
        <v>1.1152073732718895</v>
      </c>
      <c r="G51" s="6">
        <f t="shared" si="14"/>
        <v>171.27236246475579</v>
      </c>
      <c r="H51" s="6">
        <f t="shared" si="15"/>
        <v>3</v>
      </c>
      <c r="I51" s="9">
        <f t="shared" si="12"/>
        <v>1.3732370204654507</v>
      </c>
      <c r="J51" s="6">
        <f t="shared" si="6"/>
        <v>232</v>
      </c>
      <c r="K51" s="29">
        <f t="shared" si="16"/>
        <v>-10</v>
      </c>
      <c r="L51" s="29">
        <f t="shared" si="13"/>
        <v>10</v>
      </c>
      <c r="M51" s="29">
        <f t="shared" si="7"/>
        <v>100</v>
      </c>
      <c r="N51" s="29">
        <f t="shared" si="17"/>
        <v>4.1322314049586781</v>
      </c>
    </row>
    <row r="52" spans="1:14" x14ac:dyDescent="0.5">
      <c r="A52" s="24">
        <v>45</v>
      </c>
      <c r="B52" s="26">
        <v>19238</v>
      </c>
      <c r="C52" s="27">
        <v>209</v>
      </c>
      <c r="D52" s="37">
        <f t="shared" si="11"/>
        <v>202.20833333333334</v>
      </c>
      <c r="E52" s="37">
        <f t="shared" si="8"/>
        <v>220</v>
      </c>
      <c r="F52" s="38">
        <f t="shared" si="2"/>
        <v>0.95</v>
      </c>
      <c r="G52" s="6">
        <f t="shared" si="14"/>
        <v>172.58540930534241</v>
      </c>
      <c r="H52" s="6">
        <f t="shared" si="15"/>
        <v>3</v>
      </c>
      <c r="I52" s="9">
        <f t="shared" ref="I52:I83" si="18">$E$4*(C40/G40)+(1-$E$4)*I40</f>
        <v>1.2368512892934942</v>
      </c>
      <c r="J52" s="6">
        <f t="shared" si="6"/>
        <v>216</v>
      </c>
      <c r="K52" s="29">
        <f t="shared" si="16"/>
        <v>7</v>
      </c>
      <c r="L52" s="29">
        <f t="shared" si="13"/>
        <v>7</v>
      </c>
      <c r="M52" s="29">
        <f t="shared" si="7"/>
        <v>49</v>
      </c>
      <c r="N52" s="29">
        <f t="shared" si="17"/>
        <v>3.3492822966507179</v>
      </c>
    </row>
    <row r="53" spans="1:14" x14ac:dyDescent="0.5">
      <c r="A53" s="24">
        <v>46</v>
      </c>
      <c r="B53" s="26">
        <v>19268</v>
      </c>
      <c r="C53" s="27">
        <v>191</v>
      </c>
      <c r="D53" s="37">
        <f t="shared" si="11"/>
        <v>206.25</v>
      </c>
      <c r="E53" s="37">
        <f t="shared" si="8"/>
        <v>223</v>
      </c>
      <c r="F53" s="38">
        <f t="shared" si="2"/>
        <v>0.8565022421524664</v>
      </c>
      <c r="G53" s="6">
        <f t="shared" si="14"/>
        <v>177.79761982972889</v>
      </c>
      <c r="H53" s="6">
        <f t="shared" si="15"/>
        <v>3</v>
      </c>
      <c r="I53" s="9">
        <f t="shared" si="18"/>
        <v>1.0464093781344435</v>
      </c>
      <c r="J53" s="6">
        <f t="shared" si="6"/>
        <v>184</v>
      </c>
      <c r="K53" s="29">
        <f t="shared" si="16"/>
        <v>-7</v>
      </c>
      <c r="L53" s="29">
        <f t="shared" si="13"/>
        <v>7</v>
      </c>
      <c r="M53" s="29">
        <f t="shared" si="7"/>
        <v>49</v>
      </c>
      <c r="N53" s="29">
        <f t="shared" si="17"/>
        <v>3.664921465968586</v>
      </c>
    </row>
    <row r="54" spans="1:14" x14ac:dyDescent="0.5">
      <c r="A54" s="24">
        <v>47</v>
      </c>
      <c r="B54" s="26">
        <v>19299</v>
      </c>
      <c r="C54" s="27">
        <v>172</v>
      </c>
      <c r="D54" s="37">
        <f t="shared" si="11"/>
        <v>210.41666666666666</v>
      </c>
      <c r="E54" s="37">
        <f t="shared" si="8"/>
        <v>226</v>
      </c>
      <c r="F54" s="38">
        <f t="shared" si="2"/>
        <v>0.76106194690265483</v>
      </c>
      <c r="G54" s="6">
        <f t="shared" si="14"/>
        <v>184.24771699789648</v>
      </c>
      <c r="H54" s="6">
        <f t="shared" si="15"/>
        <v>3</v>
      </c>
      <c r="I54" s="9">
        <f t="shared" si="18"/>
        <v>0.89757917133691223</v>
      </c>
      <c r="J54" s="6">
        <f t="shared" si="6"/>
        <v>162</v>
      </c>
      <c r="K54" s="29">
        <f t="shared" si="16"/>
        <v>-10</v>
      </c>
      <c r="L54" s="29">
        <f t="shared" si="13"/>
        <v>10</v>
      </c>
      <c r="M54" s="29">
        <f t="shared" si="7"/>
        <v>100</v>
      </c>
      <c r="N54" s="29">
        <f t="shared" si="17"/>
        <v>5.8139534883720927</v>
      </c>
    </row>
    <row r="55" spans="1:14" x14ac:dyDescent="0.5">
      <c r="A55" s="24">
        <v>48</v>
      </c>
      <c r="B55" s="26">
        <v>19329</v>
      </c>
      <c r="C55" s="27">
        <v>194</v>
      </c>
      <c r="D55" s="37">
        <f t="shared" si="11"/>
        <v>213.375</v>
      </c>
      <c r="E55" s="37">
        <f t="shared" si="8"/>
        <v>229</v>
      </c>
      <c r="F55" s="38">
        <f t="shared" si="2"/>
        <v>0.84716157205240172</v>
      </c>
      <c r="G55" s="6">
        <f t="shared" si="14"/>
        <v>188.83412599078693</v>
      </c>
      <c r="H55" s="6">
        <f t="shared" si="15"/>
        <v>3</v>
      </c>
      <c r="I55" s="9">
        <f t="shared" si="18"/>
        <v>1.0092233147984824</v>
      </c>
      <c r="J55" s="6">
        <f t="shared" si="6"/>
        <v>189</v>
      </c>
      <c r="K55" s="29">
        <f t="shared" si="16"/>
        <v>-5</v>
      </c>
      <c r="L55" s="29">
        <f t="shared" si="13"/>
        <v>5</v>
      </c>
      <c r="M55" s="29">
        <f t="shared" si="7"/>
        <v>25</v>
      </c>
      <c r="N55" s="29">
        <f t="shared" si="17"/>
        <v>2.5773195876288657</v>
      </c>
    </row>
    <row r="56" spans="1:14" x14ac:dyDescent="0.5">
      <c r="A56" s="24">
        <v>49</v>
      </c>
      <c r="B56" s="26">
        <v>19360</v>
      </c>
      <c r="C56" s="27">
        <v>196</v>
      </c>
      <c r="D56" s="37">
        <f t="shared" si="11"/>
        <v>215.83333333333334</v>
      </c>
      <c r="E56" s="37">
        <f t="shared" si="8"/>
        <v>232</v>
      </c>
      <c r="F56" s="38">
        <f t="shared" si="2"/>
        <v>0.84482758620689657</v>
      </c>
      <c r="G56" s="6">
        <f t="shared" si="14"/>
        <v>189.69178630665994</v>
      </c>
      <c r="H56" s="6">
        <f t="shared" si="15"/>
        <v>3</v>
      </c>
      <c r="I56" s="9">
        <f t="shared" si="18"/>
        <v>1.0588304799767021</v>
      </c>
      <c r="J56" s="6">
        <f t="shared" si="6"/>
        <v>203</v>
      </c>
      <c r="K56" s="29">
        <f t="shared" si="16"/>
        <v>7</v>
      </c>
      <c r="L56" s="29">
        <f t="shared" si="13"/>
        <v>7</v>
      </c>
      <c r="M56" s="29">
        <f t="shared" si="7"/>
        <v>49</v>
      </c>
      <c r="N56" s="29">
        <f t="shared" si="17"/>
        <v>3.5714285714285712</v>
      </c>
    </row>
    <row r="57" spans="1:14" x14ac:dyDescent="0.5">
      <c r="A57" s="24">
        <v>50</v>
      </c>
      <c r="B57" s="26">
        <v>19391</v>
      </c>
      <c r="C57" s="27">
        <v>196</v>
      </c>
      <c r="D57" s="37">
        <f t="shared" si="11"/>
        <v>218.5</v>
      </c>
      <c r="E57" s="37">
        <f t="shared" si="8"/>
        <v>235</v>
      </c>
      <c r="F57" s="38">
        <f t="shared" si="2"/>
        <v>0.83404255319148934</v>
      </c>
      <c r="G57" s="6">
        <f t="shared" si="14"/>
        <v>187.10266865122404</v>
      </c>
      <c r="H57" s="6">
        <f t="shared" si="15"/>
        <v>3</v>
      </c>
      <c r="I57" s="9">
        <f t="shared" si="18"/>
        <v>1.1190469292389098</v>
      </c>
      <c r="J57" s="6">
        <f t="shared" si="6"/>
        <v>216</v>
      </c>
      <c r="K57" s="29">
        <f t="shared" si="16"/>
        <v>20</v>
      </c>
      <c r="L57" s="29">
        <f t="shared" si="13"/>
        <v>20</v>
      </c>
      <c r="M57" s="29">
        <f t="shared" si="7"/>
        <v>400</v>
      </c>
      <c r="N57" s="29">
        <f t="shared" si="17"/>
        <v>10.204081632653061</v>
      </c>
    </row>
    <row r="58" spans="1:14" x14ac:dyDescent="0.5">
      <c r="A58" s="24">
        <v>51</v>
      </c>
      <c r="B58" s="26">
        <v>19419</v>
      </c>
      <c r="C58" s="27">
        <v>236</v>
      </c>
      <c r="D58" s="37">
        <f t="shared" si="11"/>
        <v>220.91666666666666</v>
      </c>
      <c r="E58" s="37">
        <f t="shared" si="8"/>
        <v>238</v>
      </c>
      <c r="F58" s="38">
        <f t="shared" si="2"/>
        <v>0.99159663865546221</v>
      </c>
      <c r="G58" s="6">
        <f t="shared" si="14"/>
        <v>189.71880254041585</v>
      </c>
      <c r="H58" s="6">
        <f t="shared" si="15"/>
        <v>3</v>
      </c>
      <c r="I58" s="9">
        <f t="shared" si="18"/>
        <v>1.2493527199917454</v>
      </c>
      <c r="J58" s="6">
        <f t="shared" si="6"/>
        <v>238</v>
      </c>
      <c r="K58" s="29">
        <f t="shared" si="16"/>
        <v>2</v>
      </c>
      <c r="L58" s="29">
        <f t="shared" si="13"/>
        <v>2</v>
      </c>
      <c r="M58" s="29">
        <f t="shared" si="7"/>
        <v>4</v>
      </c>
      <c r="N58" s="29">
        <f t="shared" si="17"/>
        <v>0.84745762711864403</v>
      </c>
    </row>
    <row r="59" spans="1:14" x14ac:dyDescent="0.5">
      <c r="A59" s="24">
        <v>52</v>
      </c>
      <c r="B59" s="26">
        <v>19450</v>
      </c>
      <c r="C59" s="27">
        <v>235</v>
      </c>
      <c r="D59" s="37">
        <f t="shared" si="11"/>
        <v>222.91666666666666</v>
      </c>
      <c r="E59" s="37">
        <f t="shared" si="8"/>
        <v>241</v>
      </c>
      <c r="F59" s="38">
        <f t="shared" si="2"/>
        <v>0.975103734439834</v>
      </c>
      <c r="G59" s="6">
        <f t="shared" si="14"/>
        <v>194.80198269931631</v>
      </c>
      <c r="H59" s="6">
        <f t="shared" si="15"/>
        <v>3</v>
      </c>
      <c r="I59" s="9">
        <f t="shared" si="18"/>
        <v>1.1793793500226681</v>
      </c>
      <c r="J59" s="6">
        <f t="shared" si="6"/>
        <v>227</v>
      </c>
      <c r="K59" s="29">
        <f t="shared" si="16"/>
        <v>-8</v>
      </c>
      <c r="L59" s="29">
        <f t="shared" si="13"/>
        <v>8</v>
      </c>
      <c r="M59" s="29">
        <f t="shared" si="7"/>
        <v>64</v>
      </c>
      <c r="N59" s="29">
        <f t="shared" si="17"/>
        <v>3.4042553191489362</v>
      </c>
    </row>
    <row r="60" spans="1:14" x14ac:dyDescent="0.5">
      <c r="A60" s="24">
        <v>53</v>
      </c>
      <c r="B60" s="26">
        <v>19480</v>
      </c>
      <c r="C60" s="27">
        <v>229</v>
      </c>
      <c r="D60" s="37">
        <f t="shared" si="11"/>
        <v>224.08333333333334</v>
      </c>
      <c r="E60" s="37">
        <f t="shared" si="8"/>
        <v>244</v>
      </c>
      <c r="F60" s="38">
        <f t="shared" si="2"/>
        <v>0.93852459016393441</v>
      </c>
      <c r="G60" s="6">
        <f t="shared" si="14"/>
        <v>196.98806249987487</v>
      </c>
      <c r="H60" s="6">
        <f t="shared" si="15"/>
        <v>3</v>
      </c>
      <c r="I60" s="9">
        <f t="shared" si="18"/>
        <v>1.1728715004521206</v>
      </c>
      <c r="J60" s="6">
        <f t="shared" si="6"/>
        <v>232</v>
      </c>
      <c r="K60" s="29">
        <f t="shared" si="16"/>
        <v>3</v>
      </c>
      <c r="L60" s="29">
        <f t="shared" si="13"/>
        <v>3</v>
      </c>
      <c r="M60" s="29">
        <f t="shared" si="7"/>
        <v>9</v>
      </c>
      <c r="N60" s="29">
        <f t="shared" si="17"/>
        <v>1.3100436681222707</v>
      </c>
    </row>
    <row r="61" spans="1:14" x14ac:dyDescent="0.5">
      <c r="A61" s="24">
        <v>54</v>
      </c>
      <c r="B61" s="26">
        <v>19511</v>
      </c>
      <c r="C61" s="27">
        <v>243</v>
      </c>
      <c r="D61" s="37">
        <f t="shared" si="11"/>
        <v>224.70833333333334</v>
      </c>
      <c r="E61" s="37">
        <f t="shared" si="8"/>
        <v>247</v>
      </c>
      <c r="F61" s="38">
        <f t="shared" si="2"/>
        <v>0.98380566801619429</v>
      </c>
      <c r="G61" s="6">
        <f t="shared" si="14"/>
        <v>195.35606784928225</v>
      </c>
      <c r="H61" s="6">
        <f t="shared" si="15"/>
        <v>3</v>
      </c>
      <c r="I61" s="9">
        <f t="shared" si="18"/>
        <v>1.3103299578952279</v>
      </c>
      <c r="J61" s="6">
        <f t="shared" si="6"/>
        <v>262</v>
      </c>
      <c r="K61" s="29">
        <f t="shared" si="16"/>
        <v>19</v>
      </c>
      <c r="L61" s="29">
        <f t="shared" si="13"/>
        <v>19</v>
      </c>
      <c r="M61" s="29">
        <f t="shared" si="7"/>
        <v>361</v>
      </c>
      <c r="N61" s="29">
        <f t="shared" si="17"/>
        <v>7.8189300411522638</v>
      </c>
    </row>
    <row r="62" spans="1:14" x14ac:dyDescent="0.5">
      <c r="A62" s="24">
        <v>55</v>
      </c>
      <c r="B62" s="26">
        <v>19541</v>
      </c>
      <c r="C62" s="27">
        <v>264</v>
      </c>
      <c r="D62" s="37">
        <f t="shared" si="11"/>
        <v>225.33333333333334</v>
      </c>
      <c r="E62" s="37">
        <f t="shared" si="8"/>
        <v>250</v>
      </c>
      <c r="F62" s="38">
        <f t="shared" si="2"/>
        <v>1.056</v>
      </c>
      <c r="G62" s="6">
        <f t="shared" si="14"/>
        <v>195.48983777366811</v>
      </c>
      <c r="H62" s="6">
        <f t="shared" si="15"/>
        <v>3</v>
      </c>
      <c r="I62" s="9">
        <f t="shared" si="18"/>
        <v>1.3941717500241335</v>
      </c>
      <c r="J62" s="6">
        <f t="shared" si="6"/>
        <v>277</v>
      </c>
      <c r="K62" s="29">
        <f t="shared" si="16"/>
        <v>13</v>
      </c>
      <c r="L62" s="29">
        <f t="shared" si="13"/>
        <v>13</v>
      </c>
      <c r="M62" s="29">
        <f t="shared" si="7"/>
        <v>169</v>
      </c>
      <c r="N62" s="29">
        <f t="shared" si="17"/>
        <v>4.9242424242424239</v>
      </c>
    </row>
    <row r="63" spans="1:14" x14ac:dyDescent="0.5">
      <c r="A63" s="24">
        <v>56</v>
      </c>
      <c r="B63" s="26">
        <v>19572</v>
      </c>
      <c r="C63" s="27">
        <v>272</v>
      </c>
      <c r="D63" s="37">
        <f t="shared" si="11"/>
        <v>225.33333333333334</v>
      </c>
      <c r="E63" s="37">
        <f t="shared" si="8"/>
        <v>253</v>
      </c>
      <c r="F63" s="38">
        <f t="shared" si="2"/>
        <v>1.075098814229249</v>
      </c>
      <c r="G63" s="6">
        <f t="shared" si="14"/>
        <v>197.27787291181994</v>
      </c>
      <c r="H63" s="6">
        <f t="shared" si="15"/>
        <v>3</v>
      </c>
      <c r="I63" s="9">
        <f t="shared" si="18"/>
        <v>1.3971229185835843</v>
      </c>
      <c r="J63" s="6">
        <f t="shared" si="6"/>
        <v>277</v>
      </c>
      <c r="K63" s="29">
        <f t="shared" si="16"/>
        <v>5</v>
      </c>
      <c r="L63" s="29">
        <f t="shared" si="13"/>
        <v>5</v>
      </c>
      <c r="M63" s="29">
        <f t="shared" si="7"/>
        <v>25</v>
      </c>
      <c r="N63" s="29">
        <f t="shared" si="17"/>
        <v>1.8382352941176472</v>
      </c>
    </row>
    <row r="64" spans="1:14" x14ac:dyDescent="0.5">
      <c r="A64" s="24">
        <v>57</v>
      </c>
      <c r="B64" s="26">
        <v>19603</v>
      </c>
      <c r="C64" s="27">
        <v>237</v>
      </c>
      <c r="D64" s="37">
        <f t="shared" si="11"/>
        <v>224.95833333333334</v>
      </c>
      <c r="E64" s="37">
        <f t="shared" si="8"/>
        <v>256</v>
      </c>
      <c r="F64" s="38">
        <f t="shared" si="2"/>
        <v>0.92578125</v>
      </c>
      <c r="G64" s="6">
        <f t="shared" si="14"/>
        <v>198.29537484231423</v>
      </c>
      <c r="H64" s="6">
        <f t="shared" si="15"/>
        <v>3</v>
      </c>
      <c r="I64" s="9">
        <f t="shared" si="18"/>
        <v>1.2213010808560918</v>
      </c>
      <c r="J64" s="6">
        <f t="shared" si="6"/>
        <v>245</v>
      </c>
      <c r="K64" s="29">
        <f t="shared" si="16"/>
        <v>8</v>
      </c>
      <c r="L64" s="29">
        <f t="shared" si="13"/>
        <v>8</v>
      </c>
      <c r="M64" s="29">
        <f t="shared" si="7"/>
        <v>64</v>
      </c>
      <c r="N64" s="29">
        <f t="shared" si="17"/>
        <v>3.3755274261603372</v>
      </c>
    </row>
    <row r="65" spans="1:14" x14ac:dyDescent="0.5">
      <c r="A65" s="24">
        <v>58</v>
      </c>
      <c r="B65" s="26">
        <v>19633</v>
      </c>
      <c r="C65" s="27">
        <v>211</v>
      </c>
      <c r="D65" s="37">
        <f t="shared" si="11"/>
        <v>224.58333333333334</v>
      </c>
      <c r="E65" s="37">
        <f t="shared" si="8"/>
        <v>259</v>
      </c>
      <c r="F65" s="38">
        <f t="shared" si="2"/>
        <v>0.81467181467181471</v>
      </c>
      <c r="G65" s="6">
        <f t="shared" si="14"/>
        <v>200.39385266319471</v>
      </c>
      <c r="H65" s="6">
        <f t="shared" si="15"/>
        <v>3</v>
      </c>
      <c r="I65" s="9">
        <f t="shared" si="18"/>
        <v>1.0631557957042919</v>
      </c>
      <c r="J65" s="6">
        <f t="shared" si="6"/>
        <v>214</v>
      </c>
      <c r="K65" s="29">
        <f t="shared" si="16"/>
        <v>3</v>
      </c>
      <c r="L65" s="29">
        <f t="shared" si="13"/>
        <v>3</v>
      </c>
      <c r="M65" s="29">
        <f t="shared" si="7"/>
        <v>9</v>
      </c>
      <c r="N65" s="29">
        <f t="shared" si="17"/>
        <v>1.4218009478672986</v>
      </c>
    </row>
    <row r="66" spans="1:14" x14ac:dyDescent="0.5">
      <c r="A66" s="24">
        <v>59</v>
      </c>
      <c r="B66" s="26">
        <v>19664</v>
      </c>
      <c r="C66" s="27">
        <v>180</v>
      </c>
      <c r="D66" s="37">
        <f t="shared" si="11"/>
        <v>224.45833333333334</v>
      </c>
      <c r="E66" s="37">
        <f t="shared" si="8"/>
        <v>262</v>
      </c>
      <c r="F66" s="38">
        <f t="shared" si="2"/>
        <v>0.68702290076335881</v>
      </c>
      <c r="G66" s="6">
        <f t="shared" si="14"/>
        <v>200.98177603386227</v>
      </c>
      <c r="H66" s="6">
        <f t="shared" si="15"/>
        <v>3</v>
      </c>
      <c r="I66" s="9">
        <f t="shared" si="18"/>
        <v>0.91919748227332621</v>
      </c>
      <c r="J66" s="6">
        <f t="shared" si="6"/>
        <v>187</v>
      </c>
      <c r="K66" s="29">
        <f t="shared" si="16"/>
        <v>7</v>
      </c>
      <c r="L66" s="29">
        <f t="shared" si="13"/>
        <v>7</v>
      </c>
      <c r="M66" s="29">
        <f t="shared" si="7"/>
        <v>49</v>
      </c>
      <c r="N66" s="29">
        <f t="shared" si="17"/>
        <v>3.8888888888888888</v>
      </c>
    </row>
    <row r="67" spans="1:14" x14ac:dyDescent="0.5">
      <c r="A67" s="24">
        <v>60</v>
      </c>
      <c r="B67" s="26">
        <v>19694</v>
      </c>
      <c r="C67" s="27">
        <v>201</v>
      </c>
      <c r="D67" s="37">
        <f t="shared" si="11"/>
        <v>225.54166666666666</v>
      </c>
      <c r="E67" s="37">
        <f t="shared" si="8"/>
        <v>265</v>
      </c>
      <c r="F67" s="38">
        <f t="shared" si="2"/>
        <v>0.7584905660377359</v>
      </c>
      <c r="G67" s="6">
        <f t="shared" si="14"/>
        <v>201.76820151259744</v>
      </c>
      <c r="H67" s="6">
        <f t="shared" si="15"/>
        <v>3</v>
      </c>
      <c r="I67" s="9">
        <f t="shared" si="18"/>
        <v>1.0201287182465404</v>
      </c>
      <c r="J67" s="6">
        <f t="shared" si="6"/>
        <v>208</v>
      </c>
      <c r="K67" s="29">
        <f t="shared" si="16"/>
        <v>7</v>
      </c>
      <c r="L67" s="29">
        <f t="shared" si="13"/>
        <v>7</v>
      </c>
      <c r="M67" s="29">
        <f t="shared" si="7"/>
        <v>49</v>
      </c>
      <c r="N67" s="29">
        <f t="shared" si="17"/>
        <v>3.4825870646766171</v>
      </c>
    </row>
    <row r="68" spans="1:14" x14ac:dyDescent="0.5">
      <c r="A68" s="24">
        <v>61</v>
      </c>
      <c r="B68" s="26">
        <v>19725</v>
      </c>
      <c r="C68" s="27">
        <v>204</v>
      </c>
      <c r="D68" s="37">
        <f t="shared" si="11"/>
        <v>228</v>
      </c>
      <c r="E68" s="37">
        <f t="shared" si="8"/>
        <v>268</v>
      </c>
      <c r="F68" s="38">
        <f t="shared" si="2"/>
        <v>0.76119402985074625</v>
      </c>
      <c r="G68" s="6">
        <f t="shared" si="14"/>
        <v>201.8170735856649</v>
      </c>
      <c r="H68" s="6">
        <f t="shared" si="15"/>
        <v>3</v>
      </c>
      <c r="I68" s="9">
        <f t="shared" si="18"/>
        <v>1.0434494286110183</v>
      </c>
      <c r="J68" s="6">
        <f t="shared" si="6"/>
        <v>214</v>
      </c>
      <c r="K68" s="29">
        <f t="shared" si="16"/>
        <v>10</v>
      </c>
      <c r="L68" s="29">
        <f t="shared" si="13"/>
        <v>10</v>
      </c>
      <c r="M68" s="29">
        <f t="shared" si="7"/>
        <v>100</v>
      </c>
      <c r="N68" s="29">
        <f t="shared" si="17"/>
        <v>4.9019607843137258</v>
      </c>
    </row>
    <row r="69" spans="1:14" x14ac:dyDescent="0.5">
      <c r="A69" s="24">
        <v>62</v>
      </c>
      <c r="B69" s="26">
        <v>19756</v>
      </c>
      <c r="C69" s="27">
        <v>188</v>
      </c>
      <c r="D69" s="37">
        <f t="shared" si="11"/>
        <v>230.45833333333334</v>
      </c>
      <c r="E69" s="37">
        <f t="shared" si="8"/>
        <v>271</v>
      </c>
      <c r="F69" s="38">
        <f t="shared" si="2"/>
        <v>0.69372693726937273</v>
      </c>
      <c r="G69" s="6">
        <f t="shared" si="14"/>
        <v>195.22590716424227</v>
      </c>
      <c r="H69" s="6">
        <f t="shared" si="15"/>
        <v>3</v>
      </c>
      <c r="I69" s="9">
        <f t="shared" si="18"/>
        <v>1.0760506028077792</v>
      </c>
      <c r="J69" s="6">
        <f t="shared" si="6"/>
        <v>220</v>
      </c>
      <c r="K69" s="29">
        <f t="shared" si="16"/>
        <v>32</v>
      </c>
      <c r="L69" s="29">
        <f t="shared" si="13"/>
        <v>32</v>
      </c>
      <c r="M69" s="29">
        <f t="shared" si="7"/>
        <v>1024</v>
      </c>
      <c r="N69" s="29">
        <f t="shared" si="17"/>
        <v>17.021276595744681</v>
      </c>
    </row>
    <row r="70" spans="1:14" x14ac:dyDescent="0.5">
      <c r="A70" s="24">
        <v>63</v>
      </c>
      <c r="B70" s="26">
        <v>19784</v>
      </c>
      <c r="C70" s="27">
        <v>235</v>
      </c>
      <c r="D70" s="37">
        <f t="shared" si="11"/>
        <v>232.25</v>
      </c>
      <c r="E70" s="37">
        <f t="shared" si="8"/>
        <v>274</v>
      </c>
      <c r="F70" s="38">
        <f t="shared" si="2"/>
        <v>0.85766423357664234</v>
      </c>
      <c r="G70" s="6">
        <f t="shared" si="14"/>
        <v>195.1553337827167</v>
      </c>
      <c r="H70" s="6">
        <f t="shared" si="15"/>
        <v>3</v>
      </c>
      <c r="I70" s="9">
        <f t="shared" si="18"/>
        <v>1.2461012912087799</v>
      </c>
      <c r="J70" s="6">
        <f t="shared" si="6"/>
        <v>247</v>
      </c>
      <c r="K70" s="29">
        <f t="shared" si="16"/>
        <v>12</v>
      </c>
      <c r="L70" s="29">
        <f t="shared" si="13"/>
        <v>12</v>
      </c>
      <c r="M70" s="29">
        <f t="shared" si="7"/>
        <v>144</v>
      </c>
      <c r="N70" s="29">
        <f t="shared" si="17"/>
        <v>5.1063829787234036</v>
      </c>
    </row>
    <row r="71" spans="1:14" x14ac:dyDescent="0.5">
      <c r="A71" s="24">
        <v>64</v>
      </c>
      <c r="B71" s="26">
        <v>19815</v>
      </c>
      <c r="C71" s="27">
        <v>227</v>
      </c>
      <c r="D71" s="37">
        <f t="shared" si="11"/>
        <v>233.91666666666666</v>
      </c>
      <c r="E71" s="37">
        <f t="shared" si="8"/>
        <v>277</v>
      </c>
      <c r="F71" s="38">
        <f t="shared" si="2"/>
        <v>0.81949458483754511</v>
      </c>
      <c r="G71" s="6">
        <f t="shared" si="14"/>
        <v>195.5132694320771</v>
      </c>
      <c r="H71" s="6">
        <f t="shared" si="15"/>
        <v>3</v>
      </c>
      <c r="I71" s="9">
        <f t="shared" si="18"/>
        <v>1.1956014382311593</v>
      </c>
      <c r="J71" s="6">
        <f t="shared" si="6"/>
        <v>237</v>
      </c>
      <c r="K71" s="29">
        <f t="shared" si="16"/>
        <v>10</v>
      </c>
      <c r="L71" s="29">
        <f t="shared" si="13"/>
        <v>10</v>
      </c>
      <c r="M71" s="29">
        <f t="shared" si="7"/>
        <v>100</v>
      </c>
      <c r="N71" s="29">
        <f t="shared" si="17"/>
        <v>4.4052863436123353</v>
      </c>
    </row>
    <row r="72" spans="1:14" x14ac:dyDescent="0.5">
      <c r="A72" s="24">
        <v>65</v>
      </c>
      <c r="B72" s="26">
        <v>19845</v>
      </c>
      <c r="C72" s="27">
        <v>234</v>
      </c>
      <c r="D72" s="37">
        <f t="shared" si="11"/>
        <v>235.625</v>
      </c>
      <c r="E72" s="37">
        <f t="shared" si="8"/>
        <v>280</v>
      </c>
      <c r="F72" s="38">
        <f t="shared" si="2"/>
        <v>0.83571428571428574</v>
      </c>
      <c r="G72" s="6">
        <f t="shared" ref="G72:G103" si="19">$E$2*(C72/I72)+(1-$E$2)*(G71+H71)</f>
        <v>199.17055352182356</v>
      </c>
      <c r="H72" s="6">
        <f t="shared" ref="H72:H103" si="20">$E$3*(G72-G71)+(1-$E$3)*H71</f>
        <v>3</v>
      </c>
      <c r="I72" s="9">
        <f t="shared" si="18"/>
        <v>1.1666382850792809</v>
      </c>
      <c r="J72" s="6">
        <f t="shared" si="6"/>
        <v>232</v>
      </c>
      <c r="K72" s="29">
        <f t="shared" ref="K72:K103" si="21">J72-C72</f>
        <v>-2</v>
      </c>
      <c r="L72" s="29">
        <f t="shared" si="13"/>
        <v>2</v>
      </c>
      <c r="M72" s="29">
        <f t="shared" si="7"/>
        <v>4</v>
      </c>
      <c r="N72" s="29">
        <f t="shared" ref="N72:N103" si="22">L72/C72*100</f>
        <v>0.85470085470085477</v>
      </c>
    </row>
    <row r="73" spans="1:14" x14ac:dyDescent="0.5">
      <c r="A73" s="24">
        <v>66</v>
      </c>
      <c r="B73" s="26">
        <v>19876</v>
      </c>
      <c r="C73" s="27">
        <v>264</v>
      </c>
      <c r="D73" s="37">
        <f t="shared" si="11"/>
        <v>237.75</v>
      </c>
      <c r="E73" s="37">
        <f t="shared" ref="E73:E136" si="23">$G$7+$H$7*A73</f>
        <v>283</v>
      </c>
      <c r="F73" s="38">
        <f t="shared" ref="F73:F136" si="24">C73/E73</f>
        <v>0.93286219081272082</v>
      </c>
      <c r="G73" s="6">
        <f t="shared" si="19"/>
        <v>203.96846672367425</v>
      </c>
      <c r="H73" s="6">
        <f t="shared" si="20"/>
        <v>3</v>
      </c>
      <c r="I73" s="9">
        <f t="shared" si="18"/>
        <v>1.2703684749830992</v>
      </c>
      <c r="J73" s="6">
        <f t="shared" ref="J73:J136" si="25">ROUND((G72+H72) * I73, 0)</f>
        <v>257</v>
      </c>
      <c r="K73" s="29">
        <f t="shared" si="21"/>
        <v>-7</v>
      </c>
      <c r="L73" s="29">
        <f t="shared" si="13"/>
        <v>7</v>
      </c>
      <c r="M73" s="29">
        <f t="shared" ref="M73:M136" si="26">L73^2</f>
        <v>49</v>
      </c>
      <c r="N73" s="29">
        <f t="shared" si="22"/>
        <v>2.6515151515151514</v>
      </c>
    </row>
    <row r="74" spans="1:14" x14ac:dyDescent="0.5">
      <c r="A74" s="24">
        <v>67</v>
      </c>
      <c r="B74" s="26">
        <v>19906</v>
      </c>
      <c r="C74" s="27">
        <v>302</v>
      </c>
      <c r="D74" s="37">
        <f t="shared" si="11"/>
        <v>240.5</v>
      </c>
      <c r="E74" s="37">
        <f t="shared" si="23"/>
        <v>286</v>
      </c>
      <c r="F74" s="38">
        <f t="shared" si="24"/>
        <v>1.055944055944056</v>
      </c>
      <c r="G74" s="6">
        <f t="shared" si="19"/>
        <v>211.36870463257844</v>
      </c>
      <c r="H74" s="6">
        <f t="shared" si="20"/>
        <v>3</v>
      </c>
      <c r="I74" s="9">
        <f t="shared" si="18"/>
        <v>1.3678797924677659</v>
      </c>
      <c r="J74" s="6">
        <f t="shared" si="25"/>
        <v>283</v>
      </c>
      <c r="K74" s="29">
        <f t="shared" si="21"/>
        <v>-19</v>
      </c>
      <c r="L74" s="29">
        <f t="shared" si="13"/>
        <v>19</v>
      </c>
      <c r="M74" s="29">
        <f t="shared" si="26"/>
        <v>361</v>
      </c>
      <c r="N74" s="29">
        <f t="shared" si="22"/>
        <v>6.2913907284768218</v>
      </c>
    </row>
    <row r="75" spans="1:14" x14ac:dyDescent="0.5">
      <c r="A75" s="24">
        <v>68</v>
      </c>
      <c r="B75" s="26">
        <v>19937</v>
      </c>
      <c r="C75" s="27">
        <v>293</v>
      </c>
      <c r="D75" s="37">
        <f t="shared" si="11"/>
        <v>243.95833333333334</v>
      </c>
      <c r="E75" s="37">
        <f t="shared" si="23"/>
        <v>289</v>
      </c>
      <c r="F75" s="38">
        <f t="shared" si="24"/>
        <v>1.013840830449827</v>
      </c>
      <c r="G75" s="6">
        <f t="shared" si="19"/>
        <v>213.41875051050673</v>
      </c>
      <c r="H75" s="6">
        <f t="shared" si="20"/>
        <v>3</v>
      </c>
      <c r="I75" s="9">
        <f t="shared" si="18"/>
        <v>1.3860829954276215</v>
      </c>
      <c r="J75" s="6">
        <f t="shared" si="25"/>
        <v>297</v>
      </c>
      <c r="K75" s="29">
        <f t="shared" si="21"/>
        <v>4</v>
      </c>
      <c r="L75" s="29">
        <f t="shared" si="13"/>
        <v>4</v>
      </c>
      <c r="M75" s="29">
        <f t="shared" si="26"/>
        <v>16</v>
      </c>
      <c r="N75" s="29">
        <f t="shared" si="22"/>
        <v>1.3651877133105803</v>
      </c>
    </row>
    <row r="76" spans="1:14" x14ac:dyDescent="0.5">
      <c r="A76" s="24">
        <v>69</v>
      </c>
      <c r="B76" s="26">
        <v>19968</v>
      </c>
      <c r="C76" s="27">
        <v>259</v>
      </c>
      <c r="D76" s="37">
        <f t="shared" si="11"/>
        <v>247.16666666666666</v>
      </c>
      <c r="E76" s="37">
        <f t="shared" si="23"/>
        <v>292</v>
      </c>
      <c r="F76" s="38">
        <f t="shared" si="24"/>
        <v>0.88698630136986301</v>
      </c>
      <c r="G76" s="6">
        <f t="shared" si="19"/>
        <v>215.91305847521909</v>
      </c>
      <c r="H76" s="6">
        <f t="shared" si="20"/>
        <v>3</v>
      </c>
      <c r="I76" s="9">
        <f t="shared" si="18"/>
        <v>1.2055959083347509</v>
      </c>
      <c r="J76" s="6">
        <f t="shared" si="25"/>
        <v>261</v>
      </c>
      <c r="K76" s="29">
        <f t="shared" si="21"/>
        <v>2</v>
      </c>
      <c r="L76" s="29">
        <f t="shared" si="13"/>
        <v>2</v>
      </c>
      <c r="M76" s="29">
        <f t="shared" si="26"/>
        <v>4</v>
      </c>
      <c r="N76" s="29">
        <f t="shared" si="22"/>
        <v>0.77220077220077221</v>
      </c>
    </row>
    <row r="77" spans="1:14" x14ac:dyDescent="0.5">
      <c r="A77" s="24">
        <v>70</v>
      </c>
      <c r="B77" s="26">
        <v>19998</v>
      </c>
      <c r="C77" s="27">
        <v>229</v>
      </c>
      <c r="D77" s="37">
        <f t="shared" si="11"/>
        <v>250.25</v>
      </c>
      <c r="E77" s="37">
        <f t="shared" si="23"/>
        <v>295</v>
      </c>
      <c r="F77" s="38">
        <f t="shared" si="24"/>
        <v>0.77627118644067794</v>
      </c>
      <c r="G77" s="6">
        <f t="shared" si="19"/>
        <v>218.19207948157583</v>
      </c>
      <c r="H77" s="6">
        <f t="shared" si="20"/>
        <v>3</v>
      </c>
      <c r="I77" s="9">
        <f t="shared" si="18"/>
        <v>1.0570039035514933</v>
      </c>
      <c r="J77" s="6">
        <f t="shared" si="25"/>
        <v>231</v>
      </c>
      <c r="K77" s="29">
        <f t="shared" si="21"/>
        <v>2</v>
      </c>
      <c r="L77" s="29">
        <f t="shared" si="13"/>
        <v>2</v>
      </c>
      <c r="M77" s="29">
        <f t="shared" si="26"/>
        <v>4</v>
      </c>
      <c r="N77" s="29">
        <f t="shared" si="22"/>
        <v>0.87336244541484709</v>
      </c>
    </row>
    <row r="78" spans="1:14" x14ac:dyDescent="0.5">
      <c r="A78" s="24">
        <v>71</v>
      </c>
      <c r="B78" s="26">
        <v>20029</v>
      </c>
      <c r="C78" s="27">
        <v>203</v>
      </c>
      <c r="D78" s="37">
        <f t="shared" si="11"/>
        <v>253.5</v>
      </c>
      <c r="E78" s="37">
        <f t="shared" si="23"/>
        <v>298</v>
      </c>
      <c r="F78" s="38">
        <f t="shared" si="24"/>
        <v>0.68120805369127513</v>
      </c>
      <c r="G78" s="6">
        <f t="shared" si="19"/>
        <v>222.18461452129924</v>
      </c>
      <c r="H78" s="6">
        <f t="shared" si="20"/>
        <v>3</v>
      </c>
      <c r="I78" s="9">
        <f t="shared" si="18"/>
        <v>0.90500811503971912</v>
      </c>
      <c r="J78" s="6">
        <f t="shared" si="25"/>
        <v>200</v>
      </c>
      <c r="K78" s="29">
        <f t="shared" si="21"/>
        <v>-3</v>
      </c>
      <c r="L78" s="29">
        <f t="shared" si="13"/>
        <v>3</v>
      </c>
      <c r="M78" s="29">
        <f t="shared" si="26"/>
        <v>9</v>
      </c>
      <c r="N78" s="29">
        <f t="shared" si="22"/>
        <v>1.4778325123152709</v>
      </c>
    </row>
    <row r="79" spans="1:14" x14ac:dyDescent="0.5">
      <c r="A79" s="24">
        <v>72</v>
      </c>
      <c r="B79" s="26">
        <v>20059</v>
      </c>
      <c r="C79" s="27">
        <v>229</v>
      </c>
      <c r="D79" s="37">
        <f t="shared" si="11"/>
        <v>257.125</v>
      </c>
      <c r="E79" s="37">
        <f t="shared" si="23"/>
        <v>301</v>
      </c>
      <c r="F79" s="38">
        <f t="shared" si="24"/>
        <v>0.76079734219269102</v>
      </c>
      <c r="G79" s="6">
        <f t="shared" si="19"/>
        <v>225.98426337995923</v>
      </c>
      <c r="H79" s="6">
        <f t="shared" si="20"/>
        <v>3</v>
      </c>
      <c r="I79" s="9">
        <f t="shared" si="18"/>
        <v>1.005733568738798</v>
      </c>
      <c r="J79" s="6">
        <f t="shared" si="25"/>
        <v>226</v>
      </c>
      <c r="K79" s="29">
        <f t="shared" si="21"/>
        <v>-3</v>
      </c>
      <c r="L79" s="29">
        <f t="shared" si="13"/>
        <v>3</v>
      </c>
      <c r="M79" s="29">
        <f t="shared" si="26"/>
        <v>9</v>
      </c>
      <c r="N79" s="29">
        <f t="shared" si="22"/>
        <v>1.3100436681222707</v>
      </c>
    </row>
    <row r="80" spans="1:14" x14ac:dyDescent="0.5">
      <c r="A80" s="24">
        <v>73</v>
      </c>
      <c r="B80" s="26">
        <v>20090</v>
      </c>
      <c r="C80" s="27">
        <v>242</v>
      </c>
      <c r="D80" s="37">
        <f t="shared" si="11"/>
        <v>261.83333333333331</v>
      </c>
      <c r="E80" s="37">
        <f t="shared" si="23"/>
        <v>304</v>
      </c>
      <c r="F80" s="38">
        <f t="shared" si="24"/>
        <v>0.79605263157894735</v>
      </c>
      <c r="G80" s="6">
        <f t="shared" si="19"/>
        <v>231.33696830411205</v>
      </c>
      <c r="H80" s="6">
        <f t="shared" si="20"/>
        <v>3</v>
      </c>
      <c r="I80" s="9">
        <f t="shared" si="18"/>
        <v>1.0238239020193427</v>
      </c>
      <c r="J80" s="6">
        <f t="shared" si="25"/>
        <v>234</v>
      </c>
      <c r="K80" s="29">
        <f t="shared" si="21"/>
        <v>-8</v>
      </c>
      <c r="L80" s="29">
        <f t="shared" si="13"/>
        <v>8</v>
      </c>
      <c r="M80" s="29">
        <f t="shared" si="26"/>
        <v>64</v>
      </c>
      <c r="N80" s="29">
        <f t="shared" si="22"/>
        <v>3.3057851239669422</v>
      </c>
    </row>
    <row r="81" spans="1:14" x14ac:dyDescent="0.5">
      <c r="A81" s="24">
        <v>74</v>
      </c>
      <c r="B81" s="26">
        <v>20121</v>
      </c>
      <c r="C81" s="27">
        <v>233</v>
      </c>
      <c r="D81" s="37">
        <f t="shared" si="11"/>
        <v>266.66666666666669</v>
      </c>
      <c r="E81" s="37">
        <f t="shared" si="23"/>
        <v>307</v>
      </c>
      <c r="F81" s="38">
        <f t="shared" si="24"/>
        <v>0.75895765472312704</v>
      </c>
      <c r="G81" s="6">
        <f t="shared" si="19"/>
        <v>233.31789931190565</v>
      </c>
      <c r="H81" s="6">
        <f t="shared" si="20"/>
        <v>3</v>
      </c>
      <c r="I81" s="9">
        <f t="shared" si="18"/>
        <v>1.0080541192333832</v>
      </c>
      <c r="J81" s="6">
        <f t="shared" si="25"/>
        <v>236</v>
      </c>
      <c r="K81" s="29">
        <f t="shared" si="21"/>
        <v>3</v>
      </c>
      <c r="L81" s="29">
        <f t="shared" si="13"/>
        <v>3</v>
      </c>
      <c r="M81" s="29">
        <f t="shared" si="26"/>
        <v>9</v>
      </c>
      <c r="N81" s="29">
        <f t="shared" si="22"/>
        <v>1.2875536480686696</v>
      </c>
    </row>
    <row r="82" spans="1:14" x14ac:dyDescent="0.5">
      <c r="A82" s="24">
        <v>75</v>
      </c>
      <c r="B82" s="26">
        <v>20149</v>
      </c>
      <c r="C82" s="27">
        <v>267</v>
      </c>
      <c r="D82" s="37">
        <f t="shared" si="11"/>
        <v>271.125</v>
      </c>
      <c r="E82" s="37">
        <f t="shared" si="23"/>
        <v>310</v>
      </c>
      <c r="F82" s="38">
        <f t="shared" si="24"/>
        <v>0.8612903225806452</v>
      </c>
      <c r="G82" s="6">
        <f t="shared" si="19"/>
        <v>230.70296911919428</v>
      </c>
      <c r="H82" s="6">
        <f t="shared" si="20"/>
        <v>3</v>
      </c>
      <c r="I82" s="9">
        <f t="shared" si="18"/>
        <v>1.2208832016432045</v>
      </c>
      <c r="J82" s="6">
        <f t="shared" si="25"/>
        <v>289</v>
      </c>
      <c r="K82" s="29">
        <f t="shared" si="21"/>
        <v>22</v>
      </c>
      <c r="L82" s="29">
        <f t="shared" si="13"/>
        <v>22</v>
      </c>
      <c r="M82" s="29">
        <f t="shared" si="26"/>
        <v>484</v>
      </c>
      <c r="N82" s="29">
        <f t="shared" si="22"/>
        <v>8.239700374531834</v>
      </c>
    </row>
    <row r="83" spans="1:14" x14ac:dyDescent="0.5">
      <c r="A83" s="24">
        <v>76</v>
      </c>
      <c r="B83" s="26">
        <v>20180</v>
      </c>
      <c r="C83" s="27">
        <v>269</v>
      </c>
      <c r="D83" s="37">
        <f t="shared" si="11"/>
        <v>275.20833333333331</v>
      </c>
      <c r="E83" s="37">
        <f t="shared" si="23"/>
        <v>313</v>
      </c>
      <c r="F83" s="38">
        <f t="shared" si="24"/>
        <v>0.85942492012779548</v>
      </c>
      <c r="G83" s="6">
        <f t="shared" si="19"/>
        <v>232.19543569549771</v>
      </c>
      <c r="H83" s="6">
        <f t="shared" si="20"/>
        <v>3</v>
      </c>
      <c r="I83" s="9">
        <f t="shared" si="18"/>
        <v>1.174820107060444</v>
      </c>
      <c r="J83" s="6">
        <f t="shared" si="25"/>
        <v>275</v>
      </c>
      <c r="K83" s="29">
        <f t="shared" si="21"/>
        <v>6</v>
      </c>
      <c r="L83" s="29">
        <f t="shared" si="13"/>
        <v>6</v>
      </c>
      <c r="M83" s="29">
        <f t="shared" si="26"/>
        <v>36</v>
      </c>
      <c r="N83" s="29">
        <f t="shared" si="22"/>
        <v>2.2304832713754648</v>
      </c>
    </row>
    <row r="84" spans="1:14" x14ac:dyDescent="0.5">
      <c r="A84" s="24">
        <v>77</v>
      </c>
      <c r="B84" s="26">
        <v>20210</v>
      </c>
      <c r="C84" s="27">
        <v>270</v>
      </c>
      <c r="D84" s="37">
        <f t="shared" si="11"/>
        <v>278.5</v>
      </c>
      <c r="E84" s="37">
        <f t="shared" si="23"/>
        <v>316</v>
      </c>
      <c r="F84" s="38">
        <f t="shared" si="24"/>
        <v>0.85443037974683544</v>
      </c>
      <c r="G84" s="6">
        <f t="shared" si="19"/>
        <v>233.68544616216985</v>
      </c>
      <c r="H84" s="6">
        <f t="shared" si="20"/>
        <v>3</v>
      </c>
      <c r="I84" s="9">
        <f t="shared" ref="I84:I115" si="27">$E$4*(C72/G72)+(1-$E$4)*I72</f>
        <v>1.171590323384976</v>
      </c>
      <c r="J84" s="6">
        <f t="shared" si="25"/>
        <v>276</v>
      </c>
      <c r="K84" s="29">
        <f t="shared" si="21"/>
        <v>6</v>
      </c>
      <c r="L84" s="29">
        <f t="shared" si="13"/>
        <v>6</v>
      </c>
      <c r="M84" s="29">
        <f t="shared" si="26"/>
        <v>36</v>
      </c>
      <c r="N84" s="29">
        <f t="shared" si="22"/>
        <v>2.2222222222222223</v>
      </c>
    </row>
    <row r="85" spans="1:14" x14ac:dyDescent="0.5">
      <c r="A85" s="24">
        <v>78</v>
      </c>
      <c r="B85" s="26">
        <v>20241</v>
      </c>
      <c r="C85" s="27">
        <v>315</v>
      </c>
      <c r="D85" s="37">
        <f t="shared" ref="D85:D142" si="28">(C79+C91+2*SUM(C80:C90))/24</f>
        <v>281.95833333333331</v>
      </c>
      <c r="E85" s="37">
        <f t="shared" si="23"/>
        <v>319</v>
      </c>
      <c r="F85" s="38">
        <f t="shared" si="24"/>
        <v>0.98746081504702199</v>
      </c>
      <c r="G85" s="6">
        <f t="shared" si="19"/>
        <v>239.39173952694665</v>
      </c>
      <c r="H85" s="6">
        <f t="shared" si="20"/>
        <v>3</v>
      </c>
      <c r="I85" s="9">
        <f t="shared" si="27"/>
        <v>1.2847715485725082</v>
      </c>
      <c r="J85" s="6">
        <f t="shared" si="25"/>
        <v>304</v>
      </c>
      <c r="K85" s="29">
        <f t="shared" si="21"/>
        <v>-11</v>
      </c>
      <c r="L85" s="29">
        <f t="shared" ref="L85:L148" si="29">ABS(K85)</f>
        <v>11</v>
      </c>
      <c r="M85" s="29">
        <f t="shared" si="26"/>
        <v>121</v>
      </c>
      <c r="N85" s="29">
        <f t="shared" si="22"/>
        <v>3.4920634920634921</v>
      </c>
    </row>
    <row r="86" spans="1:14" x14ac:dyDescent="0.5">
      <c r="A86" s="24">
        <v>79</v>
      </c>
      <c r="B86" s="26">
        <v>20271</v>
      </c>
      <c r="C86" s="27">
        <v>364</v>
      </c>
      <c r="D86" s="37">
        <f t="shared" si="28"/>
        <v>285.75</v>
      </c>
      <c r="E86" s="37">
        <f t="shared" si="23"/>
        <v>322</v>
      </c>
      <c r="F86" s="38">
        <f t="shared" si="24"/>
        <v>1.1304347826086956</v>
      </c>
      <c r="G86" s="6">
        <f t="shared" si="19"/>
        <v>247.73591738443577</v>
      </c>
      <c r="H86" s="6">
        <f t="shared" si="20"/>
        <v>3</v>
      </c>
      <c r="I86" s="9">
        <f t="shared" si="27"/>
        <v>1.4045069475875585</v>
      </c>
      <c r="J86" s="6">
        <f t="shared" si="25"/>
        <v>340</v>
      </c>
      <c r="K86" s="29">
        <f t="shared" si="21"/>
        <v>-24</v>
      </c>
      <c r="L86" s="29">
        <f t="shared" si="29"/>
        <v>24</v>
      </c>
      <c r="M86" s="29">
        <f t="shared" si="26"/>
        <v>576</v>
      </c>
      <c r="N86" s="29">
        <f t="shared" si="22"/>
        <v>6.593406593406594</v>
      </c>
    </row>
    <row r="87" spans="1:14" x14ac:dyDescent="0.5">
      <c r="A87" s="24">
        <v>80</v>
      </c>
      <c r="B87" s="26">
        <v>20302</v>
      </c>
      <c r="C87" s="27">
        <v>347</v>
      </c>
      <c r="D87" s="37">
        <f t="shared" si="28"/>
        <v>289.33333333333331</v>
      </c>
      <c r="E87" s="37">
        <f t="shared" si="23"/>
        <v>325</v>
      </c>
      <c r="F87" s="38">
        <f t="shared" si="24"/>
        <v>1.0676923076923077</v>
      </c>
      <c r="G87" s="6">
        <f t="shared" si="19"/>
        <v>251.07088444465586</v>
      </c>
      <c r="H87" s="6">
        <f t="shared" si="20"/>
        <v>3</v>
      </c>
      <c r="I87" s="9">
        <f t="shared" si="27"/>
        <v>1.3781474080898355</v>
      </c>
      <c r="J87" s="6">
        <f t="shared" si="25"/>
        <v>346</v>
      </c>
      <c r="K87" s="29">
        <f t="shared" si="21"/>
        <v>-1</v>
      </c>
      <c r="L87" s="29">
        <f t="shared" si="29"/>
        <v>1</v>
      </c>
      <c r="M87" s="29">
        <f t="shared" si="26"/>
        <v>1</v>
      </c>
      <c r="N87" s="29">
        <f t="shared" si="22"/>
        <v>0.28818443804034583</v>
      </c>
    </row>
    <row r="88" spans="1:14" x14ac:dyDescent="0.5">
      <c r="A88" s="24">
        <v>81</v>
      </c>
      <c r="B88" s="26">
        <v>20333</v>
      </c>
      <c r="C88" s="27">
        <v>312</v>
      </c>
      <c r="D88" s="37">
        <f t="shared" si="28"/>
        <v>293.25</v>
      </c>
      <c r="E88" s="37">
        <f t="shared" si="23"/>
        <v>328</v>
      </c>
      <c r="F88" s="38">
        <f t="shared" si="24"/>
        <v>0.95121951219512191</v>
      </c>
      <c r="G88" s="6">
        <f t="shared" si="19"/>
        <v>255.8245437430374</v>
      </c>
      <c r="H88" s="6">
        <f t="shared" si="20"/>
        <v>3</v>
      </c>
      <c r="I88" s="9">
        <f t="shared" si="27"/>
        <v>1.20196405124564</v>
      </c>
      <c r="J88" s="6">
        <f t="shared" si="25"/>
        <v>305</v>
      </c>
      <c r="K88" s="29">
        <f t="shared" si="21"/>
        <v>-7</v>
      </c>
      <c r="L88" s="29">
        <f t="shared" si="29"/>
        <v>7</v>
      </c>
      <c r="M88" s="29">
        <f t="shared" si="26"/>
        <v>49</v>
      </c>
      <c r="N88" s="29">
        <f t="shared" si="22"/>
        <v>2.2435897435897436</v>
      </c>
    </row>
    <row r="89" spans="1:14" x14ac:dyDescent="0.5">
      <c r="A89" s="24">
        <v>82</v>
      </c>
      <c r="B89" s="26">
        <v>20363</v>
      </c>
      <c r="C89" s="27">
        <v>274</v>
      </c>
      <c r="D89" s="37">
        <f t="shared" si="28"/>
        <v>297.16666666666669</v>
      </c>
      <c r="E89" s="37">
        <f t="shared" si="23"/>
        <v>331</v>
      </c>
      <c r="F89" s="38">
        <f t="shared" si="24"/>
        <v>0.82779456193353473</v>
      </c>
      <c r="G89" s="6">
        <f t="shared" si="19"/>
        <v>259.30408661724749</v>
      </c>
      <c r="H89" s="6">
        <f t="shared" si="20"/>
        <v>3</v>
      </c>
      <c r="I89" s="9">
        <f t="shared" si="27"/>
        <v>1.0525114871650441</v>
      </c>
      <c r="J89" s="6">
        <f t="shared" si="25"/>
        <v>272</v>
      </c>
      <c r="K89" s="29">
        <f t="shared" si="21"/>
        <v>-2</v>
      </c>
      <c r="L89" s="29">
        <f t="shared" si="29"/>
        <v>2</v>
      </c>
      <c r="M89" s="29">
        <f t="shared" si="26"/>
        <v>4</v>
      </c>
      <c r="N89" s="29">
        <f t="shared" si="22"/>
        <v>0.72992700729927007</v>
      </c>
    </row>
    <row r="90" spans="1:14" x14ac:dyDescent="0.5">
      <c r="A90" s="24">
        <v>83</v>
      </c>
      <c r="B90" s="26">
        <v>20394</v>
      </c>
      <c r="C90" s="27">
        <v>237</v>
      </c>
      <c r="D90" s="37">
        <f t="shared" si="28"/>
        <v>301</v>
      </c>
      <c r="E90" s="37">
        <f t="shared" si="23"/>
        <v>334</v>
      </c>
      <c r="F90" s="38">
        <f t="shared" si="24"/>
        <v>0.70958083832335328</v>
      </c>
      <c r="G90" s="6">
        <f t="shared" si="19"/>
        <v>261.69107562576676</v>
      </c>
      <c r="H90" s="6">
        <f t="shared" si="20"/>
        <v>3</v>
      </c>
      <c r="I90" s="9">
        <f t="shared" si="27"/>
        <v>0.91020812434004994</v>
      </c>
      <c r="J90" s="6">
        <f t="shared" si="25"/>
        <v>239</v>
      </c>
      <c r="K90" s="29">
        <f t="shared" si="21"/>
        <v>2</v>
      </c>
      <c r="L90" s="29">
        <f t="shared" si="29"/>
        <v>2</v>
      </c>
      <c r="M90" s="29">
        <f t="shared" si="26"/>
        <v>4</v>
      </c>
      <c r="N90" s="29">
        <f t="shared" si="22"/>
        <v>0.8438818565400843</v>
      </c>
    </row>
    <row r="91" spans="1:14" x14ac:dyDescent="0.5">
      <c r="A91" s="24">
        <v>84</v>
      </c>
      <c r="B91" s="26">
        <v>20424</v>
      </c>
      <c r="C91" s="27">
        <v>278</v>
      </c>
      <c r="D91" s="37">
        <f t="shared" si="28"/>
        <v>305.45833333333331</v>
      </c>
      <c r="E91" s="37">
        <f t="shared" si="23"/>
        <v>337</v>
      </c>
      <c r="F91" s="38">
        <f t="shared" si="24"/>
        <v>0.82492581602373882</v>
      </c>
      <c r="G91" s="6">
        <f t="shared" si="19"/>
        <v>268.02736401876854</v>
      </c>
      <c r="H91" s="6">
        <f t="shared" si="20"/>
        <v>3</v>
      </c>
      <c r="I91" s="9">
        <f t="shared" si="27"/>
        <v>1.0103110212932565</v>
      </c>
      <c r="J91" s="6">
        <f t="shared" si="25"/>
        <v>267</v>
      </c>
      <c r="K91" s="29">
        <f t="shared" si="21"/>
        <v>-11</v>
      </c>
      <c r="L91" s="29">
        <f t="shared" si="29"/>
        <v>11</v>
      </c>
      <c r="M91" s="29">
        <f t="shared" si="26"/>
        <v>121</v>
      </c>
      <c r="N91" s="29">
        <f t="shared" si="22"/>
        <v>3.9568345323741005</v>
      </c>
    </row>
    <row r="92" spans="1:14" x14ac:dyDescent="0.5">
      <c r="A92" s="24">
        <v>85</v>
      </c>
      <c r="B92" s="26">
        <v>20455</v>
      </c>
      <c r="C92" s="27">
        <v>284</v>
      </c>
      <c r="D92" s="37">
        <f t="shared" si="28"/>
        <v>309.95833333333331</v>
      </c>
      <c r="E92" s="37">
        <f t="shared" si="23"/>
        <v>340</v>
      </c>
      <c r="F92" s="38">
        <f t="shared" si="24"/>
        <v>0.83529411764705885</v>
      </c>
      <c r="G92" s="6">
        <f t="shared" si="19"/>
        <v>271.91382825731375</v>
      </c>
      <c r="H92" s="6">
        <f t="shared" si="20"/>
        <v>3</v>
      </c>
      <c r="I92" s="9">
        <f t="shared" si="27"/>
        <v>1.037216581260578</v>
      </c>
      <c r="J92" s="6">
        <f t="shared" si="25"/>
        <v>281</v>
      </c>
      <c r="K92" s="29">
        <f t="shared" si="21"/>
        <v>-3</v>
      </c>
      <c r="L92" s="29">
        <f t="shared" si="29"/>
        <v>3</v>
      </c>
      <c r="M92" s="29">
        <f t="shared" si="26"/>
        <v>9</v>
      </c>
      <c r="N92" s="29">
        <f t="shared" si="22"/>
        <v>1.056338028169014</v>
      </c>
    </row>
    <row r="93" spans="1:14" x14ac:dyDescent="0.5">
      <c r="A93" s="24">
        <v>86</v>
      </c>
      <c r="B93" s="26">
        <v>20486</v>
      </c>
      <c r="C93" s="27">
        <v>277</v>
      </c>
      <c r="D93" s="37">
        <f t="shared" si="28"/>
        <v>314.41666666666669</v>
      </c>
      <c r="E93" s="37">
        <f t="shared" si="23"/>
        <v>343</v>
      </c>
      <c r="F93" s="38">
        <f t="shared" si="24"/>
        <v>0.80758017492711365</v>
      </c>
      <c r="G93" s="6">
        <f t="shared" si="19"/>
        <v>275.36797884449459</v>
      </c>
      <c r="H93" s="6">
        <f t="shared" si="20"/>
        <v>3</v>
      </c>
      <c r="I93" s="9">
        <f t="shared" si="27"/>
        <v>1.0023909549560874</v>
      </c>
      <c r="J93" s="6">
        <f t="shared" si="25"/>
        <v>276</v>
      </c>
      <c r="K93" s="29">
        <f t="shared" si="21"/>
        <v>-1</v>
      </c>
      <c r="L93" s="29">
        <f t="shared" si="29"/>
        <v>1</v>
      </c>
      <c r="M93" s="29">
        <f t="shared" si="26"/>
        <v>1</v>
      </c>
      <c r="N93" s="29">
        <f t="shared" si="22"/>
        <v>0.36101083032490977</v>
      </c>
    </row>
    <row r="94" spans="1:14" x14ac:dyDescent="0.5">
      <c r="A94" s="24">
        <v>87</v>
      </c>
      <c r="B94" s="26">
        <v>20515</v>
      </c>
      <c r="C94" s="27">
        <v>317</v>
      </c>
      <c r="D94" s="37">
        <f t="shared" si="28"/>
        <v>318.625</v>
      </c>
      <c r="E94" s="37">
        <f t="shared" si="23"/>
        <v>346</v>
      </c>
      <c r="F94" s="38">
        <f t="shared" si="24"/>
        <v>0.91618497109826591</v>
      </c>
      <c r="G94" s="6">
        <f t="shared" si="19"/>
        <v>275.07716776549836</v>
      </c>
      <c r="H94" s="6">
        <f t="shared" si="20"/>
        <v>3</v>
      </c>
      <c r="I94" s="9">
        <f t="shared" si="27"/>
        <v>1.1826636949538945</v>
      </c>
      <c r="J94" s="6">
        <f t="shared" si="25"/>
        <v>329</v>
      </c>
      <c r="K94" s="29">
        <f t="shared" si="21"/>
        <v>12</v>
      </c>
      <c r="L94" s="29">
        <f t="shared" si="29"/>
        <v>12</v>
      </c>
      <c r="M94" s="29">
        <f t="shared" si="26"/>
        <v>144</v>
      </c>
      <c r="N94" s="29">
        <f t="shared" si="22"/>
        <v>3.7854889589905363</v>
      </c>
    </row>
    <row r="95" spans="1:14" x14ac:dyDescent="0.5">
      <c r="A95" s="24">
        <v>88</v>
      </c>
      <c r="B95" s="26">
        <v>20546</v>
      </c>
      <c r="C95" s="27">
        <v>313</v>
      </c>
      <c r="D95" s="37">
        <f t="shared" si="28"/>
        <v>321.75</v>
      </c>
      <c r="E95" s="37">
        <f t="shared" si="23"/>
        <v>349</v>
      </c>
      <c r="F95" s="38">
        <f t="shared" si="24"/>
        <v>0.8968481375358166</v>
      </c>
      <c r="G95" s="6">
        <f t="shared" si="19"/>
        <v>275.07920987671639</v>
      </c>
      <c r="H95" s="6">
        <f t="shared" si="20"/>
        <v>3</v>
      </c>
      <c r="I95" s="9">
        <f t="shared" si="27"/>
        <v>1.1650093070329282</v>
      </c>
      <c r="J95" s="6">
        <f t="shared" si="25"/>
        <v>324</v>
      </c>
      <c r="K95" s="29">
        <f t="shared" si="21"/>
        <v>11</v>
      </c>
      <c r="L95" s="29">
        <f t="shared" si="29"/>
        <v>11</v>
      </c>
      <c r="M95" s="29">
        <f t="shared" si="26"/>
        <v>121</v>
      </c>
      <c r="N95" s="29">
        <f t="shared" si="22"/>
        <v>3.5143769968051117</v>
      </c>
    </row>
    <row r="96" spans="1:14" x14ac:dyDescent="0.5">
      <c r="A96" s="24">
        <v>89</v>
      </c>
      <c r="B96" s="26">
        <v>20576</v>
      </c>
      <c r="C96" s="27">
        <v>318</v>
      </c>
      <c r="D96" s="37">
        <f t="shared" si="28"/>
        <v>324.5</v>
      </c>
      <c r="E96" s="37">
        <f t="shared" si="23"/>
        <v>352</v>
      </c>
      <c r="F96" s="38">
        <f t="shared" si="24"/>
        <v>0.90340909090909094</v>
      </c>
      <c r="G96" s="6">
        <f t="shared" si="19"/>
        <v>276.68421931024977</v>
      </c>
      <c r="H96" s="6">
        <f t="shared" si="20"/>
        <v>3</v>
      </c>
      <c r="I96" s="9">
        <f t="shared" si="27"/>
        <v>1.1618530395639903</v>
      </c>
      <c r="J96" s="6">
        <f t="shared" si="25"/>
        <v>323</v>
      </c>
      <c r="K96" s="29">
        <f t="shared" si="21"/>
        <v>5</v>
      </c>
      <c r="L96" s="29">
        <f t="shared" si="29"/>
        <v>5</v>
      </c>
      <c r="M96" s="29">
        <f t="shared" si="26"/>
        <v>25</v>
      </c>
      <c r="N96" s="29">
        <f t="shared" si="22"/>
        <v>1.5723270440251573</v>
      </c>
    </row>
    <row r="97" spans="1:14" x14ac:dyDescent="0.5">
      <c r="A97" s="24">
        <v>90</v>
      </c>
      <c r="B97" s="26">
        <v>20607</v>
      </c>
      <c r="C97" s="27">
        <v>374</v>
      </c>
      <c r="D97" s="37">
        <f t="shared" si="28"/>
        <v>327.08333333333331</v>
      </c>
      <c r="E97" s="37">
        <f t="shared" si="23"/>
        <v>355</v>
      </c>
      <c r="F97" s="38">
        <f t="shared" si="24"/>
        <v>1.0535211267605633</v>
      </c>
      <c r="G97" s="6">
        <f t="shared" si="19"/>
        <v>281.99277904894649</v>
      </c>
      <c r="H97" s="6">
        <f t="shared" si="20"/>
        <v>3</v>
      </c>
      <c r="I97" s="9">
        <f t="shared" si="27"/>
        <v>1.3034530339490118</v>
      </c>
      <c r="J97" s="6">
        <f t="shared" si="25"/>
        <v>365</v>
      </c>
      <c r="K97" s="29">
        <f t="shared" si="21"/>
        <v>-9</v>
      </c>
      <c r="L97" s="29">
        <f t="shared" si="29"/>
        <v>9</v>
      </c>
      <c r="M97" s="29">
        <f t="shared" si="26"/>
        <v>81</v>
      </c>
      <c r="N97" s="29">
        <f t="shared" si="22"/>
        <v>2.4064171122994651</v>
      </c>
    </row>
    <row r="98" spans="1:14" x14ac:dyDescent="0.5">
      <c r="A98" s="24">
        <v>91</v>
      </c>
      <c r="B98" s="26">
        <v>20637</v>
      </c>
      <c r="C98" s="27">
        <v>413</v>
      </c>
      <c r="D98" s="37">
        <f t="shared" si="28"/>
        <v>329.54166666666669</v>
      </c>
      <c r="E98" s="37">
        <f t="shared" si="23"/>
        <v>358</v>
      </c>
      <c r="F98" s="38">
        <f t="shared" si="24"/>
        <v>1.1536312849162011</v>
      </c>
      <c r="G98" s="6">
        <f t="shared" si="19"/>
        <v>285.35019940735708</v>
      </c>
      <c r="H98" s="6">
        <f t="shared" si="20"/>
        <v>3</v>
      </c>
      <c r="I98" s="9">
        <f t="shared" si="27"/>
        <v>1.4434774137108906</v>
      </c>
      <c r="J98" s="6">
        <f t="shared" si="25"/>
        <v>411</v>
      </c>
      <c r="K98" s="29">
        <f t="shared" si="21"/>
        <v>-2</v>
      </c>
      <c r="L98" s="29">
        <f t="shared" si="29"/>
        <v>2</v>
      </c>
      <c r="M98" s="29">
        <f t="shared" si="26"/>
        <v>4</v>
      </c>
      <c r="N98" s="29">
        <f t="shared" si="22"/>
        <v>0.48426150121065376</v>
      </c>
    </row>
    <row r="99" spans="1:14" x14ac:dyDescent="0.5">
      <c r="A99" s="24">
        <v>92</v>
      </c>
      <c r="B99" s="26">
        <v>20668</v>
      </c>
      <c r="C99" s="27">
        <v>405</v>
      </c>
      <c r="D99" s="37">
        <f t="shared" si="28"/>
        <v>331.83333333333331</v>
      </c>
      <c r="E99" s="37">
        <f t="shared" si="23"/>
        <v>361</v>
      </c>
      <c r="F99" s="38">
        <f t="shared" si="24"/>
        <v>1.1218836565096952</v>
      </c>
      <c r="G99" s="6">
        <f t="shared" si="19"/>
        <v>289.94929802923616</v>
      </c>
      <c r="H99" s="6">
        <f t="shared" si="20"/>
        <v>3</v>
      </c>
      <c r="I99" s="9">
        <f t="shared" si="27"/>
        <v>1.3805123539523412</v>
      </c>
      <c r="J99" s="6">
        <f t="shared" si="25"/>
        <v>398</v>
      </c>
      <c r="K99" s="29">
        <f t="shared" si="21"/>
        <v>-7</v>
      </c>
      <c r="L99" s="29">
        <f t="shared" si="29"/>
        <v>7</v>
      </c>
      <c r="M99" s="29">
        <f t="shared" si="26"/>
        <v>49</v>
      </c>
      <c r="N99" s="29">
        <f t="shared" si="22"/>
        <v>1.728395061728395</v>
      </c>
    </row>
    <row r="100" spans="1:14" x14ac:dyDescent="0.5">
      <c r="A100" s="24">
        <v>93</v>
      </c>
      <c r="B100" s="26">
        <v>20699</v>
      </c>
      <c r="C100" s="27">
        <v>355</v>
      </c>
      <c r="D100" s="37">
        <f t="shared" si="28"/>
        <v>334.45833333333331</v>
      </c>
      <c r="E100" s="37">
        <f t="shared" si="23"/>
        <v>364</v>
      </c>
      <c r="F100" s="38">
        <f t="shared" si="24"/>
        <v>0.97527472527472525</v>
      </c>
      <c r="G100" s="6">
        <f t="shared" si="19"/>
        <v>292.89172099480118</v>
      </c>
      <c r="H100" s="6">
        <f t="shared" si="20"/>
        <v>3</v>
      </c>
      <c r="I100" s="9">
        <f t="shared" si="27"/>
        <v>1.2125618159872684</v>
      </c>
      <c r="J100" s="6">
        <f t="shared" si="25"/>
        <v>355</v>
      </c>
      <c r="K100" s="29">
        <f t="shared" si="21"/>
        <v>0</v>
      </c>
      <c r="L100" s="29">
        <f t="shared" si="29"/>
        <v>0</v>
      </c>
      <c r="M100" s="29">
        <f t="shared" si="26"/>
        <v>0</v>
      </c>
      <c r="N100" s="29">
        <f t="shared" si="22"/>
        <v>0</v>
      </c>
    </row>
    <row r="101" spans="1:14" x14ac:dyDescent="0.5">
      <c r="A101" s="24">
        <v>94</v>
      </c>
      <c r="B101" s="26">
        <v>20729</v>
      </c>
      <c r="C101" s="27">
        <v>306</v>
      </c>
      <c r="D101" s="37">
        <f t="shared" si="28"/>
        <v>337.54166666666669</v>
      </c>
      <c r="E101" s="37">
        <f t="shared" si="23"/>
        <v>367</v>
      </c>
      <c r="F101" s="38">
        <f t="shared" si="24"/>
        <v>0.83378746594005448</v>
      </c>
      <c r="G101" s="6">
        <f t="shared" si="19"/>
        <v>294.02839684172432</v>
      </c>
      <c r="H101" s="6">
        <f t="shared" si="20"/>
        <v>3</v>
      </c>
      <c r="I101" s="9">
        <f t="shared" si="27"/>
        <v>1.0550150858032554</v>
      </c>
      <c r="J101" s="6">
        <f t="shared" si="25"/>
        <v>312</v>
      </c>
      <c r="K101" s="29">
        <f t="shared" si="21"/>
        <v>6</v>
      </c>
      <c r="L101" s="29">
        <f t="shared" si="29"/>
        <v>6</v>
      </c>
      <c r="M101" s="29">
        <f t="shared" si="26"/>
        <v>36</v>
      </c>
      <c r="N101" s="29">
        <f t="shared" si="22"/>
        <v>1.9607843137254901</v>
      </c>
    </row>
    <row r="102" spans="1:14" x14ac:dyDescent="0.5">
      <c r="A102" s="24">
        <v>95</v>
      </c>
      <c r="B102" s="26">
        <v>20760</v>
      </c>
      <c r="C102" s="27">
        <v>271</v>
      </c>
      <c r="D102" s="37">
        <f t="shared" si="28"/>
        <v>340.54166666666669</v>
      </c>
      <c r="E102" s="37">
        <f t="shared" si="23"/>
        <v>370</v>
      </c>
      <c r="F102" s="38">
        <f t="shared" si="24"/>
        <v>0.73243243243243239</v>
      </c>
      <c r="G102" s="6">
        <f t="shared" si="19"/>
        <v>297.53990616947101</v>
      </c>
      <c r="H102" s="6">
        <f t="shared" si="20"/>
        <v>3</v>
      </c>
      <c r="I102" s="9">
        <f t="shared" si="27"/>
        <v>0.90746566726641054</v>
      </c>
      <c r="J102" s="6">
        <f t="shared" si="25"/>
        <v>270</v>
      </c>
      <c r="K102" s="29">
        <f t="shared" si="21"/>
        <v>-1</v>
      </c>
      <c r="L102" s="29">
        <f t="shared" si="29"/>
        <v>1</v>
      </c>
      <c r="M102" s="29">
        <f t="shared" si="26"/>
        <v>1</v>
      </c>
      <c r="N102" s="29">
        <f t="shared" si="22"/>
        <v>0.36900369003690037</v>
      </c>
    </row>
    <row r="103" spans="1:14" x14ac:dyDescent="0.5">
      <c r="A103" s="24">
        <v>96</v>
      </c>
      <c r="B103" s="26">
        <v>20790</v>
      </c>
      <c r="C103" s="27">
        <v>306</v>
      </c>
      <c r="D103" s="37">
        <f t="shared" si="28"/>
        <v>344.08333333333331</v>
      </c>
      <c r="E103" s="37">
        <f t="shared" si="23"/>
        <v>373</v>
      </c>
      <c r="F103" s="38">
        <f t="shared" si="24"/>
        <v>0.82037533512064342</v>
      </c>
      <c r="G103" s="6">
        <f t="shared" si="19"/>
        <v>299.76390226091797</v>
      </c>
      <c r="H103" s="6">
        <f t="shared" si="20"/>
        <v>3</v>
      </c>
      <c r="I103" s="9">
        <f t="shared" si="27"/>
        <v>1.026486581166556</v>
      </c>
      <c r="J103" s="6">
        <f t="shared" si="25"/>
        <v>309</v>
      </c>
      <c r="K103" s="29">
        <f t="shared" si="21"/>
        <v>3</v>
      </c>
      <c r="L103" s="29">
        <f t="shared" si="29"/>
        <v>3</v>
      </c>
      <c r="M103" s="29">
        <f t="shared" si="26"/>
        <v>9</v>
      </c>
      <c r="N103" s="29">
        <f t="shared" si="22"/>
        <v>0.98039215686274506</v>
      </c>
    </row>
    <row r="104" spans="1:14" x14ac:dyDescent="0.5">
      <c r="A104" s="24">
        <v>97</v>
      </c>
      <c r="B104" s="26">
        <v>20821</v>
      </c>
      <c r="C104" s="27">
        <v>315</v>
      </c>
      <c r="D104" s="37">
        <f t="shared" si="28"/>
        <v>348.25</v>
      </c>
      <c r="E104" s="37">
        <f t="shared" si="23"/>
        <v>376</v>
      </c>
      <c r="F104" s="38">
        <f t="shared" si="24"/>
        <v>0.83776595744680848</v>
      </c>
      <c r="G104" s="6">
        <f t="shared" ref="G104:G135" si="30">$E$2*(C104/I104)+(1-$E$2)*(G103+H103)</f>
        <v>302.65728582232748</v>
      </c>
      <c r="H104" s="6">
        <f t="shared" ref="H104:H135" si="31">$E$3*(G104-G103)+(1-$E$3)*H103</f>
        <v>3</v>
      </c>
      <c r="I104" s="9">
        <f t="shared" si="27"/>
        <v>1.0415658791914106</v>
      </c>
      <c r="J104" s="6">
        <f t="shared" si="25"/>
        <v>315</v>
      </c>
      <c r="K104" s="29">
        <f t="shared" ref="K104:K135" si="32">J104-C104</f>
        <v>0</v>
      </c>
      <c r="L104" s="29">
        <f t="shared" si="29"/>
        <v>0</v>
      </c>
      <c r="M104" s="29">
        <f t="shared" si="26"/>
        <v>0</v>
      </c>
      <c r="N104" s="29">
        <f t="shared" ref="N104:N135" si="33">L104/C104*100</f>
        <v>0</v>
      </c>
    </row>
    <row r="105" spans="1:14" x14ac:dyDescent="0.5">
      <c r="A105" s="24">
        <v>98</v>
      </c>
      <c r="B105" s="26">
        <v>20852</v>
      </c>
      <c r="C105" s="27">
        <v>301</v>
      </c>
      <c r="D105" s="37">
        <f t="shared" si="28"/>
        <v>353</v>
      </c>
      <c r="E105" s="37">
        <f t="shared" si="23"/>
        <v>379</v>
      </c>
      <c r="F105" s="38">
        <f t="shared" si="24"/>
        <v>0.79419525065963059</v>
      </c>
      <c r="G105" s="6">
        <f t="shared" si="30"/>
        <v>303.74221544165158</v>
      </c>
      <c r="H105" s="6">
        <f t="shared" si="31"/>
        <v>3</v>
      </c>
      <c r="I105" s="9">
        <f t="shared" si="27"/>
        <v>1.0045173471230748</v>
      </c>
      <c r="J105" s="6">
        <f t="shared" si="25"/>
        <v>307</v>
      </c>
      <c r="K105" s="29">
        <f t="shared" si="32"/>
        <v>6</v>
      </c>
      <c r="L105" s="29">
        <f t="shared" si="29"/>
        <v>6</v>
      </c>
      <c r="M105" s="29">
        <f t="shared" si="26"/>
        <v>36</v>
      </c>
      <c r="N105" s="29">
        <f t="shared" si="33"/>
        <v>1.9933554817275747</v>
      </c>
    </row>
    <row r="106" spans="1:14" x14ac:dyDescent="0.5">
      <c r="A106" s="24">
        <v>99</v>
      </c>
      <c r="B106" s="26">
        <v>20880</v>
      </c>
      <c r="C106" s="27">
        <v>356</v>
      </c>
      <c r="D106" s="37">
        <f t="shared" si="28"/>
        <v>357.625</v>
      </c>
      <c r="E106" s="37">
        <f t="shared" si="23"/>
        <v>382</v>
      </c>
      <c r="F106" s="38">
        <f t="shared" si="24"/>
        <v>0.93193717277486909</v>
      </c>
      <c r="G106" s="6">
        <f t="shared" si="30"/>
        <v>306.41643416542229</v>
      </c>
      <c r="H106" s="6">
        <f t="shared" si="31"/>
        <v>3</v>
      </c>
      <c r="I106" s="9">
        <f t="shared" si="27"/>
        <v>1.1644654522268092</v>
      </c>
      <c r="J106" s="6">
        <f t="shared" si="25"/>
        <v>357</v>
      </c>
      <c r="K106" s="29">
        <f t="shared" si="32"/>
        <v>1</v>
      </c>
      <c r="L106" s="29">
        <f t="shared" si="29"/>
        <v>1</v>
      </c>
      <c r="M106" s="29">
        <f t="shared" si="26"/>
        <v>1</v>
      </c>
      <c r="N106" s="29">
        <f t="shared" si="33"/>
        <v>0.2808988764044944</v>
      </c>
    </row>
    <row r="107" spans="1:14" x14ac:dyDescent="0.5">
      <c r="A107" s="24">
        <v>100</v>
      </c>
      <c r="B107" s="26">
        <v>20911</v>
      </c>
      <c r="C107" s="27">
        <v>348</v>
      </c>
      <c r="D107" s="37">
        <f t="shared" si="28"/>
        <v>361.375</v>
      </c>
      <c r="E107" s="37">
        <f t="shared" si="23"/>
        <v>385</v>
      </c>
      <c r="F107" s="38">
        <f t="shared" si="24"/>
        <v>0.90389610389610386</v>
      </c>
      <c r="G107" s="6">
        <f t="shared" si="30"/>
        <v>307.35843444854993</v>
      </c>
      <c r="H107" s="6">
        <f t="shared" si="31"/>
        <v>3</v>
      </c>
      <c r="I107" s="9">
        <f t="shared" si="27"/>
        <v>1.1486781506938311</v>
      </c>
      <c r="J107" s="6">
        <f t="shared" si="25"/>
        <v>355</v>
      </c>
      <c r="K107" s="29">
        <f t="shared" si="32"/>
        <v>7</v>
      </c>
      <c r="L107" s="29">
        <f t="shared" si="29"/>
        <v>7</v>
      </c>
      <c r="M107" s="29">
        <f t="shared" si="26"/>
        <v>49</v>
      </c>
      <c r="N107" s="29">
        <f t="shared" si="33"/>
        <v>2.0114942528735633</v>
      </c>
    </row>
    <row r="108" spans="1:14" x14ac:dyDescent="0.5">
      <c r="A108" s="24">
        <v>101</v>
      </c>
      <c r="B108" s="26">
        <v>20941</v>
      </c>
      <c r="C108" s="27">
        <v>355</v>
      </c>
      <c r="D108" s="37">
        <f t="shared" si="28"/>
        <v>364.5</v>
      </c>
      <c r="E108" s="37">
        <f t="shared" si="23"/>
        <v>388</v>
      </c>
      <c r="F108" s="38">
        <f t="shared" si="24"/>
        <v>0.91494845360824739</v>
      </c>
      <c r="G108" s="6">
        <f t="shared" si="30"/>
        <v>309.4607281517512</v>
      </c>
      <c r="H108" s="6">
        <f t="shared" si="31"/>
        <v>3</v>
      </c>
      <c r="I108" s="9">
        <f t="shared" si="27"/>
        <v>1.1543184801666888</v>
      </c>
      <c r="J108" s="6">
        <f t="shared" si="25"/>
        <v>358</v>
      </c>
      <c r="K108" s="29">
        <f t="shared" si="32"/>
        <v>3</v>
      </c>
      <c r="L108" s="29">
        <f t="shared" si="29"/>
        <v>3</v>
      </c>
      <c r="M108" s="29">
        <f t="shared" si="26"/>
        <v>9</v>
      </c>
      <c r="N108" s="29">
        <f t="shared" si="33"/>
        <v>0.84507042253521114</v>
      </c>
    </row>
    <row r="109" spans="1:14" x14ac:dyDescent="0.5">
      <c r="A109" s="24">
        <v>102</v>
      </c>
      <c r="B109" s="26">
        <v>20972</v>
      </c>
      <c r="C109" s="27">
        <v>422</v>
      </c>
      <c r="D109" s="37">
        <f t="shared" si="28"/>
        <v>367.16666666666669</v>
      </c>
      <c r="E109" s="37">
        <f t="shared" si="23"/>
        <v>391</v>
      </c>
      <c r="F109" s="38">
        <f t="shared" si="24"/>
        <v>1.0792838874680306</v>
      </c>
      <c r="G109" s="6">
        <f t="shared" si="30"/>
        <v>314.98439866251726</v>
      </c>
      <c r="H109" s="6">
        <f t="shared" si="31"/>
        <v>3</v>
      </c>
      <c r="I109" s="9">
        <f t="shared" si="27"/>
        <v>1.3171782218437214</v>
      </c>
      <c r="J109" s="6">
        <f t="shared" si="25"/>
        <v>412</v>
      </c>
      <c r="K109" s="29">
        <f t="shared" si="32"/>
        <v>-10</v>
      </c>
      <c r="L109" s="29">
        <f t="shared" si="29"/>
        <v>10</v>
      </c>
      <c r="M109" s="29">
        <f t="shared" si="26"/>
        <v>100</v>
      </c>
      <c r="N109" s="29">
        <f t="shared" si="33"/>
        <v>2.3696682464454977</v>
      </c>
    </row>
    <row r="110" spans="1:14" x14ac:dyDescent="0.5">
      <c r="A110" s="24">
        <v>103</v>
      </c>
      <c r="B110" s="26">
        <v>21002</v>
      </c>
      <c r="C110" s="27">
        <v>465</v>
      </c>
      <c r="D110" s="37">
        <f t="shared" si="28"/>
        <v>369.45833333333331</v>
      </c>
      <c r="E110" s="37">
        <f t="shared" si="23"/>
        <v>394</v>
      </c>
      <c r="F110" s="38">
        <f t="shared" si="24"/>
        <v>1.1802030456852792</v>
      </c>
      <c r="G110" s="6">
        <f t="shared" si="30"/>
        <v>319.14288676219928</v>
      </c>
      <c r="H110" s="6">
        <f t="shared" si="31"/>
        <v>3</v>
      </c>
      <c r="I110" s="9">
        <f t="shared" si="27"/>
        <v>1.4458029915480453</v>
      </c>
      <c r="J110" s="6">
        <f t="shared" si="25"/>
        <v>460</v>
      </c>
      <c r="K110" s="29">
        <f t="shared" si="32"/>
        <v>-5</v>
      </c>
      <c r="L110" s="29">
        <f t="shared" si="29"/>
        <v>5</v>
      </c>
      <c r="M110" s="29">
        <f t="shared" si="26"/>
        <v>25</v>
      </c>
      <c r="N110" s="29">
        <f t="shared" si="33"/>
        <v>1.0752688172043012</v>
      </c>
    </row>
    <row r="111" spans="1:14" x14ac:dyDescent="0.5">
      <c r="A111" s="24">
        <v>104</v>
      </c>
      <c r="B111" s="26">
        <v>21033</v>
      </c>
      <c r="C111" s="27">
        <v>467</v>
      </c>
      <c r="D111" s="37">
        <f t="shared" si="28"/>
        <v>371.20833333333331</v>
      </c>
      <c r="E111" s="37">
        <f t="shared" si="23"/>
        <v>397</v>
      </c>
      <c r="F111" s="38">
        <f t="shared" si="24"/>
        <v>1.1763224181360201</v>
      </c>
      <c r="G111" s="6">
        <f t="shared" si="30"/>
        <v>326.52508963178656</v>
      </c>
      <c r="H111" s="6">
        <f t="shared" si="31"/>
        <v>3</v>
      </c>
      <c r="I111" s="9">
        <f t="shared" si="27"/>
        <v>1.3903052978451835</v>
      </c>
      <c r="J111" s="6">
        <f t="shared" si="25"/>
        <v>448</v>
      </c>
      <c r="K111" s="29">
        <f t="shared" si="32"/>
        <v>-19</v>
      </c>
      <c r="L111" s="29">
        <f t="shared" si="29"/>
        <v>19</v>
      </c>
      <c r="M111" s="29">
        <f t="shared" si="26"/>
        <v>361</v>
      </c>
      <c r="N111" s="29">
        <f t="shared" si="33"/>
        <v>4.0685224839400433</v>
      </c>
    </row>
    <row r="112" spans="1:14" x14ac:dyDescent="0.5">
      <c r="A112" s="24">
        <v>105</v>
      </c>
      <c r="B112" s="26">
        <v>21064</v>
      </c>
      <c r="C112" s="27">
        <v>404</v>
      </c>
      <c r="D112" s="37">
        <f t="shared" si="28"/>
        <v>372.16666666666669</v>
      </c>
      <c r="E112" s="37">
        <f t="shared" si="23"/>
        <v>400</v>
      </c>
      <c r="F112" s="38">
        <f t="shared" si="24"/>
        <v>1.01</v>
      </c>
      <c r="G112" s="6">
        <f t="shared" si="30"/>
        <v>330.71603740955914</v>
      </c>
      <c r="H112" s="6">
        <f t="shared" si="31"/>
        <v>3</v>
      </c>
      <c r="I112" s="9">
        <f t="shared" si="27"/>
        <v>1.2122552204239443</v>
      </c>
      <c r="J112" s="6">
        <f t="shared" si="25"/>
        <v>399</v>
      </c>
      <c r="K112" s="29">
        <f t="shared" si="32"/>
        <v>-5</v>
      </c>
      <c r="L112" s="29">
        <f t="shared" si="29"/>
        <v>5</v>
      </c>
      <c r="M112" s="29">
        <f t="shared" si="26"/>
        <v>25</v>
      </c>
      <c r="N112" s="29">
        <f t="shared" si="33"/>
        <v>1.2376237623762376</v>
      </c>
    </row>
    <row r="113" spans="1:14" x14ac:dyDescent="0.5">
      <c r="A113" s="24">
        <v>106</v>
      </c>
      <c r="B113" s="26">
        <v>21094</v>
      </c>
      <c r="C113" s="27">
        <v>347</v>
      </c>
      <c r="D113" s="37">
        <f t="shared" si="28"/>
        <v>372.41666666666669</v>
      </c>
      <c r="E113" s="37">
        <f t="shared" si="23"/>
        <v>403</v>
      </c>
      <c r="F113" s="38">
        <f t="shared" si="24"/>
        <v>0.86104218362282881</v>
      </c>
      <c r="G113" s="6">
        <f t="shared" si="30"/>
        <v>333.0444925749614</v>
      </c>
      <c r="H113" s="6">
        <f t="shared" si="31"/>
        <v>3</v>
      </c>
      <c r="I113" s="9">
        <f t="shared" si="27"/>
        <v>1.0464154989172583</v>
      </c>
      <c r="J113" s="6">
        <f t="shared" si="25"/>
        <v>349</v>
      </c>
      <c r="K113" s="29">
        <f t="shared" si="32"/>
        <v>2</v>
      </c>
      <c r="L113" s="29">
        <f t="shared" si="29"/>
        <v>2</v>
      </c>
      <c r="M113" s="29">
        <f t="shared" si="26"/>
        <v>4</v>
      </c>
      <c r="N113" s="29">
        <f t="shared" si="33"/>
        <v>0.57636887608069165</v>
      </c>
    </row>
    <row r="114" spans="1:14" x14ac:dyDescent="0.5">
      <c r="A114" s="24">
        <v>107</v>
      </c>
      <c r="B114" s="26">
        <v>21125</v>
      </c>
      <c r="C114" s="27">
        <v>305</v>
      </c>
      <c r="D114" s="37">
        <f t="shared" si="28"/>
        <v>372.75</v>
      </c>
      <c r="E114" s="37">
        <f t="shared" si="23"/>
        <v>406</v>
      </c>
      <c r="F114" s="38">
        <f t="shared" si="24"/>
        <v>0.75123152709359609</v>
      </c>
      <c r="G114" s="6">
        <f t="shared" si="30"/>
        <v>335.82619755404028</v>
      </c>
      <c r="H114" s="6">
        <f t="shared" si="31"/>
        <v>3</v>
      </c>
      <c r="I114" s="9">
        <f t="shared" si="27"/>
        <v>0.90947225577455759</v>
      </c>
      <c r="J114" s="6">
        <f t="shared" si="25"/>
        <v>306</v>
      </c>
      <c r="K114" s="29">
        <f t="shared" si="32"/>
        <v>1</v>
      </c>
      <c r="L114" s="29">
        <f t="shared" si="29"/>
        <v>1</v>
      </c>
      <c r="M114" s="29">
        <f t="shared" si="26"/>
        <v>1</v>
      </c>
      <c r="N114" s="29">
        <f t="shared" si="33"/>
        <v>0.32786885245901637</v>
      </c>
    </row>
    <row r="115" spans="1:14" x14ac:dyDescent="0.5">
      <c r="A115" s="24">
        <v>108</v>
      </c>
      <c r="B115" s="26">
        <v>21155</v>
      </c>
      <c r="C115" s="27">
        <v>336</v>
      </c>
      <c r="D115" s="37">
        <f t="shared" si="28"/>
        <v>373.625</v>
      </c>
      <c r="E115" s="37">
        <f t="shared" si="23"/>
        <v>409</v>
      </c>
      <c r="F115" s="38">
        <f t="shared" si="24"/>
        <v>0.82151589242053791</v>
      </c>
      <c r="G115" s="6">
        <f t="shared" si="30"/>
        <v>335.51195994418072</v>
      </c>
      <c r="H115" s="6">
        <f t="shared" si="31"/>
        <v>3</v>
      </c>
      <c r="I115" s="9">
        <f t="shared" si="27"/>
        <v>1.0230686946962033</v>
      </c>
      <c r="J115" s="6">
        <f t="shared" si="25"/>
        <v>347</v>
      </c>
      <c r="K115" s="29">
        <f t="shared" si="32"/>
        <v>11</v>
      </c>
      <c r="L115" s="29">
        <f t="shared" si="29"/>
        <v>11</v>
      </c>
      <c r="M115" s="29">
        <f t="shared" si="26"/>
        <v>121</v>
      </c>
      <c r="N115" s="29">
        <f t="shared" si="33"/>
        <v>3.2738095238095242</v>
      </c>
    </row>
    <row r="116" spans="1:14" x14ac:dyDescent="0.5">
      <c r="A116" s="24">
        <v>109</v>
      </c>
      <c r="B116" s="26">
        <v>21186</v>
      </c>
      <c r="C116" s="27">
        <v>340</v>
      </c>
      <c r="D116" s="37">
        <f t="shared" si="28"/>
        <v>375.25</v>
      </c>
      <c r="E116" s="37">
        <f t="shared" si="23"/>
        <v>412</v>
      </c>
      <c r="F116" s="38">
        <f t="shared" si="24"/>
        <v>0.82524271844660191</v>
      </c>
      <c r="G116" s="6">
        <f t="shared" si="30"/>
        <v>334.71029635996774</v>
      </c>
      <c r="H116" s="6">
        <f t="shared" si="31"/>
        <v>3</v>
      </c>
      <c r="I116" s="9">
        <f t="shared" ref="I116:I147" si="34">$E$4*(C104/G104)+(1-$E$4)*I104</f>
        <v>1.0410939470416698</v>
      </c>
      <c r="J116" s="6">
        <f t="shared" si="25"/>
        <v>352</v>
      </c>
      <c r="K116" s="29">
        <f t="shared" si="32"/>
        <v>12</v>
      </c>
      <c r="L116" s="29">
        <f t="shared" si="29"/>
        <v>12</v>
      </c>
      <c r="M116" s="29">
        <f t="shared" si="26"/>
        <v>144</v>
      </c>
      <c r="N116" s="29">
        <f t="shared" si="33"/>
        <v>3.5294117647058822</v>
      </c>
    </row>
    <row r="117" spans="1:14" x14ac:dyDescent="0.5">
      <c r="A117" s="24">
        <v>110</v>
      </c>
      <c r="B117" s="26">
        <v>21217</v>
      </c>
      <c r="C117" s="27">
        <v>318</v>
      </c>
      <c r="D117" s="37">
        <f t="shared" si="28"/>
        <v>377.91666666666669</v>
      </c>
      <c r="E117" s="37">
        <f t="shared" si="23"/>
        <v>415</v>
      </c>
      <c r="F117" s="38">
        <f t="shared" si="24"/>
        <v>0.76626506024096386</v>
      </c>
      <c r="G117" s="6">
        <f t="shared" si="30"/>
        <v>331.79959479915004</v>
      </c>
      <c r="H117" s="6">
        <f t="shared" si="31"/>
        <v>3</v>
      </c>
      <c r="I117" s="9">
        <f t="shared" si="34"/>
        <v>0.99637111453735139</v>
      </c>
      <c r="J117" s="6">
        <f t="shared" si="25"/>
        <v>336</v>
      </c>
      <c r="K117" s="29">
        <f t="shared" si="32"/>
        <v>18</v>
      </c>
      <c r="L117" s="29">
        <f t="shared" si="29"/>
        <v>18</v>
      </c>
      <c r="M117" s="29">
        <f t="shared" si="26"/>
        <v>324</v>
      </c>
      <c r="N117" s="29">
        <f t="shared" si="33"/>
        <v>5.6603773584905666</v>
      </c>
    </row>
    <row r="118" spans="1:14" x14ac:dyDescent="0.5">
      <c r="A118" s="24">
        <v>111</v>
      </c>
      <c r="B118" s="26">
        <v>21245</v>
      </c>
      <c r="C118" s="27">
        <v>362</v>
      </c>
      <c r="D118" s="37">
        <f t="shared" si="28"/>
        <v>379.5</v>
      </c>
      <c r="E118" s="37">
        <f t="shared" si="23"/>
        <v>418</v>
      </c>
      <c r="F118" s="38">
        <f t="shared" si="24"/>
        <v>0.86602870813397126</v>
      </c>
      <c r="G118" s="6">
        <f t="shared" si="30"/>
        <v>327.3119741060317</v>
      </c>
      <c r="H118" s="6">
        <f t="shared" si="31"/>
        <v>3</v>
      </c>
      <c r="I118" s="9">
        <f t="shared" si="34"/>
        <v>1.1628730218415393</v>
      </c>
      <c r="J118" s="6">
        <f t="shared" si="25"/>
        <v>389</v>
      </c>
      <c r="K118" s="29">
        <f t="shared" si="32"/>
        <v>27</v>
      </c>
      <c r="L118" s="29">
        <f t="shared" si="29"/>
        <v>27</v>
      </c>
      <c r="M118" s="29">
        <f t="shared" si="26"/>
        <v>729</v>
      </c>
      <c r="N118" s="29">
        <f t="shared" si="33"/>
        <v>7.4585635359116029</v>
      </c>
    </row>
    <row r="119" spans="1:14" x14ac:dyDescent="0.5">
      <c r="A119" s="24">
        <v>112</v>
      </c>
      <c r="B119" s="26">
        <v>21276</v>
      </c>
      <c r="C119" s="27">
        <v>348</v>
      </c>
      <c r="D119" s="37">
        <f t="shared" si="28"/>
        <v>380</v>
      </c>
      <c r="E119" s="37">
        <f t="shared" si="23"/>
        <v>421</v>
      </c>
      <c r="F119" s="38">
        <f t="shared" si="24"/>
        <v>0.82660332541567694</v>
      </c>
      <c r="G119" s="6">
        <f t="shared" si="30"/>
        <v>322.43515541347801</v>
      </c>
      <c r="H119" s="6">
        <f t="shared" si="31"/>
        <v>3</v>
      </c>
      <c r="I119" s="9">
        <f t="shared" si="34"/>
        <v>1.1387853714692175</v>
      </c>
      <c r="J119" s="6">
        <f t="shared" si="25"/>
        <v>376</v>
      </c>
      <c r="K119" s="29">
        <f t="shared" si="32"/>
        <v>28</v>
      </c>
      <c r="L119" s="29">
        <f t="shared" si="29"/>
        <v>28</v>
      </c>
      <c r="M119" s="29">
        <f t="shared" si="26"/>
        <v>784</v>
      </c>
      <c r="N119" s="29">
        <f t="shared" si="33"/>
        <v>8.0459770114942533</v>
      </c>
    </row>
    <row r="120" spans="1:14" x14ac:dyDescent="0.5">
      <c r="A120" s="24">
        <v>113</v>
      </c>
      <c r="B120" s="26">
        <v>21306</v>
      </c>
      <c r="C120" s="27">
        <v>363</v>
      </c>
      <c r="D120" s="37">
        <f t="shared" si="28"/>
        <v>380.70833333333331</v>
      </c>
      <c r="E120" s="37">
        <f t="shared" si="23"/>
        <v>424</v>
      </c>
      <c r="F120" s="38">
        <f t="shared" si="24"/>
        <v>0.85613207547169812</v>
      </c>
      <c r="G120" s="6">
        <f t="shared" si="30"/>
        <v>322.31729296548883</v>
      </c>
      <c r="H120" s="6">
        <f t="shared" si="31"/>
        <v>3</v>
      </c>
      <c r="I120" s="9">
        <f t="shared" si="34"/>
        <v>1.1500114872401481</v>
      </c>
      <c r="J120" s="6">
        <f t="shared" si="25"/>
        <v>374</v>
      </c>
      <c r="K120" s="29">
        <f t="shared" si="32"/>
        <v>11</v>
      </c>
      <c r="L120" s="29">
        <f t="shared" si="29"/>
        <v>11</v>
      </c>
      <c r="M120" s="29">
        <f t="shared" si="26"/>
        <v>121</v>
      </c>
      <c r="N120" s="29">
        <f t="shared" si="33"/>
        <v>3.0303030303030303</v>
      </c>
    </row>
    <row r="121" spans="1:14" x14ac:dyDescent="0.5">
      <c r="A121" s="24">
        <v>114</v>
      </c>
      <c r="B121" s="26">
        <v>21337</v>
      </c>
      <c r="C121" s="27">
        <v>435</v>
      </c>
      <c r="D121" s="37">
        <f t="shared" si="28"/>
        <v>380.95833333333331</v>
      </c>
      <c r="E121" s="37">
        <f t="shared" si="23"/>
        <v>427</v>
      </c>
      <c r="F121" s="38">
        <f t="shared" si="24"/>
        <v>1.0187353629976581</v>
      </c>
      <c r="G121" s="6">
        <f t="shared" si="30"/>
        <v>325.81606032771026</v>
      </c>
      <c r="H121" s="6">
        <f t="shared" si="31"/>
        <v>3</v>
      </c>
      <c r="I121" s="9">
        <f t="shared" si="34"/>
        <v>1.33075222458378</v>
      </c>
      <c r="J121" s="6">
        <f t="shared" si="25"/>
        <v>433</v>
      </c>
      <c r="K121" s="29">
        <f t="shared" si="32"/>
        <v>-2</v>
      </c>
      <c r="L121" s="29">
        <f t="shared" si="29"/>
        <v>2</v>
      </c>
      <c r="M121" s="29">
        <f t="shared" si="26"/>
        <v>4</v>
      </c>
      <c r="N121" s="29">
        <f t="shared" si="33"/>
        <v>0.45977011494252873</v>
      </c>
    </row>
    <row r="122" spans="1:14" x14ac:dyDescent="0.5">
      <c r="A122" s="24">
        <v>115</v>
      </c>
      <c r="B122" s="26">
        <v>21367</v>
      </c>
      <c r="C122" s="27">
        <v>491</v>
      </c>
      <c r="D122" s="37">
        <f t="shared" si="28"/>
        <v>381.83333333333331</v>
      </c>
      <c r="E122" s="37">
        <f t="shared" si="23"/>
        <v>430</v>
      </c>
      <c r="F122" s="38">
        <f t="shared" si="24"/>
        <v>1.1418604651162791</v>
      </c>
      <c r="G122" s="6">
        <f t="shared" si="30"/>
        <v>331.75016216000694</v>
      </c>
      <c r="H122" s="6">
        <f t="shared" si="31"/>
        <v>3</v>
      </c>
      <c r="I122" s="9">
        <f t="shared" si="34"/>
        <v>1.4525534817063557</v>
      </c>
      <c r="J122" s="6">
        <f t="shared" si="25"/>
        <v>478</v>
      </c>
      <c r="K122" s="29">
        <f t="shared" si="32"/>
        <v>-13</v>
      </c>
      <c r="L122" s="29">
        <f t="shared" si="29"/>
        <v>13</v>
      </c>
      <c r="M122" s="29">
        <f t="shared" si="26"/>
        <v>169</v>
      </c>
      <c r="N122" s="29">
        <f t="shared" si="33"/>
        <v>2.6476578411405294</v>
      </c>
    </row>
    <row r="123" spans="1:14" x14ac:dyDescent="0.5">
      <c r="A123" s="24">
        <v>116</v>
      </c>
      <c r="B123" s="26">
        <v>21398</v>
      </c>
      <c r="C123" s="27">
        <v>505</v>
      </c>
      <c r="D123" s="37">
        <f t="shared" si="28"/>
        <v>383.66666666666669</v>
      </c>
      <c r="E123" s="37">
        <f t="shared" si="23"/>
        <v>433</v>
      </c>
      <c r="F123" s="38">
        <f t="shared" si="24"/>
        <v>1.1662817551963049</v>
      </c>
      <c r="G123" s="6">
        <f t="shared" si="30"/>
        <v>341.85993635186782</v>
      </c>
      <c r="H123" s="6">
        <f t="shared" si="31"/>
        <v>3</v>
      </c>
      <c r="I123" s="9">
        <f t="shared" si="34"/>
        <v>1.4143050015903904</v>
      </c>
      <c r="J123" s="6">
        <f t="shared" si="25"/>
        <v>473</v>
      </c>
      <c r="K123" s="29">
        <f t="shared" si="32"/>
        <v>-32</v>
      </c>
      <c r="L123" s="29">
        <f t="shared" si="29"/>
        <v>32</v>
      </c>
      <c r="M123" s="29">
        <f t="shared" si="26"/>
        <v>1024</v>
      </c>
      <c r="N123" s="29">
        <f t="shared" si="33"/>
        <v>6.3366336633663369</v>
      </c>
    </row>
    <row r="124" spans="1:14" x14ac:dyDescent="0.5">
      <c r="A124" s="24">
        <v>117</v>
      </c>
      <c r="B124" s="26">
        <v>21429</v>
      </c>
      <c r="C124" s="27">
        <v>404</v>
      </c>
      <c r="D124" s="37">
        <f t="shared" si="28"/>
        <v>386.5</v>
      </c>
      <c r="E124" s="37">
        <f t="shared" si="23"/>
        <v>436</v>
      </c>
      <c r="F124" s="38">
        <f t="shared" si="24"/>
        <v>0.92660550458715596</v>
      </c>
      <c r="G124" s="6">
        <f t="shared" si="30"/>
        <v>340.67566739882068</v>
      </c>
      <c r="H124" s="6">
        <f t="shared" si="31"/>
        <v>3</v>
      </c>
      <c r="I124" s="9">
        <f t="shared" si="34"/>
        <v>1.2178702404211346</v>
      </c>
      <c r="J124" s="6">
        <f t="shared" si="25"/>
        <v>420</v>
      </c>
      <c r="K124" s="29">
        <f t="shared" si="32"/>
        <v>16</v>
      </c>
      <c r="L124" s="29">
        <f t="shared" si="29"/>
        <v>16</v>
      </c>
      <c r="M124" s="29">
        <f t="shared" si="26"/>
        <v>256</v>
      </c>
      <c r="N124" s="29">
        <f t="shared" si="33"/>
        <v>3.9603960396039604</v>
      </c>
    </row>
    <row r="125" spans="1:14" x14ac:dyDescent="0.5">
      <c r="A125" s="24">
        <v>118</v>
      </c>
      <c r="B125" s="26">
        <v>21459</v>
      </c>
      <c r="C125" s="27">
        <v>359</v>
      </c>
      <c r="D125" s="37">
        <f t="shared" si="28"/>
        <v>390.33333333333331</v>
      </c>
      <c r="E125" s="37">
        <f t="shared" si="23"/>
        <v>439</v>
      </c>
      <c r="F125" s="38">
        <f t="shared" si="24"/>
        <v>0.8177676537585421</v>
      </c>
      <c r="G125" s="6">
        <f t="shared" si="30"/>
        <v>343.76882122436763</v>
      </c>
      <c r="H125" s="6">
        <f t="shared" si="31"/>
        <v>3</v>
      </c>
      <c r="I125" s="9">
        <f t="shared" si="34"/>
        <v>1.0437015810407035</v>
      </c>
      <c r="J125" s="6">
        <f t="shared" si="25"/>
        <v>359</v>
      </c>
      <c r="K125" s="29">
        <f t="shared" si="32"/>
        <v>0</v>
      </c>
      <c r="L125" s="29">
        <f t="shared" si="29"/>
        <v>0</v>
      </c>
      <c r="M125" s="29">
        <f t="shared" si="26"/>
        <v>0</v>
      </c>
      <c r="N125" s="29">
        <f t="shared" si="33"/>
        <v>0</v>
      </c>
    </row>
    <row r="126" spans="1:14" x14ac:dyDescent="0.5">
      <c r="A126" s="24">
        <v>119</v>
      </c>
      <c r="B126" s="26">
        <v>21490</v>
      </c>
      <c r="C126" s="27">
        <v>310</v>
      </c>
      <c r="D126" s="37">
        <f t="shared" si="28"/>
        <v>394.70833333333331</v>
      </c>
      <c r="E126" s="37">
        <f t="shared" si="23"/>
        <v>442</v>
      </c>
      <c r="F126" s="38">
        <f t="shared" si="24"/>
        <v>0.70135746606334837</v>
      </c>
      <c r="G126" s="6">
        <f t="shared" si="30"/>
        <v>344.97619239301548</v>
      </c>
      <c r="H126" s="6">
        <f t="shared" si="31"/>
        <v>3</v>
      </c>
      <c r="I126" s="9">
        <f t="shared" si="34"/>
        <v>0.90871186210166444</v>
      </c>
      <c r="J126" s="6">
        <f t="shared" si="25"/>
        <v>315</v>
      </c>
      <c r="K126" s="29">
        <f t="shared" si="32"/>
        <v>5</v>
      </c>
      <c r="L126" s="29">
        <f t="shared" si="29"/>
        <v>5</v>
      </c>
      <c r="M126" s="29">
        <f t="shared" si="26"/>
        <v>25</v>
      </c>
      <c r="N126" s="29">
        <f t="shared" si="33"/>
        <v>1.6129032258064515</v>
      </c>
    </row>
    <row r="127" spans="1:14" x14ac:dyDescent="0.5">
      <c r="A127" s="24">
        <v>120</v>
      </c>
      <c r="B127" s="26">
        <v>21520</v>
      </c>
      <c r="C127" s="27">
        <v>337</v>
      </c>
      <c r="D127" s="37">
        <f t="shared" si="28"/>
        <v>398.625</v>
      </c>
      <c r="E127" s="37">
        <f t="shared" si="23"/>
        <v>445</v>
      </c>
      <c r="F127" s="38">
        <f t="shared" si="24"/>
        <v>0.75730337078651688</v>
      </c>
      <c r="G127" s="6">
        <f t="shared" si="30"/>
        <v>343.40876031612049</v>
      </c>
      <c r="H127" s="6">
        <f t="shared" si="31"/>
        <v>3</v>
      </c>
      <c r="I127" s="9">
        <f t="shared" si="34"/>
        <v>1.0100699859591398</v>
      </c>
      <c r="J127" s="6">
        <f t="shared" si="25"/>
        <v>351</v>
      </c>
      <c r="K127" s="29">
        <f t="shared" si="32"/>
        <v>14</v>
      </c>
      <c r="L127" s="29">
        <f t="shared" si="29"/>
        <v>14</v>
      </c>
      <c r="M127" s="29">
        <f t="shared" si="26"/>
        <v>196</v>
      </c>
      <c r="N127" s="29">
        <f t="shared" si="33"/>
        <v>4.154302670623145</v>
      </c>
    </row>
    <row r="128" spans="1:14" x14ac:dyDescent="0.5">
      <c r="A128" s="24">
        <v>121</v>
      </c>
      <c r="B128" s="26">
        <v>21551</v>
      </c>
      <c r="C128" s="27">
        <v>360</v>
      </c>
      <c r="D128" s="37">
        <f t="shared" si="28"/>
        <v>402.54166666666669</v>
      </c>
      <c r="E128" s="37">
        <f t="shared" si="23"/>
        <v>448</v>
      </c>
      <c r="F128" s="38">
        <f t="shared" si="24"/>
        <v>0.8035714285714286</v>
      </c>
      <c r="G128" s="6">
        <f t="shared" si="30"/>
        <v>347.84499225873878</v>
      </c>
      <c r="H128" s="6">
        <f t="shared" si="31"/>
        <v>3</v>
      </c>
      <c r="I128" s="9">
        <f t="shared" si="34"/>
        <v>1.0258844688867743</v>
      </c>
      <c r="J128" s="6">
        <f t="shared" si="25"/>
        <v>355</v>
      </c>
      <c r="K128" s="29">
        <f t="shared" si="32"/>
        <v>-5</v>
      </c>
      <c r="L128" s="29">
        <f t="shared" si="29"/>
        <v>5</v>
      </c>
      <c r="M128" s="29">
        <f t="shared" si="26"/>
        <v>25</v>
      </c>
      <c r="N128" s="29">
        <f t="shared" si="33"/>
        <v>1.3888888888888888</v>
      </c>
    </row>
    <row r="129" spans="1:14" x14ac:dyDescent="0.5">
      <c r="A129" s="24">
        <v>122</v>
      </c>
      <c r="B129" s="26">
        <v>21582</v>
      </c>
      <c r="C129" s="27">
        <v>342</v>
      </c>
      <c r="D129" s="37">
        <f t="shared" si="28"/>
        <v>407.16666666666669</v>
      </c>
      <c r="E129" s="37">
        <f t="shared" si="23"/>
        <v>451</v>
      </c>
      <c r="F129" s="38">
        <f t="shared" si="24"/>
        <v>0.75831485587583147</v>
      </c>
      <c r="G129" s="6">
        <f t="shared" si="30"/>
        <v>350.98831254104016</v>
      </c>
      <c r="H129" s="6">
        <f t="shared" si="31"/>
        <v>3</v>
      </c>
      <c r="I129" s="9">
        <f t="shared" si="34"/>
        <v>0.97354121025934859</v>
      </c>
      <c r="J129" s="6">
        <f t="shared" si="25"/>
        <v>342</v>
      </c>
      <c r="K129" s="29">
        <f t="shared" si="32"/>
        <v>0</v>
      </c>
      <c r="L129" s="29">
        <f t="shared" si="29"/>
        <v>0</v>
      </c>
      <c r="M129" s="29">
        <f t="shared" si="26"/>
        <v>0</v>
      </c>
      <c r="N129" s="29">
        <f t="shared" si="33"/>
        <v>0</v>
      </c>
    </row>
    <row r="130" spans="1:14" x14ac:dyDescent="0.5">
      <c r="A130" s="24">
        <v>123</v>
      </c>
      <c r="B130" s="26">
        <v>21610</v>
      </c>
      <c r="C130" s="27">
        <v>406</v>
      </c>
      <c r="D130" s="37">
        <f t="shared" si="28"/>
        <v>411.875</v>
      </c>
      <c r="E130" s="37">
        <f t="shared" si="23"/>
        <v>454</v>
      </c>
      <c r="F130" s="38">
        <f t="shared" si="24"/>
        <v>0.89427312775330392</v>
      </c>
      <c r="G130" s="6">
        <f t="shared" si="30"/>
        <v>355.81432417964652</v>
      </c>
      <c r="H130" s="6">
        <f t="shared" si="31"/>
        <v>3</v>
      </c>
      <c r="I130" s="9">
        <f t="shared" si="34"/>
        <v>1.1286566450990512</v>
      </c>
      <c r="J130" s="6">
        <f t="shared" si="25"/>
        <v>400</v>
      </c>
      <c r="K130" s="29">
        <f t="shared" si="32"/>
        <v>-6</v>
      </c>
      <c r="L130" s="29">
        <f t="shared" si="29"/>
        <v>6</v>
      </c>
      <c r="M130" s="29">
        <f t="shared" si="26"/>
        <v>36</v>
      </c>
      <c r="N130" s="29">
        <f t="shared" si="33"/>
        <v>1.4778325123152709</v>
      </c>
    </row>
    <row r="131" spans="1:14" x14ac:dyDescent="0.5">
      <c r="A131" s="24">
        <v>124</v>
      </c>
      <c r="B131" s="26">
        <v>21641</v>
      </c>
      <c r="C131" s="27">
        <v>396</v>
      </c>
      <c r="D131" s="37">
        <f t="shared" si="28"/>
        <v>416.33333333333331</v>
      </c>
      <c r="E131" s="37">
        <f t="shared" si="23"/>
        <v>457</v>
      </c>
      <c r="F131" s="38">
        <f t="shared" si="24"/>
        <v>0.8665207877461707</v>
      </c>
      <c r="G131" s="6">
        <f t="shared" si="30"/>
        <v>358.87982147682914</v>
      </c>
      <c r="H131" s="6">
        <f t="shared" si="31"/>
        <v>3</v>
      </c>
      <c r="I131" s="9">
        <f t="shared" si="34"/>
        <v>1.1030029173565654</v>
      </c>
      <c r="J131" s="6">
        <f t="shared" si="25"/>
        <v>396</v>
      </c>
      <c r="K131" s="29">
        <f t="shared" si="32"/>
        <v>0</v>
      </c>
      <c r="L131" s="29">
        <f t="shared" si="29"/>
        <v>0</v>
      </c>
      <c r="M131" s="29">
        <f t="shared" si="26"/>
        <v>0</v>
      </c>
      <c r="N131" s="29">
        <f t="shared" si="33"/>
        <v>0</v>
      </c>
    </row>
    <row r="132" spans="1:14" x14ac:dyDescent="0.5">
      <c r="A132" s="24">
        <v>125</v>
      </c>
      <c r="B132" s="26">
        <v>21671</v>
      </c>
      <c r="C132" s="27">
        <v>420</v>
      </c>
      <c r="D132" s="37">
        <f t="shared" si="28"/>
        <v>420.5</v>
      </c>
      <c r="E132" s="37">
        <f t="shared" si="23"/>
        <v>460</v>
      </c>
      <c r="F132" s="38">
        <f t="shared" si="24"/>
        <v>0.91304347826086951</v>
      </c>
      <c r="G132" s="6">
        <f t="shared" si="30"/>
        <v>364.40797338077141</v>
      </c>
      <c r="H132" s="6">
        <f t="shared" si="31"/>
        <v>3</v>
      </c>
      <c r="I132" s="9">
        <f t="shared" si="34"/>
        <v>1.1357029478171794</v>
      </c>
      <c r="J132" s="6">
        <f t="shared" si="25"/>
        <v>411</v>
      </c>
      <c r="K132" s="29">
        <f t="shared" si="32"/>
        <v>-9</v>
      </c>
      <c r="L132" s="29">
        <f t="shared" si="29"/>
        <v>9</v>
      </c>
      <c r="M132" s="29">
        <f t="shared" si="26"/>
        <v>81</v>
      </c>
      <c r="N132" s="29">
        <f t="shared" si="33"/>
        <v>2.1428571428571428</v>
      </c>
    </row>
    <row r="133" spans="1:14" x14ac:dyDescent="0.5">
      <c r="A133" s="24">
        <v>126</v>
      </c>
      <c r="B133" s="26">
        <v>21702</v>
      </c>
      <c r="C133" s="27">
        <v>472</v>
      </c>
      <c r="D133" s="37">
        <f t="shared" si="28"/>
        <v>425.5</v>
      </c>
      <c r="E133" s="37">
        <f t="shared" si="23"/>
        <v>463</v>
      </c>
      <c r="F133" s="38">
        <f t="shared" si="24"/>
        <v>1.0194384449244061</v>
      </c>
      <c r="G133" s="6">
        <f t="shared" si="30"/>
        <v>363.13288237338134</v>
      </c>
      <c r="H133" s="6">
        <f t="shared" si="31"/>
        <v>3</v>
      </c>
      <c r="I133" s="9">
        <f t="shared" si="34"/>
        <v>1.3333724733262344</v>
      </c>
      <c r="J133" s="6">
        <f t="shared" si="25"/>
        <v>490</v>
      </c>
      <c r="K133" s="29">
        <f t="shared" si="32"/>
        <v>18</v>
      </c>
      <c r="L133" s="29">
        <f t="shared" si="29"/>
        <v>18</v>
      </c>
      <c r="M133" s="29">
        <f t="shared" si="26"/>
        <v>324</v>
      </c>
      <c r="N133" s="29">
        <f t="shared" si="33"/>
        <v>3.8135593220338984</v>
      </c>
    </row>
    <row r="134" spans="1:14" x14ac:dyDescent="0.5">
      <c r="A134" s="24">
        <v>127</v>
      </c>
      <c r="B134" s="26">
        <v>21732</v>
      </c>
      <c r="C134" s="27">
        <v>548</v>
      </c>
      <c r="D134" s="37">
        <f t="shared" si="28"/>
        <v>430.70833333333331</v>
      </c>
      <c r="E134" s="37">
        <f t="shared" si="23"/>
        <v>466</v>
      </c>
      <c r="F134" s="38">
        <f t="shared" si="24"/>
        <v>1.1759656652360515</v>
      </c>
      <c r="G134" s="6">
        <f t="shared" si="30"/>
        <v>368.3281388398089</v>
      </c>
      <c r="H134" s="6">
        <f t="shared" si="31"/>
        <v>3</v>
      </c>
      <c r="I134" s="9">
        <f t="shared" si="34"/>
        <v>1.4690775108391985</v>
      </c>
      <c r="J134" s="6">
        <f t="shared" si="25"/>
        <v>538</v>
      </c>
      <c r="K134" s="29">
        <f t="shared" si="32"/>
        <v>-10</v>
      </c>
      <c r="L134" s="29">
        <f t="shared" si="29"/>
        <v>10</v>
      </c>
      <c r="M134" s="29">
        <f t="shared" si="26"/>
        <v>100</v>
      </c>
      <c r="N134" s="29">
        <f t="shared" si="33"/>
        <v>1.824817518248175</v>
      </c>
    </row>
    <row r="135" spans="1:14" x14ac:dyDescent="0.5">
      <c r="A135" s="24">
        <v>128</v>
      </c>
      <c r="B135" s="26">
        <v>21763</v>
      </c>
      <c r="C135" s="27">
        <v>559</v>
      </c>
      <c r="D135" s="37">
        <f t="shared" si="28"/>
        <v>435.125</v>
      </c>
      <c r="E135" s="37">
        <f t="shared" si="23"/>
        <v>469</v>
      </c>
      <c r="F135" s="38">
        <f t="shared" si="24"/>
        <v>1.1918976545842217</v>
      </c>
      <c r="G135" s="6">
        <f t="shared" si="30"/>
        <v>375.66795126757273</v>
      </c>
      <c r="H135" s="6">
        <f t="shared" si="31"/>
        <v>3</v>
      </c>
      <c r="I135" s="9">
        <f t="shared" si="34"/>
        <v>1.4521379735893092</v>
      </c>
      <c r="J135" s="6">
        <f t="shared" si="25"/>
        <v>539</v>
      </c>
      <c r="K135" s="29">
        <f t="shared" si="32"/>
        <v>-20</v>
      </c>
      <c r="L135" s="29">
        <f t="shared" si="29"/>
        <v>20</v>
      </c>
      <c r="M135" s="29">
        <f t="shared" si="26"/>
        <v>400</v>
      </c>
      <c r="N135" s="29">
        <f t="shared" si="33"/>
        <v>3.5778175313059033</v>
      </c>
    </row>
    <row r="136" spans="1:14" x14ac:dyDescent="0.5">
      <c r="A136" s="24">
        <v>129</v>
      </c>
      <c r="B136" s="26">
        <v>21794</v>
      </c>
      <c r="C136" s="27">
        <v>463</v>
      </c>
      <c r="D136" s="37">
        <f t="shared" si="28"/>
        <v>437.70833333333331</v>
      </c>
      <c r="E136" s="37">
        <f t="shared" si="23"/>
        <v>472</v>
      </c>
      <c r="F136" s="38">
        <f t="shared" si="24"/>
        <v>0.98093220338983056</v>
      </c>
      <c r="G136" s="6">
        <f t="shared" ref="G136:G151" si="35">$E$2*(C136/I136)+(1-$E$2)*(G135+H135)</f>
        <v>381.0912924602813</v>
      </c>
      <c r="H136" s="6">
        <f t="shared" ref="H136:H151" si="36">$E$3*(G136-G135)+(1-$E$3)*H135</f>
        <v>3</v>
      </c>
      <c r="I136" s="9">
        <f t="shared" si="34"/>
        <v>1.1986304969837172</v>
      </c>
      <c r="J136" s="6">
        <f t="shared" si="25"/>
        <v>454</v>
      </c>
      <c r="K136" s="29">
        <f t="shared" ref="K136:K151" si="37">J136-C136</f>
        <v>-9</v>
      </c>
      <c r="L136" s="29">
        <f t="shared" si="29"/>
        <v>9</v>
      </c>
      <c r="M136" s="29">
        <f t="shared" si="26"/>
        <v>81</v>
      </c>
      <c r="N136" s="29">
        <f t="shared" ref="N136:N151" si="38">L136/C136*100</f>
        <v>1.9438444924406046</v>
      </c>
    </row>
    <row r="137" spans="1:14" x14ac:dyDescent="0.5">
      <c r="A137" s="24">
        <v>130</v>
      </c>
      <c r="B137" s="26">
        <v>21824</v>
      </c>
      <c r="C137" s="27">
        <v>407</v>
      </c>
      <c r="D137" s="37">
        <f t="shared" si="28"/>
        <v>440.95833333333331</v>
      </c>
      <c r="E137" s="37">
        <f t="shared" ref="E137:E151" si="39">$G$7+$H$7*A137</f>
        <v>475</v>
      </c>
      <c r="F137" s="38">
        <f t="shared" ref="F137:F144" si="40">C137/E137</f>
        <v>0.85684210526315785</v>
      </c>
      <c r="G137" s="6">
        <f t="shared" si="35"/>
        <v>385.91720439472755</v>
      </c>
      <c r="H137" s="6">
        <f t="shared" si="36"/>
        <v>3</v>
      </c>
      <c r="I137" s="9">
        <f t="shared" si="34"/>
        <v>1.0440653539326652</v>
      </c>
      <c r="J137" s="6">
        <f t="shared" ref="J137:J150" si="41">ROUND((G136+H136) * I137, 0)</f>
        <v>401</v>
      </c>
      <c r="K137" s="29">
        <f t="shared" si="37"/>
        <v>-6</v>
      </c>
      <c r="L137" s="29">
        <f t="shared" si="29"/>
        <v>6</v>
      </c>
      <c r="M137" s="29">
        <f t="shared" ref="M137:M151" si="42">L137^2</f>
        <v>36</v>
      </c>
      <c r="N137" s="29">
        <f t="shared" si="38"/>
        <v>1.4742014742014742</v>
      </c>
    </row>
    <row r="138" spans="1:14" x14ac:dyDescent="0.5">
      <c r="A138" s="24">
        <v>131</v>
      </c>
      <c r="B138" s="26">
        <v>21855</v>
      </c>
      <c r="C138" s="27">
        <v>362</v>
      </c>
      <c r="D138" s="37">
        <f t="shared" si="28"/>
        <v>445.83333333333331</v>
      </c>
      <c r="E138" s="37">
        <f t="shared" si="39"/>
        <v>478</v>
      </c>
      <c r="F138" s="38">
        <f t="shared" si="40"/>
        <v>0.75732217573221761</v>
      </c>
      <c r="G138" s="6">
        <f t="shared" si="35"/>
        <v>392.78162976929138</v>
      </c>
      <c r="H138" s="6">
        <f t="shared" si="36"/>
        <v>3</v>
      </c>
      <c r="I138" s="9">
        <f t="shared" si="34"/>
        <v>0.90263824748778765</v>
      </c>
      <c r="J138" s="6">
        <f t="shared" si="41"/>
        <v>351</v>
      </c>
      <c r="K138" s="29">
        <f t="shared" si="37"/>
        <v>-11</v>
      </c>
      <c r="L138" s="29">
        <f t="shared" si="29"/>
        <v>11</v>
      </c>
      <c r="M138" s="29">
        <f t="shared" si="42"/>
        <v>121</v>
      </c>
      <c r="N138" s="29">
        <f t="shared" si="38"/>
        <v>3.0386740331491713</v>
      </c>
    </row>
    <row r="139" spans="1:14" x14ac:dyDescent="0.5">
      <c r="A139" s="24">
        <v>132</v>
      </c>
      <c r="B139" s="26">
        <v>21885</v>
      </c>
      <c r="C139" s="27">
        <v>405</v>
      </c>
      <c r="D139" s="37">
        <f t="shared" si="28"/>
        <v>450.625</v>
      </c>
      <c r="E139" s="37">
        <f t="shared" si="39"/>
        <v>481</v>
      </c>
      <c r="F139" s="38">
        <f t="shared" si="40"/>
        <v>0.84199584199584199</v>
      </c>
      <c r="G139" s="6">
        <f t="shared" si="35"/>
        <v>399.65562740227955</v>
      </c>
      <c r="H139" s="6">
        <f t="shared" si="36"/>
        <v>3</v>
      </c>
      <c r="I139" s="9">
        <f t="shared" si="34"/>
        <v>0.99279045396530741</v>
      </c>
      <c r="J139" s="6">
        <f t="shared" si="41"/>
        <v>393</v>
      </c>
      <c r="K139" s="29">
        <f t="shared" si="37"/>
        <v>-12</v>
      </c>
      <c r="L139" s="29">
        <f t="shared" si="29"/>
        <v>12</v>
      </c>
      <c r="M139" s="29">
        <f t="shared" si="42"/>
        <v>144</v>
      </c>
      <c r="N139" s="29">
        <f t="shared" si="38"/>
        <v>2.9629629629629632</v>
      </c>
    </row>
    <row r="140" spans="1:14" x14ac:dyDescent="0.5">
      <c r="A140" s="24">
        <v>133</v>
      </c>
      <c r="B140" s="26">
        <v>21916</v>
      </c>
      <c r="C140" s="27">
        <v>417</v>
      </c>
      <c r="D140" s="37">
        <f t="shared" si="28"/>
        <v>456.33333333333331</v>
      </c>
      <c r="E140" s="37">
        <f t="shared" si="39"/>
        <v>484</v>
      </c>
      <c r="F140" s="38">
        <f t="shared" si="40"/>
        <v>0.86157024793388426</v>
      </c>
      <c r="G140" s="6">
        <f t="shared" si="35"/>
        <v>403.1894660662602</v>
      </c>
      <c r="H140" s="6">
        <f t="shared" si="36"/>
        <v>3</v>
      </c>
      <c r="I140" s="9">
        <f t="shared" si="34"/>
        <v>1.0313327193259485</v>
      </c>
      <c r="J140" s="6">
        <f t="shared" si="41"/>
        <v>415</v>
      </c>
      <c r="K140" s="29">
        <f t="shared" si="37"/>
        <v>-2</v>
      </c>
      <c r="L140" s="29">
        <f t="shared" si="29"/>
        <v>2</v>
      </c>
      <c r="M140" s="29">
        <f t="shared" si="42"/>
        <v>4</v>
      </c>
      <c r="N140" s="29">
        <f t="shared" si="38"/>
        <v>0.47961630695443641</v>
      </c>
    </row>
    <row r="141" spans="1:14" x14ac:dyDescent="0.5">
      <c r="A141" s="24">
        <v>134</v>
      </c>
      <c r="B141" s="26">
        <v>21947</v>
      </c>
      <c r="C141" s="27">
        <v>391</v>
      </c>
      <c r="D141" s="37">
        <f t="shared" si="28"/>
        <v>461.375</v>
      </c>
      <c r="E141" s="37">
        <f t="shared" si="39"/>
        <v>487</v>
      </c>
      <c r="F141" s="38">
        <f t="shared" si="40"/>
        <v>0.80287474332648867</v>
      </c>
      <c r="G141" s="6">
        <f t="shared" si="35"/>
        <v>404.66855187050317</v>
      </c>
      <c r="H141" s="6">
        <f t="shared" si="36"/>
        <v>3</v>
      </c>
      <c r="I141" s="9">
        <f t="shared" si="34"/>
        <v>0.974052525951421</v>
      </c>
      <c r="J141" s="6">
        <f t="shared" si="41"/>
        <v>396</v>
      </c>
      <c r="K141" s="29">
        <f t="shared" si="37"/>
        <v>5</v>
      </c>
      <c r="L141" s="29">
        <f t="shared" si="29"/>
        <v>5</v>
      </c>
      <c r="M141" s="29">
        <f>L141^2</f>
        <v>25</v>
      </c>
      <c r="N141" s="29">
        <f t="shared" si="38"/>
        <v>1.2787723785166241</v>
      </c>
    </row>
    <row r="142" spans="1:14" x14ac:dyDescent="0.5">
      <c r="A142" s="24">
        <v>135</v>
      </c>
      <c r="B142" s="26">
        <v>21976</v>
      </c>
      <c r="C142" s="27">
        <v>419</v>
      </c>
      <c r="D142" s="37">
        <f t="shared" si="28"/>
        <v>465.20833333333331</v>
      </c>
      <c r="E142" s="37">
        <f t="shared" si="39"/>
        <v>490</v>
      </c>
      <c r="F142" s="38">
        <f t="shared" si="40"/>
        <v>0.85510204081632657</v>
      </c>
      <c r="G142" s="6">
        <f t="shared" si="35"/>
        <v>395.28610661797933</v>
      </c>
      <c r="H142" s="6">
        <f t="shared" si="36"/>
        <v>3</v>
      </c>
      <c r="I142" s="9">
        <f t="shared" si="34"/>
        <v>1.1361067388525012</v>
      </c>
      <c r="J142" s="6">
        <f t="shared" si="41"/>
        <v>463</v>
      </c>
      <c r="K142" s="29">
        <f t="shared" si="37"/>
        <v>44</v>
      </c>
      <c r="L142" s="29">
        <f t="shared" si="29"/>
        <v>44</v>
      </c>
      <c r="M142" s="29">
        <f t="shared" si="42"/>
        <v>1936</v>
      </c>
      <c r="N142" s="29">
        <f t="shared" si="38"/>
        <v>10.501193317422434</v>
      </c>
    </row>
    <row r="143" spans="1:14" x14ac:dyDescent="0.5">
      <c r="A143" s="24">
        <v>136</v>
      </c>
      <c r="B143" s="26">
        <v>22007</v>
      </c>
      <c r="C143" s="27">
        <v>461</v>
      </c>
      <c r="D143" s="37">
        <f>(C137+C149+2*SUM(C138:C148))/24</f>
        <v>469.33333333333331</v>
      </c>
      <c r="E143" s="37">
        <f t="shared" si="39"/>
        <v>493</v>
      </c>
      <c r="F143" s="38">
        <f t="shared" si="40"/>
        <v>0.93509127789046653</v>
      </c>
      <c r="G143" s="6">
        <f t="shared" si="35"/>
        <v>404.51975215194648</v>
      </c>
      <c r="H143" s="6">
        <f t="shared" si="36"/>
        <v>3</v>
      </c>
      <c r="I143" s="9">
        <f t="shared" si="34"/>
        <v>1.1032618404465095</v>
      </c>
      <c r="J143" s="6">
        <f t="shared" si="41"/>
        <v>439</v>
      </c>
      <c r="K143" s="29">
        <f t="shared" si="37"/>
        <v>-22</v>
      </c>
      <c r="L143" s="29">
        <f t="shared" si="29"/>
        <v>22</v>
      </c>
      <c r="M143" s="29">
        <f t="shared" si="42"/>
        <v>484</v>
      </c>
      <c r="N143" s="29">
        <f t="shared" si="38"/>
        <v>4.7722342733188716</v>
      </c>
    </row>
    <row r="144" spans="1:14" x14ac:dyDescent="0.5">
      <c r="A144" s="24">
        <v>137</v>
      </c>
      <c r="B144" s="26">
        <v>22037</v>
      </c>
      <c r="C144" s="27">
        <v>472</v>
      </c>
      <c r="D144" s="37">
        <f t="shared" ref="D144" si="43">(C138+C150+2*SUM(C139:C149))/24</f>
        <v>472.75</v>
      </c>
      <c r="E144" s="37">
        <f t="shared" si="39"/>
        <v>496</v>
      </c>
      <c r="F144" s="38">
        <f t="shared" si="40"/>
        <v>0.95161290322580649</v>
      </c>
      <c r="G144" s="6">
        <f t="shared" si="35"/>
        <v>408.92352362696073</v>
      </c>
      <c r="H144" s="6">
        <f t="shared" si="36"/>
        <v>3</v>
      </c>
      <c r="I144" s="9">
        <f t="shared" si="34"/>
        <v>1.1458373895154625</v>
      </c>
      <c r="J144" s="6">
        <f t="shared" si="41"/>
        <v>467</v>
      </c>
      <c r="K144" s="29">
        <f t="shared" si="37"/>
        <v>-5</v>
      </c>
      <c r="L144" s="29">
        <f t="shared" si="29"/>
        <v>5</v>
      </c>
      <c r="M144" s="29">
        <f t="shared" si="42"/>
        <v>25</v>
      </c>
      <c r="N144" s="29">
        <f t="shared" si="38"/>
        <v>1.0593220338983049</v>
      </c>
    </row>
    <row r="145" spans="1:15" x14ac:dyDescent="0.5">
      <c r="A145" s="24">
        <v>138</v>
      </c>
      <c r="B145" s="26">
        <v>22068</v>
      </c>
      <c r="C145" s="27">
        <v>535</v>
      </c>
      <c r="D145" s="37">
        <f>(C139+C151+2*SUM(C140:C150))/24</f>
        <v>475.04166666666669</v>
      </c>
      <c r="E145" s="37">
        <f t="shared" si="39"/>
        <v>499</v>
      </c>
      <c r="F145" s="38">
        <f>C145/E145</f>
        <v>1.0721442885771544</v>
      </c>
      <c r="G145" s="6">
        <f t="shared" si="35"/>
        <v>410.48469195424968</v>
      </c>
      <c r="H145" s="6">
        <f t="shared" si="36"/>
        <v>3</v>
      </c>
      <c r="I145" s="9">
        <f t="shared" si="34"/>
        <v>1.3131817882878247</v>
      </c>
      <c r="J145" s="6">
        <f t="shared" si="41"/>
        <v>541</v>
      </c>
      <c r="K145" s="29">
        <f t="shared" si="37"/>
        <v>6</v>
      </c>
      <c r="L145" s="29">
        <f t="shared" si="29"/>
        <v>6</v>
      </c>
      <c r="M145" s="29">
        <f t="shared" si="42"/>
        <v>36</v>
      </c>
      <c r="N145" s="29">
        <f t="shared" si="38"/>
        <v>1.1214953271028036</v>
      </c>
    </row>
    <row r="146" spans="1:15" x14ac:dyDescent="0.5">
      <c r="A146" s="24">
        <v>139</v>
      </c>
      <c r="B146" s="26">
        <v>22098</v>
      </c>
      <c r="C146" s="27">
        <v>622</v>
      </c>
      <c r="D146" s="27"/>
      <c r="E146" s="37">
        <f t="shared" si="39"/>
        <v>502</v>
      </c>
      <c r="F146" s="38">
        <f>C146/E146</f>
        <v>1.2390438247011952</v>
      </c>
      <c r="G146" s="6">
        <f t="shared" si="35"/>
        <v>415.61586968753909</v>
      </c>
      <c r="H146" s="6">
        <f t="shared" si="36"/>
        <v>3</v>
      </c>
      <c r="I146" s="9">
        <f t="shared" si="34"/>
        <v>1.4803394936088099</v>
      </c>
      <c r="J146" s="6">
        <f t="shared" si="41"/>
        <v>612</v>
      </c>
      <c r="K146" s="29">
        <f t="shared" si="37"/>
        <v>-10</v>
      </c>
      <c r="L146" s="29">
        <f t="shared" si="29"/>
        <v>10</v>
      </c>
      <c r="M146" s="29">
        <f t="shared" si="42"/>
        <v>100</v>
      </c>
      <c r="N146" s="29">
        <f t="shared" si="38"/>
        <v>1.607717041800643</v>
      </c>
    </row>
    <row r="147" spans="1:15" x14ac:dyDescent="0.5">
      <c r="A147" s="24">
        <v>140</v>
      </c>
      <c r="B147" s="26">
        <v>22129</v>
      </c>
      <c r="C147" s="27">
        <v>606</v>
      </c>
      <c r="D147" s="27"/>
      <c r="E147" s="37">
        <f t="shared" si="39"/>
        <v>505</v>
      </c>
      <c r="F147" s="38">
        <f t="shared" ref="F147:F151" si="44">C147/E147</f>
        <v>1.2</v>
      </c>
      <c r="G147" s="6">
        <f t="shared" si="35"/>
        <v>416.25497512178254</v>
      </c>
      <c r="H147" s="6">
        <f t="shared" si="36"/>
        <v>3</v>
      </c>
      <c r="I147" s="9">
        <f t="shared" si="34"/>
        <v>1.4737151432639395</v>
      </c>
      <c r="J147" s="6">
        <f t="shared" si="41"/>
        <v>617</v>
      </c>
      <c r="K147" s="29">
        <f t="shared" si="37"/>
        <v>11</v>
      </c>
      <c r="L147" s="29">
        <f t="shared" si="29"/>
        <v>11</v>
      </c>
      <c r="M147" s="29">
        <f t="shared" si="42"/>
        <v>121</v>
      </c>
      <c r="N147" s="29">
        <f t="shared" si="38"/>
        <v>1.8151815181518154</v>
      </c>
    </row>
    <row r="148" spans="1:15" x14ac:dyDescent="0.5">
      <c r="A148" s="24">
        <v>141</v>
      </c>
      <c r="B148" s="26">
        <v>22160</v>
      </c>
      <c r="C148" s="27">
        <v>508</v>
      </c>
      <c r="D148" s="27"/>
      <c r="E148" s="37">
        <f t="shared" si="39"/>
        <v>508</v>
      </c>
      <c r="F148" s="38">
        <f t="shared" si="44"/>
        <v>1</v>
      </c>
      <c r="G148" s="6">
        <f t="shared" si="35"/>
        <v>419.612993143229</v>
      </c>
      <c r="H148" s="6">
        <f t="shared" si="36"/>
        <v>3</v>
      </c>
      <c r="I148" s="9">
        <f t="shared" ref="I148:I156" si="45">$E$4*(C136/G136)+(1-$E$4)*I136</f>
        <v>1.2084342112218218</v>
      </c>
      <c r="J148" s="6">
        <f t="shared" si="41"/>
        <v>507</v>
      </c>
      <c r="K148" s="29">
        <f t="shared" si="37"/>
        <v>-1</v>
      </c>
      <c r="L148" s="29">
        <f t="shared" si="29"/>
        <v>1</v>
      </c>
      <c r="M148" s="29">
        <f t="shared" si="42"/>
        <v>1</v>
      </c>
      <c r="N148" s="29">
        <f t="shared" si="38"/>
        <v>0.19685039370078738</v>
      </c>
    </row>
    <row r="149" spans="1:15" x14ac:dyDescent="0.5">
      <c r="A149" s="24">
        <v>142</v>
      </c>
      <c r="B149" s="26">
        <v>22190</v>
      </c>
      <c r="C149" s="27">
        <v>461</v>
      </c>
      <c r="D149" s="27"/>
      <c r="E149" s="37">
        <f t="shared" si="39"/>
        <v>511</v>
      </c>
      <c r="F149" s="38">
        <f t="shared" si="44"/>
        <v>0.90215264187866928</v>
      </c>
      <c r="G149" s="6">
        <f t="shared" si="35"/>
        <v>427.79324847645802</v>
      </c>
      <c r="H149" s="6">
        <f t="shared" si="36"/>
        <v>3</v>
      </c>
      <c r="I149" s="9">
        <f t="shared" si="45"/>
        <v>1.0504191482683209</v>
      </c>
      <c r="J149" s="6">
        <f t="shared" si="41"/>
        <v>444</v>
      </c>
      <c r="K149" s="29">
        <f t="shared" si="37"/>
        <v>-17</v>
      </c>
      <c r="L149" s="29">
        <f t="shared" ref="L149:L151" si="46">ABS(K149)</f>
        <v>17</v>
      </c>
      <c r="M149" s="29">
        <f t="shared" si="42"/>
        <v>289</v>
      </c>
      <c r="N149" s="29">
        <f t="shared" si="38"/>
        <v>3.68763557483731</v>
      </c>
    </row>
    <row r="150" spans="1:15" x14ac:dyDescent="0.5">
      <c r="A150" s="24">
        <v>143</v>
      </c>
      <c r="B150" s="26">
        <v>22221</v>
      </c>
      <c r="C150" s="27">
        <v>390</v>
      </c>
      <c r="D150" s="27"/>
      <c r="E150" s="37">
        <f t="shared" si="39"/>
        <v>514</v>
      </c>
      <c r="F150" s="38">
        <f t="shared" si="44"/>
        <v>0.75875486381322954</v>
      </c>
      <c r="G150" s="6">
        <f t="shared" si="35"/>
        <v>429.47875626379187</v>
      </c>
      <c r="H150" s="6">
        <f t="shared" si="36"/>
        <v>3</v>
      </c>
      <c r="I150" s="9">
        <f t="shared" si="45"/>
        <v>0.91406090803255058</v>
      </c>
      <c r="J150" s="6">
        <f t="shared" si="41"/>
        <v>394</v>
      </c>
      <c r="K150" s="29">
        <f t="shared" si="37"/>
        <v>4</v>
      </c>
      <c r="L150" s="29">
        <f>ABS(K150)</f>
        <v>4</v>
      </c>
      <c r="M150" s="29">
        <f t="shared" si="42"/>
        <v>16</v>
      </c>
      <c r="N150" s="29">
        <f t="shared" si="38"/>
        <v>1.0256410256410255</v>
      </c>
    </row>
    <row r="151" spans="1:15" ht="23.5" thickBot="1" x14ac:dyDescent="0.55000000000000004">
      <c r="A151" s="24">
        <v>144</v>
      </c>
      <c r="B151" s="49">
        <v>22251</v>
      </c>
      <c r="C151" s="50">
        <v>432</v>
      </c>
      <c r="D151" s="50"/>
      <c r="E151" s="81">
        <f t="shared" si="39"/>
        <v>517</v>
      </c>
      <c r="F151" s="82">
        <f t="shared" si="44"/>
        <v>0.83558994197292069</v>
      </c>
      <c r="G151" s="51">
        <f t="shared" si="35"/>
        <v>431.6185198353038</v>
      </c>
      <c r="H151" s="51">
        <f t="shared" si="36"/>
        <v>3</v>
      </c>
      <c r="I151" s="83">
        <f t="shared" si="45"/>
        <v>1.0051684629241537</v>
      </c>
      <c r="J151" s="51">
        <f>ROUND((G150+H150) * I151, 0)</f>
        <v>435</v>
      </c>
      <c r="K151" s="29">
        <f t="shared" si="37"/>
        <v>3</v>
      </c>
      <c r="L151" s="29">
        <f t="shared" si="46"/>
        <v>3</v>
      </c>
      <c r="M151" s="29">
        <f t="shared" si="42"/>
        <v>9</v>
      </c>
      <c r="N151" s="29">
        <f t="shared" si="38"/>
        <v>0.69444444444444442</v>
      </c>
    </row>
    <row r="152" spans="1:15" x14ac:dyDescent="0.5">
      <c r="A152" s="84">
        <v>145</v>
      </c>
      <c r="B152" s="53">
        <v>22282</v>
      </c>
      <c r="C152" s="57"/>
      <c r="D152" s="57"/>
      <c r="E152" s="57"/>
      <c r="F152" s="85"/>
      <c r="G152" s="57"/>
      <c r="H152" s="57"/>
      <c r="I152" s="86">
        <f>$E$4*(C140/G140)+(1-$E$4)*I140</f>
        <v>1.0330891031374472</v>
      </c>
      <c r="J152" s="87">
        <f>ROUND(($G$151+$H$151) * I152, 0)</f>
        <v>449</v>
      </c>
      <c r="K152" s="93"/>
      <c r="L152" s="93"/>
      <c r="M152" s="93"/>
      <c r="N152" s="93"/>
      <c r="O152" s="93"/>
    </row>
    <row r="153" spans="1:15" x14ac:dyDescent="0.5">
      <c r="A153" s="88">
        <v>146</v>
      </c>
      <c r="B153" s="47">
        <v>22313</v>
      </c>
      <c r="C153" s="7"/>
      <c r="D153" s="7"/>
      <c r="E153" s="7"/>
      <c r="F153" s="80"/>
      <c r="G153" s="7"/>
      <c r="H153" s="7"/>
      <c r="I153" s="79">
        <f>$E$4*(C141/G141)+(1-$E$4)*I141</f>
        <v>0.96934375661438166</v>
      </c>
      <c r="J153" s="89">
        <f t="shared" ref="J153:J157" si="47">ROUND(($G$151+$H$151) * I153, 0)</f>
        <v>421</v>
      </c>
    </row>
    <row r="154" spans="1:15" x14ac:dyDescent="0.5">
      <c r="A154" s="88">
        <v>147</v>
      </c>
      <c r="B154" s="47">
        <v>22341</v>
      </c>
      <c r="C154" s="7"/>
      <c r="D154" s="7"/>
      <c r="E154" s="7"/>
      <c r="F154" s="80"/>
      <c r="G154" s="7"/>
      <c r="H154" s="7"/>
      <c r="I154" s="79">
        <f>$E$4*(C142/G142)+(1-$E$4)*I142</f>
        <v>1.0903311664444764</v>
      </c>
      <c r="J154" s="89">
        <f t="shared" si="47"/>
        <v>474</v>
      </c>
    </row>
    <row r="155" spans="1:15" x14ac:dyDescent="0.5">
      <c r="A155" s="88">
        <v>148</v>
      </c>
      <c r="B155" s="47">
        <v>22372</v>
      </c>
      <c r="C155" s="7"/>
      <c r="D155" s="7"/>
      <c r="E155" s="7"/>
      <c r="F155" s="80"/>
      <c r="G155" s="7"/>
      <c r="H155" s="7"/>
      <c r="I155" s="79">
        <f>$E$4*(C143/G143)+(1-$E$4)*I143</f>
        <v>1.1251294217216146</v>
      </c>
      <c r="J155" s="89">
        <f t="shared" si="47"/>
        <v>489</v>
      </c>
    </row>
    <row r="156" spans="1:15" x14ac:dyDescent="0.5">
      <c r="A156" s="88">
        <v>149</v>
      </c>
      <c r="B156" s="47">
        <v>22402</v>
      </c>
      <c r="C156" s="7"/>
      <c r="D156" s="7"/>
      <c r="E156" s="7"/>
      <c r="F156" s="80"/>
      <c r="G156" s="7"/>
      <c r="H156" s="7"/>
      <c r="I156" s="79">
        <f t="shared" si="45"/>
        <v>1.1508967670714105</v>
      </c>
      <c r="J156" s="89">
        <f>ROUND(($G$151+$H$151) * I156, 0)</f>
        <v>500</v>
      </c>
    </row>
    <row r="157" spans="1:15" ht="23.5" thickBot="1" x14ac:dyDescent="0.55000000000000004">
      <c r="A157" s="90">
        <v>150</v>
      </c>
      <c r="B157" s="56">
        <v>22433</v>
      </c>
      <c r="C157" s="58"/>
      <c r="D157" s="58"/>
      <c r="E157" s="58"/>
      <c r="F157" s="58"/>
      <c r="G157" s="58"/>
      <c r="H157" s="58"/>
      <c r="I157" s="91">
        <f>$E$4*(C145/G145)+(1-$E$4)*I145</f>
        <v>1.3072612982296734</v>
      </c>
      <c r="J157" s="92">
        <f t="shared" si="47"/>
        <v>568</v>
      </c>
    </row>
    <row r="158" spans="1:15" ht="23.5" x14ac:dyDescent="0.55000000000000004">
      <c r="F158" s="77"/>
      <c r="J158" s="76"/>
      <c r="K158" s="76"/>
      <c r="L158" s="76"/>
      <c r="M158" s="76"/>
    </row>
    <row r="159" spans="1:15" ht="23.5" x14ac:dyDescent="0.55000000000000004">
      <c r="F159" s="14"/>
      <c r="J159" s="76"/>
      <c r="K159" s="76"/>
      <c r="L159" s="76"/>
      <c r="M159" s="76"/>
    </row>
    <row r="160" spans="1:15" ht="23.5" x14ac:dyDescent="0.55000000000000004">
      <c r="F160" s="14"/>
      <c r="J160" s="76"/>
      <c r="K160" s="76"/>
      <c r="L160" s="76"/>
      <c r="M160" s="76"/>
    </row>
    <row r="161" spans="6:13" ht="23.5" x14ac:dyDescent="0.55000000000000004">
      <c r="F161" s="14"/>
      <c r="J161" s="76"/>
      <c r="K161" s="76"/>
      <c r="L161" s="76"/>
      <c r="M161" s="76"/>
    </row>
    <row r="162" spans="6:13" ht="23.5" x14ac:dyDescent="0.55000000000000004">
      <c r="F162" s="14"/>
      <c r="J162" s="76"/>
      <c r="K162" s="76"/>
      <c r="L162" s="76"/>
      <c r="M162" s="76"/>
    </row>
  </sheetData>
  <mergeCells count="1">
    <mergeCell ref="P8:Q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9B3E-E7C3-48EB-8227-52FB1828B064}">
  <dimension ref="B2:F10"/>
  <sheetViews>
    <sheetView topLeftCell="A3" zoomScale="151" workbookViewId="0">
      <selection activeCell="B6" sqref="B6"/>
    </sheetView>
  </sheetViews>
  <sheetFormatPr defaultRowHeight="14.5" x14ac:dyDescent="0.35"/>
  <sheetData>
    <row r="2" spans="2:6" x14ac:dyDescent="0.35">
      <c r="B2" s="97" t="s">
        <v>49</v>
      </c>
    </row>
    <row r="3" spans="2:6" ht="15" thickBot="1" x14ac:dyDescent="0.4"/>
    <row r="4" spans="2:6" ht="15" thickBot="1" x14ac:dyDescent="0.4">
      <c r="B4" s="114" t="s">
        <v>46</v>
      </c>
      <c r="C4" s="116" t="s">
        <v>50</v>
      </c>
      <c r="D4" s="117"/>
      <c r="E4" s="117"/>
      <c r="F4" s="118"/>
    </row>
    <row r="5" spans="2:6" ht="15" thickBot="1" x14ac:dyDescent="0.4">
      <c r="B5" s="115"/>
      <c r="C5" s="109" t="s">
        <v>51</v>
      </c>
      <c r="D5" s="110" t="s">
        <v>52</v>
      </c>
      <c r="E5" s="109" t="s">
        <v>53</v>
      </c>
      <c r="F5" s="111" t="s">
        <v>54</v>
      </c>
    </row>
    <row r="6" spans="2:6" x14ac:dyDescent="0.35">
      <c r="B6" s="106" t="s">
        <v>55</v>
      </c>
      <c r="C6" s="107">
        <f>'Moving Average'!L6</f>
        <v>31.97887323943662</v>
      </c>
      <c r="D6" s="107">
        <f>'Exponential Smoothing'!L9</f>
        <v>26.847222222222221</v>
      </c>
      <c r="E6" s="107">
        <f>'Holt''s'!M9</f>
        <v>25.652777777777779</v>
      </c>
      <c r="F6" s="108">
        <f>Winter!Q10</f>
        <v>8.5833333333333339</v>
      </c>
    </row>
    <row r="7" spans="2:6" x14ac:dyDescent="0.35">
      <c r="B7" s="101" t="s">
        <v>39</v>
      </c>
      <c r="C7" s="98">
        <f>'Moving Average'!L7</f>
        <v>11.019970858391321</v>
      </c>
      <c r="D7" s="98">
        <f>'Exponential Smoothing'!L10</f>
        <v>9.9945285777253456</v>
      </c>
      <c r="E7" s="98">
        <f>'Holt''s'!M10</f>
        <v>9.0831049501809158</v>
      </c>
      <c r="F7" s="102">
        <f>Winter!Q11</f>
        <v>3.5259814553018427</v>
      </c>
    </row>
    <row r="8" spans="2:6" ht="15" thickBot="1" x14ac:dyDescent="0.4">
      <c r="B8" s="103" t="s">
        <v>38</v>
      </c>
      <c r="C8" s="104">
        <f>'Moving Average'!L8</f>
        <v>1776.5140845070423</v>
      </c>
      <c r="D8" s="104">
        <f>'Exponential Smoothing'!L11</f>
        <v>1325.0555555555557</v>
      </c>
      <c r="E8" s="104">
        <f>'Holt''s'!M11</f>
        <v>1128.5416666666667</v>
      </c>
      <c r="F8" s="105">
        <f>Winter!Q12</f>
        <v>141.75</v>
      </c>
    </row>
    <row r="9" spans="2:6" x14ac:dyDescent="0.35">
      <c r="B9" s="99"/>
      <c r="C9" s="100"/>
      <c r="D9" s="100"/>
      <c r="E9" s="100"/>
      <c r="F9" s="100"/>
    </row>
    <row r="10" spans="2:6" x14ac:dyDescent="0.35">
      <c r="C10" s="100"/>
      <c r="D10" s="100"/>
      <c r="E10" s="100"/>
      <c r="F10" s="100"/>
    </row>
  </sheetData>
  <mergeCells count="2">
    <mergeCell ref="B4:B5"/>
    <mergeCell ref="C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Moving Average</vt:lpstr>
      <vt:lpstr>Exponential Smoothing</vt:lpstr>
      <vt:lpstr>Holts summary</vt:lpstr>
      <vt:lpstr>Holt's</vt:lpstr>
      <vt:lpstr>Static summary</vt:lpstr>
      <vt:lpstr>Winter</vt:lpstr>
      <vt:lpstr>Summary</vt:lpstr>
      <vt:lpstr>BIAS</vt:lpstr>
      <vt:lpstr>MAD</vt:lpstr>
      <vt:lpstr>MAPE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user22</dc:creator>
  <cp:lastModifiedBy>Syeinrita Devi Anbealagan</cp:lastModifiedBy>
  <dcterms:created xsi:type="dcterms:W3CDTF">2019-10-16T07:44:10Z</dcterms:created>
  <dcterms:modified xsi:type="dcterms:W3CDTF">2024-05-17T03:14:25Z</dcterms:modified>
</cp:coreProperties>
</file>