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1e09f084259ec/Desktop/Metodos numericos/"/>
    </mc:Choice>
  </mc:AlternateContent>
  <xr:revisionPtr revIDLastSave="20" documentId="14_{E83742CC-ED3F-4CA7-8394-EBC3EA0B9E3A}" xr6:coauthVersionLast="45" xr6:coauthVersionMax="45" xr10:uidLastSave="{7575E61E-1405-41E6-A7F5-5F96523A123A}"/>
  <bookViews>
    <workbookView xWindow="-110" yWindow="-110" windowWidth="21820" windowHeight="14020" activeTab="1" xr2:uid="{8345F811-F292-410C-B42C-3B390FA5020C}"/>
  </bookViews>
  <sheets>
    <sheet name="Bisección" sheetId="1" r:id="rId1"/>
    <sheet name="Secante" sheetId="2" r:id="rId2"/>
    <sheet name="Newton-Raph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B19" i="2"/>
  <c r="C19" i="2"/>
  <c r="D19" i="2" s="1"/>
  <c r="E19" i="2"/>
  <c r="F19" i="2"/>
  <c r="B18" i="2"/>
  <c r="C18" i="2"/>
  <c r="D18" i="2" s="1"/>
  <c r="E18" i="2"/>
  <c r="F18" i="2"/>
  <c r="O8" i="1"/>
  <c r="E5" i="3"/>
  <c r="D5" i="3"/>
  <c r="F7" i="2"/>
  <c r="F6" i="2"/>
  <c r="E6" i="2"/>
  <c r="P8" i="1"/>
  <c r="C5" i="1"/>
  <c r="C6" i="1"/>
  <c r="C7" i="1"/>
  <c r="C8" i="1"/>
  <c r="C9" i="1"/>
  <c r="C10" i="1"/>
  <c r="C11" i="1"/>
  <c r="C12" i="1"/>
  <c r="C13" i="1"/>
  <c r="B14" i="1" l="1"/>
  <c r="C14" i="1" s="1"/>
  <c r="B15" i="1" l="1"/>
  <c r="F5" i="3"/>
  <c r="C6" i="3" s="1"/>
  <c r="B6" i="3"/>
  <c r="B7" i="3" s="1"/>
  <c r="B8" i="3" s="1"/>
  <c r="B9" i="3" s="1"/>
  <c r="B10" i="3" s="1"/>
  <c r="D6" i="2"/>
  <c r="C7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N8" i="1"/>
  <c r="Q8" i="1" s="1"/>
  <c r="D6" i="3" l="1"/>
  <c r="E6" i="3"/>
  <c r="E7" i="2"/>
  <c r="D7" i="2"/>
  <c r="F8" i="2"/>
  <c r="B16" i="1"/>
  <c r="C15" i="1"/>
  <c r="R8" i="1"/>
  <c r="L9" i="1" s="1"/>
  <c r="O9" i="1" s="1"/>
  <c r="C8" i="2" l="1"/>
  <c r="F6" i="3"/>
  <c r="C7" i="3" s="1"/>
  <c r="B17" i="1"/>
  <c r="C16" i="1"/>
  <c r="M9" i="1"/>
  <c r="P9" i="1" s="1"/>
  <c r="E8" i="2" l="1"/>
  <c r="D8" i="2"/>
  <c r="F9" i="2"/>
  <c r="D7" i="3"/>
  <c r="E7" i="3"/>
  <c r="B18" i="1"/>
  <c r="C17" i="1"/>
  <c r="N9" i="1"/>
  <c r="C9" i="2" l="1"/>
  <c r="F7" i="3"/>
  <c r="C8" i="3" s="1"/>
  <c r="D8" i="3" s="1"/>
  <c r="E8" i="3"/>
  <c r="B19" i="1"/>
  <c r="C18" i="1"/>
  <c r="Q9" i="1"/>
  <c r="R9" i="1" s="1"/>
  <c r="S9" i="1"/>
  <c r="F10" i="2" l="1"/>
  <c r="D9" i="2"/>
  <c r="E9" i="2"/>
  <c r="F8" i="3"/>
  <c r="C9" i="3" s="1"/>
  <c r="B20" i="1"/>
  <c r="C19" i="1"/>
  <c r="M10" i="1"/>
  <c r="P10" i="1" s="1"/>
  <c r="L10" i="1"/>
  <c r="C10" i="2" l="1"/>
  <c r="D9" i="3"/>
  <c r="E9" i="3"/>
  <c r="B21" i="1"/>
  <c r="C21" i="1" s="1"/>
  <c r="C20" i="1"/>
  <c r="N10" i="1"/>
  <c r="O10" i="1"/>
  <c r="D10" i="2" l="1"/>
  <c r="E10" i="2"/>
  <c r="F11" i="2"/>
  <c r="F9" i="3"/>
  <c r="C10" i="3" s="1"/>
  <c r="Q10" i="1"/>
  <c r="R10" i="1" s="1"/>
  <c r="S10" i="1"/>
  <c r="C11" i="2" l="1"/>
  <c r="E10" i="3"/>
  <c r="D10" i="3"/>
  <c r="M11" i="1"/>
  <c r="P11" i="1" s="1"/>
  <c r="L11" i="1"/>
  <c r="D11" i="2" l="1"/>
  <c r="E11" i="2"/>
  <c r="C12" i="2" s="1"/>
  <c r="F12" i="2"/>
  <c r="F10" i="3"/>
  <c r="C11" i="3" s="1"/>
  <c r="D11" i="3" s="1"/>
  <c r="N11" i="1"/>
  <c r="O11" i="1"/>
  <c r="E12" i="2" l="1"/>
  <c r="F13" i="2"/>
  <c r="D12" i="2"/>
  <c r="C13" i="2" s="1"/>
  <c r="E11" i="3"/>
  <c r="F11" i="3" s="1"/>
  <c r="S11" i="1"/>
  <c r="Q11" i="1"/>
  <c r="R11" i="1" s="1"/>
  <c r="D13" i="2" l="1"/>
  <c r="E13" i="2"/>
  <c r="C14" i="2" s="1"/>
  <c r="F14" i="2"/>
  <c r="L12" i="1"/>
  <c r="M12" i="1"/>
  <c r="P12" i="1" s="1"/>
  <c r="D14" i="2" l="1"/>
  <c r="F15" i="2"/>
  <c r="E14" i="2"/>
  <c r="C15" i="2" s="1"/>
  <c r="N12" i="1"/>
  <c r="O12" i="1"/>
  <c r="F16" i="2" l="1"/>
  <c r="E15" i="2"/>
  <c r="D15" i="2"/>
  <c r="C16" i="2" s="1"/>
  <c r="Q12" i="1"/>
  <c r="R12" i="1" s="1"/>
  <c r="S12" i="1"/>
  <c r="D16" i="2" l="1"/>
  <c r="F17" i="2"/>
  <c r="E16" i="2"/>
  <c r="C17" i="2" s="1"/>
  <c r="L13" i="1"/>
  <c r="M13" i="1"/>
  <c r="P13" i="1" s="1"/>
  <c r="E17" i="2" l="1"/>
  <c r="D17" i="2"/>
  <c r="N13" i="1"/>
  <c r="O13" i="1"/>
  <c r="S13" i="1" l="1"/>
  <c r="Q13" i="1"/>
  <c r="R13" i="1" s="1"/>
  <c r="L14" i="1" l="1"/>
  <c r="M14" i="1"/>
  <c r="P14" i="1" s="1"/>
  <c r="O14" i="1" l="1"/>
  <c r="N14" i="1"/>
  <c r="Q14" i="1" l="1"/>
  <c r="R14" i="1" s="1"/>
  <c r="S14" i="1"/>
  <c r="L15" i="1" l="1"/>
  <c r="M15" i="1"/>
  <c r="P15" i="1" s="1"/>
  <c r="N15" i="1" l="1"/>
  <c r="O15" i="1"/>
  <c r="S15" i="1" l="1"/>
  <c r="Q15" i="1"/>
  <c r="R15" i="1" s="1"/>
  <c r="M16" i="1" l="1"/>
  <c r="P16" i="1" s="1"/>
  <c r="L16" i="1"/>
  <c r="N16" i="1" l="1"/>
  <c r="O16" i="1"/>
  <c r="Q16" i="1" l="1"/>
  <c r="R16" i="1" s="1"/>
  <c r="S16" i="1"/>
  <c r="L17" i="1" l="1"/>
  <c r="M17" i="1"/>
  <c r="P17" i="1" s="1"/>
  <c r="N17" i="1" l="1"/>
  <c r="O17" i="1"/>
  <c r="Q17" i="1" l="1"/>
  <c r="R17" i="1" s="1"/>
  <c r="S17" i="1"/>
  <c r="L18" i="1" l="1"/>
  <c r="M18" i="1"/>
  <c r="P18" i="1" s="1"/>
  <c r="N18" i="1" l="1"/>
  <c r="O18" i="1"/>
  <c r="S18" i="1" l="1"/>
  <c r="Q18" i="1"/>
  <c r="R18" i="1" s="1"/>
  <c r="M19" i="1" l="1"/>
  <c r="P19" i="1" s="1"/>
  <c r="L19" i="1"/>
  <c r="O19" i="1" l="1"/>
  <c r="N19" i="1"/>
  <c r="Q19" i="1" l="1"/>
  <c r="R19" i="1" s="1"/>
  <c r="S19" i="1"/>
  <c r="L20" i="1" l="1"/>
  <c r="M20" i="1"/>
  <c r="P20" i="1" s="1"/>
  <c r="N20" i="1" l="1"/>
  <c r="O20" i="1"/>
  <c r="S20" i="1" l="1"/>
  <c r="Q20" i="1"/>
  <c r="R20" i="1" s="1"/>
  <c r="M21" i="1" l="1"/>
  <c r="P21" i="1" s="1"/>
  <c r="L21" i="1"/>
  <c r="O21" i="1" l="1"/>
  <c r="N21" i="1"/>
  <c r="Q21" i="1" l="1"/>
  <c r="R21" i="1" s="1"/>
  <c r="S21" i="1"/>
  <c r="L22" i="1" l="1"/>
  <c r="M22" i="1"/>
  <c r="P22" i="1" s="1"/>
  <c r="N22" i="1" l="1"/>
  <c r="O22" i="1"/>
  <c r="S22" i="1" l="1"/>
  <c r="Q22" i="1"/>
  <c r="R22" i="1" s="1"/>
  <c r="L23" i="1" l="1"/>
  <c r="M23" i="1"/>
  <c r="P23" i="1" s="1"/>
  <c r="O23" i="1" l="1"/>
  <c r="N23" i="1"/>
  <c r="Q23" i="1" l="1"/>
  <c r="R23" i="1" s="1"/>
  <c r="S23" i="1"/>
  <c r="M24" i="1" l="1"/>
  <c r="P24" i="1" s="1"/>
  <c r="L24" i="1"/>
  <c r="N24" i="1" l="1"/>
  <c r="O24" i="1"/>
  <c r="Q24" i="1" l="1"/>
  <c r="R24" i="1" s="1"/>
  <c r="S24" i="1"/>
  <c r="L25" i="1" l="1"/>
  <c r="M25" i="1"/>
  <c r="P25" i="1" s="1"/>
  <c r="O25" i="1" l="1"/>
  <c r="N25" i="1"/>
  <c r="Q25" i="1" l="1"/>
  <c r="R25" i="1" s="1"/>
  <c r="S25" i="1"/>
  <c r="L26" i="1" l="1"/>
  <c r="M26" i="1"/>
  <c r="P26" i="1" s="1"/>
  <c r="O26" i="1" l="1"/>
  <c r="N26" i="1"/>
  <c r="Q26" i="1" l="1"/>
  <c r="R26" i="1" s="1"/>
  <c r="S26" i="1"/>
  <c r="L27" i="1" l="1"/>
  <c r="M27" i="1"/>
  <c r="P27" i="1" s="1"/>
  <c r="O27" i="1" l="1"/>
  <c r="N27" i="1"/>
  <c r="S27" i="1" l="1"/>
  <c r="Q27" i="1"/>
  <c r="R27" i="1" s="1"/>
  <c r="M28" i="1" l="1"/>
  <c r="P28" i="1" s="1"/>
  <c r="L28" i="1"/>
  <c r="N28" i="1" l="1"/>
  <c r="O28" i="1"/>
  <c r="S28" i="1" l="1"/>
  <c r="Q28" i="1"/>
  <c r="R28" i="1" s="1"/>
  <c r="L29" i="1" l="1"/>
  <c r="M29" i="1"/>
  <c r="P29" i="1" s="1"/>
  <c r="O29" i="1" l="1"/>
  <c r="N29" i="1"/>
  <c r="S29" i="1" l="1"/>
  <c r="Q29" i="1"/>
  <c r="R29" i="1" s="1"/>
  <c r="L30" i="1" l="1"/>
  <c r="M30" i="1"/>
  <c r="P30" i="1" s="1"/>
  <c r="O30" i="1" l="1"/>
  <c r="N30" i="1"/>
  <c r="S30" i="1" l="1"/>
  <c r="Q30" i="1"/>
  <c r="R30" i="1" s="1"/>
  <c r="M31" i="1" l="1"/>
  <c r="P31" i="1" s="1"/>
  <c r="L31" i="1"/>
  <c r="N31" i="1" l="1"/>
  <c r="O31" i="1"/>
  <c r="S31" i="1" l="1"/>
  <c r="Q31" i="1"/>
  <c r="R31" i="1" s="1"/>
  <c r="L32" i="1" l="1"/>
  <c r="M32" i="1"/>
  <c r="P32" i="1" s="1"/>
  <c r="O32" i="1" l="1"/>
  <c r="N32" i="1"/>
  <c r="Q32" i="1" l="1"/>
  <c r="R32" i="1" s="1"/>
  <c r="S32" i="1"/>
  <c r="M33" i="1" l="1"/>
  <c r="P33" i="1" s="1"/>
  <c r="L33" i="1"/>
  <c r="N33" i="1" l="1"/>
  <c r="O33" i="1"/>
  <c r="Q33" i="1" l="1"/>
  <c r="R33" i="1" s="1"/>
  <c r="S33" i="1"/>
  <c r="M34" i="1" l="1"/>
  <c r="P34" i="1" s="1"/>
  <c r="L34" i="1"/>
  <c r="O34" i="1" l="1"/>
  <c r="N34" i="1"/>
  <c r="Q34" i="1" l="1"/>
  <c r="R34" i="1" s="1"/>
  <c r="S34" i="1"/>
  <c r="L35" i="1" l="1"/>
  <c r="M35" i="1"/>
  <c r="P35" i="1" s="1"/>
  <c r="N35" i="1" l="1"/>
  <c r="O35" i="1"/>
  <c r="Q35" i="1" l="1"/>
  <c r="R35" i="1" s="1"/>
  <c r="S35" i="1"/>
  <c r="L36" i="1" l="1"/>
  <c r="M36" i="1"/>
  <c r="P36" i="1" s="1"/>
  <c r="N36" i="1" l="1"/>
  <c r="O36" i="1"/>
  <c r="S36" i="1" l="1"/>
  <c r="Q36" i="1"/>
  <c r="R36" i="1" s="1"/>
  <c r="L37" i="1" l="1"/>
  <c r="M37" i="1"/>
  <c r="P37" i="1" s="1"/>
  <c r="N37" i="1" l="1"/>
  <c r="O37" i="1"/>
  <c r="Q37" i="1" l="1"/>
  <c r="R37" i="1" s="1"/>
  <c r="S37" i="1"/>
  <c r="L38" i="1" l="1"/>
  <c r="M38" i="1"/>
  <c r="P38" i="1" s="1"/>
  <c r="O38" i="1" l="1"/>
  <c r="N38" i="1"/>
  <c r="S38" i="1" l="1"/>
  <c r="Q38" i="1"/>
  <c r="R38" i="1" s="1"/>
  <c r="L39" i="1" l="1"/>
  <c r="M39" i="1"/>
  <c r="P39" i="1" s="1"/>
  <c r="N39" i="1" l="1"/>
  <c r="O39" i="1"/>
  <c r="Q39" i="1" l="1"/>
  <c r="R39" i="1" s="1"/>
  <c r="S39" i="1"/>
  <c r="L40" i="1" l="1"/>
  <c r="M40" i="1"/>
  <c r="P40" i="1" s="1"/>
  <c r="N40" i="1" l="1"/>
  <c r="O40" i="1"/>
  <c r="S40" i="1" l="1"/>
  <c r="Q40" i="1"/>
  <c r="R40" i="1" s="1"/>
  <c r="L41" i="1" l="1"/>
  <c r="M41" i="1"/>
  <c r="P41" i="1" s="1"/>
  <c r="N41" i="1" l="1"/>
  <c r="O41" i="1"/>
  <c r="S41" i="1" l="1"/>
  <c r="Q41" i="1"/>
  <c r="R41" i="1" s="1"/>
  <c r="L42" i="1" l="1"/>
  <c r="M42" i="1"/>
  <c r="P42" i="1" s="1"/>
  <c r="O42" i="1" l="1"/>
  <c r="N42" i="1"/>
  <c r="Q42" i="1" l="1"/>
  <c r="R42" i="1" s="1"/>
  <c r="S42" i="1"/>
  <c r="L43" i="1" l="1"/>
  <c r="M43" i="1"/>
  <c r="P43" i="1" s="1"/>
  <c r="N43" i="1" l="1"/>
  <c r="O43" i="1"/>
  <c r="Q43" i="1" l="1"/>
  <c r="R43" i="1" s="1"/>
  <c r="S43" i="1"/>
  <c r="L44" i="1" l="1"/>
  <c r="M44" i="1"/>
  <c r="P44" i="1" s="1"/>
  <c r="N44" i="1" l="1"/>
  <c r="O44" i="1"/>
  <c r="S44" i="1" l="1"/>
  <c r="Q44" i="1"/>
  <c r="R44" i="1" s="1"/>
  <c r="M45" i="1" l="1"/>
  <c r="P45" i="1" s="1"/>
  <c r="L45" i="1"/>
  <c r="N45" i="1" l="1"/>
  <c r="O45" i="1"/>
  <c r="Q45" i="1" l="1"/>
  <c r="R45" i="1" s="1"/>
  <c r="S45" i="1"/>
  <c r="M46" i="1" l="1"/>
  <c r="P46" i="1" s="1"/>
  <c r="L46" i="1"/>
  <c r="N46" i="1" l="1"/>
  <c r="O46" i="1"/>
  <c r="S46" i="1" l="1"/>
  <c r="Q46" i="1"/>
  <c r="R46" i="1" s="1"/>
  <c r="L47" i="1" l="1"/>
  <c r="M47" i="1"/>
  <c r="P47" i="1" s="1"/>
  <c r="O47" i="1" l="1"/>
  <c r="N47" i="1"/>
  <c r="Q47" i="1" l="1"/>
  <c r="R47" i="1" s="1"/>
  <c r="S47" i="1"/>
  <c r="L48" i="1" l="1"/>
  <c r="M48" i="1"/>
  <c r="P48" i="1" s="1"/>
  <c r="O48" i="1" l="1"/>
  <c r="N48" i="1"/>
  <c r="S48" i="1" l="1"/>
  <c r="Q48" i="1"/>
  <c r="R48" i="1" s="1"/>
  <c r="L49" i="1" l="1"/>
  <c r="M49" i="1"/>
  <c r="P49" i="1" s="1"/>
  <c r="O49" i="1" l="1"/>
  <c r="N49" i="1"/>
  <c r="S49" i="1" l="1"/>
  <c r="Q49" i="1"/>
  <c r="R49" i="1" s="1"/>
  <c r="L50" i="1" l="1"/>
  <c r="M50" i="1"/>
  <c r="P50" i="1" s="1"/>
  <c r="N50" i="1" l="1"/>
  <c r="O50" i="1"/>
  <c r="Q50" i="1" l="1"/>
  <c r="R50" i="1" s="1"/>
  <c r="S50" i="1"/>
  <c r="M51" i="1" l="1"/>
  <c r="P51" i="1" s="1"/>
  <c r="L51" i="1"/>
  <c r="O51" i="1" l="1"/>
  <c r="N51" i="1"/>
  <c r="S51" i="1" l="1"/>
  <c r="Q51" i="1"/>
  <c r="R51" i="1" s="1"/>
  <c r="L52" i="1" l="1"/>
  <c r="M52" i="1"/>
  <c r="P52" i="1" s="1"/>
  <c r="O52" i="1" l="1"/>
  <c r="N52" i="1"/>
  <c r="S52" i="1" l="1"/>
  <c r="Q52" i="1"/>
  <c r="R52" i="1" s="1"/>
  <c r="L53" i="1" l="1"/>
  <c r="M53" i="1"/>
  <c r="P53" i="1" s="1"/>
  <c r="O53" i="1" l="1"/>
  <c r="N53" i="1"/>
  <c r="Q53" i="1" l="1"/>
  <c r="R53" i="1" s="1"/>
  <c r="S53" i="1"/>
  <c r="M54" i="1" l="1"/>
  <c r="P54" i="1" s="1"/>
  <c r="L54" i="1"/>
  <c r="N54" i="1" l="1"/>
  <c r="O54" i="1"/>
  <c r="Q54" i="1" l="1"/>
  <c r="R54" i="1" s="1"/>
  <c r="S54" i="1"/>
  <c r="L55" i="1" l="1"/>
  <c r="M55" i="1"/>
  <c r="P55" i="1" s="1"/>
  <c r="N55" i="1" l="1"/>
  <c r="O55" i="1"/>
  <c r="S55" i="1" l="1"/>
  <c r="Q55" i="1"/>
  <c r="R55" i="1" s="1"/>
  <c r="M56" i="1" l="1"/>
  <c r="P56" i="1" s="1"/>
  <c r="L56" i="1"/>
  <c r="N56" i="1" l="1"/>
  <c r="O56" i="1"/>
  <c r="S56" i="1" l="1"/>
  <c r="Q56" i="1"/>
  <c r="R56" i="1" s="1"/>
  <c r="L57" i="1" l="1"/>
  <c r="M57" i="1"/>
  <c r="P57" i="1" s="1"/>
  <c r="N57" i="1" l="1"/>
  <c r="O57" i="1"/>
  <c r="S57" i="1" l="1"/>
  <c r="Q57" i="1"/>
  <c r="R57" i="1" s="1"/>
  <c r="M58" i="1" l="1"/>
  <c r="P58" i="1" s="1"/>
  <c r="L58" i="1"/>
  <c r="N58" i="1" l="1"/>
  <c r="O58" i="1"/>
  <c r="Q58" i="1" l="1"/>
  <c r="R58" i="1" s="1"/>
  <c r="S58" i="1"/>
  <c r="L59" i="1" l="1"/>
  <c r="M59" i="1"/>
  <c r="P59" i="1" s="1"/>
  <c r="O59" i="1" l="1"/>
  <c r="N59" i="1"/>
  <c r="Q59" i="1" l="1"/>
  <c r="S59" i="1"/>
  <c r="R59" i="1"/>
  <c r="L60" i="1" l="1"/>
  <c r="M60" i="1"/>
  <c r="P60" i="1" s="1"/>
  <c r="N60" i="1" l="1"/>
  <c r="O60" i="1"/>
  <c r="S60" i="1" l="1"/>
  <c r="Q60" i="1"/>
  <c r="R60" i="1" s="1"/>
  <c r="L61" i="1" l="1"/>
  <c r="M61" i="1"/>
  <c r="P61" i="1" s="1"/>
  <c r="N61" i="1" l="1"/>
  <c r="O61" i="1"/>
  <c r="S61" i="1" l="1"/>
  <c r="Q61" i="1"/>
  <c r="R61" i="1" s="1"/>
</calcChain>
</file>

<file path=xl/sharedStrings.xml><?xml version="1.0" encoding="utf-8"?>
<sst xmlns="http://schemas.openxmlformats.org/spreadsheetml/2006/main" count="26" uniqueCount="23">
  <si>
    <t>Iteracción</t>
  </si>
  <si>
    <t>Xa</t>
  </si>
  <si>
    <t>Xb</t>
  </si>
  <si>
    <t>Xr</t>
  </si>
  <si>
    <t>F(Xa)</t>
  </si>
  <si>
    <t>F(Xr)</t>
  </si>
  <si>
    <t>F(Xa)*F(Xr)</t>
  </si>
  <si>
    <t>Ea%</t>
  </si>
  <si>
    <t>F(b)</t>
  </si>
  <si>
    <t>Iteración</t>
  </si>
  <si>
    <t>Xi</t>
  </si>
  <si>
    <t>(Xi-Xi-1)</t>
  </si>
  <si>
    <t>f(Xi)</t>
  </si>
  <si>
    <t>f(Xi-Xi-1)</t>
  </si>
  <si>
    <t>EA</t>
  </si>
  <si>
    <t>f'(Xi)</t>
  </si>
  <si>
    <t>f(Xi)/f'(Xi)</t>
  </si>
  <si>
    <t>Método de bisección: XTesla(t) = 2.60t+1.20t^2</t>
  </si>
  <si>
    <t>t</t>
  </si>
  <si>
    <t>Xtesla(t)</t>
  </si>
  <si>
    <t>Método de la secante:XTesla(t) = 2.60t+1.20t^2</t>
  </si>
  <si>
    <t>Método de Newton-Raphson:XTesla(t) = 2.60t+1.20t^2</t>
  </si>
  <si>
    <t>Primera parte del proyecto de Métodos númericos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</si>
</sst>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Bisección!$B$5:$B$21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Bisección!$C$5:$C$21</c:f>
              <c:numCache>
                <c:formatCode>General</c:formatCode>
                <c:ptCount val="17"/>
                <c:pt idx="0">
                  <c:v>56</c:v>
                </c:pt>
                <c:pt idx="1">
                  <c:v>40.599999999999994</c:v>
                </c:pt>
                <c:pt idx="2">
                  <c:v>27.599999999999994</c:v>
                </c:pt>
                <c:pt idx="3">
                  <c:v>17</c:v>
                </c:pt>
                <c:pt idx="4">
                  <c:v>8.7999999999999989</c:v>
                </c:pt>
                <c:pt idx="5">
                  <c:v>2.9999999999999982</c:v>
                </c:pt>
                <c:pt idx="6">
                  <c:v>-0.40000000000000036</c:v>
                </c:pt>
                <c:pt idx="7">
                  <c:v>-1.4000000000000001</c:v>
                </c:pt>
                <c:pt idx="8">
                  <c:v>0</c:v>
                </c:pt>
                <c:pt idx="9">
                  <c:v>3.8</c:v>
                </c:pt>
                <c:pt idx="10">
                  <c:v>10</c:v>
                </c:pt>
                <c:pt idx="11">
                  <c:v>18.600000000000001</c:v>
                </c:pt>
                <c:pt idx="12">
                  <c:v>29.6</c:v>
                </c:pt>
                <c:pt idx="13">
                  <c:v>43</c:v>
                </c:pt>
                <c:pt idx="14">
                  <c:v>58.8</c:v>
                </c:pt>
                <c:pt idx="15">
                  <c:v>77</c:v>
                </c:pt>
                <c:pt idx="16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7-49FC-9FDA-D2B3E71E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6528"/>
        <c:axId val="531857504"/>
      </c:scatterChart>
      <c:valAx>
        <c:axId val="2600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857504"/>
        <c:crosses val="autoZero"/>
        <c:crossBetween val="midCat"/>
      </c:valAx>
      <c:valAx>
        <c:axId val="531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0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6</xdr:row>
      <xdr:rowOff>6350</xdr:rowOff>
    </xdr:from>
    <xdr:to>
      <xdr:col>8</xdr:col>
      <xdr:colOff>273050</xdr:colOff>
      <xdr:row>23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77A73B-0D78-414B-9A76-6DC71200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1F6-7AF5-430E-867A-EB9D68DC1BAE}">
  <dimension ref="B2:S61"/>
  <sheetViews>
    <sheetView topLeftCell="A2" zoomScale="60" zoomScaleNormal="60" workbookViewId="0">
      <selection activeCell="P9" sqref="P9"/>
    </sheetView>
  </sheetViews>
  <sheetFormatPr baseColWidth="10" defaultRowHeight="14.5" x14ac:dyDescent="0.35"/>
  <cols>
    <col min="2" max="2" width="19.453125" customWidth="1"/>
  </cols>
  <sheetData>
    <row r="2" spans="2:19" x14ac:dyDescent="0.35">
      <c r="B2" s="8" t="s">
        <v>17</v>
      </c>
      <c r="C2" s="8"/>
      <c r="D2" s="8"/>
      <c r="F2" s="9" t="s">
        <v>22</v>
      </c>
      <c r="G2" s="9"/>
      <c r="H2" s="9"/>
      <c r="I2" s="9"/>
      <c r="J2" s="9"/>
    </row>
    <row r="4" spans="2:19" x14ac:dyDescent="0.35">
      <c r="B4" t="s">
        <v>18</v>
      </c>
      <c r="C4" t="s">
        <v>19</v>
      </c>
    </row>
    <row r="5" spans="2:19" x14ac:dyDescent="0.35">
      <c r="B5">
        <v>-8</v>
      </c>
      <c r="C5">
        <f>(2.6*B5)+(1.2*B5^2)</f>
        <v>56</v>
      </c>
    </row>
    <row r="6" spans="2:19" x14ac:dyDescent="0.35">
      <c r="B6">
        <v>-7</v>
      </c>
      <c r="C6">
        <f>(2.6*B6)+(1.2*B6^2)</f>
        <v>40.599999999999994</v>
      </c>
    </row>
    <row r="7" spans="2:19" x14ac:dyDescent="0.35">
      <c r="B7">
        <v>-6</v>
      </c>
      <c r="C7">
        <f>(2.6*B7)+(1.2*B7^2)</f>
        <v>27.599999999999994</v>
      </c>
      <c r="K7" t="s">
        <v>0</v>
      </c>
      <c r="L7" t="s">
        <v>1</v>
      </c>
      <c r="M7" t="s">
        <v>2</v>
      </c>
      <c r="N7" t="s">
        <v>3</v>
      </c>
      <c r="O7" t="s">
        <v>4</v>
      </c>
      <c r="P7" t="s">
        <v>8</v>
      </c>
      <c r="Q7" t="s">
        <v>5</v>
      </c>
      <c r="R7" t="s">
        <v>6</v>
      </c>
      <c r="S7" t="s">
        <v>7</v>
      </c>
    </row>
    <row r="8" spans="2:19" x14ac:dyDescent="0.35">
      <c r="B8">
        <v>-5</v>
      </c>
      <c r="C8">
        <f>(2.6*B8)+(1.2*B8^2)</f>
        <v>17</v>
      </c>
      <c r="K8">
        <v>0</v>
      </c>
      <c r="L8">
        <v>-3</v>
      </c>
      <c r="M8">
        <v>2</v>
      </c>
      <c r="N8">
        <f>(L8+M8)/2</f>
        <v>-0.5</v>
      </c>
      <c r="O8">
        <f>2.6*(L8)+(1.2*((L8)^2))</f>
        <v>2.9999999999999982</v>
      </c>
      <c r="P8">
        <f>2.6*(M8)+(1.2*(M8)^2)</f>
        <v>10</v>
      </c>
      <c r="Q8">
        <f>2.6*(N8)+(1.2*(N8)^2)</f>
        <v>-1</v>
      </c>
      <c r="R8">
        <f>O8*Q8</f>
        <v>-2.9999999999999982</v>
      </c>
    </row>
    <row r="9" spans="2:19" x14ac:dyDescent="0.35">
      <c r="B9">
        <v>-4</v>
      </c>
      <c r="C9">
        <f>(2.6*B9)+(1.2*B9^2)</f>
        <v>8.7999999999999989</v>
      </c>
      <c r="K9">
        <f>K8+1</f>
        <v>1</v>
      </c>
      <c r="L9">
        <f>IF(R8&gt;0,N8,L8)</f>
        <v>-3</v>
      </c>
      <c r="M9">
        <f>IF(R8&lt;0,N8,M8)</f>
        <v>-0.5</v>
      </c>
      <c r="N9">
        <f>(L9+M9)/2</f>
        <v>-1.75</v>
      </c>
      <c r="O9">
        <f>2.6*(L9)+(1.2*(L9)^2)</f>
        <v>2.9999999999999982</v>
      </c>
      <c r="P9">
        <f>2.6*(M9)+(1.2*(M9)^2)</f>
        <v>-1</v>
      </c>
      <c r="Q9">
        <f>2.6*(N9)+(1.2*(N9)^2)</f>
        <v>-0.875</v>
      </c>
      <c r="R9">
        <f>O9*Q9</f>
        <v>-2.6249999999999982</v>
      </c>
      <c r="S9">
        <f>ABS(N9-N8)/(N9*100)</f>
        <v>-7.1428571428571426E-3</v>
      </c>
    </row>
    <row r="10" spans="2:19" x14ac:dyDescent="0.35">
      <c r="B10">
        <v>-3</v>
      </c>
      <c r="C10">
        <f>(2.6*B10)+(1.2*B10^2)</f>
        <v>2.9999999999999982</v>
      </c>
      <c r="K10">
        <f t="shared" ref="K10:K17" si="0">K9+1</f>
        <v>2</v>
      </c>
      <c r="L10">
        <f t="shared" ref="L10:L17" si="1">IF(R9&gt;0,N9,L9)</f>
        <v>-3</v>
      </c>
      <c r="M10">
        <f t="shared" ref="M10:M17" si="2">IF(R9&lt;0,N9,M9)</f>
        <v>-1.75</v>
      </c>
      <c r="N10">
        <f t="shared" ref="N10:N17" si="3">(L10+M10)/2</f>
        <v>-2.375</v>
      </c>
      <c r="O10">
        <f t="shared" ref="O10:O17" si="4">2.6*(L10)+(1.2*(L10)^2)</f>
        <v>2.9999999999999982</v>
      </c>
      <c r="P10">
        <f t="shared" ref="P10:P17" si="5">2.6*(M10)+(1.2*(M10)^2)</f>
        <v>-0.875</v>
      </c>
      <c r="Q10">
        <f t="shared" ref="Q10:Q17" si="6">2.6*(N10)+(1.2*(N10)^2)</f>
        <v>0.59375</v>
      </c>
      <c r="R10">
        <f t="shared" ref="R10:R17" si="7">O10*Q10</f>
        <v>1.7812499999999989</v>
      </c>
      <c r="S10">
        <f t="shared" ref="S10:S17" si="8">ABS(N10-N9)/(N10*100)</f>
        <v>-2.631578947368421E-3</v>
      </c>
    </row>
    <row r="11" spans="2:19" x14ac:dyDescent="0.35">
      <c r="B11">
        <v>-2</v>
      </c>
      <c r="C11">
        <f>(2.6*B11)+(1.2*B11^2)</f>
        <v>-0.40000000000000036</v>
      </c>
      <c r="K11">
        <f t="shared" si="0"/>
        <v>3</v>
      </c>
      <c r="L11">
        <f t="shared" si="1"/>
        <v>-2.375</v>
      </c>
      <c r="M11">
        <f t="shared" si="2"/>
        <v>-1.75</v>
      </c>
      <c r="N11">
        <f t="shared" si="3"/>
        <v>-2.0625</v>
      </c>
      <c r="O11">
        <f t="shared" si="4"/>
        <v>0.59375</v>
      </c>
      <c r="P11">
        <f t="shared" si="5"/>
        <v>-0.875</v>
      </c>
      <c r="Q11">
        <f t="shared" si="6"/>
        <v>-0.2578125</v>
      </c>
      <c r="R11">
        <f t="shared" si="7"/>
        <v>-0.153076171875</v>
      </c>
      <c r="S11">
        <f t="shared" si="8"/>
        <v>-1.5151515151515152E-3</v>
      </c>
    </row>
    <row r="12" spans="2:19" x14ac:dyDescent="0.35">
      <c r="B12">
        <v>-1</v>
      </c>
      <c r="C12">
        <f>(2.6*B12)+(1.2*B12^2)</f>
        <v>-1.4000000000000001</v>
      </c>
      <c r="K12">
        <f t="shared" si="0"/>
        <v>4</v>
      </c>
      <c r="L12">
        <f t="shared" si="1"/>
        <v>-2.375</v>
      </c>
      <c r="M12">
        <f t="shared" si="2"/>
        <v>-2.0625</v>
      </c>
      <c r="N12">
        <f t="shared" si="3"/>
        <v>-2.21875</v>
      </c>
      <c r="O12">
        <f t="shared" si="4"/>
        <v>0.59375</v>
      </c>
      <c r="P12">
        <f t="shared" si="5"/>
        <v>-0.2578125</v>
      </c>
      <c r="Q12">
        <f t="shared" si="6"/>
        <v>0.138671875</v>
      </c>
      <c r="R12">
        <f t="shared" si="7"/>
        <v>8.233642578125E-2</v>
      </c>
      <c r="S12">
        <f t="shared" si="8"/>
        <v>-7.0422535211267609E-4</v>
      </c>
    </row>
    <row r="13" spans="2:19" x14ac:dyDescent="0.35">
      <c r="B13">
        <v>0</v>
      </c>
      <c r="C13">
        <f>(2.6*B13)+(1.2*B13^2)</f>
        <v>0</v>
      </c>
      <c r="K13">
        <f t="shared" si="0"/>
        <v>5</v>
      </c>
      <c r="L13">
        <f t="shared" si="1"/>
        <v>-2.21875</v>
      </c>
      <c r="M13">
        <f t="shared" si="2"/>
        <v>-2.0625</v>
      </c>
      <c r="N13">
        <f t="shared" si="3"/>
        <v>-2.140625</v>
      </c>
      <c r="O13">
        <f t="shared" si="4"/>
        <v>0.138671875</v>
      </c>
      <c r="P13">
        <f t="shared" si="5"/>
        <v>-0.2578125</v>
      </c>
      <c r="Q13">
        <f t="shared" si="6"/>
        <v>-6.689453125E-2</v>
      </c>
      <c r="R13">
        <f t="shared" si="7"/>
        <v>-9.2763900756835938E-3</v>
      </c>
      <c r="S13">
        <f t="shared" si="8"/>
        <v>-3.6496350364963501E-4</v>
      </c>
    </row>
    <row r="14" spans="2:19" x14ac:dyDescent="0.35">
      <c r="B14">
        <f>1+B13</f>
        <v>1</v>
      </c>
      <c r="C14">
        <f t="shared" ref="C14:C21" si="9">(2.6*B14)+(1.2*B14^2)</f>
        <v>3.8</v>
      </c>
      <c r="K14">
        <f t="shared" si="0"/>
        <v>6</v>
      </c>
      <c r="L14">
        <f t="shared" si="1"/>
        <v>-2.21875</v>
      </c>
      <c r="M14">
        <f t="shared" si="2"/>
        <v>-2.140625</v>
      </c>
      <c r="N14">
        <f t="shared" si="3"/>
        <v>-2.1796875</v>
      </c>
      <c r="O14">
        <f t="shared" si="4"/>
        <v>0.138671875</v>
      </c>
      <c r="P14">
        <f t="shared" si="5"/>
        <v>-6.689453125E-2</v>
      </c>
      <c r="Q14">
        <f t="shared" si="6"/>
        <v>3.40576171875E-2</v>
      </c>
      <c r="R14">
        <f t="shared" si="7"/>
        <v>4.7228336334228516E-3</v>
      </c>
      <c r="S14">
        <f t="shared" si="8"/>
        <v>-1.7921146953405018E-4</v>
      </c>
    </row>
    <row r="15" spans="2:19" x14ac:dyDescent="0.35">
      <c r="B15">
        <f t="shared" ref="B15:B21" si="10">1+B14</f>
        <v>2</v>
      </c>
      <c r="C15">
        <f t="shared" si="9"/>
        <v>10</v>
      </c>
      <c r="K15">
        <f t="shared" si="0"/>
        <v>7</v>
      </c>
      <c r="L15">
        <f t="shared" si="1"/>
        <v>-2.1796875</v>
      </c>
      <c r="M15">
        <f t="shared" si="2"/>
        <v>-2.140625</v>
      </c>
      <c r="N15">
        <f t="shared" si="3"/>
        <v>-2.16015625</v>
      </c>
      <c r="O15">
        <f t="shared" si="4"/>
        <v>3.40576171875E-2</v>
      </c>
      <c r="P15">
        <f t="shared" si="5"/>
        <v>-6.689453125E-2</v>
      </c>
      <c r="Q15">
        <f t="shared" si="6"/>
        <v>-1.6876220703125E-2</v>
      </c>
      <c r="R15">
        <f t="shared" si="7"/>
        <v>-5.7476386427879333E-4</v>
      </c>
      <c r="S15">
        <f t="shared" si="8"/>
        <v>-9.0415913200723327E-5</v>
      </c>
    </row>
    <row r="16" spans="2:19" x14ac:dyDescent="0.35">
      <c r="B16">
        <f t="shared" si="10"/>
        <v>3</v>
      </c>
      <c r="C16">
        <f t="shared" si="9"/>
        <v>18.600000000000001</v>
      </c>
      <c r="K16">
        <f t="shared" si="0"/>
        <v>8</v>
      </c>
      <c r="L16">
        <f t="shared" si="1"/>
        <v>-2.1796875</v>
      </c>
      <c r="M16">
        <f t="shared" si="2"/>
        <v>-2.16015625</v>
      </c>
      <c r="N16">
        <f t="shared" si="3"/>
        <v>-2.169921875</v>
      </c>
      <c r="O16">
        <f t="shared" si="4"/>
        <v>3.40576171875E-2</v>
      </c>
      <c r="P16">
        <f t="shared" si="5"/>
        <v>-1.6876220703125E-2</v>
      </c>
      <c r="Q16">
        <f t="shared" si="6"/>
        <v>8.47625732421875E-3</v>
      </c>
      <c r="R16">
        <f t="shared" si="7"/>
        <v>2.8868112713098526E-4</v>
      </c>
      <c r="S16">
        <f t="shared" si="8"/>
        <v>-4.5004500450045003E-5</v>
      </c>
    </row>
    <row r="17" spans="2:19" x14ac:dyDescent="0.35">
      <c r="B17">
        <f t="shared" si="10"/>
        <v>4</v>
      </c>
      <c r="C17">
        <f t="shared" si="9"/>
        <v>29.6</v>
      </c>
      <c r="K17">
        <f t="shared" si="0"/>
        <v>9</v>
      </c>
      <c r="L17">
        <f t="shared" si="1"/>
        <v>-2.169921875</v>
      </c>
      <c r="M17">
        <f t="shared" si="2"/>
        <v>-2.16015625</v>
      </c>
      <c r="N17">
        <f t="shared" si="3"/>
        <v>-2.1650390625</v>
      </c>
      <c r="O17">
        <f t="shared" si="4"/>
        <v>8.47625732421875E-3</v>
      </c>
      <c r="P17">
        <f t="shared" si="5"/>
        <v>-1.6876220703125E-2</v>
      </c>
      <c r="Q17">
        <f t="shared" si="6"/>
        <v>-4.2285919189453125E-3</v>
      </c>
      <c r="R17">
        <f t="shared" si="7"/>
        <v>-3.5842633224092424E-5</v>
      </c>
      <c r="S17">
        <f t="shared" si="8"/>
        <v>-2.255299954894001E-5</v>
      </c>
    </row>
    <row r="18" spans="2:19" x14ac:dyDescent="0.35">
      <c r="B18">
        <f t="shared" si="10"/>
        <v>5</v>
      </c>
      <c r="C18">
        <f t="shared" si="9"/>
        <v>43</v>
      </c>
      <c r="K18">
        <f t="shared" ref="K18:K30" si="11">K17+1</f>
        <v>10</v>
      </c>
      <c r="L18">
        <f t="shared" ref="L18:L30" si="12">IF(R17&gt;0,N17,L17)</f>
        <v>-2.169921875</v>
      </c>
      <c r="M18">
        <f t="shared" ref="M18:M30" si="13">IF(R17&lt;0,N17,M17)</f>
        <v>-2.1650390625</v>
      </c>
      <c r="N18">
        <f t="shared" ref="N18:N30" si="14">(L18+M18)/2</f>
        <v>-2.16748046875</v>
      </c>
      <c r="O18">
        <f t="shared" ref="O18:O30" si="15">2.6*(L18)+(1.2*(L18)^2)</f>
        <v>8.47625732421875E-3</v>
      </c>
      <c r="P18">
        <f t="shared" ref="P18:P30" si="16">2.6*(M18)+(1.2*(M18)^2)</f>
        <v>-4.2285919189453125E-3</v>
      </c>
      <c r="Q18">
        <f t="shared" ref="Q18:Q30" si="17">2.6*(N18)+(1.2*(N18)^2)</f>
        <v>2.1166801452636719E-3</v>
      </c>
      <c r="R18">
        <f t="shared" ref="R18:R30" si="18">O18*Q18</f>
        <v>1.7941525584319606E-5</v>
      </c>
      <c r="S18">
        <f t="shared" ref="S18:S30" si="19">ABS(N18-N17)/(N18*100)</f>
        <v>-1.1263798152737103E-5</v>
      </c>
    </row>
    <row r="19" spans="2:19" x14ac:dyDescent="0.35">
      <c r="B19">
        <f t="shared" si="10"/>
        <v>6</v>
      </c>
      <c r="C19">
        <f t="shared" si="9"/>
        <v>58.8</v>
      </c>
      <c r="K19">
        <f t="shared" si="11"/>
        <v>11</v>
      </c>
      <c r="L19">
        <f t="shared" si="12"/>
        <v>-2.16748046875</v>
      </c>
      <c r="M19">
        <f t="shared" si="13"/>
        <v>-2.1650390625</v>
      </c>
      <c r="N19">
        <f t="shared" si="14"/>
        <v>-2.166259765625</v>
      </c>
      <c r="O19">
        <f t="shared" si="15"/>
        <v>2.1166801452636719E-3</v>
      </c>
      <c r="P19">
        <f t="shared" si="16"/>
        <v>-4.2285919189453125E-3</v>
      </c>
      <c r="Q19">
        <f t="shared" si="17"/>
        <v>-1.057744026184082E-3</v>
      </c>
      <c r="R19">
        <f t="shared" si="18"/>
        <v>-2.2389057789951039E-6</v>
      </c>
      <c r="S19">
        <f t="shared" si="19"/>
        <v>-5.6350726924377323E-6</v>
      </c>
    </row>
    <row r="20" spans="2:19" x14ac:dyDescent="0.35">
      <c r="B20">
        <f t="shared" si="10"/>
        <v>7</v>
      </c>
      <c r="C20">
        <f t="shared" si="9"/>
        <v>77</v>
      </c>
      <c r="K20">
        <f t="shared" si="11"/>
        <v>12</v>
      </c>
      <c r="L20">
        <f t="shared" si="12"/>
        <v>-2.16748046875</v>
      </c>
      <c r="M20">
        <f t="shared" si="13"/>
        <v>-2.166259765625</v>
      </c>
      <c r="N20">
        <f t="shared" si="14"/>
        <v>-2.1668701171875</v>
      </c>
      <c r="O20">
        <f t="shared" si="15"/>
        <v>2.1166801452636719E-3</v>
      </c>
      <c r="P20">
        <f t="shared" si="16"/>
        <v>-1.057744026184082E-3</v>
      </c>
      <c r="Q20">
        <f t="shared" si="17"/>
        <v>5.2902102470397949E-4</v>
      </c>
      <c r="R20">
        <f t="shared" si="18"/>
        <v>1.1197682994179559E-6</v>
      </c>
      <c r="S20">
        <f t="shared" si="19"/>
        <v>-2.8167427187200723E-6</v>
      </c>
    </row>
    <row r="21" spans="2:19" x14ac:dyDescent="0.35">
      <c r="B21">
        <f t="shared" si="10"/>
        <v>8</v>
      </c>
      <c r="C21">
        <f t="shared" si="9"/>
        <v>97.6</v>
      </c>
      <c r="K21">
        <f t="shared" si="11"/>
        <v>13</v>
      </c>
      <c r="L21">
        <f t="shared" si="12"/>
        <v>-2.1668701171875</v>
      </c>
      <c r="M21">
        <f t="shared" si="13"/>
        <v>-2.166259765625</v>
      </c>
      <c r="N21">
        <f t="shared" si="14"/>
        <v>-2.16656494140625</v>
      </c>
      <c r="O21">
        <f t="shared" si="15"/>
        <v>5.2902102470397949E-4</v>
      </c>
      <c r="P21">
        <f t="shared" si="16"/>
        <v>-1.057744026184082E-3</v>
      </c>
      <c r="Q21">
        <f t="shared" si="17"/>
        <v>-2.6447325944900513E-4</v>
      </c>
      <c r="R21">
        <f t="shared" si="18"/>
        <v>-1.3991191472051412E-7</v>
      </c>
      <c r="S21">
        <f t="shared" si="19"/>
        <v>-1.4085697382877427E-6</v>
      </c>
    </row>
    <row r="22" spans="2:19" x14ac:dyDescent="0.35">
      <c r="K22">
        <f t="shared" si="11"/>
        <v>14</v>
      </c>
      <c r="L22">
        <f t="shared" si="12"/>
        <v>-2.1668701171875</v>
      </c>
      <c r="M22">
        <f t="shared" si="13"/>
        <v>-2.16656494140625</v>
      </c>
      <c r="N22">
        <f t="shared" si="14"/>
        <v>-2.166717529296875</v>
      </c>
      <c r="O22">
        <f t="shared" si="15"/>
        <v>5.2902102470397949E-4</v>
      </c>
      <c r="P22">
        <f t="shared" si="16"/>
        <v>-2.6447325944900513E-4</v>
      </c>
      <c r="Q22">
        <f t="shared" si="17"/>
        <v>1.3224594295024872E-4</v>
      </c>
      <c r="R22">
        <f t="shared" si="18"/>
        <v>6.996088425248459E-8</v>
      </c>
      <c r="S22">
        <f t="shared" si="19"/>
        <v>-7.0423527091930869E-7</v>
      </c>
    </row>
    <row r="23" spans="2:19" x14ac:dyDescent="0.35">
      <c r="K23">
        <f t="shared" si="11"/>
        <v>15</v>
      </c>
      <c r="L23">
        <f t="shared" si="12"/>
        <v>-2.166717529296875</v>
      </c>
      <c r="M23">
        <f t="shared" si="13"/>
        <v>-2.16656494140625</v>
      </c>
      <c r="N23">
        <f t="shared" si="14"/>
        <v>-2.1666412353515625</v>
      </c>
      <c r="O23">
        <f t="shared" si="15"/>
        <v>1.3224594295024872E-4</v>
      </c>
      <c r="P23">
        <f t="shared" si="16"/>
        <v>-2.6447325944900513E-4</v>
      </c>
      <c r="Q23">
        <f t="shared" si="17"/>
        <v>-6.612064316868782E-5</v>
      </c>
      <c r="R23">
        <f t="shared" si="18"/>
        <v>-8.7441868043200421E-9</v>
      </c>
      <c r="S23">
        <f t="shared" si="19"/>
        <v>-3.521300345791694E-7</v>
      </c>
    </row>
    <row r="24" spans="2:19" x14ac:dyDescent="0.35">
      <c r="K24">
        <f t="shared" si="11"/>
        <v>16</v>
      </c>
      <c r="L24">
        <f t="shared" si="12"/>
        <v>-2.166717529296875</v>
      </c>
      <c r="M24">
        <f t="shared" si="13"/>
        <v>-2.1666412353515625</v>
      </c>
      <c r="N24">
        <f t="shared" si="14"/>
        <v>-2.1666793823242188</v>
      </c>
      <c r="O24">
        <f t="shared" si="15"/>
        <v>1.3224594295024872E-4</v>
      </c>
      <c r="P24">
        <f t="shared" si="16"/>
        <v>-6.612064316868782E-5</v>
      </c>
      <c r="Q24">
        <f t="shared" si="17"/>
        <v>3.3060903660953045E-5</v>
      </c>
      <c r="R24">
        <f t="shared" si="18"/>
        <v>4.3721703794300654E-9</v>
      </c>
      <c r="S24">
        <f t="shared" si="19"/>
        <v>-1.7606191745513062E-7</v>
      </c>
    </row>
    <row r="25" spans="2:19" x14ac:dyDescent="0.35">
      <c r="K25">
        <f t="shared" si="11"/>
        <v>17</v>
      </c>
      <c r="L25">
        <f t="shared" si="12"/>
        <v>-2.1666793823242188</v>
      </c>
      <c r="M25">
        <f t="shared" si="13"/>
        <v>-2.1666412353515625</v>
      </c>
      <c r="N25">
        <f t="shared" si="14"/>
        <v>-2.1666603088378906</v>
      </c>
      <c r="O25">
        <f t="shared" si="15"/>
        <v>3.3060903660953045E-5</v>
      </c>
      <c r="P25">
        <f t="shared" si="16"/>
        <v>-6.612064316868782E-5</v>
      </c>
      <c r="Q25">
        <f t="shared" si="17"/>
        <v>-1.6530306311324239E-5</v>
      </c>
      <c r="R25">
        <f t="shared" si="18"/>
        <v>-5.4650686444473475E-10</v>
      </c>
      <c r="S25">
        <f t="shared" si="19"/>
        <v>-8.8031733679356728E-8</v>
      </c>
    </row>
    <row r="26" spans="2:19" x14ac:dyDescent="0.35">
      <c r="K26">
        <f t="shared" si="11"/>
        <v>18</v>
      </c>
      <c r="L26">
        <f t="shared" si="12"/>
        <v>-2.1666793823242188</v>
      </c>
      <c r="M26">
        <f t="shared" si="13"/>
        <v>-2.1666603088378906</v>
      </c>
      <c r="N26">
        <f t="shared" si="14"/>
        <v>-2.1666698455810547</v>
      </c>
      <c r="O26">
        <f t="shared" si="15"/>
        <v>3.3060903660953045E-5</v>
      </c>
      <c r="P26">
        <f t="shared" si="16"/>
        <v>-1.6530306311324239E-5</v>
      </c>
      <c r="Q26">
        <f t="shared" si="17"/>
        <v>8.2651895354501903E-6</v>
      </c>
      <c r="R26">
        <f t="shared" si="18"/>
        <v>2.7325463497103599E-10</v>
      </c>
      <c r="S26">
        <f t="shared" si="19"/>
        <v>-4.401567310087776E-8</v>
      </c>
    </row>
    <row r="27" spans="2:19" x14ac:dyDescent="0.35">
      <c r="K27">
        <f t="shared" si="11"/>
        <v>19</v>
      </c>
      <c r="L27">
        <f t="shared" si="12"/>
        <v>-2.1666698455810547</v>
      </c>
      <c r="M27">
        <f t="shared" si="13"/>
        <v>-2.1666603088378906</v>
      </c>
      <c r="N27">
        <f t="shared" si="14"/>
        <v>-2.1666650772094727</v>
      </c>
      <c r="O27">
        <f t="shared" si="15"/>
        <v>8.2651895354501903E-6</v>
      </c>
      <c r="P27">
        <f t="shared" si="16"/>
        <v>-1.6530306311324239E-5</v>
      </c>
      <c r="Q27">
        <f t="shared" si="17"/>
        <v>-4.1325856727780774E-6</v>
      </c>
      <c r="R27">
        <f t="shared" si="18"/>
        <v>-3.415660385699675E-11</v>
      </c>
      <c r="S27">
        <f t="shared" si="19"/>
        <v>-2.2007884985032439E-8</v>
      </c>
    </row>
    <row r="28" spans="2:19" x14ac:dyDescent="0.35">
      <c r="K28">
        <f t="shared" si="11"/>
        <v>20</v>
      </c>
      <c r="L28">
        <f t="shared" si="12"/>
        <v>-2.1666698455810547</v>
      </c>
      <c r="M28">
        <f t="shared" si="13"/>
        <v>-2.1666650772094727</v>
      </c>
      <c r="N28">
        <f t="shared" si="14"/>
        <v>-2.1666674613952637</v>
      </c>
      <c r="O28">
        <f t="shared" si="15"/>
        <v>8.2651895354501903E-6</v>
      </c>
      <c r="P28">
        <f t="shared" si="16"/>
        <v>-4.1325856727780774E-6</v>
      </c>
      <c r="Q28">
        <f t="shared" si="17"/>
        <v>2.0662951101257931E-6</v>
      </c>
      <c r="R28">
        <f t="shared" si="18"/>
        <v>1.7078320721363604E-11</v>
      </c>
      <c r="S28">
        <f t="shared" si="19"/>
        <v>-1.1003930383854505E-8</v>
      </c>
    </row>
    <row r="29" spans="2:19" x14ac:dyDescent="0.35">
      <c r="K29">
        <f t="shared" si="11"/>
        <v>21</v>
      </c>
      <c r="L29">
        <f t="shared" si="12"/>
        <v>-2.1666674613952637</v>
      </c>
      <c r="M29">
        <f t="shared" si="13"/>
        <v>-2.1666650772094727</v>
      </c>
      <c r="N29">
        <f t="shared" si="14"/>
        <v>-2.1666662693023682</v>
      </c>
      <c r="O29">
        <f t="shared" si="15"/>
        <v>2.0662951101257931E-6</v>
      </c>
      <c r="P29">
        <f t="shared" si="16"/>
        <v>-4.1325856727780774E-6</v>
      </c>
      <c r="Q29">
        <f t="shared" si="17"/>
        <v>-1.033146986628708E-6</v>
      </c>
      <c r="R29">
        <f t="shared" si="18"/>
        <v>-2.1347865665120975E-12</v>
      </c>
      <c r="S29">
        <f t="shared" si="19"/>
        <v>-5.5019682190910151E-9</v>
      </c>
    </row>
    <row r="30" spans="2:19" x14ac:dyDescent="0.35">
      <c r="K30">
        <f t="shared" si="11"/>
        <v>22</v>
      </c>
      <c r="L30">
        <f t="shared" si="12"/>
        <v>-2.1666674613952637</v>
      </c>
      <c r="M30">
        <f t="shared" si="13"/>
        <v>-2.1666662693023682</v>
      </c>
      <c r="N30">
        <f t="shared" si="14"/>
        <v>-2.1666668653488159</v>
      </c>
      <c r="O30">
        <f t="shared" si="15"/>
        <v>2.0662951101257931E-6</v>
      </c>
      <c r="P30">
        <f t="shared" si="16"/>
        <v>-1.033146986628708E-6</v>
      </c>
      <c r="Q30">
        <f t="shared" si="17"/>
        <v>5.1657363542290113E-7</v>
      </c>
      <c r="R30">
        <f t="shared" si="18"/>
        <v>1.0673935768942448E-12</v>
      </c>
      <c r="S30">
        <f t="shared" si="19"/>
        <v>-2.750983352754359E-9</v>
      </c>
    </row>
    <row r="31" spans="2:19" x14ac:dyDescent="0.35">
      <c r="K31">
        <f>K30+1</f>
        <v>23</v>
      </c>
      <c r="L31">
        <f>IF(R30&gt;0,N30,L30)</f>
        <v>-2.1666668653488159</v>
      </c>
      <c r="M31">
        <f>IF(R30&lt;0,N30,M30)</f>
        <v>-2.1666662693023682</v>
      </c>
      <c r="N31">
        <f>(L31+M31)/2</f>
        <v>-2.166666567325592</v>
      </c>
      <c r="O31">
        <f>2.6*(L31)+(1.2*(L31)^2)</f>
        <v>5.1657363542290113E-7</v>
      </c>
      <c r="P31">
        <f>2.6*(M31)+(1.2*(M31)^2)</f>
        <v>-1.033146986628708E-6</v>
      </c>
      <c r="Q31">
        <f>2.6*(N31)+(1.2*(N31)^2)</f>
        <v>-2.5828678218431378E-7</v>
      </c>
      <c r="R31">
        <f>O31*Q31</f>
        <v>-1.3342414205463398E-13</v>
      </c>
      <c r="S31">
        <f>ABS(N31-N30)/(N31*100)</f>
        <v>-1.3754918655749407E-9</v>
      </c>
    </row>
    <row r="32" spans="2:19" x14ac:dyDescent="0.35">
      <c r="K32">
        <f t="shared" ref="K32:K39" si="20">K31+1</f>
        <v>24</v>
      </c>
      <c r="L32">
        <f t="shared" ref="L32:L39" si="21">IF(R31&gt;0,N31,L31)</f>
        <v>-2.1666668653488159</v>
      </c>
      <c r="M32">
        <f t="shared" ref="M32:M39" si="22">IF(R31&lt;0,N31,M31)</f>
        <v>-2.166666567325592</v>
      </c>
      <c r="N32">
        <f t="shared" ref="N32:N39" si="23">(L32+M32)/2</f>
        <v>-2.166666716337204</v>
      </c>
      <c r="O32">
        <f t="shared" ref="O32:O39" si="24">2.6*(L32)+(1.2*(L32)^2)</f>
        <v>5.1657363542290113E-7</v>
      </c>
      <c r="P32">
        <f t="shared" ref="P32:P39" si="25">2.6*(M32)+(1.2*(M32)^2)</f>
        <v>-2.5828678218431378E-7</v>
      </c>
      <c r="Q32">
        <f t="shared" ref="Q32:Q39" si="26">2.6*(N32)+(1.2*(N32)^2)</f>
        <v>1.2914339997394109E-7</v>
      </c>
      <c r="R32">
        <f t="shared" ref="R32:R39" si="27">O32*Q32</f>
        <v>6.6712075615412543E-14</v>
      </c>
      <c r="S32">
        <f t="shared" ref="S32:S39" si="28">ABS(N32-N31)/(N32*100)</f>
        <v>-6.8774588548802674E-10</v>
      </c>
    </row>
    <row r="33" spans="11:19" x14ac:dyDescent="0.35">
      <c r="K33">
        <f t="shared" si="20"/>
        <v>25</v>
      </c>
      <c r="L33">
        <f t="shared" si="21"/>
        <v>-2.166666716337204</v>
      </c>
      <c r="M33">
        <f t="shared" si="22"/>
        <v>-2.166666567325592</v>
      </c>
      <c r="N33">
        <f t="shared" si="23"/>
        <v>-2.166666641831398</v>
      </c>
      <c r="O33">
        <f t="shared" si="24"/>
        <v>1.2914339997394109E-7</v>
      </c>
      <c r="P33">
        <f t="shared" si="25"/>
        <v>-2.5828678218431378E-7</v>
      </c>
      <c r="Q33">
        <f t="shared" si="26"/>
        <v>-6.4571698210613704E-8</v>
      </c>
      <c r="R33">
        <f t="shared" si="27"/>
        <v>-8.3390086490099015E-15</v>
      </c>
      <c r="S33">
        <f t="shared" si="28"/>
        <v>-3.4387295456887388E-10</v>
      </c>
    </row>
    <row r="34" spans="11:19" x14ac:dyDescent="0.35">
      <c r="K34">
        <f t="shared" si="20"/>
        <v>26</v>
      </c>
      <c r="L34">
        <f t="shared" si="21"/>
        <v>-2.166666716337204</v>
      </c>
      <c r="M34">
        <f t="shared" si="22"/>
        <v>-2.166666641831398</v>
      </c>
      <c r="N34">
        <f t="shared" si="23"/>
        <v>-2.166666679084301</v>
      </c>
      <c r="O34">
        <f t="shared" si="24"/>
        <v>1.2914339997394109E-7</v>
      </c>
      <c r="P34">
        <f t="shared" si="25"/>
        <v>-6.4571698210613704E-8</v>
      </c>
      <c r="Q34">
        <f t="shared" si="26"/>
        <v>3.2285849549396062E-8</v>
      </c>
      <c r="R34">
        <f t="shared" si="27"/>
        <v>4.1695043818561412E-15</v>
      </c>
      <c r="S34">
        <f t="shared" si="28"/>
        <v>-1.7193647432822175E-10</v>
      </c>
    </row>
    <row r="35" spans="11:19" x14ac:dyDescent="0.35">
      <c r="K35">
        <f t="shared" si="20"/>
        <v>27</v>
      </c>
      <c r="L35">
        <f t="shared" si="21"/>
        <v>-2.166666679084301</v>
      </c>
      <c r="M35">
        <f t="shared" si="22"/>
        <v>-2.166666641831398</v>
      </c>
      <c r="N35">
        <f t="shared" si="23"/>
        <v>-2.1666666604578495</v>
      </c>
      <c r="O35">
        <f t="shared" si="24"/>
        <v>3.2285849549396062E-8</v>
      </c>
      <c r="P35">
        <f t="shared" si="25"/>
        <v>-6.4571698210613704E-8</v>
      </c>
      <c r="Q35">
        <f t="shared" si="26"/>
        <v>-1.6142925218787241E-8</v>
      </c>
      <c r="R35">
        <f t="shared" si="27"/>
        <v>-5.2118805490091636E-16</v>
      </c>
      <c r="S35">
        <f t="shared" si="28"/>
        <v>-8.5968237903164659E-11</v>
      </c>
    </row>
    <row r="36" spans="11:19" x14ac:dyDescent="0.35">
      <c r="K36">
        <f t="shared" si="20"/>
        <v>28</v>
      </c>
      <c r="L36">
        <f t="shared" si="21"/>
        <v>-2.166666679084301</v>
      </c>
      <c r="M36">
        <f t="shared" si="22"/>
        <v>-2.1666666604578495</v>
      </c>
      <c r="N36">
        <f t="shared" si="23"/>
        <v>-2.1666666697710752</v>
      </c>
      <c r="O36">
        <f t="shared" si="24"/>
        <v>3.2285849549396062E-8</v>
      </c>
      <c r="P36">
        <f t="shared" si="25"/>
        <v>-1.6142925218787241E-8</v>
      </c>
      <c r="Q36">
        <f t="shared" si="26"/>
        <v>8.0714626093936204E-9</v>
      </c>
      <c r="R36">
        <f t="shared" si="27"/>
        <v>2.6059402745045818E-16</v>
      </c>
      <c r="S36">
        <f t="shared" si="28"/>
        <v>-4.2984118766818887E-11</v>
      </c>
    </row>
    <row r="37" spans="11:19" x14ac:dyDescent="0.35">
      <c r="K37">
        <f t="shared" si="20"/>
        <v>29</v>
      </c>
      <c r="L37">
        <f t="shared" si="21"/>
        <v>-2.1666666697710752</v>
      </c>
      <c r="M37">
        <f t="shared" si="22"/>
        <v>-2.1666666604578495</v>
      </c>
      <c r="N37">
        <f t="shared" si="23"/>
        <v>-2.1666666651144624</v>
      </c>
      <c r="O37">
        <f t="shared" si="24"/>
        <v>8.0714626093936204E-9</v>
      </c>
      <c r="P37">
        <f t="shared" si="25"/>
        <v>-1.6142925218787241E-8</v>
      </c>
      <c r="Q37">
        <f t="shared" si="26"/>
        <v>-4.0357308606076003E-9</v>
      </c>
      <c r="R37">
        <f t="shared" si="27"/>
        <v>-3.2574250742970183E-17</v>
      </c>
      <c r="S37">
        <f t="shared" si="28"/>
        <v>-2.1492059429600304E-11</v>
      </c>
    </row>
    <row r="38" spans="11:19" x14ac:dyDescent="0.35">
      <c r="K38">
        <f t="shared" si="20"/>
        <v>30</v>
      </c>
      <c r="L38">
        <f t="shared" si="21"/>
        <v>-2.1666666697710752</v>
      </c>
      <c r="M38">
        <f t="shared" si="22"/>
        <v>-2.1666666651144624</v>
      </c>
      <c r="N38">
        <f t="shared" si="23"/>
        <v>-2.1666666674427688</v>
      </c>
      <c r="O38">
        <f t="shared" si="24"/>
        <v>8.0714626093936204E-9</v>
      </c>
      <c r="P38">
        <f t="shared" si="25"/>
        <v>-4.0357308606076003E-9</v>
      </c>
      <c r="Q38">
        <f t="shared" si="26"/>
        <v>2.0178649862145903E-9</v>
      </c>
      <c r="R38">
        <f t="shared" si="27"/>
        <v>1.6287121787035639E-17</v>
      </c>
      <c r="S38">
        <f t="shared" si="28"/>
        <v>-1.0746029703252436E-11</v>
      </c>
    </row>
    <row r="39" spans="11:19" x14ac:dyDescent="0.35">
      <c r="K39">
        <f t="shared" si="20"/>
        <v>31</v>
      </c>
      <c r="L39">
        <f t="shared" si="21"/>
        <v>-2.1666666674427688</v>
      </c>
      <c r="M39">
        <f t="shared" si="22"/>
        <v>-2.1666666651144624</v>
      </c>
      <c r="N39">
        <f t="shared" si="23"/>
        <v>-2.1666666662786156</v>
      </c>
      <c r="O39">
        <f t="shared" si="24"/>
        <v>2.0178649862145903E-9</v>
      </c>
      <c r="P39">
        <f t="shared" si="25"/>
        <v>-4.0357308606076003E-9</v>
      </c>
      <c r="Q39">
        <f t="shared" si="26"/>
        <v>-1.0089324931072952E-9</v>
      </c>
      <c r="R39">
        <f t="shared" si="27"/>
        <v>-2.0358895512954044E-18</v>
      </c>
      <c r="S39">
        <f t="shared" si="28"/>
        <v>-5.373014854513147E-12</v>
      </c>
    </row>
    <row r="40" spans="11:19" x14ac:dyDescent="0.35">
      <c r="K40">
        <f>K39+1</f>
        <v>32</v>
      </c>
      <c r="L40">
        <f>IF(R39&gt;0,N39,L39)</f>
        <v>-2.1666666674427688</v>
      </c>
      <c r="M40">
        <f>IF(R39&lt;0,N39,M39)</f>
        <v>-2.1666666662786156</v>
      </c>
      <c r="N40">
        <f>(L40+M40)/2</f>
        <v>-2.1666666668606922</v>
      </c>
      <c r="O40">
        <f>2.6*(L40)+(1.2*(L40)^2)</f>
        <v>2.0178649862145903E-9</v>
      </c>
      <c r="P40">
        <f>2.6*(M40)+(1.2*(M40)^2)</f>
        <v>-1.0089324931072952E-9</v>
      </c>
      <c r="Q40">
        <f>2.6*(N40)+(1.2*(N40)^2)</f>
        <v>5.0446669064285743E-10</v>
      </c>
      <c r="R40">
        <f>O40*Q40</f>
        <v>1.0179456717597695E-18</v>
      </c>
      <c r="S40">
        <f>ABS(N40-N39)/(N40*100)</f>
        <v>-2.6865074265348415E-12</v>
      </c>
    </row>
    <row r="41" spans="11:19" x14ac:dyDescent="0.35">
      <c r="K41">
        <f t="shared" ref="K41:K56" si="29">K40+1</f>
        <v>33</v>
      </c>
      <c r="L41">
        <f t="shared" ref="L41:L56" si="30">IF(R40&gt;0,N40,L40)</f>
        <v>-2.1666666668606922</v>
      </c>
      <c r="M41">
        <f t="shared" ref="M41:M56" si="31">IF(R40&lt;0,N40,M40)</f>
        <v>-2.1666666662786156</v>
      </c>
      <c r="N41">
        <f t="shared" ref="N41:N56" si="32">(L41+M41)/2</f>
        <v>-2.1666666665696539</v>
      </c>
      <c r="O41">
        <f t="shared" ref="O41:O56" si="33">2.6*(L41)+(1.2*(L41)^2)</f>
        <v>5.0446669064285743E-10</v>
      </c>
      <c r="P41">
        <f t="shared" ref="P41:P56" si="34">2.6*(M41)+(1.2*(M41)^2)</f>
        <v>-1.0089324931072952E-9</v>
      </c>
      <c r="Q41">
        <f t="shared" ref="Q41:Q56" si="35">2.6*(N41)+(1.2*(N41)^2)</f>
        <v>-2.5223378941063856E-10</v>
      </c>
      <c r="R41">
        <f t="shared" ref="R41:R56" si="36">O41*Q41</f>
        <v>-1.2724354501229225E-19</v>
      </c>
      <c r="S41">
        <f t="shared" ref="S41:S56" si="37">ABS(N41-N40)/(N41*100)</f>
        <v>-1.3432537134478537E-12</v>
      </c>
    </row>
    <row r="42" spans="11:19" x14ac:dyDescent="0.35">
      <c r="K42">
        <f t="shared" si="29"/>
        <v>34</v>
      </c>
      <c r="L42">
        <f t="shared" si="30"/>
        <v>-2.1666666668606922</v>
      </c>
      <c r="M42">
        <f t="shared" si="31"/>
        <v>-2.1666666665696539</v>
      </c>
      <c r="N42">
        <f t="shared" si="32"/>
        <v>-2.1666666667151731</v>
      </c>
      <c r="O42">
        <f t="shared" si="33"/>
        <v>5.0446669064285743E-10</v>
      </c>
      <c r="P42">
        <f t="shared" si="34"/>
        <v>-2.5223378941063856E-10</v>
      </c>
      <c r="Q42">
        <f t="shared" si="35"/>
        <v>1.2611689470531928E-10</v>
      </c>
      <c r="R42">
        <f t="shared" si="36"/>
        <v>6.3621772506146126E-20</v>
      </c>
      <c r="S42">
        <f t="shared" si="37"/>
        <v>-6.7162685667881857E-13</v>
      </c>
    </row>
    <row r="43" spans="11:19" x14ac:dyDescent="0.35">
      <c r="K43">
        <f t="shared" si="29"/>
        <v>35</v>
      </c>
      <c r="L43">
        <f t="shared" si="30"/>
        <v>-2.1666666667151731</v>
      </c>
      <c r="M43">
        <f t="shared" si="31"/>
        <v>-2.1666666665696539</v>
      </c>
      <c r="N43">
        <f t="shared" si="32"/>
        <v>-2.1666666666424135</v>
      </c>
      <c r="O43">
        <f t="shared" si="33"/>
        <v>1.2611689470531928E-10</v>
      </c>
      <c r="P43">
        <f t="shared" si="34"/>
        <v>-2.5223378941063856E-10</v>
      </c>
      <c r="Q43">
        <f t="shared" si="35"/>
        <v>-6.3058003263449791E-11</v>
      </c>
      <c r="R43">
        <f t="shared" si="36"/>
        <v>-7.952679557904177E-21</v>
      </c>
      <c r="S43">
        <f t="shared" si="37"/>
        <v>-3.3581342835068638E-13</v>
      </c>
    </row>
    <row r="44" spans="11:19" x14ac:dyDescent="0.35">
      <c r="K44">
        <f t="shared" si="29"/>
        <v>36</v>
      </c>
      <c r="L44">
        <f t="shared" si="30"/>
        <v>-2.1666666667151731</v>
      </c>
      <c r="M44">
        <f t="shared" si="31"/>
        <v>-2.1666666666424135</v>
      </c>
      <c r="N44">
        <f t="shared" si="32"/>
        <v>-2.1666666666787933</v>
      </c>
      <c r="O44">
        <f t="shared" si="33"/>
        <v>1.2611689470531928E-10</v>
      </c>
      <c r="P44">
        <f t="shared" si="34"/>
        <v>-6.3058003263449791E-11</v>
      </c>
      <c r="Q44">
        <f t="shared" si="35"/>
        <v>3.1528557542515045E-11</v>
      </c>
      <c r="R44">
        <f t="shared" si="36"/>
        <v>3.9762837717999701E-21</v>
      </c>
      <c r="S44">
        <f t="shared" si="37"/>
        <v>-1.6790671417252392E-13</v>
      </c>
    </row>
    <row r="45" spans="11:19" x14ac:dyDescent="0.35">
      <c r="K45">
        <f t="shared" si="29"/>
        <v>37</v>
      </c>
      <c r="L45">
        <f t="shared" si="30"/>
        <v>-2.1666666666787933</v>
      </c>
      <c r="M45">
        <f t="shared" si="31"/>
        <v>-2.1666666666424135</v>
      </c>
      <c r="N45">
        <f t="shared" si="32"/>
        <v>-2.1666666666606034</v>
      </c>
      <c r="O45">
        <f t="shared" si="33"/>
        <v>3.1528557542515045E-11</v>
      </c>
      <c r="P45">
        <f t="shared" si="34"/>
        <v>-6.3058003263449791E-11</v>
      </c>
      <c r="Q45">
        <f t="shared" si="35"/>
        <v>-1.5764278771257523E-11</v>
      </c>
      <c r="R45">
        <f t="shared" si="36"/>
        <v>-4.9702497035584118E-22</v>
      </c>
      <c r="S45">
        <f t="shared" si="37"/>
        <v>-8.3953357086966771E-14</v>
      </c>
    </row>
    <row r="46" spans="11:19" x14ac:dyDescent="0.35">
      <c r="K46">
        <f t="shared" si="29"/>
        <v>38</v>
      </c>
      <c r="L46">
        <f t="shared" si="30"/>
        <v>-2.1666666666787933</v>
      </c>
      <c r="M46">
        <f t="shared" si="31"/>
        <v>-2.1666666666606034</v>
      </c>
      <c r="N46">
        <f t="shared" si="32"/>
        <v>-2.1666666666696983</v>
      </c>
      <c r="O46">
        <f t="shared" si="33"/>
        <v>3.1528557542515045E-11</v>
      </c>
      <c r="P46">
        <f t="shared" si="34"/>
        <v>-1.5764278771257523E-11</v>
      </c>
      <c r="Q46">
        <f t="shared" si="35"/>
        <v>7.8825834748386114E-12</v>
      </c>
      <c r="R46">
        <f t="shared" si="36"/>
        <v>2.4852648667012736E-22</v>
      </c>
      <c r="S46">
        <f t="shared" si="37"/>
        <v>-4.1976678543307186E-14</v>
      </c>
    </row>
    <row r="47" spans="11:19" x14ac:dyDescent="0.35">
      <c r="K47">
        <f t="shared" si="29"/>
        <v>39</v>
      </c>
      <c r="L47">
        <f t="shared" si="30"/>
        <v>-2.1666666666696983</v>
      </c>
      <c r="M47">
        <f t="shared" si="31"/>
        <v>-2.1666666666606034</v>
      </c>
      <c r="N47">
        <f t="shared" si="32"/>
        <v>-2.1666666666651508</v>
      </c>
      <c r="O47">
        <f t="shared" si="33"/>
        <v>7.8825834748386114E-12</v>
      </c>
      <c r="P47">
        <f t="shared" si="34"/>
        <v>-1.5764278771257523E-11</v>
      </c>
      <c r="Q47">
        <f t="shared" si="35"/>
        <v>-3.9417358266291558E-12</v>
      </c>
      <c r="R47">
        <f t="shared" si="36"/>
        <v>-3.1071061689166297E-23</v>
      </c>
      <c r="S47">
        <f t="shared" si="37"/>
        <v>-2.0988339271697643E-14</v>
      </c>
    </row>
    <row r="48" spans="11:19" x14ac:dyDescent="0.35">
      <c r="K48">
        <f t="shared" si="29"/>
        <v>40</v>
      </c>
      <c r="L48">
        <f t="shared" si="30"/>
        <v>-2.1666666666696983</v>
      </c>
      <c r="M48">
        <f t="shared" si="31"/>
        <v>-2.1666666666651508</v>
      </c>
      <c r="N48">
        <f t="shared" si="32"/>
        <v>-2.1666666666674246</v>
      </c>
      <c r="O48">
        <f t="shared" si="33"/>
        <v>7.8825834748386114E-12</v>
      </c>
      <c r="P48">
        <f t="shared" si="34"/>
        <v>-3.9417358266291558E-12</v>
      </c>
      <c r="Q48">
        <f t="shared" si="35"/>
        <v>1.9708679133145779E-12</v>
      </c>
      <c r="R48">
        <f t="shared" si="36"/>
        <v>1.5535530844583149E-23</v>
      </c>
      <c r="S48">
        <f t="shared" si="37"/>
        <v>-1.0494169635837809E-14</v>
      </c>
    </row>
    <row r="49" spans="11:19" x14ac:dyDescent="0.35">
      <c r="K49">
        <f t="shared" si="29"/>
        <v>41</v>
      </c>
      <c r="L49">
        <f t="shared" si="30"/>
        <v>-2.1666666666674246</v>
      </c>
      <c r="M49">
        <f t="shared" si="31"/>
        <v>-2.1666666666651508</v>
      </c>
      <c r="N49">
        <f t="shared" si="32"/>
        <v>-2.1666666666662877</v>
      </c>
      <c r="O49">
        <f t="shared" si="33"/>
        <v>1.9708679133145779E-12</v>
      </c>
      <c r="P49">
        <f t="shared" si="34"/>
        <v>-3.9417358266291558E-12</v>
      </c>
      <c r="Q49">
        <f t="shared" si="35"/>
        <v>-9.8498986744743888E-13</v>
      </c>
      <c r="R49">
        <f t="shared" si="36"/>
        <v>-1.9412849246921365E-24</v>
      </c>
      <c r="S49">
        <f t="shared" si="37"/>
        <v>-5.2470848179216576E-15</v>
      </c>
    </row>
    <row r="50" spans="11:19" x14ac:dyDescent="0.35">
      <c r="K50">
        <f t="shared" si="29"/>
        <v>42</v>
      </c>
      <c r="L50">
        <f t="shared" si="30"/>
        <v>-2.1666666666674246</v>
      </c>
      <c r="M50">
        <f t="shared" si="31"/>
        <v>-2.1666666666662877</v>
      </c>
      <c r="N50">
        <f t="shared" si="32"/>
        <v>-2.1666666666668561</v>
      </c>
      <c r="O50">
        <f t="shared" si="33"/>
        <v>1.9708679133145779E-12</v>
      </c>
      <c r="P50">
        <f t="shared" si="34"/>
        <v>-9.8498986744743888E-13</v>
      </c>
      <c r="Q50">
        <f t="shared" si="35"/>
        <v>4.9205084451386938E-13</v>
      </c>
      <c r="R50">
        <f t="shared" si="36"/>
        <v>9.6976722117172556E-25</v>
      </c>
      <c r="S50">
        <f t="shared" si="37"/>
        <v>-2.6235424089601405E-15</v>
      </c>
    </row>
    <row r="51" spans="11:19" x14ac:dyDescent="0.35">
      <c r="K51">
        <f t="shared" si="29"/>
        <v>43</v>
      </c>
      <c r="L51">
        <f t="shared" si="30"/>
        <v>-2.1666666666668561</v>
      </c>
      <c r="M51">
        <f t="shared" si="31"/>
        <v>-2.1666666666662877</v>
      </c>
      <c r="N51">
        <f t="shared" si="32"/>
        <v>-2.1666666666665719</v>
      </c>
      <c r="O51">
        <f t="shared" si="33"/>
        <v>4.9205084451386938E-13</v>
      </c>
      <c r="P51">
        <f t="shared" si="34"/>
        <v>-9.8498986744743888E-13</v>
      </c>
      <c r="Q51">
        <f t="shared" si="35"/>
        <v>-2.4602542225693469E-13</v>
      </c>
      <c r="R51">
        <f t="shared" si="36"/>
        <v>-1.2105701679340603E-25</v>
      </c>
      <c r="S51">
        <f t="shared" si="37"/>
        <v>-1.3117712044802422E-15</v>
      </c>
    </row>
    <row r="52" spans="11:19" x14ac:dyDescent="0.35">
      <c r="K52">
        <f t="shared" si="29"/>
        <v>44</v>
      </c>
      <c r="L52">
        <f t="shared" si="30"/>
        <v>-2.1666666666668561</v>
      </c>
      <c r="M52">
        <f t="shared" si="31"/>
        <v>-2.1666666666665719</v>
      </c>
      <c r="N52">
        <f t="shared" si="32"/>
        <v>-2.166666666666714</v>
      </c>
      <c r="O52">
        <f t="shared" si="33"/>
        <v>4.9205084451386938E-13</v>
      </c>
      <c r="P52">
        <f t="shared" si="34"/>
        <v>-2.4602542225693469E-13</v>
      </c>
      <c r="Q52">
        <f t="shared" si="35"/>
        <v>1.2345680033831741E-13</v>
      </c>
      <c r="R52">
        <f t="shared" si="36"/>
        <v>6.0747022867449235E-26</v>
      </c>
      <c r="S52">
        <f t="shared" si="37"/>
        <v>-6.5588560224007812E-16</v>
      </c>
    </row>
    <row r="53" spans="11:19" x14ac:dyDescent="0.35">
      <c r="K53">
        <f t="shared" si="29"/>
        <v>45</v>
      </c>
      <c r="L53">
        <f t="shared" si="30"/>
        <v>-2.166666666666714</v>
      </c>
      <c r="M53">
        <f t="shared" si="31"/>
        <v>-2.1666666666665719</v>
      </c>
      <c r="N53">
        <f t="shared" si="32"/>
        <v>-2.166666666666643</v>
      </c>
      <c r="O53">
        <f t="shared" si="33"/>
        <v>1.2345680033831741E-13</v>
      </c>
      <c r="P53">
        <f t="shared" si="34"/>
        <v>-2.4602542225693469E-13</v>
      </c>
      <c r="Q53">
        <f t="shared" si="35"/>
        <v>-6.2172489379008766E-14</v>
      </c>
      <c r="R53">
        <f t="shared" si="36"/>
        <v>-7.6756166078004449E-27</v>
      </c>
      <c r="S53">
        <f t="shared" si="37"/>
        <v>-3.2794280112004981E-16</v>
      </c>
    </row>
    <row r="54" spans="11:19" x14ac:dyDescent="0.35">
      <c r="K54">
        <f t="shared" si="29"/>
        <v>46</v>
      </c>
      <c r="L54">
        <f t="shared" si="30"/>
        <v>-2.166666666666714</v>
      </c>
      <c r="M54">
        <f t="shared" si="31"/>
        <v>-2.166666666666643</v>
      </c>
      <c r="N54">
        <f t="shared" si="32"/>
        <v>-2.1666666666666785</v>
      </c>
      <c r="O54">
        <f t="shared" si="33"/>
        <v>1.2345680033831741E-13</v>
      </c>
      <c r="P54">
        <f t="shared" si="34"/>
        <v>-6.2172489379008766E-14</v>
      </c>
      <c r="Q54">
        <f t="shared" si="35"/>
        <v>3.1086244689504383E-14</v>
      </c>
      <c r="R54">
        <f t="shared" si="36"/>
        <v>3.8378083039002224E-27</v>
      </c>
      <c r="S54">
        <f t="shared" si="37"/>
        <v>-1.6397140056002222E-16</v>
      </c>
    </row>
    <row r="55" spans="11:19" x14ac:dyDescent="0.35">
      <c r="K55">
        <f t="shared" si="29"/>
        <v>47</v>
      </c>
      <c r="L55">
        <f t="shared" si="30"/>
        <v>-2.1666666666666785</v>
      </c>
      <c r="M55">
        <f t="shared" si="31"/>
        <v>-2.166666666666643</v>
      </c>
      <c r="N55">
        <f t="shared" si="32"/>
        <v>-2.1666666666666607</v>
      </c>
      <c r="O55">
        <f t="shared" si="33"/>
        <v>3.1086244689504383E-14</v>
      </c>
      <c r="P55">
        <f t="shared" si="34"/>
        <v>-6.2172489379008766E-14</v>
      </c>
      <c r="Q55">
        <f t="shared" si="35"/>
        <v>-1.5099033134902129E-14</v>
      </c>
      <c r="R55">
        <f t="shared" si="36"/>
        <v>-4.6937223860650202E-28</v>
      </c>
      <c r="S55">
        <f t="shared" si="37"/>
        <v>-8.1985700280011786E-17</v>
      </c>
    </row>
    <row r="56" spans="11:19" x14ac:dyDescent="0.35">
      <c r="K56">
        <f t="shared" si="29"/>
        <v>48</v>
      </c>
      <c r="L56">
        <f t="shared" si="30"/>
        <v>-2.1666666666666785</v>
      </c>
      <c r="M56">
        <f t="shared" si="31"/>
        <v>-2.1666666666666607</v>
      </c>
      <c r="N56">
        <f t="shared" si="32"/>
        <v>-2.1666666666666696</v>
      </c>
      <c r="O56">
        <f t="shared" si="33"/>
        <v>3.1086244689504383E-14</v>
      </c>
      <c r="P56">
        <f t="shared" si="34"/>
        <v>-1.5099033134902129E-14</v>
      </c>
      <c r="Q56">
        <f t="shared" si="35"/>
        <v>7.1054273576010019E-15</v>
      </c>
      <c r="R56">
        <f t="shared" si="36"/>
        <v>2.2088105346188331E-28</v>
      </c>
      <c r="S56">
        <f t="shared" si="37"/>
        <v>-4.0992850140005721E-17</v>
      </c>
    </row>
    <row r="57" spans="11:19" x14ac:dyDescent="0.35">
      <c r="K57">
        <f t="shared" ref="K57:K61" si="38">K56+1</f>
        <v>49</v>
      </c>
      <c r="L57">
        <f t="shared" ref="L57" si="39">IF(R56&gt;0,N56,L56)</f>
        <v>-2.1666666666666696</v>
      </c>
      <c r="M57">
        <f t="shared" ref="M57" si="40">IF(R56&lt;0,N56,M56)</f>
        <v>-2.1666666666666607</v>
      </c>
      <c r="N57">
        <f t="shared" ref="N57" si="41">(L57+M57)/2</f>
        <v>-2.1666666666666652</v>
      </c>
      <c r="O57">
        <f t="shared" ref="O57" si="42">2.6*(L57)+(1.2*(L57)^2)</f>
        <v>7.1054273576010019E-15</v>
      </c>
      <c r="P57">
        <f t="shared" ref="P57" si="43">2.6*(M57)+(1.2*(M57)^2)</f>
        <v>-1.5099033134902129E-14</v>
      </c>
      <c r="Q57">
        <f t="shared" ref="Q57" si="44">2.6*(N57)+(1.2*(N57)^2)</f>
        <v>0</v>
      </c>
      <c r="R57">
        <f t="shared" ref="R57" si="45">O57*Q57</f>
        <v>0</v>
      </c>
      <c r="S57">
        <f t="shared" ref="S57" si="46">ABS(N57-N56)/(N57*100)</f>
        <v>-2.0496425070002903E-17</v>
      </c>
    </row>
    <row r="58" spans="11:19" x14ac:dyDescent="0.35">
      <c r="K58">
        <f t="shared" si="38"/>
        <v>50</v>
      </c>
      <c r="L58">
        <f t="shared" ref="L58:L61" si="47">IF(R57&gt;0,N57,L57)</f>
        <v>-2.1666666666666696</v>
      </c>
      <c r="M58">
        <f t="shared" ref="M58:M61" si="48">IF(R57&lt;0,N57,M57)</f>
        <v>-2.1666666666666607</v>
      </c>
      <c r="N58">
        <f t="shared" ref="N58:N61" si="49">(L58+M58)/2</f>
        <v>-2.1666666666666652</v>
      </c>
      <c r="O58">
        <f t="shared" ref="O58:O61" si="50">2.6*(L58)+(1.2*(L58)^2)</f>
        <v>7.1054273576010019E-15</v>
      </c>
      <c r="P58">
        <f t="shared" ref="P58:P61" si="51">2.6*(M58)+(1.2*(M58)^2)</f>
        <v>-1.5099033134902129E-14</v>
      </c>
      <c r="Q58">
        <f t="shared" ref="Q58:Q61" si="52">2.6*(N58)+(1.2*(N58)^2)</f>
        <v>0</v>
      </c>
      <c r="R58">
        <f t="shared" ref="R58:R61" si="53">O58*Q58</f>
        <v>0</v>
      </c>
      <c r="S58">
        <f t="shared" ref="S58:S61" si="54">ABS(N58-N57)/(N58*100)</f>
        <v>0</v>
      </c>
    </row>
    <row r="59" spans="11:19" x14ac:dyDescent="0.35">
      <c r="K59">
        <f t="shared" si="38"/>
        <v>51</v>
      </c>
      <c r="L59">
        <f t="shared" si="47"/>
        <v>-2.1666666666666696</v>
      </c>
      <c r="M59">
        <f t="shared" si="48"/>
        <v>-2.1666666666666607</v>
      </c>
      <c r="N59">
        <f t="shared" si="49"/>
        <v>-2.1666666666666652</v>
      </c>
      <c r="O59">
        <f t="shared" si="50"/>
        <v>7.1054273576010019E-15</v>
      </c>
      <c r="P59">
        <f t="shared" si="51"/>
        <v>-1.5099033134902129E-14</v>
      </c>
      <c r="Q59">
        <f t="shared" si="52"/>
        <v>0</v>
      </c>
      <c r="R59">
        <f t="shared" si="53"/>
        <v>0</v>
      </c>
      <c r="S59">
        <f t="shared" si="54"/>
        <v>0</v>
      </c>
    </row>
    <row r="60" spans="11:19" x14ac:dyDescent="0.35">
      <c r="K60">
        <f t="shared" si="38"/>
        <v>52</v>
      </c>
      <c r="L60">
        <f t="shared" si="47"/>
        <v>-2.1666666666666696</v>
      </c>
      <c r="M60">
        <f t="shared" si="48"/>
        <v>-2.1666666666666607</v>
      </c>
      <c r="N60">
        <f t="shared" si="49"/>
        <v>-2.1666666666666652</v>
      </c>
      <c r="O60">
        <f t="shared" si="50"/>
        <v>7.1054273576010019E-15</v>
      </c>
      <c r="P60">
        <f t="shared" si="51"/>
        <v>-1.5099033134902129E-14</v>
      </c>
      <c r="Q60">
        <f t="shared" si="52"/>
        <v>0</v>
      </c>
      <c r="R60">
        <f t="shared" si="53"/>
        <v>0</v>
      </c>
      <c r="S60">
        <f t="shared" si="54"/>
        <v>0</v>
      </c>
    </row>
    <row r="61" spans="11:19" x14ac:dyDescent="0.35">
      <c r="K61">
        <f t="shared" si="38"/>
        <v>53</v>
      </c>
      <c r="L61">
        <f t="shared" si="47"/>
        <v>-2.1666666666666696</v>
      </c>
      <c r="M61">
        <f t="shared" si="48"/>
        <v>-2.1666666666666607</v>
      </c>
      <c r="N61">
        <f t="shared" si="49"/>
        <v>-2.1666666666666652</v>
      </c>
      <c r="O61">
        <f t="shared" si="50"/>
        <v>7.1054273576010019E-15</v>
      </c>
      <c r="P61">
        <f t="shared" si="51"/>
        <v>-1.5099033134902129E-14</v>
      </c>
      <c r="Q61">
        <f t="shared" si="52"/>
        <v>0</v>
      </c>
      <c r="R61">
        <f t="shared" si="53"/>
        <v>0</v>
      </c>
      <c r="S61">
        <f t="shared" si="54"/>
        <v>0</v>
      </c>
    </row>
  </sheetData>
  <mergeCells count="2">
    <mergeCell ref="B2:D2"/>
    <mergeCell ref="F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C7FE-9C7C-471D-9F16-D7DBFC6282B6}">
  <dimension ref="A2:G19"/>
  <sheetViews>
    <sheetView tabSelected="1" workbookViewId="0">
      <selection activeCell="G6" sqref="G6"/>
    </sheetView>
  </sheetViews>
  <sheetFormatPr baseColWidth="10" defaultRowHeight="14.5" x14ac:dyDescent="0.35"/>
  <sheetData>
    <row r="2" spans="1:7" x14ac:dyDescent="0.35">
      <c r="A2" s="9" t="s">
        <v>20</v>
      </c>
      <c r="B2" s="9"/>
      <c r="C2" s="9"/>
      <c r="D2" s="9"/>
    </row>
    <row r="3" spans="1:7" ht="15" thickBot="1" x14ac:dyDescent="0.4"/>
    <row r="4" spans="1:7" ht="15" thickBot="1" x14ac:dyDescent="0.4">
      <c r="B4" s="3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5" t="s">
        <v>14</v>
      </c>
    </row>
    <row r="5" spans="1:7" x14ac:dyDescent="0.35">
      <c r="B5" s="2">
        <v>0</v>
      </c>
      <c r="C5" s="2">
        <v>-3</v>
      </c>
      <c r="D5" s="2"/>
      <c r="E5" s="2"/>
      <c r="F5" s="2"/>
      <c r="G5" s="2"/>
    </row>
    <row r="6" spans="1:7" x14ac:dyDescent="0.35">
      <c r="B6" s="1">
        <f>B5+1</f>
        <v>1</v>
      </c>
      <c r="C6" s="1">
        <v>2</v>
      </c>
      <c r="D6" s="1">
        <f>C6-C5</f>
        <v>5</v>
      </c>
      <c r="E6" s="1">
        <f>(2.6*C6)+(1.2*(C6^2))</f>
        <v>10</v>
      </c>
      <c r="F6" s="1">
        <f>(2.6*(C5))+(1.2*(C5^2))</f>
        <v>2.9999999999999982</v>
      </c>
      <c r="G6" s="1">
        <f>ABS(C6-C5)</f>
        <v>5</v>
      </c>
    </row>
    <row r="7" spans="1:7" x14ac:dyDescent="0.35">
      <c r="B7" s="1">
        <f>B6+1</f>
        <v>2</v>
      </c>
      <c r="C7" s="1">
        <f>C6-((D6*E6)/(E6-F6))</f>
        <v>-5.1428571428571415</v>
      </c>
      <c r="D7" s="1">
        <f>C7-C6</f>
        <v>-7.1428571428571415</v>
      </c>
      <c r="E7" s="1">
        <f>(2.6*C7)+(1.2*(C7^2))</f>
        <v>18.367346938775498</v>
      </c>
      <c r="F7" s="1">
        <f>(2.6*(C6))+(1.2*(C6^2))</f>
        <v>10</v>
      </c>
      <c r="G7" s="1">
        <f>ABS(C7-C6)</f>
        <v>7.1428571428571415</v>
      </c>
    </row>
    <row r="8" spans="1:7" x14ac:dyDescent="0.35">
      <c r="B8" s="1">
        <f t="shared" ref="B8:B19" si="0">B7+1</f>
        <v>3</v>
      </c>
      <c r="C8" s="1">
        <f t="shared" ref="C8:C10" si="1">C7-((D7*E7)/(E7-F7))</f>
        <v>10.536585365853671</v>
      </c>
      <c r="D8" s="1">
        <f t="shared" ref="D8:D19" si="2">C8-C7</f>
        <v>15.679442508710814</v>
      </c>
      <c r="E8" s="1">
        <f t="shared" ref="E8:E10" si="3">(2.6*C8)+(1.2*(C8^2))</f>
        <v>160.61867935752565</v>
      </c>
      <c r="F8" s="1">
        <f t="shared" ref="F8:F10" si="4">(2.6*(C7))+(1.2*(C7^2))</f>
        <v>18.367346938775498</v>
      </c>
      <c r="G8" s="1">
        <f t="shared" ref="G8:G10" si="5">ABS(C8-C7)</f>
        <v>15.679442508710814</v>
      </c>
    </row>
    <row r="9" spans="1:7" x14ac:dyDescent="0.35">
      <c r="B9" s="1">
        <f t="shared" si="0"/>
        <v>4</v>
      </c>
      <c r="C9" s="1">
        <f t="shared" si="1"/>
        <v>-7.1673707658038168</v>
      </c>
      <c r="D9" s="1">
        <f t="shared" si="2"/>
        <v>-17.703956131657488</v>
      </c>
      <c r="E9" s="1">
        <f t="shared" si="3"/>
        <v>43.010280442309103</v>
      </c>
      <c r="F9" s="1">
        <f t="shared" si="4"/>
        <v>160.61867935752565</v>
      </c>
      <c r="G9" s="1">
        <f t="shared" si="5"/>
        <v>17.703956131657488</v>
      </c>
    </row>
    <row r="10" spans="1:7" x14ac:dyDescent="0.35">
      <c r="B10" s="1">
        <f t="shared" si="0"/>
        <v>5</v>
      </c>
      <c r="C10" s="1">
        <f t="shared" si="1"/>
        <v>-13.641841340901555</v>
      </c>
      <c r="D10" s="1">
        <f t="shared" si="2"/>
        <v>-6.4744705750977385</v>
      </c>
      <c r="E10" s="1">
        <f t="shared" si="3"/>
        <v>187.85101471805285</v>
      </c>
      <c r="F10" s="1">
        <f t="shared" si="4"/>
        <v>43.010280442309103</v>
      </c>
      <c r="G10" s="1">
        <f t="shared" si="5"/>
        <v>6.4744705750977385</v>
      </c>
    </row>
    <row r="11" spans="1:7" x14ac:dyDescent="0.35">
      <c r="B11" s="1">
        <f t="shared" si="0"/>
        <v>6</v>
      </c>
      <c r="C11" s="1">
        <f t="shared" ref="C11:C13" si="6">C10-((D10*E10)/(E10-F10))</f>
        <v>-5.2447845779963824</v>
      </c>
      <c r="D11" s="1">
        <f t="shared" si="2"/>
        <v>8.3970567629051729</v>
      </c>
      <c r="E11" s="1">
        <f t="shared" ref="E11:E13" si="7">(2.6*C11)+(1.2*(C11^2))</f>
        <v>19.372878420715832</v>
      </c>
      <c r="F11" s="1">
        <f t="shared" ref="F11:F13" si="8">(2.6*(C10))+(1.2*(C10^2))</f>
        <v>187.85101471805285</v>
      </c>
      <c r="G11" s="1">
        <f t="shared" ref="G11:G13" si="9">ABS(C11-C10)</f>
        <v>8.3970567629051729</v>
      </c>
    </row>
    <row r="12" spans="1:7" x14ac:dyDescent="0.35">
      <c r="B12" s="1">
        <f t="shared" si="0"/>
        <v>7</v>
      </c>
      <c r="C12" s="1">
        <f t="shared" si="6"/>
        <v>-4.2792280771070565</v>
      </c>
      <c r="D12" s="1">
        <f t="shared" si="2"/>
        <v>0.96555650088932587</v>
      </c>
      <c r="E12" s="1">
        <f t="shared" si="7"/>
        <v>10.84815852260328</v>
      </c>
      <c r="F12" s="1">
        <f t="shared" si="8"/>
        <v>19.372878420715832</v>
      </c>
      <c r="G12" s="1">
        <f t="shared" si="9"/>
        <v>0.96555650088932587</v>
      </c>
    </row>
    <row r="13" spans="1:7" x14ac:dyDescent="0.35">
      <c r="B13" s="1">
        <f t="shared" si="0"/>
        <v>8</v>
      </c>
      <c r="C13" s="1">
        <f t="shared" si="6"/>
        <v>-3.0505061825030255</v>
      </c>
      <c r="D13" s="1">
        <f t="shared" si="2"/>
        <v>1.228721894604031</v>
      </c>
      <c r="E13" s="1">
        <f t="shared" si="7"/>
        <v>3.235389488879151</v>
      </c>
      <c r="F13" s="1">
        <f t="shared" si="8"/>
        <v>10.84815852260328</v>
      </c>
      <c r="G13" s="1">
        <f t="shared" si="9"/>
        <v>1.228721894604031</v>
      </c>
    </row>
    <row r="14" spans="1:7" x14ac:dyDescent="0.35">
      <c r="B14" s="1">
        <f t="shared" si="0"/>
        <v>9</v>
      </c>
      <c r="C14" s="1">
        <f t="shared" ref="C14:C15" si="10">C13-((D13*E13)/(E13-F13))</f>
        <v>-2.5283054057624215</v>
      </c>
      <c r="D14" s="1">
        <f t="shared" si="2"/>
        <v>0.52220077674060406</v>
      </c>
      <c r="E14" s="1">
        <f t="shared" ref="E14:E15" si="11">(2.6*C14)+(1.2*(C14^2))</f>
        <v>1.0971998147866833</v>
      </c>
      <c r="F14" s="1">
        <f t="shared" ref="F14:F15" si="12">(2.6*(C13))+(1.2*(C13^2))</f>
        <v>3.235389488879151</v>
      </c>
      <c r="G14" s="1">
        <f t="shared" ref="G14:G15" si="13">ABS(C14-C13)</f>
        <v>0.52220077674060406</v>
      </c>
    </row>
    <row r="15" spans="1:7" x14ac:dyDescent="0.35">
      <c r="B15" s="1">
        <f t="shared" si="0"/>
        <v>10</v>
      </c>
      <c r="C15" s="1">
        <f t="shared" si="10"/>
        <v>-2.2603410607543299</v>
      </c>
      <c r="D15" s="1">
        <f t="shared" si="2"/>
        <v>0.26796434500809152</v>
      </c>
      <c r="E15" s="1">
        <f t="shared" si="11"/>
        <v>0.25408329515715344</v>
      </c>
      <c r="F15" s="1">
        <f t="shared" si="12"/>
        <v>1.0971998147866833</v>
      </c>
      <c r="G15" s="1">
        <f t="shared" si="13"/>
        <v>0.26796434500809152</v>
      </c>
    </row>
    <row r="16" spans="1:7" x14ac:dyDescent="0.35">
      <c r="B16" s="1">
        <f t="shared" si="0"/>
        <v>11</v>
      </c>
      <c r="C16" s="1">
        <f t="shared" ref="C16:C17" si="14">C15-((D15*E15)/(E15-F15))</f>
        <v>-2.1795867851837345</v>
      </c>
      <c r="D16" s="1">
        <f t="shared" si="2"/>
        <v>8.0754275570595446E-2</v>
      </c>
      <c r="E16" s="1">
        <f t="shared" ref="E16:E17" si="15">(2.6*C16)+(1.2*(C16^2))</f>
        <v>3.37926234993704E-2</v>
      </c>
      <c r="F16" s="1">
        <f t="shared" ref="F16:F17" si="16">(2.6*(C15))+(1.2*(C15^2))</f>
        <v>0.25408329515715344</v>
      </c>
      <c r="G16" s="1">
        <f t="shared" ref="G16:G17" si="17">ABS(C16-C15)</f>
        <v>8.0754275570595446E-2</v>
      </c>
    </row>
    <row r="17" spans="2:7" x14ac:dyDescent="0.35">
      <c r="B17" s="1">
        <f t="shared" si="0"/>
        <v>12</v>
      </c>
      <c r="C17" s="1">
        <f t="shared" si="14"/>
        <v>-2.1671990666762491</v>
      </c>
      <c r="D17" s="1">
        <f t="shared" si="2"/>
        <v>1.2387718507485435E-2</v>
      </c>
      <c r="E17" s="1">
        <f t="shared" si="15"/>
        <v>1.3845801646379385E-3</v>
      </c>
      <c r="F17" s="1">
        <f t="shared" si="16"/>
        <v>3.37926234993704E-2</v>
      </c>
      <c r="G17" s="1">
        <f t="shared" si="17"/>
        <v>1.2387718507485435E-2</v>
      </c>
    </row>
    <row r="18" spans="2:7" x14ac:dyDescent="0.35">
      <c r="B18" s="1">
        <f t="shared" si="0"/>
        <v>13</v>
      </c>
      <c r="C18" s="1">
        <f t="shared" ref="C18:C19" si="18">C17-((D17*E17)/(E17-F17))</f>
        <v>-2.1666698218479383</v>
      </c>
      <c r="D18" s="1">
        <f t="shared" si="2"/>
        <v>5.292448283107376E-4</v>
      </c>
      <c r="E18" s="1">
        <f t="shared" ref="E18:E19" si="19">(2.6*C18)+(1.2*(C18^2))</f>
        <v>8.203483252700039E-6</v>
      </c>
      <c r="F18" s="1">
        <f t="shared" ref="F18:F19" si="20">(2.6*(C17))+(1.2*(C17^2))</f>
        <v>1.3845801646379385E-3</v>
      </c>
      <c r="G18" s="1">
        <f t="shared" ref="G18:G19" si="21">ABS(C18-C17)</f>
        <v>5.292448283107376E-4</v>
      </c>
    </row>
    <row r="19" spans="2:7" x14ac:dyDescent="0.35">
      <c r="B19" s="1">
        <f t="shared" si="0"/>
        <v>14</v>
      </c>
      <c r="C19" s="1">
        <f t="shared" si="18"/>
        <v>-2.1666666674417758</v>
      </c>
      <c r="D19" s="1">
        <f t="shared" si="2"/>
        <v>3.154406162497736E-6</v>
      </c>
      <c r="E19" s="1">
        <f t="shared" si="19"/>
        <v>2.0152839397269418E-9</v>
      </c>
      <c r="F19" s="1">
        <f t="shared" si="20"/>
        <v>8.203483252700039E-6</v>
      </c>
      <c r="G19" s="1">
        <f t="shared" si="21"/>
        <v>3.154406162497736E-6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23D6-6939-4890-B9BA-ADC588690F55}">
  <dimension ref="A2:G12"/>
  <sheetViews>
    <sheetView workbookViewId="0">
      <selection activeCell="E13" sqref="E13"/>
    </sheetView>
  </sheetViews>
  <sheetFormatPr baseColWidth="10" defaultRowHeight="14.5" x14ac:dyDescent="0.35"/>
  <sheetData>
    <row r="2" spans="1:7" x14ac:dyDescent="0.35">
      <c r="A2" s="9" t="s">
        <v>21</v>
      </c>
      <c r="B2" s="9"/>
      <c r="C2" s="9"/>
      <c r="D2" s="9"/>
      <c r="E2" s="9"/>
    </row>
    <row r="3" spans="1:7" ht="15" thickBot="1" x14ac:dyDescent="0.4"/>
    <row r="4" spans="1:7" x14ac:dyDescent="0.35">
      <c r="B4" s="7" t="s">
        <v>0</v>
      </c>
      <c r="C4" s="7" t="s">
        <v>10</v>
      </c>
      <c r="D4" s="7" t="s">
        <v>12</v>
      </c>
      <c r="E4" s="7" t="s">
        <v>15</v>
      </c>
      <c r="F4" s="7" t="s">
        <v>16</v>
      </c>
      <c r="G4" s="6"/>
    </row>
    <row r="5" spans="1:7" x14ac:dyDescent="0.35">
      <c r="B5" s="1">
        <v>0</v>
      </c>
      <c r="C5" s="1">
        <v>-3</v>
      </c>
      <c r="D5" s="1">
        <f>2.6*(C5)+(1.2*(C5^2))</f>
        <v>2.9999999999999982</v>
      </c>
      <c r="E5" s="1">
        <f>2.6+(2.4*(C5))</f>
        <v>-4.5999999999999996</v>
      </c>
      <c r="F5" s="1">
        <f>D5/E5</f>
        <v>-0.65217391304347794</v>
      </c>
    </row>
    <row r="6" spans="1:7" x14ac:dyDescent="0.35">
      <c r="B6" s="1">
        <f>B5+1</f>
        <v>1</v>
      </c>
      <c r="C6" s="1">
        <f>C5-F5</f>
        <v>-2.347826086956522</v>
      </c>
      <c r="D6" s="1">
        <f>2.6*(C6)+(1.2*(C6^2))</f>
        <v>0.5103969754253308</v>
      </c>
      <c r="E6" s="1">
        <f>2.6+(2.4*(C6))</f>
        <v>-3.0347826086956524</v>
      </c>
      <c r="F6" s="1">
        <f>D6/E6</f>
        <v>-0.16818238445247288</v>
      </c>
    </row>
    <row r="7" spans="1:7" x14ac:dyDescent="0.35">
      <c r="B7" s="1">
        <f t="shared" ref="B7:B10" si="0">B6+1</f>
        <v>2</v>
      </c>
      <c r="C7" s="1">
        <f t="shared" ref="C7:C11" si="1">C6-F6</f>
        <v>-2.1796437025040492</v>
      </c>
      <c r="D7" s="1">
        <f t="shared" ref="D7:D11" si="2">2.6*(C7)+(1.2*(C7^2))</f>
        <v>3.3942377328143536E-2</v>
      </c>
      <c r="E7" s="1">
        <f t="shared" ref="E7:E11" si="3">2.6+(2.4*(C7))</f>
        <v>-2.6311448860097175</v>
      </c>
      <c r="F7" s="1">
        <f t="shared" ref="F7:F11" si="4">D7/E7</f>
        <v>-1.2900231191608418E-2</v>
      </c>
    </row>
    <row r="8" spans="1:7" x14ac:dyDescent="0.35">
      <c r="B8" s="1">
        <f t="shared" si="0"/>
        <v>3</v>
      </c>
      <c r="C8" s="1">
        <f t="shared" si="1"/>
        <v>-2.1667434713124409</v>
      </c>
      <c r="D8" s="1">
        <f t="shared" si="2"/>
        <v>1.9969915775774894E-4</v>
      </c>
      <c r="E8" s="1">
        <f t="shared" si="3"/>
        <v>-2.6001843311498578</v>
      </c>
      <c r="F8" s="1">
        <f t="shared" si="4"/>
        <v>-7.6801923373423931E-5</v>
      </c>
    </row>
    <row r="9" spans="1:7" x14ac:dyDescent="0.35">
      <c r="B9" s="1">
        <f t="shared" si="0"/>
        <v>4</v>
      </c>
      <c r="C9" s="1">
        <f t="shared" si="1"/>
        <v>-2.1666666693890675</v>
      </c>
      <c r="D9" s="1">
        <f t="shared" si="2"/>
        <v>7.0782419925308204E-9</v>
      </c>
      <c r="E9" s="1">
        <f t="shared" si="3"/>
        <v>-2.6000000065337621</v>
      </c>
      <c r="F9" s="1">
        <f t="shared" si="4"/>
        <v>-2.7224007595166545E-9</v>
      </c>
    </row>
    <row r="10" spans="1:7" x14ac:dyDescent="0.35">
      <c r="B10" s="1">
        <f t="shared" si="0"/>
        <v>5</v>
      </c>
      <c r="C10" s="1">
        <f t="shared" si="1"/>
        <v>-2.1666666666666665</v>
      </c>
      <c r="D10" s="1">
        <f t="shared" si="2"/>
        <v>0</v>
      </c>
      <c r="E10" s="1">
        <f t="shared" si="3"/>
        <v>-2.5999999999999992</v>
      </c>
      <c r="F10" s="1">
        <f t="shared" si="4"/>
        <v>0</v>
      </c>
    </row>
    <row r="11" spans="1:7" x14ac:dyDescent="0.35">
      <c r="B11" s="1">
        <v>6</v>
      </c>
      <c r="C11" s="1">
        <f t="shared" si="1"/>
        <v>-2.1666666666666665</v>
      </c>
      <c r="D11" s="1">
        <f t="shared" si="2"/>
        <v>0</v>
      </c>
      <c r="E11" s="1">
        <f t="shared" si="3"/>
        <v>-2.5999999999999992</v>
      </c>
      <c r="F11" s="1">
        <f t="shared" si="4"/>
        <v>0</v>
      </c>
    </row>
    <row r="12" spans="1:7" x14ac:dyDescent="0.35">
      <c r="B12" s="6"/>
      <c r="C12" s="6"/>
      <c r="D12" s="6"/>
      <c r="E12" s="6"/>
      <c r="F12" s="6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Bisección</vt:lpstr>
      <vt:lpstr>Secante</vt:lpstr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Garcia Sedano</dc:creator>
  <cp:lastModifiedBy>Ricardo Garcia Sedano</cp:lastModifiedBy>
  <dcterms:created xsi:type="dcterms:W3CDTF">2020-03-14T04:02:41Z</dcterms:created>
  <dcterms:modified xsi:type="dcterms:W3CDTF">2020-04-01T02:57:14Z</dcterms:modified>
</cp:coreProperties>
</file>