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EXCEL AVANZADO\Excel Demo Workbooks\"/>
    </mc:Choice>
  </mc:AlternateContent>
  <xr:revisionPtr revIDLastSave="0" documentId="13_ncr:1_{AE229B8B-BACB-463A-97FC-28BA265BC21C}" xr6:coauthVersionLast="47" xr6:coauthVersionMax="47" xr10:uidLastSave="{00000000-0000-0000-0000-000000000000}"/>
  <bookViews>
    <workbookView xWindow="-120" yWindow="-120" windowWidth="20730" windowHeight="11160" tabRatio="829" firstSheet="3" activeTab="10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UNIQUE" sheetId="9" r:id="rId5"/>
    <sheet name="Combining SORT, FILTER &amp; UNIQUE" sheetId="11" r:id="rId6"/>
    <sheet name="SEQUENCE" sheetId="13" r:id="rId7"/>
    <sheet name="RANDARRAY" sheetId="15" r:id="rId8"/>
    <sheet name="FREQUENCY" sheetId="16" r:id="rId9"/>
    <sheet name="TRANSPOSE" sheetId="20" r:id="rId10"/>
    <sheet name="CHOOSE &amp; LET" sheetId="22" r:id="rId11"/>
  </sheets>
  <definedNames>
    <definedName name="_xlnm._FilterDatabase" localSheetId="10" hidden="1">'CHOOSE &amp; LET'!$A$2:$E$842</definedName>
    <definedName name="_xlnm._FilterDatabase" localSheetId="5" hidden="1">'Combining SORT, FILTER &amp; UNIQUE'!$A$2:$E$842</definedName>
    <definedName name="_xlnm._FilterDatabase" localSheetId="0" hidden="1">'Intro to Dynamic Arrays'!$A$2:$D$19</definedName>
    <definedName name="_xlnm._FilterDatabase" localSheetId="6" hidden="1">SEQUENCE!$A$2:$E$842</definedName>
    <definedName name="_xlnm._FilterDatabase" localSheetId="1" hidden="1">SORT!$A$2:$C$19</definedName>
    <definedName name="_xlchart.v1.0" hidden="1">FREQUENCY!$D$3:$D$842</definedName>
    <definedName name="_xlchart.v1.1" hidden="1">FREQUENCY!$D$3:$D$842</definedName>
    <definedName name="_xlchart.v1.2" hidden="1">FREQUENCY!$D$3:$D$842</definedName>
    <definedName name="AvgSalaries">_xlfn.ANCHORARRAY('Combining SORT, FILTER &amp; UNIQUE'!$J$6)</definedName>
    <definedName name="GrowthRates">OFFSET('Intro to Dynamic Arrays'!$C$3,0,0,COUNTA('Intro to Dynamic Arrays'!$C:$C)-1,1)</definedName>
    <definedName name="Salaries">OFFSET('Intro to Dynamic Arrays'!$B$3,0,0,COUNTA('Intro to Dynamic Arrays'!$B:$B)-1,1)</definedName>
    <definedName name="Titles">_xlfn.ANCHORARRAY('Combining SORT, FILTER &amp; UNIQUE'!$I$6)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2" l="1" a="1"/>
  <c r="M3" i="22" s="1"/>
  <c r="J3" i="22" a="1"/>
  <c r="J3" i="22" s="1"/>
  <c r="H3" i="22" a="1"/>
  <c r="H3" i="22" s="1"/>
  <c r="G3" i="22" a="1"/>
  <c r="G3" i="22" s="1"/>
  <c r="H5" i="20" a="1"/>
  <c r="H5" i="20" s="1"/>
  <c r="G6" i="20" a="1"/>
  <c r="G6" i="20" s="1"/>
  <c r="H6" i="20" s="1" a="1"/>
  <c r="H6" i="20" s="1"/>
  <c r="M7" i="16" a="1"/>
  <c r="M7" i="16" s="1"/>
  <c r="L7" i="16" a="1"/>
  <c r="L7" i="16" s="1"/>
  <c r="K7" i="16" a="1"/>
  <c r="K7" i="16" s="1"/>
  <c r="I3" i="16" a="1"/>
  <c r="I3" i="16" s="1"/>
  <c r="Q3" i="15" l="1" a="1"/>
  <c r="Q3" i="15" s="1"/>
  <c r="I3" i="15" a="1"/>
  <c r="I3" i="15" s="1"/>
  <c r="K3" i="15" s="1"/>
  <c r="G3" i="15" a="1"/>
  <c r="G3" i="15" s="1"/>
  <c r="K6" i="13" a="1"/>
  <c r="K6" i="13" s="1"/>
  <c r="I6" i="13" a="1"/>
  <c r="I6" i="13" s="1"/>
  <c r="G3" i="13" a="1"/>
  <c r="G3" i="13" s="1"/>
  <c r="I6" i="11" a="1"/>
  <c r="I6" i="11" s="1"/>
  <c r="J6" i="11" s="1" a="1"/>
  <c r="J6" i="11" s="1"/>
  <c r="K6" i="11" s="1" a="1"/>
  <c r="K6" i="11" s="1"/>
  <c r="G3" i="11" a="1"/>
  <c r="G3" i="11" s="1"/>
  <c r="H3" i="9" a="1"/>
  <c r="H3" i="9" s="1"/>
  <c r="F3" i="9" a="1"/>
  <c r="F3" i="9" s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3" i="8"/>
  <c r="R7" i="8" a="1"/>
  <c r="R7" i="8" s="1"/>
  <c r="F3" i="8" a="1"/>
  <c r="F3" i="8" s="1"/>
  <c r="G3" i="8" a="1"/>
  <c r="G3" i="8" s="1"/>
  <c r="M7" i="8" a="1"/>
  <c r="M7" i="8" s="1"/>
  <c r="N3" i="15" l="1" a="1"/>
  <c r="N3" i="15" s="1"/>
  <c r="I3" i="7" l="1" a="1"/>
  <c r="I3" i="7" s="1"/>
  <c r="E3" i="7" a="1"/>
  <c r="E3" i="7" s="1"/>
  <c r="K3" i="6" a="1"/>
  <c r="K3" i="6" s="1"/>
  <c r="G3" i="6" a="1"/>
  <c r="G3" i="6" s="1"/>
  <c r="E3" i="6" a="1"/>
  <c r="E3" i="6" s="1"/>
  <c r="D3" i="1" a="1"/>
  <c r="D3" i="1" s="1"/>
  <c r="G3" i="1" l="1"/>
  <c r="G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<sst xmlns="http://schemas.openxmlformats.org/spreadsheetml/2006/main" count="15659" uniqueCount="161">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</sst>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"/>
    <numFmt numFmtId="165" formatCode="0.0%"/>
    <numFmt numFmtId="166" formatCode="&quot;$&quot;#,##0.00"/>
    <numFmt numFmtId="167" formatCode=";;;"/>
    <numFmt numFmtId="168" formatCode="&quot;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164" fontId="3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165" fontId="2" fillId="0" borderId="0" xfId="1" applyNumberFormat="1" applyFont="1" applyAlignment="1">
      <alignment horizontal="right"/>
    </xf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166" fontId="0" fillId="0" borderId="0" xfId="0" applyNumberFormat="1"/>
    <xf numFmtId="0" fontId="7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164" fontId="0" fillId="3" borderId="2" xfId="0" applyNumberForma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2" fillId="0" borderId="0" xfId="0" quotePrefix="1" applyFont="1"/>
    <xf numFmtId="168" fontId="2" fillId="0" borderId="0" xfId="0" applyNumberFormat="1" applyFont="1"/>
    <xf numFmtId="0" fontId="3" fillId="5" borderId="0" xfId="0" applyFont="1" applyFill="1" applyAlignment="1">
      <alignment horizontal="center"/>
    </xf>
    <xf numFmtId="0" fontId="2" fillId="0" borderId="0" xfId="0" quotePrefix="1" applyFont="1" applyAlignment="1">
      <alignment wrapText="1"/>
    </xf>
  </cellXfs>
  <cellStyles count="2">
    <cellStyle name="Normal" xfId="0" builtinId="0"/>
    <cellStyle name="Porcentaje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23615599565205869"/>
          <c:y val="0.18560185185185185"/>
          <c:w val="0.74073925607783875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'Combining SORT, FILTER &amp; UNIQUE'!$J$5</c:f>
              <c:strCache>
                <c:ptCount val="1"/>
                <c:pt idx="0">
                  <c:v>Avg.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[0]!Titles</c:f>
              <c:strCache>
                <c:ptCount val="12"/>
                <c:pt idx="0">
                  <c:v>Data Analyst</c:v>
                </c:pt>
                <c:pt idx="1">
                  <c:v>Data Scientist</c:v>
                </c:pt>
                <c:pt idx="2">
                  <c:v>IT Manager</c:v>
                </c:pt>
                <c:pt idx="3">
                  <c:v>Java Developer</c:v>
                </c:pt>
                <c:pt idx="4">
                  <c:v>Programmer Analyst</c:v>
                </c:pt>
                <c:pt idx="5">
                  <c:v>Software Engineer</c:v>
                </c:pt>
                <c:pt idx="6">
                  <c:v>Solutions Architect</c:v>
                </c:pt>
                <c:pt idx="7">
                  <c:v>Systems Engineer</c:v>
                </c:pt>
                <c:pt idx="8">
                  <c:v>Technical Support</c:v>
                </c:pt>
                <c:pt idx="9">
                  <c:v>UX Designer</c:v>
                </c:pt>
                <c:pt idx="10">
                  <c:v>Web Designer</c:v>
                </c:pt>
                <c:pt idx="11">
                  <c:v>Web Developer</c:v>
                </c:pt>
              </c:strCache>
            </c:strRef>
          </c:cat>
          <c:val>
            <c:numRef>
              <c:f>[0]!AvgSalaries</c:f>
              <c:numCache>
                <c:formatCode>"$"#,##0</c:formatCode>
                <c:ptCount val="12"/>
                <c:pt idx="0">
                  <c:v>73905.399999999994</c:v>
                </c:pt>
                <c:pt idx="1">
                  <c:v>116213.5</c:v>
                </c:pt>
                <c:pt idx="2">
                  <c:v>109285.8</c:v>
                </c:pt>
                <c:pt idx="3">
                  <c:v>89275</c:v>
                </c:pt>
                <c:pt idx="4">
                  <c:v>81713.7</c:v>
                </c:pt>
                <c:pt idx="5">
                  <c:v>101811.8</c:v>
                </c:pt>
                <c:pt idx="6">
                  <c:v>122996.4</c:v>
                </c:pt>
                <c:pt idx="7">
                  <c:v>90267</c:v>
                </c:pt>
                <c:pt idx="8">
                  <c:v>55656.7</c:v>
                </c:pt>
                <c:pt idx="9">
                  <c:v>91292</c:v>
                </c:pt>
                <c:pt idx="10">
                  <c:v>66576.600000000006</c:v>
                </c:pt>
                <c:pt idx="11">
                  <c:v>84209.600000000006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E-4970-9AB1-661BEC944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82073087"/>
        <c:axId val="82068095"/>
      </c:barChart>
      <c:catAx>
        <c:axId val="82073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2068095"/>
        <c:crosses val="autoZero"/>
        <c:auto val="1"/>
        <c:lblAlgn val="ctr"/>
        <c:lblOffset val="100"/>
        <c:noMultiLvlLbl val="0"/>
      </c:catAx>
      <c:valAx>
        <c:axId val="8206809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crossAx val="8207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Salary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</a:t>
          </a:r>
        </a:p>
      </cx:txPr>
    </cx:title>
    <cx:plotArea>
      <cx:plotAreaRegion>
        <cx:series layoutId="clusteredColumn" uniqueId="{65602593-D275-4CC0-9565-D18C063752A9}">
          <cx:spPr>
            <a:solidFill>
              <a:schemeClr val="tx2">
                <a:lumMod val="75000"/>
              </a:schemeClr>
            </a:solidFill>
          </cx:spPr>
          <cx:dataId val="0"/>
          <cx:layoutPr>
            <cx:binning intervalClosed="r" underflow="25000" overflow="175000">
              <cx:binSize val="2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1190624</xdr:colOff>
      <xdr:row>19</xdr:row>
      <xdr:rowOff>23811</xdr:rowOff>
    </xdr:from>
    <xdr:to>
      <xdr:col>10</xdr:col>
      <xdr:colOff>885824</xdr:colOff>
      <xdr:row>37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3FF293-E397-65F3-6228-D2B5764B2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</xdr:row>
      <xdr:rowOff>0</xdr:rowOff>
    </xdr:from>
    <xdr:to>
      <xdr:col>13</xdr:col>
      <xdr:colOff>0</xdr:colOff>
      <xdr:row>29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328ED96-01FE-4EFA-A0DB-B3D717A68F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9250" y="2133600"/>
              <a:ext cx="54483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I22"/>
  <sheetViews>
    <sheetView zoomScaleNormal="100" workbookViewId="0">
      <selection activeCell="H13" sqref="H13"/>
    </sheetView>
  </sheetViews>
  <sheetFormatPr baseColWidth="10" defaultColWidth="8.85546875" defaultRowHeight="12.75" x14ac:dyDescent="0.2"/>
  <cols>
    <col min="1" max="1" width="18.28515625" style="1" customWidth="1"/>
    <col min="2" max="2" width="15.85546875" style="11" customWidth="1"/>
    <col min="3" max="3" width="14.28515625" style="11" customWidth="1"/>
    <col min="4" max="4" width="17.140625" style="11" customWidth="1"/>
    <col min="5" max="5" width="4.7109375" style="1" customWidth="1"/>
    <col min="6" max="6" width="16.42578125" style="1" customWidth="1"/>
    <col min="7" max="7" width="10.28515625" style="1" bestFit="1" customWidth="1"/>
    <col min="8" max="16384" width="8.85546875" style="1"/>
  </cols>
  <sheetData>
    <row r="1" spans="1:9" ht="13.5" thickBot="1" x14ac:dyDescent="0.25">
      <c r="A1" s="43" t="s">
        <v>119</v>
      </c>
      <c r="B1" s="44"/>
      <c r="C1" s="44"/>
    </row>
    <row r="2" spans="1:9" ht="13.5" thickBot="1" x14ac:dyDescent="0.25">
      <c r="A2" s="26" t="s">
        <v>118</v>
      </c>
      <c r="B2" s="26" t="s">
        <v>133</v>
      </c>
      <c r="C2" s="26" t="s">
        <v>21</v>
      </c>
      <c r="D2" s="27" t="s">
        <v>132</v>
      </c>
      <c r="F2" s="24" t="s">
        <v>138</v>
      </c>
      <c r="G2" s="25"/>
    </row>
    <row r="3" spans="1:9" ht="15.75" thickBot="1" x14ac:dyDescent="0.3">
      <c r="A3" s="1" t="s">
        <v>18</v>
      </c>
      <c r="B3" s="12">
        <v>90267</v>
      </c>
      <c r="C3" s="14">
        <v>0.02</v>
      </c>
      <c r="D3" s="42" cm="1">
        <f t="array" aca="1" ref="D3:D19" ca="1">Salaries/(1+GrowthRates)</f>
        <v>88497.058823529413</v>
      </c>
      <c r="F3" s="8" t="s">
        <v>136</v>
      </c>
      <c r="G3" s="45">
        <f>AVERAGE(B3:B20)</f>
        <v>67237.823529411762</v>
      </c>
      <c r="I3" s="3"/>
    </row>
    <row r="4" spans="1:9" ht="15" x14ac:dyDescent="0.25">
      <c r="A4" s="1" t="s">
        <v>101</v>
      </c>
      <c r="B4" s="12">
        <v>67139</v>
      </c>
      <c r="C4" s="14">
        <v>3.2000000000000001E-2</v>
      </c>
      <c r="D4" s="42">
        <f ca="1"/>
        <v>65057.170542635657</v>
      </c>
      <c r="F4" s="8" t="s">
        <v>137</v>
      </c>
      <c r="G4" s="9">
        <f ca="1">AVERAGE(_xlfn.ANCHORARRAY(D3))</f>
        <v>65586.315586415963</v>
      </c>
      <c r="I4" s="3"/>
    </row>
    <row r="5" spans="1:9" ht="15" x14ac:dyDescent="0.25">
      <c r="A5" s="1" t="s">
        <v>96</v>
      </c>
      <c r="B5" s="12">
        <v>48298</v>
      </c>
      <c r="C5" s="14">
        <v>3.5000000000000003E-2</v>
      </c>
      <c r="D5" s="42">
        <f ca="1"/>
        <v>46664.734299516909</v>
      </c>
      <c r="I5" s="3"/>
    </row>
    <row r="6" spans="1:9" ht="15" x14ac:dyDescent="0.25">
      <c r="A6" s="1" t="s">
        <v>94</v>
      </c>
      <c r="B6" s="12">
        <v>67007</v>
      </c>
      <c r="C6" s="14">
        <v>0.04</v>
      </c>
      <c r="D6" s="42">
        <f ca="1"/>
        <v>64429.807692307688</v>
      </c>
      <c r="F6" s="13"/>
      <c r="I6" s="3"/>
    </row>
    <row r="7" spans="1:9" ht="15" x14ac:dyDescent="0.25">
      <c r="A7" s="1" t="s">
        <v>81</v>
      </c>
      <c r="B7" s="12">
        <v>77216</v>
      </c>
      <c r="C7" s="14">
        <v>1.4999999999999999E-2</v>
      </c>
      <c r="D7" s="42">
        <f ca="1"/>
        <v>76074.876847290652</v>
      </c>
      <c r="F7" s="11"/>
      <c r="G7" s="2"/>
      <c r="I7" s="3"/>
    </row>
    <row r="8" spans="1:9" ht="15" x14ac:dyDescent="0.25">
      <c r="A8" s="1" t="s">
        <v>77</v>
      </c>
      <c r="B8" s="12">
        <v>63668</v>
      </c>
      <c r="C8" s="14">
        <v>2.8000000000000001E-2</v>
      </c>
      <c r="D8" s="42">
        <f ca="1"/>
        <v>61933.852140077819</v>
      </c>
      <c r="I8" s="3"/>
    </row>
    <row r="9" spans="1:9" ht="15" x14ac:dyDescent="0.25">
      <c r="A9" s="1" t="s">
        <v>74</v>
      </c>
      <c r="B9" s="12">
        <v>66406</v>
      </c>
      <c r="C9" s="14">
        <v>2.5999999999999999E-2</v>
      </c>
      <c r="D9" s="42">
        <f ca="1"/>
        <v>64723.196881091615</v>
      </c>
      <c r="G9" s="49"/>
      <c r="I9" s="3"/>
    </row>
    <row r="10" spans="1:9" ht="15" x14ac:dyDescent="0.25">
      <c r="A10" s="1" t="s">
        <v>69</v>
      </c>
      <c r="B10" s="12">
        <v>72173</v>
      </c>
      <c r="C10" s="14">
        <v>2.5999999999999999E-2</v>
      </c>
      <c r="D10" s="42">
        <f ca="1"/>
        <v>70344.054580896685</v>
      </c>
      <c r="G10" s="2"/>
      <c r="H10" s="3"/>
      <c r="I10" s="3"/>
    </row>
    <row r="11" spans="1:9" ht="15" x14ac:dyDescent="0.25">
      <c r="A11" s="1" t="s">
        <v>66</v>
      </c>
      <c r="B11" s="12">
        <v>93395</v>
      </c>
      <c r="C11" s="14">
        <v>1.4999999999999999E-2</v>
      </c>
      <c r="D11" s="42">
        <f ca="1"/>
        <v>92014.778325123159</v>
      </c>
      <c r="G11" s="2"/>
      <c r="H11" s="3"/>
      <c r="I11" s="3"/>
    </row>
    <row r="12" spans="1:9" ht="15" x14ac:dyDescent="0.25">
      <c r="A12" s="1" t="s">
        <v>16</v>
      </c>
      <c r="B12" s="12">
        <v>49222</v>
      </c>
      <c r="C12" s="14">
        <v>3.3000000000000002E-2</v>
      </c>
      <c r="D12" s="42">
        <f ca="1"/>
        <v>47649.564375605041</v>
      </c>
      <c r="G12" s="2"/>
      <c r="H12" s="3"/>
      <c r="I12" s="3"/>
    </row>
    <row r="13" spans="1:9" ht="15" x14ac:dyDescent="0.25">
      <c r="A13" s="1" t="s">
        <v>56</v>
      </c>
      <c r="B13" s="12">
        <v>75417</v>
      </c>
      <c r="C13" s="14">
        <v>2.5000000000000001E-2</v>
      </c>
      <c r="D13" s="42">
        <f ca="1"/>
        <v>73577.560975609769</v>
      </c>
      <c r="I13" s="3"/>
    </row>
    <row r="14" spans="1:9" ht="15" x14ac:dyDescent="0.25">
      <c r="A14" s="1" t="s">
        <v>46</v>
      </c>
      <c r="B14" s="12">
        <v>62219</v>
      </c>
      <c r="C14" s="14">
        <v>2.4E-2</v>
      </c>
      <c r="D14" s="42">
        <f ca="1"/>
        <v>60760.7421875</v>
      </c>
      <c r="I14" s="3"/>
    </row>
    <row r="15" spans="1:9" ht="15" x14ac:dyDescent="0.25">
      <c r="A15" s="1" t="s">
        <v>40</v>
      </c>
      <c r="B15" s="12">
        <v>39147</v>
      </c>
      <c r="C15" s="14">
        <v>2.1000000000000001E-2</v>
      </c>
      <c r="D15" s="42">
        <f ca="1"/>
        <v>38341.821743388835</v>
      </c>
      <c r="I15" s="3"/>
    </row>
    <row r="16" spans="1:9" ht="15" x14ac:dyDescent="0.25">
      <c r="A16" s="1" t="s">
        <v>14</v>
      </c>
      <c r="B16" s="12">
        <v>62172</v>
      </c>
      <c r="C16" s="14">
        <v>3.3000000000000002E-2</v>
      </c>
      <c r="D16" s="42">
        <f ca="1"/>
        <v>60185.866408518879</v>
      </c>
      <c r="I16" s="3"/>
    </row>
    <row r="17" spans="1:9" ht="15" x14ac:dyDescent="0.25">
      <c r="A17" s="1" t="s">
        <v>26</v>
      </c>
      <c r="B17" s="12">
        <v>82498</v>
      </c>
      <c r="C17" s="14">
        <v>2.1000000000000001E-2</v>
      </c>
      <c r="D17" s="42">
        <f ca="1"/>
        <v>80801.175318315378</v>
      </c>
      <c r="I17" s="3"/>
    </row>
    <row r="18" spans="1:9" ht="15" x14ac:dyDescent="0.25">
      <c r="A18" s="1" t="s">
        <v>22</v>
      </c>
      <c r="B18" s="12">
        <v>68499</v>
      </c>
      <c r="C18" s="14">
        <v>2.7E-2</v>
      </c>
      <c r="D18" s="42">
        <f ca="1"/>
        <v>66698.14995131451</v>
      </c>
      <c r="I18" s="3"/>
    </row>
    <row r="19" spans="1:9" ht="15" x14ac:dyDescent="0.25">
      <c r="A19" s="1" t="s">
        <v>2</v>
      </c>
      <c r="B19" s="12">
        <v>58300</v>
      </c>
      <c r="C19" s="14">
        <v>1.9E-2</v>
      </c>
      <c r="D19" s="42">
        <f ca="1"/>
        <v>57212.953876349369</v>
      </c>
      <c r="I19" s="3"/>
    </row>
    <row r="20" spans="1:9" x14ac:dyDescent="0.2">
      <c r="B20" s="12"/>
      <c r="C20" s="14"/>
      <c r="F20" s="13"/>
    </row>
    <row r="21" spans="1:9" x14ac:dyDescent="0.2">
      <c r="F21" s="13"/>
    </row>
    <row r="22" spans="1:9" x14ac:dyDescent="0.2">
      <c r="F2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workbookViewId="0">
      <selection activeCell="K3" sqref="K3"/>
    </sheetView>
  </sheetViews>
  <sheetFormatPr baseColWidth="10" defaultColWidth="8.85546875" defaultRowHeight="12.75" x14ac:dyDescent="0.2"/>
  <cols>
    <col min="1" max="1" width="18.28515625" style="1" customWidth="1"/>
    <col min="2" max="2" width="11" style="1" customWidth="1"/>
    <col min="3" max="3" width="14" style="1" customWidth="1"/>
    <col min="4" max="4" width="4.7109375" style="1" customWidth="1"/>
    <col min="5" max="5" width="20" style="1" bestFit="1" customWidth="1"/>
    <col min="6" max="6" width="4.7109375" style="1" customWidth="1"/>
    <col min="7" max="7" width="20" style="1" bestFit="1" customWidth="1"/>
    <col min="8" max="9" width="14.28515625" style="1" customWidth="1"/>
    <col min="10" max="10" width="4.7109375" style="1" customWidth="1"/>
    <col min="11" max="11" width="20" style="1" bestFit="1" customWidth="1"/>
    <col min="12" max="13" width="14.28515625" style="1" customWidth="1"/>
    <col min="14" max="16384" width="8.85546875" style="1"/>
  </cols>
  <sheetData>
    <row r="1" spans="1:13" ht="13.5" thickBot="1" x14ac:dyDescent="0.25">
      <c r="A1" s="22" t="s">
        <v>119</v>
      </c>
      <c r="B1" s="23"/>
      <c r="C1" s="23"/>
      <c r="E1" s="27" t="s">
        <v>134</v>
      </c>
      <c r="G1" s="24" t="s">
        <v>141</v>
      </c>
      <c r="H1" s="24"/>
      <c r="I1" s="24"/>
      <c r="K1" s="24" t="s">
        <v>142</v>
      </c>
      <c r="L1" s="24"/>
      <c r="M1" s="24"/>
    </row>
    <row r="2" spans="1:13" x14ac:dyDescent="0.2">
      <c r="A2" s="6" t="s">
        <v>118</v>
      </c>
      <c r="B2" s="6" t="s">
        <v>139</v>
      </c>
      <c r="C2" s="6" t="s">
        <v>21</v>
      </c>
      <c r="E2" s="7" t="s">
        <v>118</v>
      </c>
      <c r="F2" s="11"/>
      <c r="G2" s="7" t="s">
        <v>118</v>
      </c>
      <c r="H2" s="7" t="s">
        <v>139</v>
      </c>
      <c r="I2" s="7" t="s">
        <v>21</v>
      </c>
      <c r="J2" s="11"/>
      <c r="K2" s="7" t="s">
        <v>118</v>
      </c>
      <c r="L2" s="7" t="s">
        <v>139</v>
      </c>
      <c r="M2" s="7" t="s">
        <v>21</v>
      </c>
    </row>
    <row r="3" spans="1:13" x14ac:dyDescent="0.2">
      <c r="A3" s="1" t="s">
        <v>18</v>
      </c>
      <c r="B3" s="2">
        <v>90267</v>
      </c>
      <c r="C3" s="3">
        <v>0.02</v>
      </c>
      <c r="E3" s="1" t="str" cm="1">
        <f t="array" ref="E3:E19">_xlfn._xlws.SORT(A3:A19)</f>
        <v>Design</v>
      </c>
      <c r="G3" s="1" t="str" cm="1">
        <f t="array" ref="G3:I19">_xlfn._xlws.SORT(A3:C19,2,-1)</f>
        <v>Law</v>
      </c>
      <c r="H3" s="1">
        <v>93395</v>
      </c>
      <c r="I3" s="1">
        <v>1.4999999999999999E-2</v>
      </c>
      <c r="K3" s="1" t="str" cm="1">
        <f t="array" ref="K3:M19">_xlfn._xlws.SORT(A3:C19,{3,2},{-1,1})</f>
        <v>Real Estate</v>
      </c>
      <c r="L3" s="1">
        <v>67007</v>
      </c>
      <c r="M3" s="1">
        <v>0.04</v>
      </c>
    </row>
    <row r="4" spans="1:13" x14ac:dyDescent="0.2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1">
        <v>90267</v>
      </c>
      <c r="I4" s="1">
        <v>0.02</v>
      </c>
      <c r="K4" s="1" t="str">
        <v>Retail</v>
      </c>
      <c r="L4" s="1">
        <v>48298</v>
      </c>
      <c r="M4" s="1">
        <v>3.5000000000000003E-2</v>
      </c>
    </row>
    <row r="5" spans="1:13" x14ac:dyDescent="0.2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1">
        <v>82498</v>
      </c>
      <c r="I5" s="1">
        <v>2.1000000000000001E-2</v>
      </c>
      <c r="K5" s="1" t="str">
        <v>Labor</v>
      </c>
      <c r="L5" s="1">
        <v>49222</v>
      </c>
      <c r="M5" s="1">
        <v>3.3000000000000002E-2</v>
      </c>
    </row>
    <row r="6" spans="1:13" x14ac:dyDescent="0.2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1">
        <v>77216</v>
      </c>
      <c r="I6" s="1">
        <v>1.4999999999999999E-2</v>
      </c>
      <c r="K6" s="1" t="str">
        <v>Finance</v>
      </c>
      <c r="L6" s="1">
        <v>62172</v>
      </c>
      <c r="M6" s="1">
        <v>3.3000000000000002E-2</v>
      </c>
    </row>
    <row r="7" spans="1:13" x14ac:dyDescent="0.2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1">
        <v>75417</v>
      </c>
      <c r="I7" s="1">
        <v>2.5000000000000001E-2</v>
      </c>
      <c r="K7" s="1" t="str">
        <v>Sales</v>
      </c>
      <c r="L7" s="1">
        <v>67139</v>
      </c>
      <c r="M7" s="1">
        <v>3.2000000000000001E-2</v>
      </c>
    </row>
    <row r="8" spans="1:13" x14ac:dyDescent="0.2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1">
        <v>72173</v>
      </c>
      <c r="I8" s="1">
        <v>2.5999999999999999E-2</v>
      </c>
      <c r="K8" s="1" t="str">
        <v>Operations</v>
      </c>
      <c r="L8" s="1">
        <v>63668</v>
      </c>
      <c r="M8" s="1">
        <v>2.8000000000000001E-2</v>
      </c>
    </row>
    <row r="9" spans="1:13" x14ac:dyDescent="0.2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1">
        <v>68499</v>
      </c>
      <c r="I9" s="1">
        <v>2.7E-2</v>
      </c>
      <c r="K9" s="1" t="str">
        <v>Education</v>
      </c>
      <c r="L9" s="1">
        <v>68499</v>
      </c>
      <c r="M9" s="1">
        <v>2.7E-2</v>
      </c>
    </row>
    <row r="10" spans="1:13" x14ac:dyDescent="0.2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1">
        <v>67139</v>
      </c>
      <c r="I10" s="1">
        <v>3.2000000000000001E-2</v>
      </c>
      <c r="K10" s="1" t="str">
        <v>Media</v>
      </c>
      <c r="L10" s="1">
        <v>66406</v>
      </c>
      <c r="M10" s="1">
        <v>2.5999999999999999E-2</v>
      </c>
    </row>
    <row r="11" spans="1:13" x14ac:dyDescent="0.2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1">
        <v>67007</v>
      </c>
      <c r="I11" s="1">
        <v>0.04</v>
      </c>
      <c r="K11" s="1" t="str">
        <v>Manufacturing</v>
      </c>
      <c r="L11" s="1">
        <v>72173</v>
      </c>
      <c r="M11" s="1">
        <v>2.5999999999999999E-2</v>
      </c>
    </row>
    <row r="12" spans="1:13" x14ac:dyDescent="0.2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1">
        <v>66406</v>
      </c>
      <c r="I12" s="1">
        <v>2.5999999999999999E-2</v>
      </c>
      <c r="K12" s="1" t="str">
        <v>Human Resources</v>
      </c>
      <c r="L12" s="1">
        <v>75417</v>
      </c>
      <c r="M12" s="1">
        <v>2.5000000000000001E-2</v>
      </c>
    </row>
    <row r="13" spans="1:13" x14ac:dyDescent="0.2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1">
        <v>63668</v>
      </c>
      <c r="I13" s="1">
        <v>2.8000000000000001E-2</v>
      </c>
      <c r="K13" s="1" t="str">
        <v>Health</v>
      </c>
      <c r="L13" s="1">
        <v>62219</v>
      </c>
      <c r="M13" s="1">
        <v>2.4E-2</v>
      </c>
    </row>
    <row r="14" spans="1:13" x14ac:dyDescent="0.2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1">
        <v>62219</v>
      </c>
      <c r="I14" s="1">
        <v>2.4E-2</v>
      </c>
      <c r="K14" s="1" t="str">
        <v>Food Services</v>
      </c>
      <c r="L14" s="1">
        <v>39147</v>
      </c>
      <c r="M14" s="1">
        <v>2.1000000000000001E-2</v>
      </c>
    </row>
    <row r="15" spans="1:13" x14ac:dyDescent="0.2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1">
        <v>62172</v>
      </c>
      <c r="I15" s="1">
        <v>3.3000000000000002E-2</v>
      </c>
      <c r="K15" s="1" t="str">
        <v>Engineering</v>
      </c>
      <c r="L15" s="1">
        <v>82498</v>
      </c>
      <c r="M15" s="1">
        <v>2.1000000000000001E-2</v>
      </c>
    </row>
    <row r="16" spans="1:13" x14ac:dyDescent="0.2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1">
        <v>58300</v>
      </c>
      <c r="I16" s="1">
        <v>1.9E-2</v>
      </c>
      <c r="K16" s="1" t="str">
        <v>Technology</v>
      </c>
      <c r="L16" s="1">
        <v>90267</v>
      </c>
      <c r="M16" s="1">
        <v>0.02</v>
      </c>
    </row>
    <row r="17" spans="1:13" x14ac:dyDescent="0.2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1">
        <v>49222</v>
      </c>
      <c r="I17" s="1">
        <v>3.3000000000000002E-2</v>
      </c>
      <c r="K17" s="1" t="str">
        <v>Design</v>
      </c>
      <c r="L17" s="1">
        <v>58300</v>
      </c>
      <c r="M17" s="1">
        <v>1.9E-2</v>
      </c>
    </row>
    <row r="18" spans="1:13" x14ac:dyDescent="0.2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1">
        <v>48298</v>
      </c>
      <c r="I18" s="1">
        <v>3.5000000000000003E-2</v>
      </c>
      <c r="K18" s="1" t="str">
        <v>Professional Services</v>
      </c>
      <c r="L18" s="1">
        <v>77216</v>
      </c>
      <c r="M18" s="1">
        <v>1.4999999999999999E-2</v>
      </c>
    </row>
    <row r="19" spans="1:13" x14ac:dyDescent="0.2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1">
        <v>39147</v>
      </c>
      <c r="I19" s="1">
        <v>2.1000000000000001E-2</v>
      </c>
      <c r="K19" s="1" t="str">
        <v>Law</v>
      </c>
      <c r="L19" s="1">
        <v>93395</v>
      </c>
      <c r="M19" s="1">
        <v>1.4999999999999999E-2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workbookViewId="0">
      <selection activeCell="I4" sqref="I4"/>
    </sheetView>
  </sheetViews>
  <sheetFormatPr baseColWidth="10" defaultColWidth="8.85546875" defaultRowHeight="12.75" x14ac:dyDescent="0.2"/>
  <cols>
    <col min="1" max="1" width="18.7109375" style="1" customWidth="1"/>
    <col min="2" max="2" width="12.28515625" style="1" customWidth="1"/>
    <col min="3" max="3" width="13.85546875" style="1" customWidth="1"/>
    <col min="4" max="4" width="4.7109375" style="1" customWidth="1"/>
    <col min="5" max="5" width="20" style="1" bestFit="1" customWidth="1"/>
    <col min="6" max="7" width="14.28515625" style="1" customWidth="1"/>
    <col min="8" max="8" width="4.7109375" style="1" customWidth="1"/>
    <col min="9" max="9" width="26.28515625" style="1" customWidth="1"/>
    <col min="10" max="16384" width="8.85546875" style="1"/>
  </cols>
  <sheetData>
    <row r="1" spans="1:9" ht="13.5" thickBot="1" x14ac:dyDescent="0.25">
      <c r="A1" s="22" t="s">
        <v>119</v>
      </c>
      <c r="B1" s="29"/>
      <c r="C1" s="29"/>
      <c r="E1" s="30" t="s">
        <v>142</v>
      </c>
      <c r="F1" s="31"/>
      <c r="G1" s="31"/>
      <c r="I1" s="32" t="s">
        <v>135</v>
      </c>
    </row>
    <row r="2" spans="1:9" s="11" customFormat="1" x14ac:dyDescent="0.2">
      <c r="A2" s="6" t="s">
        <v>118</v>
      </c>
      <c r="B2" s="6" t="s">
        <v>139</v>
      </c>
      <c r="C2" s="6" t="s">
        <v>21</v>
      </c>
      <c r="E2" s="7" t="s">
        <v>118</v>
      </c>
      <c r="F2" s="7" t="s">
        <v>139</v>
      </c>
      <c r="G2" s="7" t="s">
        <v>21</v>
      </c>
      <c r="I2" s="7" t="s">
        <v>118</v>
      </c>
    </row>
    <row r="3" spans="1:9" x14ac:dyDescent="0.2">
      <c r="A3" s="1" t="s">
        <v>2</v>
      </c>
      <c r="B3" s="2">
        <v>58300</v>
      </c>
      <c r="C3" s="3">
        <v>1.9E-2</v>
      </c>
      <c r="E3" s="1" t="str" cm="1">
        <f t="array" ref="E3:G19">_xlfn.SORTBY(A3:C19,C3:C19,-1,B3:B19,-1)</f>
        <v>Real Estate</v>
      </c>
      <c r="F3" s="1">
        <v>67007</v>
      </c>
      <c r="G3" s="1">
        <v>0.04</v>
      </c>
      <c r="I3" s="1" t="str" cm="1">
        <f t="array" ref="I3:I19">_xlfn.SORTBY(A3:A19,B3:B19,-1)</f>
        <v>Law</v>
      </c>
    </row>
    <row r="4" spans="1:9" x14ac:dyDescent="0.2">
      <c r="A4" s="1" t="s">
        <v>22</v>
      </c>
      <c r="B4" s="2">
        <v>68499</v>
      </c>
      <c r="C4" s="3">
        <v>2.7E-2</v>
      </c>
      <c r="E4" s="1" t="str">
        <v>Retail</v>
      </c>
      <c r="F4" s="1">
        <v>48298</v>
      </c>
      <c r="G4" s="1">
        <v>3.5000000000000003E-2</v>
      </c>
      <c r="I4" s="1" t="str">
        <v>Technology</v>
      </c>
    </row>
    <row r="5" spans="1:9" x14ac:dyDescent="0.2">
      <c r="A5" s="1" t="s">
        <v>26</v>
      </c>
      <c r="B5" s="2">
        <v>82498</v>
      </c>
      <c r="C5" s="3">
        <v>2.1000000000000001E-2</v>
      </c>
      <c r="E5" s="1" t="str">
        <v>Finance</v>
      </c>
      <c r="F5" s="1">
        <v>62172</v>
      </c>
      <c r="G5" s="1">
        <v>3.3000000000000002E-2</v>
      </c>
      <c r="I5" s="1" t="str">
        <v>Engineering</v>
      </c>
    </row>
    <row r="6" spans="1:9" x14ac:dyDescent="0.2">
      <c r="A6" s="1" t="s">
        <v>14</v>
      </c>
      <c r="B6" s="2">
        <v>62172</v>
      </c>
      <c r="C6" s="3">
        <v>3.3000000000000002E-2</v>
      </c>
      <c r="E6" s="1" t="str">
        <v>Labor</v>
      </c>
      <c r="F6" s="1">
        <v>49222</v>
      </c>
      <c r="G6" s="1">
        <v>3.3000000000000002E-2</v>
      </c>
      <c r="I6" s="1" t="str">
        <v>Professional Services</v>
      </c>
    </row>
    <row r="7" spans="1:9" x14ac:dyDescent="0.2">
      <c r="A7" s="1" t="s">
        <v>40</v>
      </c>
      <c r="B7" s="2">
        <v>39147</v>
      </c>
      <c r="C7" s="3">
        <v>2.1000000000000001E-2</v>
      </c>
      <c r="E7" s="1" t="str">
        <v>Sales</v>
      </c>
      <c r="F7" s="1">
        <v>67139</v>
      </c>
      <c r="G7" s="1">
        <v>3.2000000000000001E-2</v>
      </c>
      <c r="I7" s="1" t="str">
        <v>Human Resources</v>
      </c>
    </row>
    <row r="8" spans="1:9" x14ac:dyDescent="0.2">
      <c r="A8" s="1" t="s">
        <v>46</v>
      </c>
      <c r="B8" s="2">
        <v>62219</v>
      </c>
      <c r="C8" s="3">
        <v>2.4E-2</v>
      </c>
      <c r="E8" s="1" t="str">
        <v>Operations</v>
      </c>
      <c r="F8" s="1">
        <v>63668</v>
      </c>
      <c r="G8" s="1">
        <v>2.8000000000000001E-2</v>
      </c>
      <c r="I8" s="1" t="str">
        <v>Manufacturing</v>
      </c>
    </row>
    <row r="9" spans="1:9" x14ac:dyDescent="0.2">
      <c r="A9" s="1" t="s">
        <v>56</v>
      </c>
      <c r="B9" s="2">
        <v>75417</v>
      </c>
      <c r="C9" s="3">
        <v>2.5000000000000001E-2</v>
      </c>
      <c r="E9" s="1" t="str">
        <v>Education</v>
      </c>
      <c r="F9" s="1">
        <v>68499</v>
      </c>
      <c r="G9" s="1">
        <v>2.7E-2</v>
      </c>
      <c r="I9" s="1" t="str">
        <v>Education</v>
      </c>
    </row>
    <row r="10" spans="1:9" x14ac:dyDescent="0.2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1">
        <v>72173</v>
      </c>
      <c r="G10" s="1">
        <v>2.5999999999999999E-2</v>
      </c>
      <c r="I10" s="1" t="str">
        <v>Sales</v>
      </c>
    </row>
    <row r="11" spans="1:9" x14ac:dyDescent="0.2">
      <c r="A11" s="1" t="s">
        <v>66</v>
      </c>
      <c r="B11" s="2">
        <v>93395</v>
      </c>
      <c r="C11" s="3">
        <v>1.4999999999999999E-2</v>
      </c>
      <c r="E11" s="1" t="str">
        <v>Media</v>
      </c>
      <c r="F11" s="1">
        <v>66406</v>
      </c>
      <c r="G11" s="1">
        <v>2.5999999999999999E-2</v>
      </c>
      <c r="I11" s="1" t="str">
        <v>Real Estate</v>
      </c>
    </row>
    <row r="12" spans="1:9" x14ac:dyDescent="0.2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1">
        <v>75417</v>
      </c>
      <c r="G12" s="1">
        <v>2.5000000000000001E-2</v>
      </c>
      <c r="I12" s="1" t="str">
        <v>Media</v>
      </c>
    </row>
    <row r="13" spans="1:9" x14ac:dyDescent="0.2">
      <c r="A13" s="1" t="s">
        <v>74</v>
      </c>
      <c r="B13" s="2">
        <v>66406</v>
      </c>
      <c r="C13" s="3">
        <v>2.5999999999999999E-2</v>
      </c>
      <c r="E13" s="1" t="str">
        <v>Health</v>
      </c>
      <c r="F13" s="1">
        <v>62219</v>
      </c>
      <c r="G13" s="1">
        <v>2.4E-2</v>
      </c>
      <c r="I13" s="1" t="str">
        <v>Operations</v>
      </c>
    </row>
    <row r="14" spans="1:9" x14ac:dyDescent="0.2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1">
        <v>82498</v>
      </c>
      <c r="G14" s="1">
        <v>2.1000000000000001E-2</v>
      </c>
      <c r="I14" s="1" t="str">
        <v>Health</v>
      </c>
    </row>
    <row r="15" spans="1:9" x14ac:dyDescent="0.2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1">
        <v>39147</v>
      </c>
      <c r="G15" s="1">
        <v>2.1000000000000001E-2</v>
      </c>
      <c r="I15" s="1" t="str">
        <v>Finance</v>
      </c>
    </row>
    <row r="16" spans="1:9" x14ac:dyDescent="0.2">
      <c r="A16" s="1" t="s">
        <v>94</v>
      </c>
      <c r="B16" s="2">
        <v>67007</v>
      </c>
      <c r="C16" s="3">
        <v>0.04</v>
      </c>
      <c r="E16" s="1" t="str">
        <v>Technology</v>
      </c>
      <c r="F16" s="1">
        <v>90267</v>
      </c>
      <c r="G16" s="1">
        <v>0.02</v>
      </c>
      <c r="I16" s="1" t="str">
        <v>Design</v>
      </c>
    </row>
    <row r="17" spans="1:9" x14ac:dyDescent="0.2">
      <c r="A17" s="1" t="s">
        <v>96</v>
      </c>
      <c r="B17" s="2">
        <v>48298</v>
      </c>
      <c r="C17" s="3">
        <v>3.5000000000000003E-2</v>
      </c>
      <c r="E17" s="1" t="str">
        <v>Design</v>
      </c>
      <c r="F17" s="1">
        <v>58300</v>
      </c>
      <c r="G17" s="1">
        <v>1.9E-2</v>
      </c>
      <c r="I17" s="1" t="str">
        <v>Labor</v>
      </c>
    </row>
    <row r="18" spans="1:9" x14ac:dyDescent="0.2">
      <c r="A18" s="1" t="s">
        <v>101</v>
      </c>
      <c r="B18" s="2">
        <v>67139</v>
      </c>
      <c r="C18" s="3">
        <v>3.2000000000000001E-2</v>
      </c>
      <c r="E18" s="1" t="str">
        <v>Law</v>
      </c>
      <c r="F18" s="1">
        <v>93395</v>
      </c>
      <c r="G18" s="1">
        <v>1.4999999999999999E-2</v>
      </c>
      <c r="I18" s="1" t="str">
        <v>Retail</v>
      </c>
    </row>
    <row r="19" spans="1:9" x14ac:dyDescent="0.2">
      <c r="A19" s="1" t="s">
        <v>18</v>
      </c>
      <c r="B19" s="2">
        <v>90267</v>
      </c>
      <c r="C19" s="3">
        <v>0.02</v>
      </c>
      <c r="E19" s="1" t="str">
        <v>Professional Services</v>
      </c>
      <c r="F19" s="1">
        <v>77216</v>
      </c>
      <c r="G19" s="1">
        <v>1.4999999999999999E-2</v>
      </c>
      <c r="I19" s="1" t="str">
        <v>Food Services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T86"/>
  <sheetViews>
    <sheetView workbookViewId="0">
      <selection activeCell="H3" sqref="H3"/>
    </sheetView>
  </sheetViews>
  <sheetFormatPr baseColWidth="10" defaultColWidth="8.85546875" defaultRowHeight="12.75" x14ac:dyDescent="0.2"/>
  <cols>
    <col min="1" max="1" width="20" style="1" bestFit="1" customWidth="1"/>
    <col min="2" max="2" width="28.28515625" style="1" customWidth="1"/>
    <col min="3" max="4" width="14.28515625" style="1" customWidth="1"/>
    <col min="5" max="5" width="4.7109375" style="1" customWidth="1"/>
    <col min="6" max="6" width="16.5703125" style="1" customWidth="1"/>
    <col min="7" max="7" width="14" style="1" customWidth="1"/>
    <col min="8" max="8" width="17.85546875" style="1" customWidth="1"/>
    <col min="9" max="9" width="12.42578125" style="1" customWidth="1"/>
    <col min="10" max="12" width="4.7109375" style="1" customWidth="1"/>
    <col min="13" max="13" width="20" style="1" customWidth="1"/>
    <col min="14" max="14" width="22.28515625" style="1" customWidth="1"/>
    <col min="15" max="15" width="15.5703125" style="1" customWidth="1"/>
    <col min="16" max="16" width="14.28515625" style="1" customWidth="1"/>
    <col min="17" max="17" width="4.7109375" style="1" customWidth="1"/>
    <col min="18" max="18" width="20" style="1" customWidth="1"/>
    <col min="19" max="19" width="22.28515625" style="1" customWidth="1"/>
    <col min="20" max="21" width="14.28515625" style="1" customWidth="1"/>
    <col min="22" max="16384" width="8.85546875" style="1"/>
  </cols>
  <sheetData>
    <row r="1" spans="1:20" ht="13.5" thickBot="1" x14ac:dyDescent="0.25">
      <c r="A1" s="22" t="s">
        <v>119</v>
      </c>
      <c r="B1" s="29"/>
      <c r="C1" s="29"/>
      <c r="D1" s="29"/>
      <c r="M1" s="5" t="s">
        <v>143</v>
      </c>
      <c r="N1" s="4"/>
      <c r="O1" s="4"/>
      <c r="P1" s="4"/>
      <c r="R1" s="5" t="s">
        <v>144</v>
      </c>
      <c r="S1" s="4"/>
      <c r="T1" s="4"/>
    </row>
    <row r="2" spans="1:20" s="11" customFormat="1" x14ac:dyDescent="0.2">
      <c r="A2" s="6" t="s">
        <v>118</v>
      </c>
      <c r="B2" s="6" t="s">
        <v>0</v>
      </c>
      <c r="C2" s="6" t="s">
        <v>139</v>
      </c>
      <c r="D2" s="6" t="s">
        <v>21</v>
      </c>
    </row>
    <row r="3" spans="1:20" ht="13.5" thickBot="1" x14ac:dyDescent="0.25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cm="1">
        <f t="array" ref="F3:F86">--(A3:A86=S3)</f>
        <v>1</v>
      </c>
      <c r="G3" s="1" cm="1">
        <f t="array" ref="G3:G86">--(C3:C86&gt;S4)</f>
        <v>0</v>
      </c>
      <c r="H3" s="1">
        <f>F3*G3</f>
        <v>0</v>
      </c>
      <c r="M3" s="21" t="s">
        <v>121</v>
      </c>
      <c r="N3" s="19" t="s">
        <v>74</v>
      </c>
      <c r="R3" s="21" t="s">
        <v>121</v>
      </c>
      <c r="S3" s="33" t="s">
        <v>18</v>
      </c>
    </row>
    <row r="4" spans="1:20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>
        <v>1</v>
      </c>
      <c r="G4" s="1">
        <v>0</v>
      </c>
      <c r="H4" s="1">
        <f t="shared" ref="H4:H67" si="0">F4*G4</f>
        <v>0</v>
      </c>
      <c r="R4" s="21" t="s">
        <v>145</v>
      </c>
      <c r="S4" s="20">
        <v>100000</v>
      </c>
    </row>
    <row r="5" spans="1:20" x14ac:dyDescent="0.2">
      <c r="A5" s="1" t="s">
        <v>18</v>
      </c>
      <c r="B5" s="1" t="s">
        <v>111</v>
      </c>
      <c r="C5" s="2">
        <v>91292</v>
      </c>
      <c r="D5" s="3">
        <v>3.1900000000000005E-2</v>
      </c>
      <c r="F5" s="1">
        <v>1</v>
      </c>
      <c r="G5" s="1">
        <v>0</v>
      </c>
      <c r="H5" s="1">
        <f t="shared" si="0"/>
        <v>0</v>
      </c>
    </row>
    <row r="6" spans="1:20" x14ac:dyDescent="0.2">
      <c r="A6" s="1" t="s">
        <v>18</v>
      </c>
      <c r="B6" s="1" t="s">
        <v>110</v>
      </c>
      <c r="C6" s="2">
        <v>55656.7</v>
      </c>
      <c r="D6" s="3">
        <v>1.15E-2</v>
      </c>
      <c r="F6" s="1">
        <v>1</v>
      </c>
      <c r="G6" s="1">
        <v>0</v>
      </c>
      <c r="H6" s="1">
        <f t="shared" si="0"/>
        <v>0</v>
      </c>
      <c r="M6" s="7" t="s">
        <v>118</v>
      </c>
      <c r="N6" s="7" t="s">
        <v>0</v>
      </c>
      <c r="O6" s="7" t="s">
        <v>139</v>
      </c>
      <c r="P6" s="7" t="s">
        <v>21</v>
      </c>
      <c r="R6" s="7" t="s">
        <v>0</v>
      </c>
      <c r="S6" s="7" t="s">
        <v>139</v>
      </c>
      <c r="T6" s="7" t="s">
        <v>21</v>
      </c>
    </row>
    <row r="7" spans="1:20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>
        <v>1</v>
      </c>
      <c r="G7" s="1">
        <v>0</v>
      </c>
      <c r="H7" s="1">
        <f t="shared" si="0"/>
        <v>0</v>
      </c>
      <c r="M7" s="1" t="str" cm="1">
        <f t="array" ref="M7:P8">_xlfn._xlws.FILTER(A3:D86,A3:A86=N3,"No Jobs for the selected industry")</f>
        <v>Media</v>
      </c>
      <c r="N7" s="1" t="str">
        <v>Technical Editor</v>
      </c>
      <c r="O7" s="2">
        <v>61260.6</v>
      </c>
      <c r="P7" s="3">
        <v>2.3799999999999995E-2</v>
      </c>
      <c r="R7" s="1" t="str" cm="1">
        <f t="array" ref="R7:T10">_xlfn._xlws.FILTER(B3:D86,(A3:A86=S3)*(C3:C86&gt;S4),"No Jobs meet those criteria")</f>
        <v>Solutions Architect</v>
      </c>
      <c r="S7" s="2">
        <v>122996.4</v>
      </c>
      <c r="T7" s="3">
        <v>1.3500000000000002E-2</v>
      </c>
    </row>
    <row r="8" spans="1:20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>
        <v>1</v>
      </c>
      <c r="G8" s="1">
        <v>1</v>
      </c>
      <c r="H8" s="1">
        <f t="shared" si="0"/>
        <v>1</v>
      </c>
      <c r="M8" s="1" t="str">
        <v>Media</v>
      </c>
      <c r="N8" s="1" t="str">
        <v>Producer</v>
      </c>
      <c r="O8" s="2">
        <v>71552.2</v>
      </c>
      <c r="P8" s="3">
        <v>2.8500000000000004E-2</v>
      </c>
      <c r="R8" s="1" t="str">
        <v>Software Engineer</v>
      </c>
      <c r="S8" s="2">
        <v>101811.8</v>
      </c>
      <c r="T8" s="3">
        <v>2.6200000000000001E-2</v>
      </c>
    </row>
    <row r="9" spans="1:20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>
        <v>1</v>
      </c>
      <c r="G9" s="1">
        <v>1</v>
      </c>
      <c r="H9" s="1">
        <f t="shared" si="0"/>
        <v>1</v>
      </c>
      <c r="O9" s="2"/>
      <c r="P9" s="3"/>
      <c r="R9" s="1" t="str">
        <v>IT Manager</v>
      </c>
      <c r="S9" s="2">
        <v>109285.8</v>
      </c>
      <c r="T9" s="3">
        <v>3.6400000000000002E-2</v>
      </c>
    </row>
    <row r="10" spans="1:20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>
        <v>1</v>
      </c>
      <c r="G10" s="1">
        <v>0</v>
      </c>
      <c r="H10" s="1">
        <f t="shared" si="0"/>
        <v>0</v>
      </c>
      <c r="O10" s="2"/>
      <c r="P10" s="3"/>
      <c r="R10" s="1" t="str">
        <v>Data Scientist</v>
      </c>
      <c r="S10" s="2">
        <v>116213.5</v>
      </c>
      <c r="T10" s="3">
        <v>1.4500000000000002E-2</v>
      </c>
    </row>
    <row r="11" spans="1:20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>
        <v>1</v>
      </c>
      <c r="G11" s="1">
        <v>0</v>
      </c>
      <c r="H11" s="1">
        <f t="shared" si="0"/>
        <v>0</v>
      </c>
      <c r="O11" s="2"/>
      <c r="P11" s="3"/>
      <c r="S11" s="2"/>
      <c r="T11" s="3"/>
    </row>
    <row r="12" spans="1:20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>
        <v>1</v>
      </c>
      <c r="G12" s="1">
        <v>1</v>
      </c>
      <c r="H12" s="1">
        <f t="shared" si="0"/>
        <v>1</v>
      </c>
      <c r="O12" s="2"/>
      <c r="P12" s="3"/>
      <c r="S12" s="2"/>
      <c r="T12" s="3"/>
    </row>
    <row r="13" spans="1:20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>
        <v>1</v>
      </c>
      <c r="G13" s="1">
        <v>1</v>
      </c>
      <c r="H13" s="1">
        <f t="shared" si="0"/>
        <v>1</v>
      </c>
      <c r="O13" s="2"/>
      <c r="P13" s="3"/>
      <c r="S13" s="2"/>
      <c r="T13" s="3"/>
    </row>
    <row r="14" spans="1:20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>
        <v>1</v>
      </c>
      <c r="G14" s="1">
        <v>0</v>
      </c>
      <c r="H14" s="1">
        <f t="shared" si="0"/>
        <v>0</v>
      </c>
      <c r="O14" s="2"/>
      <c r="P14" s="3"/>
      <c r="S14" s="2"/>
      <c r="T14" s="3"/>
    </row>
    <row r="15" spans="1:20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>
        <v>0</v>
      </c>
      <c r="G15" s="1">
        <v>0</v>
      </c>
      <c r="H15" s="1">
        <f t="shared" si="0"/>
        <v>0</v>
      </c>
      <c r="O15" s="2"/>
      <c r="P15" s="3"/>
      <c r="S15" s="2"/>
      <c r="T15" s="3"/>
    </row>
    <row r="16" spans="1:20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>
        <v>0</v>
      </c>
      <c r="G16" s="1">
        <v>0</v>
      </c>
      <c r="H16" s="1">
        <f t="shared" si="0"/>
        <v>0</v>
      </c>
      <c r="O16" s="2"/>
      <c r="P16" s="3"/>
      <c r="S16" s="2"/>
      <c r="T16" s="3"/>
    </row>
    <row r="17" spans="1:20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>
        <v>0</v>
      </c>
      <c r="G17" s="1">
        <v>0</v>
      </c>
      <c r="H17" s="1">
        <f t="shared" si="0"/>
        <v>0</v>
      </c>
      <c r="O17" s="2"/>
      <c r="P17" s="3"/>
      <c r="S17" s="2"/>
      <c r="T17" s="3"/>
    </row>
    <row r="18" spans="1:20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>
        <v>0</v>
      </c>
      <c r="G18" s="1">
        <v>0</v>
      </c>
      <c r="H18" s="1">
        <f t="shared" si="0"/>
        <v>0</v>
      </c>
      <c r="O18" s="2"/>
      <c r="P18" s="3"/>
      <c r="S18" s="2"/>
      <c r="T18" s="3"/>
    </row>
    <row r="19" spans="1:20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F19" s="1">
        <v>0</v>
      </c>
      <c r="G19" s="1">
        <v>0</v>
      </c>
      <c r="H19" s="1">
        <f t="shared" si="0"/>
        <v>0</v>
      </c>
      <c r="S19" s="2"/>
      <c r="T19" s="3"/>
    </row>
    <row r="20" spans="1:20" x14ac:dyDescent="0.2">
      <c r="A20" s="1" t="s">
        <v>96</v>
      </c>
      <c r="B20" s="1" t="s">
        <v>97</v>
      </c>
      <c r="C20" s="2">
        <v>67242</v>
      </c>
      <c r="D20" s="3">
        <v>3.2500000000000008E-2</v>
      </c>
      <c r="F20" s="1">
        <v>0</v>
      </c>
      <c r="G20" s="1">
        <v>0</v>
      </c>
      <c r="H20" s="1">
        <f t="shared" si="0"/>
        <v>0</v>
      </c>
      <c r="S20" s="2"/>
      <c r="T20" s="3"/>
    </row>
    <row r="21" spans="1:20" x14ac:dyDescent="0.2">
      <c r="A21" s="1" t="s">
        <v>94</v>
      </c>
      <c r="B21" s="1" t="s">
        <v>95</v>
      </c>
      <c r="C21" s="2">
        <v>67006.8</v>
      </c>
      <c r="D21" s="3">
        <v>3.95E-2</v>
      </c>
      <c r="F21" s="1">
        <v>0</v>
      </c>
      <c r="G21" s="1">
        <v>0</v>
      </c>
      <c r="H21" s="1">
        <f t="shared" si="0"/>
        <v>0</v>
      </c>
      <c r="S21" s="2"/>
      <c r="T21" s="3"/>
    </row>
    <row r="22" spans="1:20" x14ac:dyDescent="0.2">
      <c r="A22" s="1" t="s">
        <v>81</v>
      </c>
      <c r="B22" s="1" t="s">
        <v>93</v>
      </c>
      <c r="C22" s="2">
        <v>87450.2</v>
      </c>
      <c r="D22" s="3">
        <v>1.0499999999999999E-2</v>
      </c>
      <c r="F22" s="1">
        <v>0</v>
      </c>
      <c r="G22" s="1">
        <v>0</v>
      </c>
      <c r="H22" s="1">
        <f t="shared" si="0"/>
        <v>0</v>
      </c>
      <c r="S22" s="2"/>
      <c r="T22" s="3"/>
    </row>
    <row r="23" spans="1:20" x14ac:dyDescent="0.2">
      <c r="A23" s="1" t="s">
        <v>81</v>
      </c>
      <c r="B23" s="1" t="s">
        <v>92</v>
      </c>
      <c r="C23" s="2">
        <v>90019</v>
      </c>
      <c r="D23" s="3">
        <v>-7.4999999999999997E-3</v>
      </c>
      <c r="F23" s="1">
        <v>0</v>
      </c>
      <c r="G23" s="1">
        <v>0</v>
      </c>
      <c r="H23" s="1">
        <f t="shared" si="0"/>
        <v>0</v>
      </c>
      <c r="S23" s="2"/>
      <c r="T23" s="3"/>
    </row>
    <row r="24" spans="1:20" x14ac:dyDescent="0.2">
      <c r="A24" s="1" t="s">
        <v>81</v>
      </c>
      <c r="B24" s="1" t="s">
        <v>91</v>
      </c>
      <c r="C24" s="2">
        <v>112678.6</v>
      </c>
      <c r="D24" s="3">
        <v>2.1399999999999999E-2</v>
      </c>
      <c r="F24" s="1">
        <v>0</v>
      </c>
      <c r="G24" s="1">
        <v>1</v>
      </c>
      <c r="H24" s="1">
        <f t="shared" si="0"/>
        <v>0</v>
      </c>
    </row>
    <row r="25" spans="1:20" x14ac:dyDescent="0.2">
      <c r="A25" s="1" t="s">
        <v>81</v>
      </c>
      <c r="B25" s="1" t="s">
        <v>90</v>
      </c>
      <c r="C25" s="2">
        <v>58465.9</v>
      </c>
      <c r="D25" s="3">
        <v>2.7800000000000002E-2</v>
      </c>
      <c r="F25" s="1">
        <v>0</v>
      </c>
      <c r="G25" s="1">
        <v>0</v>
      </c>
      <c r="H25" s="1">
        <f t="shared" si="0"/>
        <v>0</v>
      </c>
    </row>
    <row r="26" spans="1:20" x14ac:dyDescent="0.2">
      <c r="A26" s="1" t="s">
        <v>81</v>
      </c>
      <c r="B26" s="1" t="s">
        <v>89</v>
      </c>
      <c r="C26" s="2">
        <v>85666.4</v>
      </c>
      <c r="D26" s="3">
        <v>1.7399999999999999E-2</v>
      </c>
      <c r="F26" s="1">
        <v>0</v>
      </c>
      <c r="G26" s="1">
        <v>0</v>
      </c>
      <c r="H26" s="1">
        <f t="shared" si="0"/>
        <v>0</v>
      </c>
    </row>
    <row r="27" spans="1:20" x14ac:dyDescent="0.2">
      <c r="A27" s="1" t="s">
        <v>81</v>
      </c>
      <c r="B27" s="1" t="s">
        <v>88</v>
      </c>
      <c r="C27" s="2">
        <v>44664.2</v>
      </c>
      <c r="D27" s="3">
        <v>3.95E-2</v>
      </c>
      <c r="F27" s="1">
        <v>0</v>
      </c>
      <c r="G27" s="1">
        <v>0</v>
      </c>
      <c r="H27" s="1">
        <f t="shared" si="0"/>
        <v>0</v>
      </c>
    </row>
    <row r="28" spans="1:20" x14ac:dyDescent="0.2">
      <c r="A28" s="1" t="s">
        <v>81</v>
      </c>
      <c r="B28" s="1" t="s">
        <v>87</v>
      </c>
      <c r="C28" s="2">
        <v>61767</v>
      </c>
      <c r="D28" s="3">
        <v>1.4200000000000001E-2</v>
      </c>
      <c r="F28" s="1">
        <v>0</v>
      </c>
      <c r="G28" s="1">
        <v>0</v>
      </c>
      <c r="H28" s="1">
        <f t="shared" si="0"/>
        <v>0</v>
      </c>
    </row>
    <row r="29" spans="1:20" x14ac:dyDescent="0.2">
      <c r="A29" s="1" t="s">
        <v>81</v>
      </c>
      <c r="B29" s="1" t="s">
        <v>86</v>
      </c>
      <c r="C29" s="2">
        <v>91287.2</v>
      </c>
      <c r="D29" s="3">
        <v>1.4500000000000002E-2</v>
      </c>
      <c r="F29" s="1">
        <v>0</v>
      </c>
      <c r="G29" s="1">
        <v>0</v>
      </c>
      <c r="H29" s="1">
        <f t="shared" si="0"/>
        <v>0</v>
      </c>
    </row>
    <row r="30" spans="1:20" x14ac:dyDescent="0.2">
      <c r="A30" s="1" t="s">
        <v>81</v>
      </c>
      <c r="B30" s="1" t="s">
        <v>85</v>
      </c>
      <c r="C30" s="2">
        <v>83485.7</v>
      </c>
      <c r="D30" s="3">
        <v>-1.34E-2</v>
      </c>
      <c r="F30" s="1">
        <v>0</v>
      </c>
      <c r="G30" s="1">
        <v>0</v>
      </c>
      <c r="H30" s="1">
        <f t="shared" si="0"/>
        <v>0</v>
      </c>
    </row>
    <row r="31" spans="1:20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  <c r="F31" s="1">
        <v>0</v>
      </c>
      <c r="G31" s="1">
        <v>0</v>
      </c>
      <c r="H31" s="1">
        <f t="shared" si="0"/>
        <v>0</v>
      </c>
    </row>
    <row r="32" spans="1:20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  <c r="F32" s="1">
        <v>0</v>
      </c>
      <c r="G32" s="1">
        <v>0</v>
      </c>
      <c r="H32" s="1">
        <f t="shared" si="0"/>
        <v>0</v>
      </c>
    </row>
    <row r="33" spans="1:8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  <c r="F33" s="1">
        <v>0</v>
      </c>
      <c r="G33" s="1">
        <v>0</v>
      </c>
      <c r="H33" s="1">
        <f t="shared" si="0"/>
        <v>0</v>
      </c>
    </row>
    <row r="34" spans="1:8" x14ac:dyDescent="0.2">
      <c r="A34" s="1" t="s">
        <v>77</v>
      </c>
      <c r="B34" s="1" t="s">
        <v>80</v>
      </c>
      <c r="C34" s="2">
        <v>42456.4</v>
      </c>
      <c r="D34" s="3">
        <v>5.16E-2</v>
      </c>
      <c r="F34" s="1">
        <v>0</v>
      </c>
      <c r="G34" s="1">
        <v>0</v>
      </c>
      <c r="H34" s="1">
        <f t="shared" si="0"/>
        <v>0</v>
      </c>
    </row>
    <row r="35" spans="1:8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  <c r="F35" s="1">
        <v>0</v>
      </c>
      <c r="G35" s="1">
        <v>0</v>
      </c>
      <c r="H35" s="1">
        <f t="shared" si="0"/>
        <v>0</v>
      </c>
    </row>
    <row r="36" spans="1:8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  <c r="F36" s="1">
        <v>0</v>
      </c>
      <c r="G36" s="1">
        <v>0</v>
      </c>
      <c r="H36" s="1">
        <f t="shared" si="0"/>
        <v>0</v>
      </c>
    </row>
    <row r="37" spans="1:8" x14ac:dyDescent="0.2">
      <c r="A37" s="1" t="s">
        <v>74</v>
      </c>
      <c r="B37" s="1" t="s">
        <v>76</v>
      </c>
      <c r="C37" s="2">
        <v>61260.6</v>
      </c>
      <c r="D37" s="3">
        <v>2.3799999999999995E-2</v>
      </c>
      <c r="F37" s="1">
        <v>0</v>
      </c>
      <c r="G37" s="1">
        <v>0</v>
      </c>
      <c r="H37" s="1">
        <f t="shared" si="0"/>
        <v>0</v>
      </c>
    </row>
    <row r="38" spans="1:8" x14ac:dyDescent="0.2">
      <c r="A38" s="1" t="s">
        <v>74</v>
      </c>
      <c r="B38" s="1" t="s">
        <v>75</v>
      </c>
      <c r="C38" s="2">
        <v>71552.2</v>
      </c>
      <c r="D38" s="3">
        <v>2.8500000000000004E-2</v>
      </c>
      <c r="F38" s="1">
        <v>0</v>
      </c>
      <c r="G38" s="1">
        <v>0</v>
      </c>
      <c r="H38" s="1">
        <f t="shared" si="0"/>
        <v>0</v>
      </c>
    </row>
    <row r="39" spans="1:8" x14ac:dyDescent="0.2">
      <c r="A39" s="1" t="s">
        <v>69</v>
      </c>
      <c r="B39" s="1" t="s">
        <v>73</v>
      </c>
      <c r="C39" s="2">
        <v>77176.3</v>
      </c>
      <c r="D39" s="3">
        <v>2.0499999999999997E-2</v>
      </c>
      <c r="F39" s="1">
        <v>0</v>
      </c>
      <c r="G39" s="1">
        <v>0</v>
      </c>
      <c r="H39" s="1">
        <f t="shared" si="0"/>
        <v>0</v>
      </c>
    </row>
    <row r="40" spans="1:8" x14ac:dyDescent="0.2">
      <c r="A40" s="1" t="s">
        <v>69</v>
      </c>
      <c r="B40" s="1" t="s">
        <v>72</v>
      </c>
      <c r="C40" s="2">
        <v>88590.3</v>
      </c>
      <c r="D40" s="3">
        <v>2.1499999999999998E-2</v>
      </c>
      <c r="F40" s="1">
        <v>0</v>
      </c>
      <c r="G40" s="1">
        <v>0</v>
      </c>
      <c r="H40" s="1">
        <f t="shared" si="0"/>
        <v>0</v>
      </c>
    </row>
    <row r="41" spans="1:8" x14ac:dyDescent="0.2">
      <c r="A41" s="1" t="s">
        <v>69</v>
      </c>
      <c r="B41" s="1" t="s">
        <v>71</v>
      </c>
      <c r="C41" s="2">
        <v>40804.9</v>
      </c>
      <c r="D41" s="3">
        <v>2.9900000000000003E-2</v>
      </c>
      <c r="F41" s="1">
        <v>0</v>
      </c>
      <c r="G41" s="1">
        <v>0</v>
      </c>
      <c r="H41" s="1">
        <f t="shared" si="0"/>
        <v>0</v>
      </c>
    </row>
    <row r="42" spans="1:8" x14ac:dyDescent="0.2">
      <c r="A42" s="1" t="s">
        <v>69</v>
      </c>
      <c r="B42" s="1" t="s">
        <v>70</v>
      </c>
      <c r="C42" s="2">
        <v>82121.2</v>
      </c>
      <c r="D42" s="3">
        <v>3.0200000000000005E-2</v>
      </c>
      <c r="F42" s="1">
        <v>0</v>
      </c>
      <c r="G42" s="1">
        <v>0</v>
      </c>
      <c r="H42" s="1">
        <f t="shared" si="0"/>
        <v>0</v>
      </c>
    </row>
    <row r="43" spans="1:8" x14ac:dyDescent="0.2">
      <c r="A43" s="1" t="s">
        <v>66</v>
      </c>
      <c r="B43" s="1" t="s">
        <v>68</v>
      </c>
      <c r="C43" s="2">
        <v>61569.1</v>
      </c>
      <c r="D43" s="3">
        <v>1.2500000000000001E-2</v>
      </c>
      <c r="F43" s="1">
        <v>0</v>
      </c>
      <c r="G43" s="1">
        <v>0</v>
      </c>
      <c r="H43" s="1">
        <f t="shared" si="0"/>
        <v>0</v>
      </c>
    </row>
    <row r="44" spans="1:8" x14ac:dyDescent="0.2">
      <c r="A44" s="1" t="s">
        <v>66</v>
      </c>
      <c r="B44" s="1" t="s">
        <v>67</v>
      </c>
      <c r="C44" s="2">
        <v>125220.3</v>
      </c>
      <c r="D44" s="3">
        <v>1.7499999999999998E-2</v>
      </c>
      <c r="F44" s="1">
        <v>0</v>
      </c>
      <c r="G44" s="1">
        <v>1</v>
      </c>
      <c r="H44" s="1">
        <f t="shared" si="0"/>
        <v>0</v>
      </c>
    </row>
    <row r="45" spans="1:8" x14ac:dyDescent="0.2">
      <c r="A45" s="1" t="s">
        <v>16</v>
      </c>
      <c r="B45" s="1" t="s">
        <v>17</v>
      </c>
      <c r="C45" s="2">
        <v>45948</v>
      </c>
      <c r="D45" s="3">
        <v>2.5500000000000002E-2</v>
      </c>
      <c r="F45" s="1">
        <v>0</v>
      </c>
      <c r="G45" s="1">
        <v>0</v>
      </c>
      <c r="H45" s="1">
        <f t="shared" si="0"/>
        <v>0</v>
      </c>
    </row>
    <row r="46" spans="1:8" x14ac:dyDescent="0.2">
      <c r="A46" s="1" t="s">
        <v>16</v>
      </c>
      <c r="B46" s="1" t="s">
        <v>65</v>
      </c>
      <c r="C46" s="2">
        <v>60942.2</v>
      </c>
      <c r="D46" s="3">
        <v>3.0900000000000004E-2</v>
      </c>
      <c r="F46" s="1">
        <v>0</v>
      </c>
      <c r="G46" s="1">
        <v>0</v>
      </c>
      <c r="H46" s="1">
        <f t="shared" si="0"/>
        <v>0</v>
      </c>
    </row>
    <row r="47" spans="1:8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  <c r="F47" s="1">
        <v>0</v>
      </c>
      <c r="G47" s="1">
        <v>0</v>
      </c>
      <c r="H47" s="1">
        <f t="shared" si="0"/>
        <v>0</v>
      </c>
    </row>
    <row r="48" spans="1:8" x14ac:dyDescent="0.2">
      <c r="A48" s="1" t="s">
        <v>16</v>
      </c>
      <c r="B48" s="1" t="s">
        <v>63</v>
      </c>
      <c r="C48" s="2">
        <v>44439.6</v>
      </c>
      <c r="D48" s="3">
        <v>1.0799999999999999E-2</v>
      </c>
      <c r="F48" s="1">
        <v>0</v>
      </c>
      <c r="G48" s="1">
        <v>0</v>
      </c>
      <c r="H48" s="1">
        <f t="shared" si="0"/>
        <v>0</v>
      </c>
    </row>
    <row r="49" spans="1:8" x14ac:dyDescent="0.2">
      <c r="A49" s="1" t="s">
        <v>16</v>
      </c>
      <c r="B49" s="1" t="s">
        <v>62</v>
      </c>
      <c r="C49" s="2">
        <v>51534.8</v>
      </c>
      <c r="D49" s="3">
        <v>3.9799999999999995E-2</v>
      </c>
      <c r="F49" s="1">
        <v>0</v>
      </c>
      <c r="G49" s="1">
        <v>0</v>
      </c>
      <c r="H49" s="1">
        <f t="shared" si="0"/>
        <v>0</v>
      </c>
    </row>
    <row r="50" spans="1:8" x14ac:dyDescent="0.2">
      <c r="A50" s="1" t="s">
        <v>16</v>
      </c>
      <c r="B50" s="1" t="s">
        <v>61</v>
      </c>
      <c r="C50" s="2">
        <v>45048</v>
      </c>
      <c r="D50" s="3">
        <v>6.3399999999999984E-2</v>
      </c>
      <c r="F50" s="1">
        <v>0</v>
      </c>
      <c r="G50" s="1">
        <v>0</v>
      </c>
      <c r="H50" s="1">
        <f t="shared" si="0"/>
        <v>0</v>
      </c>
    </row>
    <row r="51" spans="1:8" x14ac:dyDescent="0.2">
      <c r="A51" s="1" t="s">
        <v>16</v>
      </c>
      <c r="B51" s="1" t="s">
        <v>60</v>
      </c>
      <c r="C51" s="2">
        <v>44107.4</v>
      </c>
      <c r="D51" s="3">
        <v>2.0199999999999999E-2</v>
      </c>
      <c r="F51" s="1">
        <v>0</v>
      </c>
      <c r="G51" s="1">
        <v>0</v>
      </c>
      <c r="H51" s="1">
        <f t="shared" si="0"/>
        <v>0</v>
      </c>
    </row>
    <row r="52" spans="1:8" x14ac:dyDescent="0.2">
      <c r="A52" s="1" t="s">
        <v>16</v>
      </c>
      <c r="B52" s="1" t="s">
        <v>59</v>
      </c>
      <c r="C52" s="2">
        <v>48422.6</v>
      </c>
      <c r="D52" s="3">
        <v>5.3100000000000001E-2</v>
      </c>
      <c r="F52" s="1">
        <v>0</v>
      </c>
      <c r="G52" s="1">
        <v>0</v>
      </c>
      <c r="H52" s="1">
        <f t="shared" si="0"/>
        <v>0</v>
      </c>
    </row>
    <row r="53" spans="1:8" x14ac:dyDescent="0.2">
      <c r="A53" s="1" t="s">
        <v>56</v>
      </c>
      <c r="B53" s="1" t="s">
        <v>58</v>
      </c>
      <c r="C53" s="2">
        <v>62270.3</v>
      </c>
      <c r="D53" s="3">
        <v>4.2499999999999989E-2</v>
      </c>
      <c r="F53" s="1">
        <v>0</v>
      </c>
      <c r="G53" s="1">
        <v>0</v>
      </c>
      <c r="H53" s="1">
        <f t="shared" si="0"/>
        <v>0</v>
      </c>
    </row>
    <row r="54" spans="1:8" x14ac:dyDescent="0.2">
      <c r="A54" s="1" t="s">
        <v>56</v>
      </c>
      <c r="B54" s="1" t="s">
        <v>57</v>
      </c>
      <c r="C54" s="2">
        <v>88563.6</v>
      </c>
      <c r="D54" s="3">
        <v>8.0000000000000002E-3</v>
      </c>
      <c r="F54" s="1">
        <v>0</v>
      </c>
      <c r="G54" s="1">
        <v>0</v>
      </c>
      <c r="H54" s="1">
        <f t="shared" si="0"/>
        <v>0</v>
      </c>
    </row>
    <row r="55" spans="1:8" x14ac:dyDescent="0.2">
      <c r="A55" s="1" t="s">
        <v>46</v>
      </c>
      <c r="B55" s="1" t="s">
        <v>55</v>
      </c>
      <c r="C55" s="2">
        <v>82019.3</v>
      </c>
      <c r="D55" s="3">
        <v>2.0199999999999999E-2</v>
      </c>
      <c r="F55" s="1">
        <v>0</v>
      </c>
      <c r="G55" s="1">
        <v>0</v>
      </c>
      <c r="H55" s="1">
        <f t="shared" si="0"/>
        <v>0</v>
      </c>
    </row>
    <row r="56" spans="1:8" x14ac:dyDescent="0.2">
      <c r="A56" s="1" t="s">
        <v>46</v>
      </c>
      <c r="B56" s="1" t="s">
        <v>54</v>
      </c>
      <c r="C56" s="2">
        <v>83898.6</v>
      </c>
      <c r="D56" s="3">
        <v>1.0999999999999999E-2</v>
      </c>
      <c r="F56" s="1">
        <v>0</v>
      </c>
      <c r="G56" s="1">
        <v>0</v>
      </c>
      <c r="H56" s="1">
        <f t="shared" si="0"/>
        <v>0</v>
      </c>
    </row>
    <row r="57" spans="1:8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  <c r="F57" s="1">
        <v>0</v>
      </c>
      <c r="G57" s="1">
        <v>0</v>
      </c>
      <c r="H57" s="1">
        <f t="shared" si="0"/>
        <v>0</v>
      </c>
    </row>
    <row r="58" spans="1:8" x14ac:dyDescent="0.2">
      <c r="A58" s="1" t="s">
        <v>46</v>
      </c>
      <c r="B58" s="1" t="s">
        <v>52</v>
      </c>
      <c r="C58" s="2">
        <v>124942.1</v>
      </c>
      <c r="D58" s="3">
        <v>-3.5000000000000005E-3</v>
      </c>
      <c r="F58" s="1">
        <v>0</v>
      </c>
      <c r="G58" s="1">
        <v>1</v>
      </c>
      <c r="H58" s="1">
        <f t="shared" si="0"/>
        <v>0</v>
      </c>
    </row>
    <row r="59" spans="1:8" x14ac:dyDescent="0.2">
      <c r="A59" s="1" t="s">
        <v>46</v>
      </c>
      <c r="B59" s="1" t="s">
        <v>51</v>
      </c>
      <c r="C59" s="2">
        <v>64068.9</v>
      </c>
      <c r="D59" s="3">
        <v>2.3799999999999995E-2</v>
      </c>
      <c r="F59" s="1">
        <v>0</v>
      </c>
      <c r="G59" s="1">
        <v>0</v>
      </c>
      <c r="H59" s="1">
        <f t="shared" si="0"/>
        <v>0</v>
      </c>
    </row>
    <row r="60" spans="1:8" x14ac:dyDescent="0.2">
      <c r="A60" s="1" t="s">
        <v>46</v>
      </c>
      <c r="B60" s="1" t="s">
        <v>50</v>
      </c>
      <c r="C60" s="2">
        <v>40125.1</v>
      </c>
      <c r="D60" s="3">
        <v>2.7900000000000001E-2</v>
      </c>
      <c r="F60" s="1">
        <v>0</v>
      </c>
      <c r="G60" s="1">
        <v>0</v>
      </c>
      <c r="H60" s="1">
        <f t="shared" si="0"/>
        <v>0</v>
      </c>
    </row>
    <row r="61" spans="1:8" x14ac:dyDescent="0.2">
      <c r="A61" s="1" t="s">
        <v>46</v>
      </c>
      <c r="B61" s="1" t="s">
        <v>49</v>
      </c>
      <c r="C61" s="2">
        <v>53669.7</v>
      </c>
      <c r="D61" s="3">
        <v>1.0499999999999999E-2</v>
      </c>
      <c r="F61" s="1">
        <v>0</v>
      </c>
      <c r="G61" s="1">
        <v>0</v>
      </c>
      <c r="H61" s="1">
        <f t="shared" si="0"/>
        <v>0</v>
      </c>
    </row>
    <row r="62" spans="1:8" x14ac:dyDescent="0.2">
      <c r="A62" s="1" t="s">
        <v>46</v>
      </c>
      <c r="B62" s="1" t="s">
        <v>48</v>
      </c>
      <c r="C62" s="2">
        <v>40342.6</v>
      </c>
      <c r="D62" s="3">
        <v>3.7499999999999999E-2</v>
      </c>
      <c r="F62" s="1">
        <v>0</v>
      </c>
      <c r="G62" s="1">
        <v>0</v>
      </c>
      <c r="H62" s="1">
        <f t="shared" si="0"/>
        <v>0</v>
      </c>
    </row>
    <row r="63" spans="1:8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  <c r="F63" s="1">
        <v>0</v>
      </c>
      <c r="G63" s="1">
        <v>0</v>
      </c>
      <c r="H63" s="1">
        <f t="shared" si="0"/>
        <v>0</v>
      </c>
    </row>
    <row r="64" spans="1:8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  <c r="F64" s="1">
        <v>0</v>
      </c>
      <c r="G64" s="1">
        <v>0</v>
      </c>
      <c r="H64" s="1">
        <f t="shared" si="0"/>
        <v>0</v>
      </c>
    </row>
    <row r="65" spans="1:8" x14ac:dyDescent="0.2">
      <c r="A65" s="1" t="s">
        <v>40</v>
      </c>
      <c r="B65" s="1" t="s">
        <v>44</v>
      </c>
      <c r="C65" s="2">
        <v>56748.9</v>
      </c>
      <c r="D65" s="3">
        <v>1.4600000000000002E-2</v>
      </c>
      <c r="F65" s="1">
        <v>0</v>
      </c>
      <c r="G65" s="1">
        <v>0</v>
      </c>
      <c r="H65" s="1">
        <f t="shared" si="0"/>
        <v>0</v>
      </c>
    </row>
    <row r="66" spans="1:8" x14ac:dyDescent="0.2">
      <c r="A66" s="1" t="s">
        <v>40</v>
      </c>
      <c r="B66" s="1" t="s">
        <v>43</v>
      </c>
      <c r="C66" s="2">
        <v>32865.4</v>
      </c>
      <c r="D66" s="3">
        <v>1.4500000000000002E-2</v>
      </c>
      <c r="F66" s="1">
        <v>0</v>
      </c>
      <c r="G66" s="1">
        <v>0</v>
      </c>
      <c r="H66" s="1">
        <f t="shared" si="0"/>
        <v>0</v>
      </c>
    </row>
    <row r="67" spans="1:8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  <c r="F67" s="1">
        <v>0</v>
      </c>
      <c r="G67" s="1">
        <v>0</v>
      </c>
      <c r="H67" s="1">
        <f t="shared" si="0"/>
        <v>0</v>
      </c>
    </row>
    <row r="68" spans="1:8" x14ac:dyDescent="0.2">
      <c r="A68" s="1" t="s">
        <v>40</v>
      </c>
      <c r="B68" s="1" t="s">
        <v>41</v>
      </c>
      <c r="C68" s="2">
        <v>27617.7</v>
      </c>
      <c r="D68" s="3">
        <v>3.0500000000000006E-2</v>
      </c>
      <c r="F68" s="1">
        <v>0</v>
      </c>
      <c r="G68" s="1">
        <v>0</v>
      </c>
      <c r="H68" s="1">
        <f t="shared" ref="H68:H86" si="1">F68*G68</f>
        <v>0</v>
      </c>
    </row>
    <row r="69" spans="1:8" x14ac:dyDescent="0.2">
      <c r="A69" s="1" t="s">
        <v>14</v>
      </c>
      <c r="B69" s="1" t="s">
        <v>39</v>
      </c>
      <c r="C69" s="2">
        <v>105821.6</v>
      </c>
      <c r="D69" s="3">
        <v>1.2800000000000001E-2</v>
      </c>
      <c r="F69" s="1">
        <v>0</v>
      </c>
      <c r="G69" s="1">
        <v>1</v>
      </c>
      <c r="H69" s="1">
        <f t="shared" si="1"/>
        <v>0</v>
      </c>
    </row>
    <row r="70" spans="1:8" x14ac:dyDescent="0.2">
      <c r="A70" s="1" t="s">
        <v>14</v>
      </c>
      <c r="B70" s="1" t="s">
        <v>38</v>
      </c>
      <c r="C70" s="2">
        <v>52066.9</v>
      </c>
      <c r="D70" s="3">
        <v>5.9399999999999994E-2</v>
      </c>
      <c r="F70" s="1">
        <v>0</v>
      </c>
      <c r="G70" s="1">
        <v>0</v>
      </c>
      <c r="H70" s="1">
        <f t="shared" si="1"/>
        <v>0</v>
      </c>
    </row>
    <row r="71" spans="1:8" x14ac:dyDescent="0.2">
      <c r="A71" s="1" t="s">
        <v>14</v>
      </c>
      <c r="B71" s="1" t="s">
        <v>37</v>
      </c>
      <c r="C71" s="2">
        <v>45113.9</v>
      </c>
      <c r="D71" s="3">
        <v>3.3799999999999997E-2</v>
      </c>
      <c r="F71" s="1">
        <v>0</v>
      </c>
      <c r="G71" s="1">
        <v>0</v>
      </c>
      <c r="H71" s="1">
        <f t="shared" si="1"/>
        <v>0</v>
      </c>
    </row>
    <row r="72" spans="1:8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  <c r="F72" s="1">
        <v>0</v>
      </c>
      <c r="G72" s="1">
        <v>0</v>
      </c>
      <c r="H72" s="1">
        <f t="shared" si="1"/>
        <v>0</v>
      </c>
    </row>
    <row r="73" spans="1:8" x14ac:dyDescent="0.2">
      <c r="A73" s="1" t="s">
        <v>14</v>
      </c>
      <c r="B73" s="1" t="s">
        <v>36</v>
      </c>
      <c r="C73" s="2">
        <v>62632.6</v>
      </c>
      <c r="D73" s="3">
        <v>5.3299999999999993E-2</v>
      </c>
      <c r="F73" s="1">
        <v>0</v>
      </c>
      <c r="G73" s="1">
        <v>0</v>
      </c>
      <c r="H73" s="1">
        <f t="shared" si="1"/>
        <v>0</v>
      </c>
    </row>
    <row r="74" spans="1:8" x14ac:dyDescent="0.2">
      <c r="A74" s="1" t="s">
        <v>14</v>
      </c>
      <c r="B74" s="1" t="s">
        <v>35</v>
      </c>
      <c r="C74" s="2">
        <v>58152.9</v>
      </c>
      <c r="D74" s="3">
        <v>4.1399999999999999E-2</v>
      </c>
      <c r="F74" s="1">
        <v>0</v>
      </c>
      <c r="G74" s="1">
        <v>0</v>
      </c>
      <c r="H74" s="1">
        <f t="shared" si="1"/>
        <v>0</v>
      </c>
    </row>
    <row r="75" spans="1:8" x14ac:dyDescent="0.2">
      <c r="A75" s="1" t="s">
        <v>14</v>
      </c>
      <c r="B75" s="1" t="s">
        <v>34</v>
      </c>
      <c r="C75" s="2">
        <v>34870.5</v>
      </c>
      <c r="D75" s="3">
        <v>2.2799999999999997E-2</v>
      </c>
      <c r="F75" s="1">
        <v>0</v>
      </c>
      <c r="G75" s="1">
        <v>0</v>
      </c>
      <c r="H75" s="1">
        <f t="shared" si="1"/>
        <v>0</v>
      </c>
    </row>
    <row r="76" spans="1:8" x14ac:dyDescent="0.2">
      <c r="A76" s="1" t="s">
        <v>14</v>
      </c>
      <c r="B76" s="1" t="s">
        <v>33</v>
      </c>
      <c r="C76" s="2">
        <v>65197.5</v>
      </c>
      <c r="D76" s="3">
        <v>2.2499999999999999E-2</v>
      </c>
      <c r="F76" s="1">
        <v>0</v>
      </c>
      <c r="G76" s="1">
        <v>0</v>
      </c>
      <c r="H76" s="1">
        <f t="shared" si="1"/>
        <v>0</v>
      </c>
    </row>
    <row r="77" spans="1:8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  <c r="F77" s="1">
        <v>0</v>
      </c>
      <c r="G77" s="1">
        <v>0</v>
      </c>
      <c r="H77" s="1">
        <f t="shared" si="1"/>
        <v>0</v>
      </c>
    </row>
    <row r="78" spans="1:8" x14ac:dyDescent="0.2">
      <c r="A78" s="1" t="s">
        <v>26</v>
      </c>
      <c r="B78" s="1" t="s">
        <v>31</v>
      </c>
      <c r="C78" s="2">
        <v>83944.1</v>
      </c>
      <c r="D78" s="3">
        <v>1.3500000000000002E-2</v>
      </c>
      <c r="F78" s="1">
        <v>0</v>
      </c>
      <c r="G78" s="1">
        <v>0</v>
      </c>
      <c r="H78" s="1">
        <f t="shared" si="1"/>
        <v>0</v>
      </c>
    </row>
    <row r="79" spans="1:8" x14ac:dyDescent="0.2">
      <c r="A79" s="1" t="s">
        <v>26</v>
      </c>
      <c r="B79" s="1" t="s">
        <v>30</v>
      </c>
      <c r="C79" s="2">
        <v>75109.3</v>
      </c>
      <c r="D79" s="3">
        <v>1.67E-2</v>
      </c>
      <c r="F79" s="1">
        <v>0</v>
      </c>
      <c r="G79" s="1">
        <v>0</v>
      </c>
      <c r="H79" s="1">
        <f t="shared" si="1"/>
        <v>0</v>
      </c>
    </row>
    <row r="80" spans="1:8" x14ac:dyDescent="0.2">
      <c r="A80" s="1" t="s">
        <v>26</v>
      </c>
      <c r="B80" s="1" t="s">
        <v>29</v>
      </c>
      <c r="C80" s="2">
        <v>88482.7</v>
      </c>
      <c r="D80" s="3">
        <v>1.4500000000000002E-2</v>
      </c>
      <c r="F80" s="1">
        <v>0</v>
      </c>
      <c r="G80" s="1">
        <v>0</v>
      </c>
      <c r="H80" s="1">
        <f t="shared" si="1"/>
        <v>0</v>
      </c>
    </row>
    <row r="81" spans="1:8" x14ac:dyDescent="0.2">
      <c r="A81" s="1" t="s">
        <v>26</v>
      </c>
      <c r="B81" s="1" t="s">
        <v>28</v>
      </c>
      <c r="C81" s="2">
        <v>85447.3</v>
      </c>
      <c r="D81" s="3">
        <v>4.1399999999999999E-2</v>
      </c>
      <c r="F81" s="1">
        <v>0</v>
      </c>
      <c r="G81" s="1">
        <v>0</v>
      </c>
      <c r="H81" s="1">
        <f t="shared" si="1"/>
        <v>0</v>
      </c>
    </row>
    <row r="82" spans="1:8" x14ac:dyDescent="0.2">
      <c r="A82" s="1" t="s">
        <v>26</v>
      </c>
      <c r="B82" s="1" t="s">
        <v>27</v>
      </c>
      <c r="C82" s="2">
        <v>79859.7</v>
      </c>
      <c r="D82" s="3">
        <v>2.2499999999999999E-2</v>
      </c>
      <c r="F82" s="1">
        <v>0</v>
      </c>
      <c r="G82" s="1">
        <v>0</v>
      </c>
      <c r="H82" s="1">
        <f t="shared" si="1"/>
        <v>0</v>
      </c>
    </row>
    <row r="83" spans="1:8" x14ac:dyDescent="0.2">
      <c r="A83" s="1" t="s">
        <v>22</v>
      </c>
      <c r="B83" s="1" t="s">
        <v>25</v>
      </c>
      <c r="C83" s="2">
        <v>60002.5</v>
      </c>
      <c r="D83" s="3">
        <v>2.8400000000000002E-2</v>
      </c>
      <c r="F83" s="1">
        <v>0</v>
      </c>
      <c r="G83" s="1">
        <v>0</v>
      </c>
      <c r="H83" s="1">
        <f t="shared" si="1"/>
        <v>0</v>
      </c>
    </row>
    <row r="84" spans="1:8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  <c r="F84" s="1">
        <v>0</v>
      </c>
      <c r="G84" s="1">
        <v>0</v>
      </c>
      <c r="H84" s="1">
        <f t="shared" si="1"/>
        <v>0</v>
      </c>
    </row>
    <row r="85" spans="1:8" x14ac:dyDescent="0.2">
      <c r="A85" s="1" t="s">
        <v>22</v>
      </c>
      <c r="B85" s="1" t="s">
        <v>23</v>
      </c>
      <c r="C85" s="2">
        <v>110331.8</v>
      </c>
      <c r="D85" s="3">
        <v>2.7500000000000004E-2</v>
      </c>
      <c r="F85" s="1">
        <v>0</v>
      </c>
      <c r="G85" s="1">
        <v>1</v>
      </c>
      <c r="H85" s="1">
        <f t="shared" si="1"/>
        <v>0</v>
      </c>
    </row>
    <row r="86" spans="1:8" x14ac:dyDescent="0.2">
      <c r="A86" s="1" t="s">
        <v>2</v>
      </c>
      <c r="B86" s="1" t="s">
        <v>3</v>
      </c>
      <c r="C86" s="2">
        <v>58300.3</v>
      </c>
      <c r="D86" s="3">
        <v>1.8499999999999999E-2</v>
      </c>
      <c r="F86" s="1">
        <v>0</v>
      </c>
      <c r="G86" s="1">
        <v>0</v>
      </c>
      <c r="H86" s="1">
        <f t="shared" si="1"/>
        <v>0</v>
      </c>
    </row>
  </sheetData>
  <conditionalFormatting sqref="H3:H86">
    <cfRule type="cellIs" dxfId="1" priority="1" operator="greaterThan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060EB9-982E-4A3F-AACE-67E84890FE5B}">
          <x14:formula1>
            <xm:f>SORTBY!$A$3:$A$19</xm:f>
          </x14:formula1>
          <xm:sqref>N3 S3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K4" sqref="K4"/>
    </sheetView>
  </sheetViews>
  <sheetFormatPr baseColWidth="10" defaultColWidth="8.85546875" defaultRowHeight="12.75" x14ac:dyDescent="0.2"/>
  <cols>
    <col min="1" max="1" width="20" style="1" bestFit="1" customWidth="1"/>
    <col min="2" max="2" width="28.28515625" style="1" customWidth="1"/>
    <col min="3" max="4" width="14.28515625" style="1" customWidth="1"/>
    <col min="5" max="5" width="4.7109375" style="1" customWidth="1"/>
    <col min="6" max="6" width="20" style="1" bestFit="1" customWidth="1"/>
    <col min="7" max="7" width="4.7109375" style="1" customWidth="1"/>
    <col min="8" max="8" width="21.42578125" style="1" customWidth="1"/>
    <col min="9" max="16384" width="8.85546875" style="1"/>
  </cols>
  <sheetData>
    <row r="1" spans="1:8" ht="13.5" thickBot="1" x14ac:dyDescent="0.25">
      <c r="A1" s="22" t="s">
        <v>119</v>
      </c>
      <c r="B1" s="29"/>
      <c r="C1" s="29"/>
      <c r="D1" s="29"/>
      <c r="F1" s="32" t="s">
        <v>120</v>
      </c>
      <c r="H1" s="32" t="s">
        <v>122</v>
      </c>
    </row>
    <row r="2" spans="1:8" s="11" customFormat="1" x14ac:dyDescent="0.2">
      <c r="A2" s="6" t="s">
        <v>118</v>
      </c>
      <c r="B2" s="6" t="s">
        <v>0</v>
      </c>
      <c r="C2" s="6" t="s">
        <v>139</v>
      </c>
      <c r="D2" s="6" t="s">
        <v>21</v>
      </c>
      <c r="F2" s="7" t="s">
        <v>118</v>
      </c>
      <c r="H2" s="7" t="s">
        <v>118</v>
      </c>
    </row>
    <row r="3" spans="1:8" x14ac:dyDescent="0.2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str" cm="1">
        <f t="array" ref="F3:F19">_xlfn.UNIQUE(A3:A86)</f>
        <v>Technology</v>
      </c>
      <c r="H3" s="1" t="str" cm="1">
        <f t="array" ref="H3:H4">_xlfn.UNIQUE(A3:A86,,1)</f>
        <v>Real Estate</v>
      </c>
    </row>
    <row r="4" spans="1:8" x14ac:dyDescent="0.2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str">
        <v>Sales</v>
      </c>
      <c r="H4" s="1" t="str">
        <v>Design</v>
      </c>
    </row>
    <row r="5" spans="1:8" x14ac:dyDescent="0.2">
      <c r="A5" s="1" t="s">
        <v>18</v>
      </c>
      <c r="B5" s="1" t="s">
        <v>111</v>
      </c>
      <c r="C5" s="2">
        <v>91292</v>
      </c>
      <c r="D5" s="3">
        <v>3.1900000000000005E-2</v>
      </c>
      <c r="F5" s="1" t="str">
        <v>Retail</v>
      </c>
    </row>
    <row r="6" spans="1:8" x14ac:dyDescent="0.2">
      <c r="A6" s="1" t="s">
        <v>18</v>
      </c>
      <c r="B6" s="1" t="s">
        <v>110</v>
      </c>
      <c r="C6" s="2">
        <v>55656.7</v>
      </c>
      <c r="D6" s="3">
        <v>1.15E-2</v>
      </c>
      <c r="F6" s="1" t="str">
        <v>Real Estate</v>
      </c>
    </row>
    <row r="7" spans="1:8" x14ac:dyDescent="0.2">
      <c r="A7" s="1" t="s">
        <v>18</v>
      </c>
      <c r="B7" s="1" t="s">
        <v>109</v>
      </c>
      <c r="C7" s="2">
        <v>90267</v>
      </c>
      <c r="D7" s="3">
        <v>1.9899999999999998E-2</v>
      </c>
      <c r="F7" s="1" t="str">
        <v>Professional Services</v>
      </c>
    </row>
    <row r="8" spans="1:8" x14ac:dyDescent="0.2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Operations</v>
      </c>
    </row>
    <row r="9" spans="1:8" x14ac:dyDescent="0.2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Media</v>
      </c>
    </row>
    <row r="10" spans="1:8" x14ac:dyDescent="0.2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Manufacturing</v>
      </c>
    </row>
    <row r="11" spans="1:8" x14ac:dyDescent="0.2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Law</v>
      </c>
    </row>
    <row r="12" spans="1:8" x14ac:dyDescent="0.2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Labor</v>
      </c>
    </row>
    <row r="13" spans="1:8" x14ac:dyDescent="0.2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Human Resources</v>
      </c>
    </row>
    <row r="14" spans="1:8" x14ac:dyDescent="0.2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Health</v>
      </c>
    </row>
    <row r="15" spans="1:8" x14ac:dyDescent="0.2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Food Services</v>
      </c>
    </row>
    <row r="16" spans="1:8" x14ac:dyDescent="0.2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Finance</v>
      </c>
    </row>
    <row r="17" spans="1:6" x14ac:dyDescent="0.2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Engineering</v>
      </c>
    </row>
    <row r="18" spans="1:6" x14ac:dyDescent="0.2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Education</v>
      </c>
    </row>
    <row r="19" spans="1:6" x14ac:dyDescent="0.2">
      <c r="A19" s="1" t="s">
        <v>96</v>
      </c>
      <c r="B19" s="1" t="s">
        <v>98</v>
      </c>
      <c r="C19" s="2">
        <v>30961.9</v>
      </c>
      <c r="D19" s="3">
        <v>3.4400000000000007E-2</v>
      </c>
      <c r="F19" s="1" t="str">
        <v>Design</v>
      </c>
    </row>
    <row r="20" spans="1:6" x14ac:dyDescent="0.2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6" x14ac:dyDescent="0.2">
      <c r="A21" s="1" t="s">
        <v>94</v>
      </c>
      <c r="B21" s="1" t="s">
        <v>95</v>
      </c>
      <c r="C21" s="2">
        <v>67006.8</v>
      </c>
      <c r="D21" s="3">
        <v>3.95E-2</v>
      </c>
    </row>
    <row r="22" spans="1:6" x14ac:dyDescent="0.2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6" x14ac:dyDescent="0.2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6" x14ac:dyDescent="0.2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6" x14ac:dyDescent="0.2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6" x14ac:dyDescent="0.2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6" x14ac:dyDescent="0.2">
      <c r="A27" s="1" t="s">
        <v>81</v>
      </c>
      <c r="B27" s="1" t="s">
        <v>88</v>
      </c>
      <c r="C27" s="2">
        <v>44664.2</v>
      </c>
      <c r="D27" s="3">
        <v>3.95E-2</v>
      </c>
    </row>
    <row r="28" spans="1:6" x14ac:dyDescent="0.2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6" x14ac:dyDescent="0.2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6" x14ac:dyDescent="0.2">
      <c r="A30" s="1" t="s">
        <v>81</v>
      </c>
      <c r="B30" s="1" t="s">
        <v>85</v>
      </c>
      <c r="C30" s="2">
        <v>83485.7</v>
      </c>
      <c r="D30" s="3">
        <v>-1.34E-2</v>
      </c>
    </row>
    <row r="31" spans="1:6" x14ac:dyDescent="0.2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6" x14ac:dyDescent="0.2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2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2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2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2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2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2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2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2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2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2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2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2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2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2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2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2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2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2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2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2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2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2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2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2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2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2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2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2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2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2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2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2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2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2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2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2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2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2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2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2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2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2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2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2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2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2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2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2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2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2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2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2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2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2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workbookViewId="0">
      <selection activeCell="L7" sqref="L7"/>
    </sheetView>
  </sheetViews>
  <sheetFormatPr baseColWidth="10" defaultColWidth="8.85546875" defaultRowHeight="12.75" x14ac:dyDescent="0.2"/>
  <cols>
    <col min="1" max="1" width="16.7109375" style="1" customWidth="1"/>
    <col min="2" max="2" width="20.28515625" style="1" customWidth="1"/>
    <col min="3" max="3" width="15.28515625" style="1" customWidth="1"/>
    <col min="4" max="4" width="13.28515625" style="1" customWidth="1"/>
    <col min="5" max="5" width="14.28515625" style="1" customWidth="1"/>
    <col min="6" max="6" width="4.7109375" style="1" customWidth="1"/>
    <col min="7" max="7" width="20" style="1" customWidth="1"/>
    <col min="8" max="8" width="4.7109375" style="1" customWidth="1"/>
    <col min="9" max="9" width="31.140625" style="1" bestFit="1" customWidth="1"/>
    <col min="10" max="10" width="19.42578125" style="1" bestFit="1" customWidth="1"/>
    <col min="11" max="11" width="14.5703125" style="1" customWidth="1"/>
    <col min="12" max="12" width="19.42578125" style="1" bestFit="1" customWidth="1"/>
    <col min="13" max="13" width="12" style="1" bestFit="1" customWidth="1"/>
    <col min="14" max="16384" width="8.85546875" style="1"/>
  </cols>
  <sheetData>
    <row r="1" spans="1:13" ht="13.5" thickBot="1" x14ac:dyDescent="0.25">
      <c r="A1" s="22" t="s">
        <v>119</v>
      </c>
      <c r="B1" s="22"/>
      <c r="C1" s="22"/>
      <c r="D1" s="22"/>
      <c r="E1" s="22"/>
      <c r="G1" s="32" t="s">
        <v>120</v>
      </c>
      <c r="I1" s="5" t="s">
        <v>147</v>
      </c>
      <c r="J1" s="4"/>
      <c r="K1" s="4"/>
    </row>
    <row r="2" spans="1:13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</row>
    <row r="3" spans="1:13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_xlfn._xlws.SORT(_xlfn.UNIQUE(A3:A842))</f>
        <v>Design</v>
      </c>
      <c r="I3" s="21" t="s">
        <v>121</v>
      </c>
      <c r="J3" s="19" t="s">
        <v>18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Education</v>
      </c>
    </row>
    <row r="5" spans="1:13" ht="13.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Engineering</v>
      </c>
      <c r="I5" s="34" t="s">
        <v>0</v>
      </c>
      <c r="J5" s="34" t="s">
        <v>139</v>
      </c>
      <c r="K5" s="35"/>
    </row>
    <row r="6" spans="1:13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Finance</v>
      </c>
      <c r="I6" s="1" t="str" cm="1">
        <f t="array" ref="I6:I17">_xlfn._xlws.SORT(_xlfn.UNIQUE(_xlfn._xlws.FILTER(B3:B842,A3:A842=J3)))</f>
        <v>Data Analyst</v>
      </c>
      <c r="J6" s="2" cm="1">
        <f t="array" ref="J6:J17">AVERAGEIFS($D$3:$D$842,$B$3:$B$842,_xlfn.ANCHORARRAY(I6))</f>
        <v>73905.399999999994</v>
      </c>
      <c r="K6" s="2" cm="1">
        <f t="array" ref="K6:K17">_xlfn.ANCHORARRAY(J6)</f>
        <v>73905.399999999994</v>
      </c>
      <c r="L6" s="2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Food Services</v>
      </c>
      <c r="I7" s="1" t="str">
        <v>Data Scientist</v>
      </c>
      <c r="J7" s="2">
        <v>116213.5</v>
      </c>
      <c r="K7" s="1">
        <v>116213.5</v>
      </c>
      <c r="M7" s="2"/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Health</v>
      </c>
      <c r="I8" s="1" t="str">
        <v>IT Manager</v>
      </c>
      <c r="J8" s="2">
        <v>109285.8</v>
      </c>
      <c r="K8" s="1">
        <v>109285.8</v>
      </c>
      <c r="M8" s="2"/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Human Resources</v>
      </c>
      <c r="I9" s="1" t="str">
        <v>Java Developer</v>
      </c>
      <c r="J9" s="2">
        <v>89275</v>
      </c>
      <c r="K9" s="1">
        <v>89275</v>
      </c>
      <c r="M9" s="2"/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Labor</v>
      </c>
      <c r="I10" s="1" t="str">
        <v>Programmer Analyst</v>
      </c>
      <c r="J10" s="2">
        <v>81713.7</v>
      </c>
      <c r="K10" s="1">
        <v>81713.7</v>
      </c>
      <c r="M10" s="2"/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I11" s="1" t="str">
        <v>Software Engineer</v>
      </c>
      <c r="J11" s="2">
        <v>101811.8</v>
      </c>
      <c r="K11" s="1">
        <v>101811.8</v>
      </c>
      <c r="M11" s="2"/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Manufacturing</v>
      </c>
      <c r="I12" s="1" t="str">
        <v>Solutions Architect</v>
      </c>
      <c r="J12" s="2">
        <v>122996.4</v>
      </c>
      <c r="K12" s="1">
        <v>122996.4</v>
      </c>
      <c r="M12" s="2"/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Media</v>
      </c>
      <c r="I13" s="1" t="str">
        <v>Systems Engineer</v>
      </c>
      <c r="J13" s="2">
        <v>90267</v>
      </c>
      <c r="K13" s="1">
        <v>90267</v>
      </c>
      <c r="M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Operations</v>
      </c>
      <c r="I14" s="1" t="str">
        <v>Technical Support</v>
      </c>
      <c r="J14" s="2">
        <v>55656.7</v>
      </c>
      <c r="K14" s="1">
        <v>55656.7</v>
      </c>
      <c r="M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Professional Services</v>
      </c>
      <c r="I15" s="1" t="str">
        <v>UX Designer</v>
      </c>
      <c r="J15" s="2">
        <v>91292</v>
      </c>
      <c r="K15" s="1">
        <v>91292</v>
      </c>
      <c r="M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Real Estate</v>
      </c>
      <c r="I16" s="1" t="str">
        <v>Web Designer</v>
      </c>
      <c r="J16" s="2">
        <v>66576.600000000006</v>
      </c>
      <c r="K16" s="1">
        <v>66576.600000000006</v>
      </c>
      <c r="M16" s="2"/>
    </row>
    <row r="17" spans="1:13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Retail</v>
      </c>
      <c r="I17" s="1" t="str">
        <v>Web Developer</v>
      </c>
      <c r="J17" s="2">
        <v>84209.600000000006</v>
      </c>
      <c r="K17" s="1">
        <v>84209.600000000006</v>
      </c>
      <c r="M17" s="2"/>
    </row>
    <row r="18" spans="1:13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Sales</v>
      </c>
      <c r="M18" s="2"/>
    </row>
    <row r="19" spans="1:13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Technology</v>
      </c>
      <c r="M19" s="2"/>
    </row>
    <row r="20" spans="1:13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M20" s="2"/>
    </row>
    <row r="21" spans="1:13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M21" s="2"/>
    </row>
    <row r="22" spans="1:13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M22" s="2"/>
    </row>
    <row r="23" spans="1:13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M23" s="2"/>
    </row>
    <row r="24" spans="1:13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M24" s="2"/>
    </row>
    <row r="25" spans="1:13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</row>
    <row r="26" spans="1:13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</row>
    <row r="27" spans="1:13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</row>
    <row r="28" spans="1:13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</row>
    <row r="29" spans="1:13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</row>
    <row r="30" spans="1:13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</row>
    <row r="31" spans="1:13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2">
      <c r="D843" s="2"/>
      <c r="E843" s="3"/>
    </row>
  </sheetData>
  <conditionalFormatting sqref="K6:K17">
    <cfRule type="dataBar" priority="1">
      <dataBar showValue="0">
        <cfvo type="min"/>
        <cfvo type="max"/>
        <color theme="1" tint="4.9989318521683403E-2"/>
      </dataBar>
      <extLst>
        <ext xmlns:x14="http://schemas.microsoft.com/office/spreadsheetml/2009/9/main" uri="{B025F937-C7B1-47D3-B67F-A62EFF666E3E}">
          <x14:id>{A96BC87B-E6F5-436F-8BD7-DCF94DC12B7E}</x14:id>
        </ext>
      </extLst>
    </cfRule>
  </conditionalFormatting>
  <dataValidations count="1">
    <dataValidation type="list" allowBlank="1" showInputMessage="1" showErrorMessage="1" sqref="J3" xr:uid="{4865B4C5-DB71-4E14-88C5-051F9FCEE869}">
      <formula1>_xlfn.ANCHORARRAY(G3)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6BC87B-E6F5-436F-8BD7-DCF94DC12B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topLeftCell="C1" zoomScaleNormal="100" workbookViewId="0">
      <selection activeCell="J4" sqref="J4"/>
    </sheetView>
  </sheetViews>
  <sheetFormatPr baseColWidth="10" defaultColWidth="8.85546875" defaultRowHeight="12.75" x14ac:dyDescent="0.2"/>
  <cols>
    <col min="1" max="1" width="15.7109375" style="1" customWidth="1"/>
    <col min="2" max="2" width="17.140625" style="1" customWidth="1"/>
    <col min="3" max="3" width="15.5703125" style="1" customWidth="1"/>
    <col min="4" max="4" width="12" style="1" customWidth="1"/>
    <col min="5" max="5" width="14.28515625" style="1" customWidth="1"/>
    <col min="6" max="6" width="4.7109375" style="1" customWidth="1"/>
    <col min="7" max="7" width="19.42578125" style="1" bestFit="1" customWidth="1"/>
    <col min="8" max="8" width="4.7109375" style="1" customWidth="1"/>
    <col min="9" max="9" width="14.28515625" style="1" bestFit="1" customWidth="1"/>
    <col min="10" max="10" width="4.7109375" style="1" customWidth="1"/>
    <col min="11" max="11" width="20" style="1" bestFit="1" customWidth="1"/>
    <col min="12" max="12" width="20" style="1" customWidth="1"/>
    <col min="13" max="13" width="17.140625" style="1" customWidth="1"/>
    <col min="14" max="15" width="14.28515625" style="1" customWidth="1"/>
    <col min="16" max="16384" width="8.85546875" style="1"/>
  </cols>
  <sheetData>
    <row r="1" spans="1:15" ht="13.5" thickBot="1" x14ac:dyDescent="0.25">
      <c r="A1" s="22" t="s">
        <v>119</v>
      </c>
      <c r="B1" s="22"/>
      <c r="C1" s="22"/>
      <c r="D1" s="22"/>
      <c r="E1" s="22"/>
      <c r="G1" s="32" t="s">
        <v>123</v>
      </c>
      <c r="I1" s="5" t="s">
        <v>148</v>
      </c>
      <c r="J1" s="4"/>
      <c r="K1" s="4"/>
      <c r="L1" s="4"/>
      <c r="M1" s="4"/>
      <c r="N1" s="4"/>
      <c r="O1" s="4"/>
    </row>
    <row r="2" spans="1:15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139</v>
      </c>
    </row>
    <row r="3" spans="1:15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0" cm="1">
        <f t="array" ref="G3:G5">LARGE($D$3:$D$842,_xlfn.SEQUENCE(3))</f>
        <v>155654</v>
      </c>
      <c r="I3" s="21" t="s">
        <v>124</v>
      </c>
      <c r="J3" s="19">
        <v>10</v>
      </c>
      <c r="L3" s="8"/>
    </row>
    <row r="4" spans="1:15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0">
        <v>144318</v>
      </c>
    </row>
    <row r="5" spans="1:15" ht="13.5" thickBot="1" x14ac:dyDescent="0.2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0">
        <v>143513</v>
      </c>
      <c r="I5" s="34" t="s">
        <v>139</v>
      </c>
      <c r="J5" s="11"/>
      <c r="K5" s="34" t="s">
        <v>118</v>
      </c>
      <c r="L5" s="34" t="s">
        <v>0</v>
      </c>
      <c r="M5" s="34" t="s">
        <v>1</v>
      </c>
      <c r="N5" s="34" t="s">
        <v>139</v>
      </c>
      <c r="O5" s="34" t="s">
        <v>21</v>
      </c>
    </row>
    <row r="6" spans="1:15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10" cm="1">
        <f t="array" ref="I6:I15">LARGE($D$3:$D$842,_xlfn.SEQUENCE(J3))</f>
        <v>155654</v>
      </c>
      <c r="K6" s="1" t="str" cm="1">
        <f t="array" ref="K6:O15">_xlfn._xlws.SORT(_xlfn._xlws.FILTER(A3:E842,D3:D842&gt;=LARGE(D3:D842,J3)),4,-1)</f>
        <v>Law</v>
      </c>
      <c r="L6" s="1" t="str">
        <v>Attorney</v>
      </c>
      <c r="M6" s="1" t="str">
        <v>San Francisco</v>
      </c>
      <c r="N6" s="2">
        <v>155654</v>
      </c>
      <c r="O6" s="3">
        <v>2.1000000000000001E-2</v>
      </c>
    </row>
    <row r="7" spans="1:15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I7" s="10">
        <v>144318</v>
      </c>
      <c r="K7" s="1" t="str">
        <v>Health</v>
      </c>
      <c r="L7" s="1" t="str">
        <v>Pharmacist</v>
      </c>
      <c r="M7" s="1" t="str">
        <v>San Francisco</v>
      </c>
      <c r="N7" s="2">
        <v>144318</v>
      </c>
      <c r="O7" s="3">
        <v>0</v>
      </c>
    </row>
    <row r="8" spans="1:15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10">
        <v>143513</v>
      </c>
      <c r="K8" s="1" t="str">
        <v>Technology</v>
      </c>
      <c r="L8" s="1" t="str">
        <v>Data Scientist</v>
      </c>
      <c r="M8" s="1" t="str">
        <v>San Francisco</v>
      </c>
      <c r="N8" s="2">
        <v>143513</v>
      </c>
      <c r="O8" s="3">
        <v>1.7999999999999999E-2</v>
      </c>
    </row>
    <row r="9" spans="1:15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10">
        <v>138842</v>
      </c>
      <c r="K9" s="1" t="str">
        <v>Technology</v>
      </c>
      <c r="L9" s="1" t="str">
        <v>Solutions Architect</v>
      </c>
      <c r="M9" s="1" t="str">
        <v>San Francisco</v>
      </c>
      <c r="N9" s="2">
        <v>138842</v>
      </c>
      <c r="O9" s="3">
        <v>1.7000000000000001E-2</v>
      </c>
    </row>
    <row r="10" spans="1:15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10">
        <v>138705</v>
      </c>
      <c r="K10" s="1" t="str">
        <v>Law</v>
      </c>
      <c r="L10" s="1" t="str">
        <v>Attorney</v>
      </c>
      <c r="M10" s="1" t="str">
        <v>Washington DC</v>
      </c>
      <c r="N10" s="2">
        <v>138705</v>
      </c>
      <c r="O10" s="3">
        <v>1.4E-2</v>
      </c>
    </row>
    <row r="11" spans="1:15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10">
        <v>137309</v>
      </c>
      <c r="K11" s="1" t="str">
        <v>Professional Services</v>
      </c>
      <c r="L11" s="1" t="str">
        <v>Product Manager</v>
      </c>
      <c r="M11" s="1" t="str">
        <v>San Francisco</v>
      </c>
      <c r="N11" s="2">
        <v>137309</v>
      </c>
      <c r="O11" s="3">
        <v>2.5000000000000001E-2</v>
      </c>
    </row>
    <row r="12" spans="1:15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10">
        <v>137104</v>
      </c>
      <c r="K12" s="1" t="str">
        <v>Health</v>
      </c>
      <c r="L12" s="1" t="str">
        <v>Pharmacist</v>
      </c>
      <c r="M12" s="1" t="str">
        <v>Los Angeles</v>
      </c>
      <c r="N12" s="2">
        <v>137104</v>
      </c>
      <c r="O12" s="3">
        <v>1E-3</v>
      </c>
    </row>
    <row r="13" spans="1:15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10">
        <v>134747</v>
      </c>
      <c r="K13" s="1" t="str">
        <v>Law</v>
      </c>
      <c r="L13" s="1" t="str">
        <v>Attorney</v>
      </c>
      <c r="M13" s="1" t="str">
        <v>Los Angeles</v>
      </c>
      <c r="N13" s="2">
        <v>134747</v>
      </c>
      <c r="O13" s="3">
        <v>2.1999999999999999E-2</v>
      </c>
    </row>
    <row r="14" spans="1:15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10">
        <v>130761</v>
      </c>
      <c r="K14" s="1" t="str">
        <v>Education</v>
      </c>
      <c r="L14" s="1" t="str">
        <v>Professor</v>
      </c>
      <c r="M14" s="1" t="str">
        <v>San Francisco</v>
      </c>
      <c r="N14" s="2">
        <v>130761</v>
      </c>
      <c r="O14" s="3">
        <v>3.1E-2</v>
      </c>
    </row>
    <row r="15" spans="1:15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10">
        <v>130640</v>
      </c>
      <c r="K15" s="1" t="str">
        <v>Law</v>
      </c>
      <c r="L15" s="1" t="str">
        <v>Attorney</v>
      </c>
      <c r="M15" s="1" t="str">
        <v>New York City</v>
      </c>
      <c r="N15" s="2">
        <v>130640</v>
      </c>
      <c r="O15" s="3">
        <v>0.02</v>
      </c>
    </row>
    <row r="16" spans="1:15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1"/>
    </row>
    <row r="17" spans="1:9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1"/>
    </row>
    <row r="18" spans="1:9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1"/>
    </row>
    <row r="19" spans="1:9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1"/>
    </row>
    <row r="20" spans="1:9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1"/>
    </row>
    <row r="21" spans="1:9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1"/>
    </row>
    <row r="22" spans="1:9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1"/>
    </row>
    <row r="23" spans="1:9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1"/>
    </row>
    <row r="24" spans="1:9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1"/>
    </row>
    <row r="25" spans="1:9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1"/>
    </row>
    <row r="26" spans="1:9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1"/>
    </row>
    <row r="27" spans="1:9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1"/>
    </row>
    <row r="28" spans="1:9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1"/>
    </row>
    <row r="29" spans="1:9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1"/>
    </row>
    <row r="30" spans="1:9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1"/>
    </row>
    <row r="31" spans="1:9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1"/>
    </row>
    <row r="32" spans="1:9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1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1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1"/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1"/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1"/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1"/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1"/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1"/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1"/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1"/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1"/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1"/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1"/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1"/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1"/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1"/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1"/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R842"/>
  <sheetViews>
    <sheetView topLeftCell="F1" workbookViewId="0">
      <selection activeCell="Q3" sqref="Q3"/>
    </sheetView>
  </sheetViews>
  <sheetFormatPr baseColWidth="10" defaultColWidth="8.85546875" defaultRowHeight="12.75" x14ac:dyDescent="0.2"/>
  <cols>
    <col min="1" max="1" width="14.140625" style="1" customWidth="1"/>
    <col min="2" max="2" width="17.140625" style="1" customWidth="1"/>
    <col min="3" max="3" width="14.7109375" style="1" customWidth="1"/>
    <col min="4" max="4" width="13.28515625" style="1" customWidth="1"/>
    <col min="5" max="5" width="14.28515625" style="1" customWidth="1"/>
    <col min="6" max="6" width="4.7109375" style="1" customWidth="1"/>
    <col min="7" max="7" width="25.7109375" style="1" customWidth="1"/>
    <col min="8" max="8" width="4.7109375" style="1" customWidth="1"/>
    <col min="9" max="9" width="25.7109375" style="1" customWidth="1"/>
    <col min="10" max="10" width="4.7109375" style="1" customWidth="1"/>
    <col min="11" max="11" width="25.7109375" style="1" customWidth="1"/>
    <col min="12" max="12" width="4.7109375" style="1" customWidth="1"/>
    <col min="13" max="13" width="3.42578125" style="1" customWidth="1"/>
    <col min="14" max="14" width="26.7109375" style="1" customWidth="1"/>
    <col min="15" max="15" width="4.7109375" style="1" customWidth="1"/>
    <col min="16" max="16" width="3.7109375" style="1" customWidth="1"/>
    <col min="17" max="17" width="28.28515625" style="1" customWidth="1"/>
    <col min="18" max="18" width="9.5703125" style="1" bestFit="1" customWidth="1"/>
    <col min="19" max="16384" width="8.85546875" style="1"/>
  </cols>
  <sheetData>
    <row r="1" spans="1:18" ht="13.5" thickBot="1" x14ac:dyDescent="0.25">
      <c r="A1" s="22" t="s">
        <v>119</v>
      </c>
      <c r="B1" s="22"/>
      <c r="C1" s="22"/>
      <c r="D1" s="22"/>
      <c r="E1" s="22"/>
      <c r="G1" s="32" t="s">
        <v>126</v>
      </c>
      <c r="I1" s="32" t="s">
        <v>125</v>
      </c>
      <c r="K1" s="32" t="s">
        <v>127</v>
      </c>
      <c r="M1" s="5" t="s">
        <v>128</v>
      </c>
      <c r="N1" s="30"/>
      <c r="P1" s="5" t="s">
        <v>149</v>
      </c>
      <c r="Q1" s="30"/>
    </row>
    <row r="2" spans="1:18" s="11" customFormat="1" ht="13.5" thickBot="1" x14ac:dyDescent="0.25">
      <c r="A2" s="26" t="s">
        <v>118</v>
      </c>
      <c r="B2" s="26" t="s">
        <v>0</v>
      </c>
      <c r="C2" s="26" t="s">
        <v>1</v>
      </c>
      <c r="D2" s="26" t="s">
        <v>139</v>
      </c>
      <c r="E2" s="26" t="s">
        <v>21</v>
      </c>
      <c r="G2" s="28" t="s">
        <v>0</v>
      </c>
      <c r="I2" s="28" t="s">
        <v>0</v>
      </c>
      <c r="K2" s="28" t="s">
        <v>0</v>
      </c>
      <c r="M2" s="33">
        <v>5</v>
      </c>
      <c r="N2" s="28" t="s">
        <v>114</v>
      </c>
      <c r="P2" s="37">
        <v>5</v>
      </c>
      <c r="Q2" s="36" t="s">
        <v>114</v>
      </c>
    </row>
    <row r="3" spans="1:18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86">_xlfn.UNIQUE(B3:B842)</f>
        <v>Web Developer</v>
      </c>
      <c r="I3" s="1" t="str" cm="1">
        <f t="array" aca="1" ref="I3:I86" ca="1">_xlfn.SORTBY(_xlfn.ANCHORARRAY(G3),_xlfn.RANDARRAY(ROWS(_xlfn.ANCHORARRAY(G3))))</f>
        <v>Human Resources Manager</v>
      </c>
      <c r="K3" s="1" t="str">
        <f ca="1">INDEX(_xlfn.ANCHORARRAY(I3),1)</f>
        <v>Human Resources Manager</v>
      </c>
      <c r="N3" s="1" t="str" cm="1">
        <f t="array" aca="1" ref="N3:N7" ca="1">INDEX(_xlfn.ANCHORARRAY(I3),_xlfn.SEQUENCE(M2))</f>
        <v>Human Resources Manager</v>
      </c>
      <c r="P3" s="10"/>
      <c r="Q3" s="1" t="str" cm="1">
        <f t="array" aca="1" ref="Q3:Q7" ca="1">INDEX(_xlfn.SORTBY(_xlfn.UNIQUE(B3:B842),_xlfn.RANDARRAY(ROWS(_xlfn.UNIQUE(B3:B842)))),_xlfn.SEQUENCE(P2))</f>
        <v>Insurance Agent</v>
      </c>
      <c r="R3" s="15"/>
    </row>
    <row r="4" spans="1:18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Web Designer</v>
      </c>
      <c r="I4" s="1" t="str">
        <f ca="1"/>
        <v>Pharmacist</v>
      </c>
      <c r="N4" s="1" t="str">
        <f ca="1"/>
        <v>Pharmacist</v>
      </c>
      <c r="P4" s="11"/>
      <c r="Q4" s="1" t="str">
        <f ca="1"/>
        <v>Program Manager</v>
      </c>
      <c r="R4" s="15"/>
    </row>
    <row r="5" spans="1:18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UX Designer</v>
      </c>
      <c r="I5" s="1" t="str">
        <f ca="1"/>
        <v>Restaurant Cook</v>
      </c>
      <c r="N5" s="1" t="str">
        <f ca="1"/>
        <v>Restaurant Cook</v>
      </c>
      <c r="P5" s="11"/>
      <c r="Q5" s="1" t="str">
        <f ca="1"/>
        <v>Store Manager</v>
      </c>
      <c r="R5" s="15"/>
    </row>
    <row r="6" spans="1:18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Technical Support</v>
      </c>
      <c r="I6" s="1" t="str">
        <f ca="1"/>
        <v>Office Manager</v>
      </c>
      <c r="N6" s="1" t="str">
        <f ca="1"/>
        <v>Office Manager</v>
      </c>
      <c r="P6" s="11"/>
      <c r="Q6" s="1" t="str">
        <f ca="1"/>
        <v>Office Manager</v>
      </c>
      <c r="R6" s="15"/>
    </row>
    <row r="7" spans="1:18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Systems Engineer</v>
      </c>
      <c r="I7" s="1" t="str">
        <f ca="1"/>
        <v>Teacher</v>
      </c>
      <c r="N7" s="1" t="str">
        <f ca="1"/>
        <v>Teacher</v>
      </c>
      <c r="P7" s="11"/>
      <c r="Q7" s="1" t="str">
        <f ca="1"/>
        <v>Restaurant Manager</v>
      </c>
      <c r="R7" s="15"/>
    </row>
    <row r="8" spans="1:18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Solutions Architect</v>
      </c>
      <c r="I8" s="1" t="str">
        <f ca="1"/>
        <v>Project Manager</v>
      </c>
      <c r="P8" s="11"/>
      <c r="R8" s="15"/>
    </row>
    <row r="9" spans="1:18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Software Engineer</v>
      </c>
      <c r="I9" s="1" t="str">
        <f ca="1"/>
        <v>Administrative Assistant</v>
      </c>
      <c r="P9" s="11"/>
      <c r="R9" s="15"/>
    </row>
    <row r="10" spans="1:18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Programmer Analyst</v>
      </c>
      <c r="I10" s="1" t="str">
        <f ca="1"/>
        <v>Pharmacy Technician</v>
      </c>
      <c r="P10" s="11"/>
      <c r="R10" s="15"/>
    </row>
    <row r="11" spans="1:18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Java Developer</v>
      </c>
      <c r="I11" s="1" t="str">
        <f ca="1"/>
        <v>Licensed Practical Nurse</v>
      </c>
      <c r="P11" s="11"/>
      <c r="R11" s="15"/>
    </row>
    <row r="12" spans="1:18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IT Manager</v>
      </c>
      <c r="I12" s="1" t="str">
        <f ca="1"/>
        <v>Property Manager</v>
      </c>
      <c r="P12" s="11"/>
      <c r="R12" s="15"/>
    </row>
    <row r="13" spans="1:18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Data Scientist</v>
      </c>
      <c r="I13" s="1" t="str">
        <f ca="1"/>
        <v>Accountant</v>
      </c>
      <c r="P13" s="11"/>
      <c r="R13" s="15"/>
    </row>
    <row r="14" spans="1:18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Data Analyst</v>
      </c>
      <c r="I14" s="1" t="str">
        <f ca="1"/>
        <v>Emergency Medical Technician</v>
      </c>
      <c r="P14" s="11"/>
      <c r="R14" s="15"/>
    </row>
    <row r="15" spans="1:18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Sales Representative</v>
      </c>
      <c r="I15" s="1" t="str">
        <f ca="1"/>
        <v>Store Manager</v>
      </c>
      <c r="P15" s="11"/>
      <c r="R15" s="15"/>
    </row>
    <row r="16" spans="1:18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Sales Manager</v>
      </c>
      <c r="I16" s="1" t="str">
        <f ca="1"/>
        <v>Cashier</v>
      </c>
      <c r="P16" s="11"/>
      <c r="R16" s="15"/>
    </row>
    <row r="17" spans="1:18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Store Manager</v>
      </c>
      <c r="I17" s="1" t="str">
        <f ca="1"/>
        <v>Customer Service Representative</v>
      </c>
      <c r="P17" s="11"/>
      <c r="R17" s="15"/>
    </row>
    <row r="18" spans="1:18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 Key Holder</v>
      </c>
      <c r="I18" s="1" t="str">
        <f ca="1"/>
        <v>Systems Engineer</v>
      </c>
      <c r="P18" s="11"/>
      <c r="R18" s="15"/>
    </row>
    <row r="19" spans="1:18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Cashier</v>
      </c>
      <c r="I19" s="1" t="str">
        <f ca="1"/>
        <v>Delivery Driver</v>
      </c>
      <c r="P19" s="11"/>
      <c r="R19" s="15"/>
    </row>
    <row r="20" spans="1:18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Buyer</v>
      </c>
      <c r="I20" s="1" t="str">
        <f ca="1"/>
        <v>Data Scientist</v>
      </c>
      <c r="P20" s="11"/>
      <c r="R20" s="15"/>
    </row>
    <row r="21" spans="1:18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G21" s="1" t="str">
        <v>Property Manager</v>
      </c>
      <c r="I21" s="1" t="str">
        <f ca="1"/>
        <v>Claims Adjuster</v>
      </c>
      <c r="P21" s="11"/>
      <c r="R21" s="15"/>
    </row>
    <row r="22" spans="1:18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G22" s="1" t="str">
        <v>Project Manager</v>
      </c>
      <c r="I22" s="1" t="str">
        <f ca="1"/>
        <v>Bank Teller</v>
      </c>
      <c r="P22" s="11"/>
      <c r="R22" s="15"/>
    </row>
    <row r="23" spans="1:18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G23" s="1" t="str">
        <v>Program Manager</v>
      </c>
      <c r="I23" s="1" t="str">
        <f ca="1"/>
        <v>Marketing Manager</v>
      </c>
      <c r="P23" s="11"/>
    </row>
    <row r="24" spans="1:18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G24" s="1" t="str">
        <v>Product Manager</v>
      </c>
      <c r="I24" s="1" t="str">
        <f ca="1"/>
        <v>Financial Analyst</v>
      </c>
      <c r="P24" s="11"/>
    </row>
    <row r="25" spans="1:18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" t="str">
        <v>Office Manager</v>
      </c>
      <c r="I25" s="1" t="str">
        <f ca="1"/>
        <v>Loan Officer</v>
      </c>
      <c r="P25" s="11"/>
    </row>
    <row r="26" spans="1:18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G26" s="1" t="str">
        <v>Marketing Manager</v>
      </c>
      <c r="I26" s="1" t="str">
        <f ca="1"/>
        <v>Certified Nursing Assistant</v>
      </c>
      <c r="P26" s="11"/>
    </row>
    <row r="27" spans="1:18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G27" s="1" t="str">
        <v>Customer Service Representative</v>
      </c>
      <c r="I27" s="1" t="str">
        <f ca="1"/>
        <v>Data Analyst</v>
      </c>
      <c r="P27" s="11"/>
    </row>
    <row r="28" spans="1:18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" t="str">
        <v>Customer Service Manager</v>
      </c>
      <c r="I28" s="1" t="str">
        <f ca="1"/>
        <v>Producer</v>
      </c>
      <c r="P28" s="11"/>
    </row>
    <row r="29" spans="1:18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" t="str">
        <v>Consultant</v>
      </c>
      <c r="I29" s="1" t="str">
        <f ca="1"/>
        <v>Consultant</v>
      </c>
      <c r="P29" s="11"/>
    </row>
    <row r="30" spans="1:18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" t="str">
        <v>Communications Manager</v>
      </c>
      <c r="I30" s="1" t="str">
        <f ca="1"/>
        <v>Restaurant Manager</v>
      </c>
      <c r="P30" s="11"/>
    </row>
    <row r="31" spans="1:18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" t="str">
        <v>Business Development Manager</v>
      </c>
      <c r="I31" s="1" t="str">
        <f ca="1"/>
        <v>Sales Manager</v>
      </c>
      <c r="P31" s="11"/>
    </row>
    <row r="32" spans="1:18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G32" s="1" t="str">
        <v>Business Analyst</v>
      </c>
      <c r="I32" s="1" t="str">
        <f ca="1"/>
        <v>Tax Manager</v>
      </c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G33" s="1" t="str">
        <v>Administrative Assistant</v>
      </c>
      <c r="I33" s="1" t="str">
        <f ca="1"/>
        <v>Server</v>
      </c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G34" s="1" t="str">
        <v>Security Officer</v>
      </c>
      <c r="I34" s="1" t="str">
        <f ca="1"/>
        <v>Recruiter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G35" s="1" t="str">
        <v>Operations Manager</v>
      </c>
      <c r="I35" s="1" t="str">
        <f ca="1"/>
        <v>UX Designer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G36" s="1" t="str">
        <v>Operations Analyst</v>
      </c>
      <c r="I36" s="1" t="str">
        <f ca="1"/>
        <v>Solutions Architect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G37" s="1" t="str">
        <v>Technical Editor</v>
      </c>
      <c r="I37" s="1" t="str">
        <f ca="1"/>
        <v>Professor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G38" s="1" t="str">
        <v>Producer</v>
      </c>
      <c r="I38" s="1" t="str">
        <f ca="1"/>
        <v>Physical Therapist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G39" s="1" t="str">
        <v>Production Manager</v>
      </c>
      <c r="I39" s="1" t="str">
        <f ca="1"/>
        <v>Insurance Agent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G40" s="1" t="str">
        <v>Process Engineer</v>
      </c>
      <c r="I40" s="1" t="str">
        <f ca="1"/>
        <v>Bartender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G41" s="1" t="str">
        <v>Material Handler</v>
      </c>
      <c r="I41" s="1" t="str">
        <f ca="1"/>
        <v>Java Developer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G42" s="1" t="str">
        <v>Manufacturing Engineer</v>
      </c>
      <c r="I42" s="1" t="str">
        <f ca="1"/>
        <v>Product Manager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G43" s="1" t="str">
        <v>Paralegal</v>
      </c>
      <c r="I43" s="1" t="str">
        <f ca="1"/>
        <v>Technician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G44" s="1" t="str">
        <v>Attorney</v>
      </c>
      <c r="I44" s="1" t="str">
        <f ca="1"/>
        <v>Security Officer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G45" s="1" t="str">
        <v>Warehouse Associate</v>
      </c>
      <c r="I45" s="1" t="str">
        <f ca="1"/>
        <v>Maintenance Worker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G46" s="1" t="str">
        <v>Truck Driver</v>
      </c>
      <c r="I46" s="1" t="str">
        <f ca="1"/>
        <v>Graphic Designer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G47" s="1" t="str">
        <v>Technician</v>
      </c>
      <c r="I47" s="1" t="str">
        <f ca="1"/>
        <v>Quality Engineer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G48" s="1" t="str">
        <v>Maintenance Worker</v>
      </c>
      <c r="I48" s="1" t="str">
        <f ca="1"/>
        <v>Machine Operator</v>
      </c>
    </row>
    <row r="49" spans="1:9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  <c r="G49" s="1" t="str">
        <v>Maintenance Technician</v>
      </c>
      <c r="I49" s="1" t="str">
        <f ca="1"/>
        <v>Registered Nurse</v>
      </c>
    </row>
    <row r="50" spans="1:9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  <c r="G50" s="1" t="str">
        <v>Machine Operator</v>
      </c>
      <c r="I50" s="1" t="str">
        <f ca="1"/>
        <v>Customer Service Manager</v>
      </c>
    </row>
    <row r="51" spans="1:9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  <c r="G51" s="1" t="str">
        <v>Delivery Driver</v>
      </c>
      <c r="I51" s="1" t="str">
        <f ca="1"/>
        <v>Paralegal</v>
      </c>
    </row>
    <row r="52" spans="1:9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  <c r="G52" s="1" t="str">
        <v>Construction Laborer</v>
      </c>
      <c r="I52" s="1" t="str">
        <f ca="1"/>
        <v>Electrical Engineer</v>
      </c>
    </row>
    <row r="53" spans="1:9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  <c r="G53" s="1" t="str">
        <v>Recruiter</v>
      </c>
      <c r="I53" s="1" t="str">
        <f ca="1"/>
        <v>Barista</v>
      </c>
    </row>
    <row r="54" spans="1:9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  <c r="G54" s="1" t="str">
        <v>Human Resources Manager</v>
      </c>
      <c r="I54" s="1" t="str">
        <f ca="1"/>
        <v>Financial Advisor</v>
      </c>
    </row>
    <row r="55" spans="1:9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  <c r="G55" s="1" t="str">
        <v>Registered Nurse</v>
      </c>
      <c r="I55" s="1" t="str">
        <f ca="1"/>
        <v>Business Development Manager</v>
      </c>
    </row>
    <row r="56" spans="1:9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  <c r="G56" s="1" t="str">
        <v>Physical Therapist</v>
      </c>
      <c r="I56" s="1" t="str">
        <f ca="1"/>
        <v>Medical Assistant</v>
      </c>
    </row>
    <row r="57" spans="1:9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  <c r="G57" s="1" t="str">
        <v>Pharmacy Technician</v>
      </c>
      <c r="I57" s="1" t="str">
        <f ca="1"/>
        <v>Design Engineer</v>
      </c>
    </row>
    <row r="58" spans="1:9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  <c r="G58" s="1" t="str">
        <v>Pharmacist</v>
      </c>
      <c r="I58" s="1" t="str">
        <f ca="1"/>
        <v>Construction Laborer</v>
      </c>
    </row>
    <row r="59" spans="1:9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  <c r="G59" s="1" t="str">
        <v>Medical Technologist</v>
      </c>
      <c r="I59" s="1" t="str">
        <f ca="1"/>
        <v>Civil Engineer</v>
      </c>
    </row>
    <row r="60" spans="1:9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  <c r="G60" s="1" t="str">
        <v>Medical Assistant</v>
      </c>
      <c r="I60" s="1" t="str">
        <f ca="1"/>
        <v>Business Analyst</v>
      </c>
    </row>
    <row r="61" spans="1:9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  <c r="G61" s="1" t="str">
        <v>Licensed Practical Nurse</v>
      </c>
      <c r="I61" s="1" t="str">
        <f ca="1"/>
        <v>Retail Key Holder</v>
      </c>
    </row>
    <row r="62" spans="1:9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  <c r="G62" s="1" t="str">
        <v>Emergency Medical Technician</v>
      </c>
      <c r="I62" s="1" t="str">
        <f ca="1"/>
        <v>Mechanical Engineer</v>
      </c>
    </row>
    <row r="63" spans="1:9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  <c r="G63" s="1" t="str">
        <v>Certified Nursing Assistant</v>
      </c>
      <c r="I63" s="1" t="str">
        <f ca="1"/>
        <v>Field Engineer</v>
      </c>
    </row>
    <row r="64" spans="1:9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  <c r="G64" s="1" t="str">
        <v>Server</v>
      </c>
      <c r="I64" s="1" t="str">
        <f ca="1"/>
        <v>Attorney</v>
      </c>
    </row>
    <row r="65" spans="1:9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  <c r="G65" s="1" t="str">
        <v>Restaurant Manager</v>
      </c>
      <c r="I65" s="1" t="str">
        <f ca="1"/>
        <v>IT Manager</v>
      </c>
    </row>
    <row r="66" spans="1:9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  <c r="G66" s="1" t="str">
        <v>Restaurant Cook</v>
      </c>
      <c r="I66" s="1" t="str">
        <f ca="1"/>
        <v>Buyer</v>
      </c>
    </row>
    <row r="67" spans="1:9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  <c r="G67" s="1" t="str">
        <v>Bartender</v>
      </c>
      <c r="I67" s="1" t="str">
        <f ca="1"/>
        <v>Truck Driver</v>
      </c>
    </row>
    <row r="68" spans="1:9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  <c r="G68" s="1" t="str">
        <v>Barista</v>
      </c>
      <c r="I68" s="1" t="str">
        <f ca="1"/>
        <v>Web Developer</v>
      </c>
    </row>
    <row r="69" spans="1:9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  <c r="G69" s="1" t="str">
        <v>Tax Manager</v>
      </c>
      <c r="I69" s="1" t="str">
        <f ca="1"/>
        <v>Program Manager</v>
      </c>
    </row>
    <row r="70" spans="1:9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  <c r="G70" s="1" t="str">
        <v>Loan Officer</v>
      </c>
      <c r="I70" s="1" t="str">
        <f ca="1"/>
        <v>Manufacturing Engineer</v>
      </c>
    </row>
    <row r="71" spans="1:9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  <c r="G71" s="1" t="str">
        <v>Insurance Agent</v>
      </c>
      <c r="I71" s="1" t="str">
        <f ca="1"/>
        <v>Maintenance Technician</v>
      </c>
    </row>
    <row r="72" spans="1:9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  <c r="G72" s="1" t="str">
        <v>Financial Analyst</v>
      </c>
      <c r="I72" s="1" t="str">
        <f ca="1"/>
        <v>Programmer Analyst</v>
      </c>
    </row>
    <row r="73" spans="1:9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  <c r="G73" s="1" t="str">
        <v>Financial Advisor</v>
      </c>
      <c r="I73" s="1" t="str">
        <f ca="1"/>
        <v>Technical Support</v>
      </c>
    </row>
    <row r="74" spans="1:9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  <c r="G74" s="1" t="str">
        <v>Claims Adjuster</v>
      </c>
      <c r="I74" s="1" t="str">
        <f ca="1"/>
        <v>Web Designer</v>
      </c>
    </row>
    <row r="75" spans="1:9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  <c r="G75" s="1" t="str">
        <v>Bank Teller</v>
      </c>
      <c r="I75" s="1" t="str">
        <f ca="1"/>
        <v>Research Assistant</v>
      </c>
    </row>
    <row r="76" spans="1:9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  <c r="G76" s="1" t="str">
        <v>Accountant</v>
      </c>
      <c r="I76" s="1" t="str">
        <f ca="1"/>
        <v>Warehouse Associate</v>
      </c>
    </row>
    <row r="77" spans="1:9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  <c r="G77" s="1" t="str">
        <v>Quality Engineer</v>
      </c>
      <c r="I77" s="1" t="str">
        <f ca="1"/>
        <v>Material Handler</v>
      </c>
    </row>
    <row r="78" spans="1:9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  <c r="G78" s="1" t="str">
        <v>Mechanical Engineer</v>
      </c>
      <c r="I78" s="1" t="str">
        <f ca="1"/>
        <v>Production Manager</v>
      </c>
    </row>
    <row r="79" spans="1:9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  <c r="G79" s="1" t="str">
        <v>Field Engineer</v>
      </c>
      <c r="I79" s="1" t="str">
        <f ca="1"/>
        <v>Operations Analyst</v>
      </c>
    </row>
    <row r="80" spans="1:9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  <c r="G80" s="1" t="str">
        <v>Electrical Engineer</v>
      </c>
      <c r="I80" s="1" t="str">
        <f ca="1"/>
        <v>Process Engineer</v>
      </c>
    </row>
    <row r="81" spans="1:9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  <c r="G81" s="1" t="str">
        <v>Design Engineer</v>
      </c>
      <c r="I81" s="1" t="str">
        <f ca="1"/>
        <v>Sales Representative</v>
      </c>
    </row>
    <row r="82" spans="1:9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  <c r="G82" s="1" t="str">
        <v>Civil Engineer</v>
      </c>
      <c r="I82" s="1" t="str">
        <f ca="1"/>
        <v>Technical Editor</v>
      </c>
    </row>
    <row r="83" spans="1:9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  <c r="G83" s="1" t="str">
        <v>Teacher</v>
      </c>
      <c r="I83" s="1" t="str">
        <f ca="1"/>
        <v>Medical Technologist</v>
      </c>
    </row>
    <row r="84" spans="1:9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  <c r="G84" s="1" t="str">
        <v>Research Assistant</v>
      </c>
      <c r="I84" s="1" t="str">
        <f ca="1"/>
        <v>Operations Manager</v>
      </c>
    </row>
    <row r="85" spans="1:9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  <c r="G85" s="1" t="str">
        <v>Professor</v>
      </c>
      <c r="I85" s="1" t="str">
        <f ca="1"/>
        <v>Software Engineer</v>
      </c>
    </row>
    <row r="86" spans="1:9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  <c r="G86" s="1" t="str">
        <v>Graphic Designer</v>
      </c>
      <c r="I86" s="1" t="str">
        <f ca="1"/>
        <v>Communications Manager</v>
      </c>
    </row>
    <row r="87" spans="1:9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9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9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9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9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9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9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9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9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9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topLeftCell="A6" workbookViewId="0">
      <selection activeCell="L32" sqref="L32"/>
    </sheetView>
  </sheetViews>
  <sheetFormatPr baseColWidth="10" defaultColWidth="8.85546875" defaultRowHeight="12.75" x14ac:dyDescent="0.2"/>
  <cols>
    <col min="1" max="1" width="16.140625" style="1" customWidth="1"/>
    <col min="2" max="2" width="17.140625" style="1" customWidth="1"/>
    <col min="3" max="3" width="14.85546875" style="1" customWidth="1"/>
    <col min="4" max="5" width="14.28515625" style="1" customWidth="1"/>
    <col min="6" max="6" width="4.7109375" style="1" customWidth="1"/>
    <col min="7" max="7" width="18" style="1" bestFit="1" customWidth="1"/>
    <col min="8" max="8" width="11.140625" style="1" customWidth="1"/>
    <col min="9" max="9" width="8.85546875" style="1"/>
    <col min="10" max="10" width="4.7109375" style="1" customWidth="1"/>
    <col min="11" max="11" width="13" style="1" bestFit="1" customWidth="1"/>
    <col min="12" max="12" width="11.140625" style="1" customWidth="1"/>
    <col min="13" max="13" width="14.85546875" style="1" customWidth="1"/>
    <col min="14" max="16384" width="8.85546875" style="1"/>
  </cols>
  <sheetData>
    <row r="1" spans="1:13" ht="13.5" thickBot="1" x14ac:dyDescent="0.25">
      <c r="A1" s="22" t="s">
        <v>119</v>
      </c>
      <c r="B1" s="22"/>
      <c r="C1" s="22"/>
      <c r="D1" s="22"/>
      <c r="E1" s="22"/>
      <c r="G1" s="30" t="s">
        <v>129</v>
      </c>
      <c r="H1" s="31"/>
      <c r="I1" s="31"/>
      <c r="K1" s="5" t="s">
        <v>152</v>
      </c>
      <c r="L1" s="5"/>
      <c r="M1" s="5"/>
    </row>
    <row r="2" spans="1:13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151</v>
      </c>
      <c r="H2" s="7" t="s">
        <v>115</v>
      </c>
      <c r="I2" s="7" t="s">
        <v>140</v>
      </c>
    </row>
    <row r="3" spans="1:13" ht="13.5" thickBot="1" x14ac:dyDescent="0.2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40" t="s">
        <v>130</v>
      </c>
      <c r="H3" s="2">
        <v>25000</v>
      </c>
      <c r="I3" s="1" cm="1">
        <f t="array" ref="I3:I10">FREQUENCY(D3:D842,H3:H9)</f>
        <v>3</v>
      </c>
      <c r="K3" s="21" t="s">
        <v>116</v>
      </c>
      <c r="L3" s="38">
        <v>150000</v>
      </c>
    </row>
    <row r="4" spans="1:13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41" t="s">
        <v>153</v>
      </c>
      <c r="H4" s="2">
        <v>50000</v>
      </c>
      <c r="I4" s="1">
        <v>214</v>
      </c>
      <c r="K4" s="21" t="s">
        <v>117</v>
      </c>
      <c r="L4" s="20">
        <v>30000</v>
      </c>
    </row>
    <row r="5" spans="1:13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41" t="s">
        <v>154</v>
      </c>
      <c r="H5" s="2">
        <v>75000</v>
      </c>
      <c r="I5" s="1">
        <v>284</v>
      </c>
    </row>
    <row r="6" spans="1:13" ht="13.5" thickBot="1" x14ac:dyDescent="0.2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1" t="s">
        <v>155</v>
      </c>
      <c r="H6" s="2">
        <v>100000</v>
      </c>
      <c r="I6" s="1">
        <v>242</v>
      </c>
      <c r="K6" s="34" t="s">
        <v>115</v>
      </c>
      <c r="L6" s="34" t="s">
        <v>140</v>
      </c>
      <c r="M6" s="39"/>
    </row>
    <row r="7" spans="1:13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1" t="s">
        <v>156</v>
      </c>
      <c r="H7" s="2">
        <v>125000</v>
      </c>
      <c r="I7" s="1">
        <v>81</v>
      </c>
      <c r="K7" s="2" cm="1">
        <f t="array" ref="K7:K11">_xlfn.SEQUENCE(L3/L4,,L4,L4)</f>
        <v>30000</v>
      </c>
      <c r="L7" s="1" cm="1">
        <f t="array" ref="L7:L12">FREQUENCY(D3:D842,_xlfn.ANCHORARRAY(K7))</f>
        <v>17</v>
      </c>
      <c r="M7" s="1" cm="1">
        <f t="array" ref="M7:M12">_xlfn.ANCHORARRAY(L7)</f>
        <v>17</v>
      </c>
    </row>
    <row r="8" spans="1:13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41" t="s">
        <v>157</v>
      </c>
      <c r="H8" s="2">
        <v>150000</v>
      </c>
      <c r="I8" s="1">
        <v>15</v>
      </c>
      <c r="K8" s="2">
        <v>60000</v>
      </c>
      <c r="L8" s="1">
        <v>322</v>
      </c>
      <c r="M8" s="1">
        <v>322</v>
      </c>
    </row>
    <row r="9" spans="1:13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41" t="s">
        <v>158</v>
      </c>
      <c r="H9" s="2">
        <v>175000</v>
      </c>
      <c r="I9" s="1">
        <v>1</v>
      </c>
      <c r="K9" s="2">
        <v>90000</v>
      </c>
      <c r="L9" s="1">
        <v>355</v>
      </c>
      <c r="M9" s="1">
        <v>355</v>
      </c>
    </row>
    <row r="10" spans="1:13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41" t="s">
        <v>131</v>
      </c>
      <c r="H10" s="2"/>
      <c r="I10" s="1">
        <v>0</v>
      </c>
      <c r="K10" s="2">
        <v>120000</v>
      </c>
      <c r="L10" s="1">
        <v>118</v>
      </c>
      <c r="M10" s="1">
        <v>118</v>
      </c>
    </row>
    <row r="11" spans="1:13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2"/>
      <c r="H11" s="12"/>
      <c r="K11" s="2">
        <v>150000</v>
      </c>
      <c r="L11" s="1">
        <v>27</v>
      </c>
      <c r="M11" s="1">
        <v>27</v>
      </c>
    </row>
    <row r="12" spans="1:13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/>
      <c r="L12" s="1">
        <v>1</v>
      </c>
      <c r="M12" s="1">
        <v>1</v>
      </c>
    </row>
    <row r="13" spans="1:13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/>
    </row>
    <row r="14" spans="1:13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</row>
    <row r="15" spans="1:13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conditionalFormatting sqref="M7:M12">
    <cfRule type="dataBar" priority="1">
      <dataBar showValue="0">
        <cfvo type="min"/>
        <cfvo type="max"/>
        <color theme="3" tint="-0.249977111117893"/>
      </dataBar>
      <extLst>
        <ext xmlns:x14="http://schemas.microsoft.com/office/spreadsheetml/2009/9/main" uri="{B025F937-C7B1-47D3-B67F-A62EFF666E3E}">
          <x14:id>{7C5E104C-C4A3-4735-A762-D8BCADF9C69C}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5E104C-C4A3-4735-A762-D8BCADF9C69C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M7:M12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topLeftCell="E1" workbookViewId="0">
      <selection activeCell="H3" sqref="H3"/>
    </sheetView>
  </sheetViews>
  <sheetFormatPr baseColWidth="10" defaultColWidth="8.85546875" defaultRowHeight="12.75" x14ac:dyDescent="0.2"/>
  <cols>
    <col min="1" max="1" width="16.140625" style="1" customWidth="1"/>
    <col min="2" max="2" width="17.140625" style="1" customWidth="1"/>
    <col min="3" max="3" width="15.5703125" style="1" customWidth="1"/>
    <col min="4" max="4" width="12.85546875" style="1" customWidth="1"/>
    <col min="5" max="5" width="13.7109375" style="1" customWidth="1"/>
    <col min="6" max="6" width="4.7109375" style="1" customWidth="1"/>
    <col min="7" max="7" width="26.140625" style="46" customWidth="1"/>
    <col min="8" max="8" width="17.7109375" style="1" customWidth="1"/>
    <col min="9" max="17" width="14.42578125" style="1" customWidth="1"/>
    <col min="18" max="16384" width="8.85546875" style="1"/>
  </cols>
  <sheetData>
    <row r="1" spans="1:17" ht="13.5" thickBot="1" x14ac:dyDescent="0.25">
      <c r="A1" s="22" t="s">
        <v>119</v>
      </c>
      <c r="B1" s="22"/>
      <c r="C1" s="22"/>
      <c r="D1" s="22"/>
      <c r="E1" s="22"/>
      <c r="G1" s="5" t="s">
        <v>150</v>
      </c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46"/>
    </row>
    <row r="3" spans="1:17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1" t="s">
        <v>121</v>
      </c>
      <c r="H3" s="19" t="s">
        <v>66</v>
      </c>
    </row>
    <row r="4" spans="1:17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50" t="str" cm="1">
        <f t="array" ref="H5:Q5">TRANSPOSE(_xlfn._xlws.SORT(_xlfn.UNIQUE(C3:C842)))</f>
        <v>Atlanta</v>
      </c>
      <c r="I5" s="50" t="str">
        <v>Boston</v>
      </c>
      <c r="J5" s="50" t="str">
        <v>Chicago</v>
      </c>
      <c r="K5" s="50" t="str">
        <v>Houston</v>
      </c>
      <c r="L5" s="50" t="str">
        <v>Los Angeles</v>
      </c>
      <c r="M5" s="50" t="str">
        <v>New York City</v>
      </c>
      <c r="N5" s="50" t="str">
        <v>Philadelphia</v>
      </c>
      <c r="O5" s="50" t="str">
        <v>San Francisco</v>
      </c>
      <c r="P5" s="50" t="str">
        <v>Seattle</v>
      </c>
      <c r="Q5" s="50" t="str">
        <v>Washington DC</v>
      </c>
    </row>
    <row r="6" spans="1:17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46" t="str" cm="1">
        <f t="array" ref="G6:G7">_xlfn._xlws.SORT(_xlfn.UNIQUE(_xlfn._xlws.FILTER(B3:B842,A3:A842=H3)))</f>
        <v>Attorney</v>
      </c>
      <c r="H6" s="16" cm="1">
        <f t="array" ref="H6:Q7">AVERAGEIFS(D3:D842,B3:B842,_xlfn.ANCHORARRAY(G6),C3:C842,_xlfn.ANCHORARRAY(H5))</f>
        <v>107918</v>
      </c>
      <c r="I6" s="16">
        <v>113028</v>
      </c>
      <c r="J6" s="16">
        <v>114855</v>
      </c>
      <c r="K6" s="16">
        <v>124376</v>
      </c>
      <c r="L6" s="16">
        <v>134747</v>
      </c>
      <c r="M6" s="16">
        <v>130640</v>
      </c>
      <c r="N6" s="16">
        <v>111500</v>
      </c>
      <c r="O6" s="16">
        <v>155654</v>
      </c>
      <c r="P6" s="16">
        <v>120780</v>
      </c>
      <c r="Q6" s="16">
        <v>138705</v>
      </c>
    </row>
    <row r="7" spans="1:17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46" t="str">
        <v>Paralegal</v>
      </c>
      <c r="H7" s="16">
        <v>56278</v>
      </c>
      <c r="I7" s="16">
        <v>60454</v>
      </c>
      <c r="J7" s="16">
        <v>59415</v>
      </c>
      <c r="K7" s="16">
        <v>56342</v>
      </c>
      <c r="L7" s="16">
        <v>65998</v>
      </c>
      <c r="M7" s="16">
        <v>60203</v>
      </c>
      <c r="N7" s="16">
        <v>53903</v>
      </c>
      <c r="O7" s="16">
        <v>75930</v>
      </c>
      <c r="P7" s="16">
        <v>66086</v>
      </c>
      <c r="Q7" s="16">
        <v>61082</v>
      </c>
    </row>
    <row r="8" spans="1:17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15" x14ac:dyDescent="0.25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47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17"/>
      <c r="I21" s="16"/>
      <c r="J21" s="16"/>
      <c r="K21" s="16"/>
      <c r="L21" s="16"/>
      <c r="M21" s="16"/>
      <c r="N21" s="16"/>
      <c r="O21" s="16"/>
      <c r="P21" s="16"/>
      <c r="Q21" s="16"/>
    </row>
    <row r="22" spans="1:17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17"/>
      <c r="I22" s="16"/>
      <c r="J22" s="16"/>
      <c r="K22" s="16"/>
      <c r="L22" s="16"/>
      <c r="M22" s="16"/>
      <c r="N22" s="16"/>
      <c r="O22" s="16"/>
      <c r="P22" s="16"/>
      <c r="Q22" s="16"/>
    </row>
    <row r="23" spans="1:17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17"/>
    </row>
    <row r="24" spans="1:17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17"/>
    </row>
    <row r="25" spans="1:17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17"/>
    </row>
    <row r="26" spans="1:17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17"/>
    </row>
    <row r="27" spans="1:17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17"/>
    </row>
    <row r="28" spans="1:17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17"/>
    </row>
    <row r="29" spans="1:17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17"/>
    </row>
    <row r="30" spans="1:17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17"/>
    </row>
    <row r="31" spans="1:17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17"/>
    </row>
    <row r="32" spans="1:17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17"/>
    </row>
    <row r="33" spans="1:8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17"/>
    </row>
    <row r="34" spans="1:8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17"/>
    </row>
    <row r="35" spans="1:8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17"/>
    </row>
    <row r="36" spans="1:8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17"/>
    </row>
    <row r="37" spans="1:8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17"/>
    </row>
    <row r="38" spans="1:8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0" priority="1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2"/>
  <sheetViews>
    <sheetView tabSelected="1" topLeftCell="B1" workbookViewId="0">
      <selection activeCell="M3" sqref="M3"/>
    </sheetView>
  </sheetViews>
  <sheetFormatPr baseColWidth="10" defaultColWidth="8.85546875" defaultRowHeight="12.75" x14ac:dyDescent="0.2"/>
  <cols>
    <col min="1" max="1" width="15.85546875" style="1" customWidth="1"/>
    <col min="2" max="2" width="17.140625" style="1" customWidth="1"/>
    <col min="3" max="3" width="15.85546875" style="1" customWidth="1"/>
    <col min="4" max="4" width="12.7109375" style="1" customWidth="1"/>
    <col min="5" max="5" width="14.28515625" style="1" customWidth="1"/>
    <col min="6" max="6" width="4.7109375" style="1" customWidth="1"/>
    <col min="7" max="7" width="21.28515625" style="1" customWidth="1"/>
    <col min="8" max="8" width="14.28515625" style="1" customWidth="1"/>
    <col min="9" max="9" width="6" style="1" customWidth="1"/>
    <col min="10" max="10" width="21.85546875" style="1" customWidth="1"/>
    <col min="11" max="11" width="14.28515625" style="1" customWidth="1"/>
    <col min="12" max="12" width="4.7109375" style="1" customWidth="1"/>
    <col min="13" max="13" width="22.28515625" style="1" customWidth="1"/>
    <col min="14" max="14" width="14.28515625" style="1" customWidth="1"/>
    <col min="15" max="16384" width="8.85546875" style="1"/>
  </cols>
  <sheetData>
    <row r="1" spans="1:14" ht="13.5" thickBot="1" x14ac:dyDescent="0.25">
      <c r="A1" s="22" t="s">
        <v>119</v>
      </c>
      <c r="B1" s="22"/>
      <c r="C1" s="22"/>
      <c r="D1" s="22"/>
      <c r="E1" s="22"/>
      <c r="G1" s="30" t="s">
        <v>146</v>
      </c>
      <c r="H1" s="31"/>
      <c r="J1" s="30" t="s">
        <v>159</v>
      </c>
      <c r="K1" s="31"/>
      <c r="M1" s="30" t="s">
        <v>160</v>
      </c>
      <c r="N1" s="30"/>
    </row>
    <row r="2" spans="1:14" s="11" customFormat="1" x14ac:dyDescent="0.2">
      <c r="A2" s="6" t="s">
        <v>118</v>
      </c>
      <c r="B2" s="6" t="s">
        <v>0</v>
      </c>
      <c r="C2" s="6" t="s">
        <v>1</v>
      </c>
      <c r="D2" s="6" t="s">
        <v>139</v>
      </c>
      <c r="E2" s="6" t="s">
        <v>21</v>
      </c>
      <c r="G2" s="7" t="s">
        <v>118</v>
      </c>
      <c r="H2" s="7" t="s">
        <v>139</v>
      </c>
      <c r="J2" s="7" t="s">
        <v>118</v>
      </c>
      <c r="K2" s="7" t="s">
        <v>139</v>
      </c>
      <c r="M2" s="7" t="s">
        <v>118</v>
      </c>
      <c r="N2" s="7" t="s">
        <v>139</v>
      </c>
    </row>
    <row r="3" spans="1:14" ht="15.75" customHeight="1" x14ac:dyDescent="0.2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_xlfn.UNIQUE(A3:A842)</f>
        <v>Technology</v>
      </c>
      <c r="H3" s="2" cm="1">
        <f t="array" ref="H3:H19">AVERAGEIFS(D3:D842,A3:A842,_xlfn.ANCHORARRAY(G3))</f>
        <v>90266.958333333328</v>
      </c>
      <c r="J3" s="1" t="str" cm="1">
        <f t="array" ref="J3:K19">_xlfn._xlws.SORT(CHOOSE({1,2},_xlfn.UNIQUE($A$3:$A$842),AVERAGEIFS($D$3:$D$842,$A$3:$A$842,_xlfn.UNIQUE($A$3:$A$842))),2,-1)</f>
        <v>Law</v>
      </c>
      <c r="K3" s="2">
        <v>93394.7</v>
      </c>
      <c r="M3" s="51" t="str" cm="1">
        <f t="array" ref="M3:N19">_xlfn.LET(
_xlpm.Industry, _xlfn.UNIQUE(A3:A842),
_xlpm.AvgSalary, AVERAGEIFS(D3:D842,A3:A842,_xlpm.Industry),
_xlpm.Array, CHOOSE({1,2},_xlpm.Industry,_xlpm.AvgSalary),
_xlfn._xlws.SORT(_xlpm.Array,2,-1))</f>
        <v>Law</v>
      </c>
      <c r="N3" s="2">
        <v>93394.7</v>
      </c>
    </row>
    <row r="4" spans="1:14" x14ac:dyDescent="0.2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Sales</v>
      </c>
      <c r="H4" s="2">
        <v>67139</v>
      </c>
      <c r="J4" s="1" t="str">
        <v>Technology</v>
      </c>
      <c r="K4" s="2">
        <v>90266.958333333328</v>
      </c>
      <c r="M4" s="1" t="str">
        <v>Technology</v>
      </c>
      <c r="N4" s="2">
        <v>90266.958333333328</v>
      </c>
    </row>
    <row r="5" spans="1:14" x14ac:dyDescent="0.2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Retail</v>
      </c>
      <c r="H5" s="2">
        <v>48298.025000000001</v>
      </c>
      <c r="J5" s="1" t="str">
        <v>Engineering</v>
      </c>
      <c r="K5" s="2">
        <v>82497.78333333334</v>
      </c>
      <c r="M5" s="1" t="str">
        <v>Engineering</v>
      </c>
      <c r="N5" s="2">
        <v>82497.78333333334</v>
      </c>
    </row>
    <row r="6" spans="1:14" x14ac:dyDescent="0.2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Real Estate</v>
      </c>
      <c r="H6" s="2">
        <v>67006.8</v>
      </c>
      <c r="J6" s="1" t="str">
        <v>Professional Services</v>
      </c>
      <c r="K6" s="2">
        <v>77216.316666666666</v>
      </c>
      <c r="M6" s="1" t="str">
        <v>Professional Services</v>
      </c>
      <c r="N6" s="2">
        <v>77216.316666666666</v>
      </c>
    </row>
    <row r="7" spans="1:14" x14ac:dyDescent="0.2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Professional Services</v>
      </c>
      <c r="H7" s="2">
        <v>77216.316666666666</v>
      </c>
      <c r="J7" s="1" t="str">
        <v>Human Resources</v>
      </c>
      <c r="K7" s="2">
        <v>75416.95</v>
      </c>
      <c r="M7" s="1" t="str">
        <v>Human Resources</v>
      </c>
      <c r="N7" s="2">
        <v>75416.95</v>
      </c>
    </row>
    <row r="8" spans="1:14" x14ac:dyDescent="0.2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Operations</v>
      </c>
      <c r="H8" s="2">
        <v>63668.133333333331</v>
      </c>
      <c r="J8" s="1" t="str">
        <v>Manufacturing</v>
      </c>
      <c r="K8" s="2">
        <v>72173.175000000003</v>
      </c>
      <c r="M8" s="1" t="str">
        <v>Manufacturing</v>
      </c>
      <c r="N8" s="2">
        <v>72173.175000000003</v>
      </c>
    </row>
    <row r="9" spans="1:14" x14ac:dyDescent="0.2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Media</v>
      </c>
      <c r="H9" s="2">
        <v>66406.399999999994</v>
      </c>
      <c r="J9" s="1" t="str">
        <v>Education</v>
      </c>
      <c r="K9" s="2">
        <v>68499.166666666672</v>
      </c>
      <c r="M9" s="1" t="str">
        <v>Education</v>
      </c>
      <c r="N9" s="2">
        <v>68499.166666666672</v>
      </c>
    </row>
    <row r="10" spans="1:14" x14ac:dyDescent="0.2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Manufacturing</v>
      </c>
      <c r="H10" s="2">
        <v>72173.175000000003</v>
      </c>
      <c r="J10" s="1" t="str">
        <v>Sales</v>
      </c>
      <c r="K10" s="2">
        <v>67139</v>
      </c>
      <c r="M10" s="1" t="str">
        <v>Sales</v>
      </c>
      <c r="N10" s="2">
        <v>67139</v>
      </c>
    </row>
    <row r="11" spans="1:14" x14ac:dyDescent="0.2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H11" s="2">
        <v>93394.7</v>
      </c>
      <c r="J11" s="1" t="str">
        <v>Real Estate</v>
      </c>
      <c r="K11" s="2">
        <v>67006.8</v>
      </c>
      <c r="M11" s="1" t="str">
        <v>Real Estate</v>
      </c>
      <c r="N11" s="2">
        <v>67006.8</v>
      </c>
    </row>
    <row r="12" spans="1:14" x14ac:dyDescent="0.2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Labor</v>
      </c>
      <c r="H12" s="2">
        <v>49221.525000000001</v>
      </c>
      <c r="J12" s="1" t="str">
        <v>Media</v>
      </c>
      <c r="K12" s="2">
        <v>66406.399999999994</v>
      </c>
      <c r="M12" s="1" t="str">
        <v>Media</v>
      </c>
      <c r="N12" s="2">
        <v>66406.399999999994</v>
      </c>
    </row>
    <row r="13" spans="1:14" x14ac:dyDescent="0.2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Human Resources</v>
      </c>
      <c r="H13" s="2">
        <v>75416.95</v>
      </c>
      <c r="J13" s="1" t="str">
        <v>Operations</v>
      </c>
      <c r="K13" s="2">
        <v>63668.133333333331</v>
      </c>
      <c r="M13" s="1" t="str">
        <v>Operations</v>
      </c>
      <c r="N13" s="2">
        <v>63668.133333333331</v>
      </c>
    </row>
    <row r="14" spans="1:14" x14ac:dyDescent="0.2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Health</v>
      </c>
      <c r="H14" s="2">
        <v>62218.922222222223</v>
      </c>
      <c r="J14" s="1" t="str">
        <v>Health</v>
      </c>
      <c r="K14" s="2">
        <v>62218.922222222223</v>
      </c>
      <c r="M14" s="1" t="str">
        <v>Health</v>
      </c>
      <c r="N14" s="2">
        <v>62218.922222222223</v>
      </c>
    </row>
    <row r="15" spans="1:14" x14ac:dyDescent="0.2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Food Services</v>
      </c>
      <c r="H15" s="2">
        <v>39146.92</v>
      </c>
      <c r="J15" s="1" t="str">
        <v>Finance</v>
      </c>
      <c r="K15" s="2">
        <v>62172.387499999997</v>
      </c>
      <c r="M15" s="1" t="str">
        <v>Finance</v>
      </c>
      <c r="N15" s="2">
        <v>62172.387499999997</v>
      </c>
    </row>
    <row r="16" spans="1:14" x14ac:dyDescent="0.2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Finance</v>
      </c>
      <c r="H16" s="2">
        <v>62172.387499999997</v>
      </c>
      <c r="J16" s="1" t="str">
        <v>Design</v>
      </c>
      <c r="K16" s="2">
        <v>58300.3</v>
      </c>
      <c r="M16" s="1" t="str">
        <v>Design</v>
      </c>
      <c r="N16" s="2">
        <v>58300.3</v>
      </c>
    </row>
    <row r="17" spans="1:14" x14ac:dyDescent="0.2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Engineering</v>
      </c>
      <c r="H17" s="2">
        <v>82497.78333333334</v>
      </c>
      <c r="J17" s="1" t="str">
        <v>Labor</v>
      </c>
      <c r="K17" s="2">
        <v>49221.525000000001</v>
      </c>
      <c r="M17" s="1" t="str">
        <v>Labor</v>
      </c>
      <c r="N17" s="2">
        <v>49221.525000000001</v>
      </c>
    </row>
    <row r="18" spans="1:14" x14ac:dyDescent="0.2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Education</v>
      </c>
      <c r="H18" s="2">
        <v>68499.166666666672</v>
      </c>
      <c r="J18" s="1" t="str">
        <v>Retail</v>
      </c>
      <c r="K18" s="2">
        <v>48298.025000000001</v>
      </c>
      <c r="M18" s="1" t="str">
        <v>Retail</v>
      </c>
      <c r="N18" s="2">
        <v>48298.025000000001</v>
      </c>
    </row>
    <row r="19" spans="1:14" x14ac:dyDescent="0.2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Design</v>
      </c>
      <c r="H19" s="2">
        <v>58300.3</v>
      </c>
      <c r="J19" s="1" t="str">
        <v>Food Services</v>
      </c>
      <c r="K19" s="2">
        <v>39146.92</v>
      </c>
      <c r="M19" s="1" t="str">
        <v>Food Services</v>
      </c>
      <c r="N19" s="2">
        <v>39146.92</v>
      </c>
    </row>
    <row r="20" spans="1:14" x14ac:dyDescent="0.2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2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48"/>
    </row>
    <row r="22" spans="1:14" x14ac:dyDescent="0.2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48"/>
    </row>
    <row r="23" spans="1:14" x14ac:dyDescent="0.2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</row>
    <row r="24" spans="1:14" x14ac:dyDescent="0.2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8"/>
    </row>
    <row r="25" spans="1:14" x14ac:dyDescent="0.2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8"/>
    </row>
    <row r="26" spans="1:14" x14ac:dyDescent="0.2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8"/>
    </row>
    <row r="27" spans="1:14" x14ac:dyDescent="0.2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8"/>
    </row>
    <row r="28" spans="1:14" x14ac:dyDescent="0.2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8"/>
    </row>
    <row r="29" spans="1:14" x14ac:dyDescent="0.2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8"/>
    </row>
    <row r="30" spans="1:14" x14ac:dyDescent="0.2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8"/>
    </row>
    <row r="31" spans="1:14" x14ac:dyDescent="0.2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8"/>
    </row>
    <row r="32" spans="1:14" x14ac:dyDescent="0.2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8"/>
    </row>
    <row r="33" spans="1:9" x14ac:dyDescent="0.2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8"/>
    </row>
    <row r="34" spans="1:9" x14ac:dyDescent="0.2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2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9" x14ac:dyDescent="0.2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9" x14ac:dyDescent="0.2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9" x14ac:dyDescent="0.2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9" x14ac:dyDescent="0.2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9" x14ac:dyDescent="0.2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9" x14ac:dyDescent="0.2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9" x14ac:dyDescent="0.2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9" x14ac:dyDescent="0.2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9" x14ac:dyDescent="0.2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9" x14ac:dyDescent="0.2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9" x14ac:dyDescent="0.2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9" x14ac:dyDescent="0.2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9" x14ac:dyDescent="0.2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2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2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2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2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2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2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2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2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2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2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2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2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2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2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2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2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2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2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2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2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2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2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2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2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2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2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2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2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2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2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2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2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2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2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2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2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2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2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2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2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2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2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2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2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2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2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2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2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2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2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2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2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2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2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2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2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2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2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2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2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2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2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2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2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2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2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2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2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2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2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2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2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2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2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2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2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2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2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2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2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2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2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2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2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2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2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2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2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2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2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2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2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2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2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2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2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2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2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2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2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2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2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2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2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2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2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2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2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2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2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2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2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2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2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2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2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2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2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2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2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2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2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2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2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2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2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2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2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2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2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2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2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2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2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2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2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2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2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2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2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2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2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2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2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2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2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2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2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2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2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2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2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2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2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2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2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2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2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2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2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2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2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2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2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2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2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2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2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2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2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2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2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2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2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2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2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2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2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2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2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2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2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2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2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2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2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2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2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2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2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2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2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2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2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2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2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2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2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2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2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2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2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2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2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2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2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2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2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2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2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2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2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2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2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2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2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2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2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2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2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2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2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2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2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2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2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2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2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2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2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2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2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2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2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2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2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2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2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2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2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2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2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2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2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2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2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2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2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2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2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2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2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2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2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2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2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2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2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2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2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2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2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2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2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2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2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2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2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2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2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2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2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2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2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2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2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2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2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2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2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2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2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2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2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2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2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2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2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2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2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2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2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2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2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2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2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2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2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2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2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2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2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2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2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2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2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2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2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2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2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2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2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2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2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2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2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2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2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2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2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2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2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2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2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2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2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2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2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2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2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2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2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2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2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2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2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2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2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2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2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2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2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2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2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2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2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2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2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2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2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2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2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2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2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2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2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2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2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2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2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2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2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2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2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2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2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2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2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2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2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2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2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2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2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2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2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2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2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2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2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2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2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2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2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2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2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2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2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2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2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2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2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2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2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2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2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2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2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2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2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2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2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2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2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2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2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2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2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2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2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2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2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2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2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2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2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2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2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2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2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2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2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2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2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2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2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2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2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2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2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2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2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2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2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2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2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2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2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2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2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2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2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2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2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2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2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2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2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2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2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2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2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2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2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2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2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2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2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2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2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2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2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2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2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2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2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2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2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2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2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2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2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2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2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2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2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2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2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2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2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2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2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2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2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2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2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2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2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2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2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2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2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2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2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2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2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2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2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2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2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2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2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2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2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2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2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2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2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2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2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2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2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2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2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2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2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2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2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2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2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2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2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2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2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2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2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2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2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2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2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2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2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2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2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2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2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2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2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2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2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2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2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2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2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2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2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2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2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2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2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2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2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2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2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2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2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2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2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2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2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2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2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2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2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2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2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2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2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2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2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2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2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2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2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2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2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2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2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2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2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2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2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2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2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2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2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2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2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2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2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2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2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2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2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2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2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2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2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2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2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2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2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2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2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2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2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2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2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2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2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2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2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2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2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2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2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2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2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2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2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2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2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2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2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2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2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2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2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2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2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2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2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2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2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2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2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2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2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2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2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2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2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2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2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2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2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2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2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2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2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2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2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2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2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2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2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2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2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2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2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2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2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2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2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2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2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2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2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2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2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2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2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2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2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2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2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2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2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2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2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2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2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2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2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2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2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2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2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2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2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2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2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2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2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2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2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2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2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2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2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2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2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2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2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2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2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2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2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2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2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2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2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2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2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2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2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2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2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2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2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2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2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2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2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2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2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2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2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2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2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2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2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2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2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2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2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2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2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2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2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2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2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2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2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2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2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2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2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2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2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2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2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2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2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2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2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2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2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2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2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2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2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2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2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2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2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2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2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2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2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2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2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2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2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2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2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2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2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2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2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2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2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2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2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2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2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2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2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2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2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2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2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2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2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Intro to Dynamic Arrays</vt:lpstr>
      <vt:lpstr>SORT</vt:lpstr>
      <vt:lpstr>SORTBY</vt:lpstr>
      <vt:lpstr>FILTER</vt:lpstr>
      <vt:lpstr>UNIQUE</vt:lpstr>
      <vt:lpstr>Combining SORT, FILTER &amp; UNIQUE</vt:lpstr>
      <vt:lpstr>SEQUENCE</vt:lpstr>
      <vt:lpstr>RANDARRAY</vt:lpstr>
      <vt:lpstr>FREQUENCY</vt:lpstr>
      <vt:lpstr>TRANSPOSE</vt:lpstr>
      <vt:lpstr>CHOOSE &amp;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User</cp:lastModifiedBy>
  <dcterms:created xsi:type="dcterms:W3CDTF">2021-03-18T20:05:03Z</dcterms:created>
  <dcterms:modified xsi:type="dcterms:W3CDTF">2023-06-28T01:13:26Z</dcterms:modified>
</cp:coreProperties>
</file>