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75737425-8046-4C89-AF82-4C85747A0FE3}" xr6:coauthVersionLast="45" xr6:coauthVersionMax="45" xr10:uidLastSave="{00000000-0000-0000-0000-000000000000}"/>
  <bookViews>
    <workbookView xWindow="-108" yWindow="-108" windowWidth="23256" windowHeight="12576" xr2:uid="{6FA13BCB-08E5-784D-AE85-A19B3583160C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I23" i="1" s="1"/>
  <c r="H14" i="1"/>
  <c r="H23" i="1" s="1"/>
  <c r="G14" i="1"/>
  <c r="G23" i="1" s="1"/>
  <c r="F14" i="1"/>
  <c r="F23" i="1" s="1"/>
  <c r="E14" i="1"/>
  <c r="E23" i="1" s="1"/>
  <c r="E26" i="1" s="1"/>
  <c r="E8" i="1"/>
  <c r="E11" i="1" s="1"/>
  <c r="G7" i="1"/>
  <c r="F6" i="1"/>
  <c r="F8" i="1" s="1"/>
  <c r="A6" i="1"/>
  <c r="A7" i="1" s="1"/>
  <c r="L5" i="1"/>
  <c r="K5" i="1"/>
  <c r="B5" i="1"/>
  <c r="G6" i="1" l="1"/>
  <c r="G8" i="1" s="1"/>
  <c r="H7" i="1"/>
  <c r="G10" i="1"/>
  <c r="F9" i="1"/>
  <c r="F11" i="1" s="1"/>
  <c r="B7" i="1"/>
  <c r="A8" i="1"/>
  <c r="K15" i="1"/>
  <c r="E29" i="1"/>
  <c r="B6" i="1"/>
  <c r="E17" i="1"/>
  <c r="E20" i="1" s="1"/>
  <c r="G9" i="1" l="1"/>
  <c r="G11" i="1" s="1"/>
  <c r="O5" i="1"/>
  <c r="H10" i="1"/>
  <c r="B8" i="1"/>
  <c r="A9" i="1"/>
  <c r="I7" i="1"/>
  <c r="H6" i="1"/>
  <c r="H8" i="1" s="1"/>
  <c r="P5" i="1" l="1"/>
  <c r="H9" i="1"/>
  <c r="H11" i="1" s="1"/>
  <c r="Q5" i="1" s="1"/>
  <c r="A10" i="1"/>
  <c r="B9" i="1"/>
  <c r="I6" i="1"/>
  <c r="I8" i="1" s="1"/>
  <c r="M5" i="1" s="1"/>
  <c r="N5" i="1"/>
  <c r="R5" i="1" l="1"/>
  <c r="S5" i="1"/>
  <c r="B10" i="1"/>
  <c r="A11" i="1"/>
  <c r="B11" i="1" l="1"/>
  <c r="A12" i="1"/>
  <c r="U5" i="1"/>
  <c r="D16" i="1"/>
  <c r="D15" i="1"/>
  <c r="T5" i="1"/>
  <c r="L6" i="1" l="1"/>
  <c r="H16" i="1"/>
  <c r="G19" i="1"/>
  <c r="G16" i="1"/>
  <c r="A13" i="1"/>
  <c r="B12" i="1"/>
  <c r="F15" i="1"/>
  <c r="F17" i="1" s="1"/>
  <c r="G15" i="1" s="1"/>
  <c r="G17" i="1" s="1"/>
  <c r="K6" i="1"/>
  <c r="F18" i="1"/>
  <c r="A14" i="1" l="1"/>
  <c r="B13" i="1"/>
  <c r="F20" i="1"/>
  <c r="H15" i="1"/>
  <c r="H17" i="1" s="1"/>
  <c r="I16" i="1"/>
  <c r="O6" i="1" l="1"/>
  <c r="H19" i="1"/>
  <c r="G18" i="1"/>
  <c r="G20" i="1" s="1"/>
  <c r="B14" i="1"/>
  <c r="A15" i="1"/>
  <c r="N6" i="1"/>
  <c r="I15" i="1"/>
  <c r="I17" i="1" s="1"/>
  <c r="M6" i="1" s="1"/>
  <c r="A16" i="1" l="1"/>
  <c r="B15" i="1"/>
  <c r="P6" i="1"/>
  <c r="H18" i="1"/>
  <c r="H20" i="1" s="1"/>
  <c r="Q6" i="1" s="1"/>
  <c r="R6" i="1" s="1"/>
  <c r="T6" i="1" l="1"/>
  <c r="D24" i="1"/>
  <c r="S6" i="1"/>
  <c r="B16" i="1"/>
  <c r="A17" i="1"/>
  <c r="U6" i="1" l="1"/>
  <c r="D25" i="1"/>
  <c r="F24" i="1"/>
  <c r="F26" i="1" s="1"/>
  <c r="G24" i="1" s="1"/>
  <c r="K7" i="1"/>
  <c r="F27" i="1"/>
  <c r="A18" i="1"/>
  <c r="B17" i="1"/>
  <c r="A19" i="1" l="1"/>
  <c r="B18" i="1"/>
  <c r="L7" i="1"/>
  <c r="G28" i="1"/>
  <c r="H25" i="1"/>
  <c r="G25" i="1"/>
  <c r="G26" i="1" s="1"/>
  <c r="M12" i="1"/>
  <c r="N12" i="1" s="1"/>
  <c r="R12" i="1" s="1"/>
  <c r="L11" i="1"/>
  <c r="P11" i="1" s="1"/>
  <c r="L12" i="1"/>
  <c r="P12" i="1" s="1"/>
  <c r="M11" i="1"/>
  <c r="N11" i="1" s="1"/>
  <c r="R11" i="1" s="1"/>
  <c r="F29" i="1"/>
  <c r="L15" i="1"/>
  <c r="M15" i="1" l="1"/>
  <c r="H24" i="1"/>
  <c r="H26" i="1" s="1"/>
  <c r="I25" i="1"/>
  <c r="O7" i="1"/>
  <c r="G27" i="1"/>
  <c r="G29" i="1" s="1"/>
  <c r="N18" i="1"/>
  <c r="N19" i="1"/>
  <c r="L18" i="1"/>
  <c r="H28" i="1"/>
  <c r="A20" i="1"/>
  <c r="B19" i="1"/>
  <c r="P7" i="1" l="1"/>
  <c r="H27" i="1"/>
  <c r="H29" i="1" s="1"/>
  <c r="Q7" i="1" s="1"/>
  <c r="B20" i="1"/>
  <c r="A21" i="1"/>
  <c r="N7" i="1"/>
  <c r="I24" i="1"/>
  <c r="I26" i="1" s="1"/>
  <c r="M7" i="1" s="1"/>
  <c r="L19" i="1"/>
  <c r="S19" i="1" s="1"/>
  <c r="S18" i="1"/>
  <c r="O19" i="1"/>
  <c r="P19" i="1" s="1"/>
  <c r="Q19" i="1" s="1"/>
  <c r="U19" i="1" s="1"/>
  <c r="O18" i="1"/>
  <c r="P18" i="1" s="1"/>
  <c r="Q18" i="1" s="1"/>
  <c r="U18" i="1" s="1"/>
  <c r="S7" i="1" l="1"/>
  <c r="U7" i="1" s="1"/>
  <c r="R7" i="1"/>
  <c r="T7" i="1" s="1"/>
  <c r="A22" i="1"/>
  <c r="B21" i="1"/>
  <c r="B22" i="1" l="1"/>
  <c r="A23" i="1"/>
  <c r="A24" i="1" l="1"/>
  <c r="B23" i="1"/>
  <c r="A25" i="1" l="1"/>
  <c r="B24" i="1"/>
  <c r="B25" i="1" l="1"/>
  <c r="A26" i="1"/>
  <c r="A27" i="1" l="1"/>
  <c r="B26" i="1"/>
  <c r="A28" i="1" l="1"/>
  <c r="B27" i="1"/>
  <c r="B28" i="1" l="1"/>
  <c r="A29" i="1"/>
  <c r="A30" i="1" l="1"/>
  <c r="B30" i="1" s="1"/>
  <c r="B29" i="1"/>
</calcChain>
</file>

<file path=xl/sharedStrings.xml><?xml version="1.0" encoding="utf-8"?>
<sst xmlns="http://schemas.openxmlformats.org/spreadsheetml/2006/main" count="50" uniqueCount="34">
  <si>
    <t>Método de bairstow</t>
  </si>
  <si>
    <t>x</t>
  </si>
  <si>
    <t>f(x)</t>
  </si>
  <si>
    <t>a4</t>
  </si>
  <si>
    <t>a3</t>
  </si>
  <si>
    <t>a2</t>
  </si>
  <si>
    <t>a1</t>
  </si>
  <si>
    <t>a0</t>
  </si>
  <si>
    <t>r</t>
  </si>
  <si>
    <t>s</t>
  </si>
  <si>
    <t>b0</t>
  </si>
  <si>
    <t>b1</t>
  </si>
  <si>
    <t>c3</t>
  </si>
  <si>
    <t>c2</t>
  </si>
  <si>
    <t>c1</t>
  </si>
  <si>
    <t>DeltaR</t>
  </si>
  <si>
    <t>DeltaS</t>
  </si>
  <si>
    <t>Error1</t>
  </si>
  <si>
    <t>Error2</t>
  </si>
  <si>
    <t>( r +- raiz( r*r + 4s) ) /2</t>
  </si>
  <si>
    <t>raíz</t>
  </si>
  <si>
    <t>r0</t>
  </si>
  <si>
    <t>+</t>
  </si>
  <si>
    <t>i</t>
  </si>
  <si>
    <t>r1</t>
  </si>
  <si>
    <t>-</t>
  </si>
  <si>
    <t>a</t>
  </si>
  <si>
    <t>b</t>
  </si>
  <si>
    <t>c</t>
  </si>
  <si>
    <t>b^2</t>
  </si>
  <si>
    <t>4ac</t>
  </si>
  <si>
    <t>raiz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</si>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</sst>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%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165" fontId="0" fillId="0" borderId="1" xfId="1" applyNumberFormat="1" applyFont="1" applyBorder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0" xfId="0" applyFont="1" applyFill="1"/>
    <xf numFmtId="0" fontId="0" fillId="10" borderId="1" xfId="0" applyFill="1" applyBorder="1"/>
    <xf numFmtId="166" fontId="2" fillId="4" borderId="0" xfId="0" applyNumberFormat="1" applyFont="1" applyFill="1"/>
    <xf numFmtId="1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1'!$B$4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1'!$A$5:$A$30</c:f>
              <c:numCache>
                <c:formatCode>General</c:formatCode>
                <c:ptCount val="26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 formatCode="0">
                  <c:v>1.9999999999999996</c:v>
                </c:pt>
                <c:pt idx="21">
                  <c:v>2.1999999999999997</c:v>
                </c:pt>
                <c:pt idx="22">
                  <c:v>2.4</c:v>
                </c:pt>
                <c:pt idx="23">
                  <c:v>2.6</c:v>
                </c:pt>
                <c:pt idx="24">
                  <c:v>2.8000000000000003</c:v>
                </c:pt>
                <c:pt idx="25">
                  <c:v>3.0000000000000004</c:v>
                </c:pt>
              </c:numCache>
            </c:numRef>
          </c:xVal>
          <c:yVal>
            <c:numRef>
              <c:f>'Ejercicio 1'!$B$5:$B$30</c:f>
              <c:numCache>
                <c:formatCode>General</c:formatCode>
                <c:ptCount val="26"/>
                <c:pt idx="0">
                  <c:v>410</c:v>
                </c:pt>
                <c:pt idx="1">
                  <c:v>345.11360000000002</c:v>
                </c:pt>
                <c:pt idx="2">
                  <c:v>288.36160000000001</c:v>
                </c:pt>
                <c:pt idx="3">
                  <c:v>239.03360000000004</c:v>
                </c:pt>
                <c:pt idx="4">
                  <c:v>196.45760000000001</c:v>
                </c:pt>
                <c:pt idx="5">
                  <c:v>160.00000000000003</c:v>
                </c:pt>
                <c:pt idx="6">
                  <c:v>129.06560000000005</c:v>
                </c:pt>
                <c:pt idx="7">
                  <c:v>103.09760000000003</c:v>
                </c:pt>
                <c:pt idx="8">
                  <c:v>81.577600000000032</c:v>
                </c:pt>
                <c:pt idx="9">
                  <c:v>64.025600000000026</c:v>
                </c:pt>
                <c:pt idx="10">
                  <c:v>50.000000000000014</c:v>
                </c:pt>
                <c:pt idx="11">
                  <c:v>39.097600000000014</c:v>
                </c:pt>
                <c:pt idx="12">
                  <c:v>30.953600000000009</c:v>
                </c:pt>
                <c:pt idx="13">
                  <c:v>25.241600000000009</c:v>
                </c:pt>
                <c:pt idx="14">
                  <c:v>21.6736</c:v>
                </c:pt>
                <c:pt idx="15">
                  <c:v>20.000000000000004</c:v>
                </c:pt>
                <c:pt idx="16">
                  <c:v>20.009600000000006</c:v>
                </c:pt>
                <c:pt idx="17">
                  <c:v>21.529600000000002</c:v>
                </c:pt>
                <c:pt idx="18">
                  <c:v>24.425599999999989</c:v>
                </c:pt>
                <c:pt idx="19">
                  <c:v>28.601599999999976</c:v>
                </c:pt>
                <c:pt idx="20">
                  <c:v>34</c:v>
                </c:pt>
                <c:pt idx="21">
                  <c:v>40.601600000000005</c:v>
                </c:pt>
                <c:pt idx="22">
                  <c:v>48.425600000000003</c:v>
                </c:pt>
                <c:pt idx="23">
                  <c:v>57.529599999999988</c:v>
                </c:pt>
                <c:pt idx="24">
                  <c:v>68.009600000000006</c:v>
                </c:pt>
                <c:pt idx="25">
                  <c:v>80.000000000000028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6-8C47-878B-F18476F5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79583"/>
        <c:axId val="1104006383"/>
      </c:scatterChart>
      <c:valAx>
        <c:axId val="1155979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4006383"/>
        <c:crosses val="autoZero"/>
        <c:crossBetween val="midCat"/>
      </c:valAx>
      <c:valAx>
        <c:axId val="11040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97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19050</xdr:rowOff>
    </xdr:from>
    <xdr:ext cx="17751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ADFBAC4-79FA-8845-941E-7F92E2244415}"/>
                </a:ext>
              </a:extLst>
            </xdr:cNvPr>
            <xdr:cNvSpPr txBox="1"/>
          </xdr:nvSpPr>
          <xdr:spPr>
            <a:xfrm>
              <a:off x="0" y="209550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−8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39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−62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50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ADFBAC4-79FA-8845-941E-7F92E2244415}"/>
                </a:ext>
              </a:extLst>
            </xdr:cNvPr>
            <xdr:cNvSpPr txBox="1"/>
          </xdr:nvSpPr>
          <xdr:spPr>
            <a:xfrm>
              <a:off x="0" y="209550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𝑥^4−8𝑥^3+〖39𝑥〗^2−62𝑥+50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9</xdr:col>
      <xdr:colOff>758428</xdr:colOff>
      <xdr:row>20</xdr:row>
      <xdr:rowOff>0</xdr:rowOff>
    </xdr:from>
    <xdr:to>
      <xdr:col>16</xdr:col>
      <xdr:colOff>365522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750B4C-C21B-B947-87E0-33EA2D59B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676275</xdr:colOff>
      <xdr:row>16</xdr:row>
      <xdr:rowOff>19050</xdr:rowOff>
    </xdr:from>
    <xdr:ext cx="83003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E9DB0C9-7173-EC45-9113-3CC35E96EA5B}"/>
                </a:ext>
              </a:extLst>
            </xdr:cNvPr>
            <xdr:cNvSpPr txBox="1"/>
          </xdr:nvSpPr>
          <xdr:spPr>
            <a:xfrm>
              <a:off x="8423275" y="3067050"/>
              <a:ext cx="8300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−5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+25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E9DB0C9-7173-EC45-9113-3CC35E96EA5B}"/>
                </a:ext>
              </a:extLst>
            </xdr:cNvPr>
            <xdr:cNvSpPr txBox="1"/>
          </xdr:nvSpPr>
          <xdr:spPr>
            <a:xfrm>
              <a:off x="8423275" y="3067050"/>
              <a:ext cx="83003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𝑥^2−5𝑥+25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0</xdr:col>
      <xdr:colOff>634999</xdr:colOff>
      <xdr:row>33</xdr:row>
      <xdr:rowOff>54429</xdr:rowOff>
    </xdr:from>
    <xdr:to>
      <xdr:col>8</xdr:col>
      <xdr:colOff>597901</xdr:colOff>
      <xdr:row>52</xdr:row>
      <xdr:rowOff>63500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8BBFCC-4F19-054F-87BE-F6B3A5DCB5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561" t="525" b="-525"/>
        <a:stretch/>
      </xdr:blipFill>
      <xdr:spPr>
        <a:xfrm>
          <a:off x="634999" y="6041572"/>
          <a:ext cx="5668831" cy="3456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CCF5-6EEC-244F-9907-E57781783501}">
  <dimension ref="A1:V30"/>
  <sheetViews>
    <sheetView tabSelected="1" topLeftCell="A5" zoomScale="84" zoomScaleNormal="70" workbookViewId="0">
      <selection activeCell="D33" sqref="D33"/>
    </sheetView>
  </sheetViews>
  <sheetFormatPr baseColWidth="10" defaultRowHeight="14.4" x14ac:dyDescent="0.3"/>
  <cols>
    <col min="3" max="3" width="3.44140625" customWidth="1"/>
    <col min="4" max="4" width="10.44140625" customWidth="1"/>
    <col min="5" max="5" width="11.77734375" bestFit="1" customWidth="1"/>
    <col min="11" max="11" width="10.44140625" customWidth="1"/>
    <col min="12" max="12" width="11.44140625" customWidth="1"/>
    <col min="13" max="13" width="10.109375" customWidth="1"/>
    <col min="14" max="14" width="10.77734375" customWidth="1"/>
    <col min="15" max="15" width="10.33203125" customWidth="1"/>
    <col min="16" max="16" width="9.6640625" customWidth="1"/>
    <col min="17" max="17" width="10" customWidth="1"/>
    <col min="18" max="18" width="10.33203125" customWidth="1"/>
    <col min="19" max="19" width="10.77734375" customWidth="1"/>
    <col min="22" max="22" width="3.109375" customWidth="1"/>
  </cols>
  <sheetData>
    <row r="1" spans="1:21" x14ac:dyDescent="0.3">
      <c r="A1" s="17" t="s">
        <v>0</v>
      </c>
      <c r="B1" s="17"/>
    </row>
    <row r="2" spans="1:21" x14ac:dyDescent="0.3">
      <c r="A2" s="18"/>
      <c r="B2" s="18"/>
      <c r="C2" s="18"/>
      <c r="D2" s="18"/>
    </row>
    <row r="4" spans="1:21" x14ac:dyDescent="0.3">
      <c r="A4" s="1" t="s">
        <v>1</v>
      </c>
      <c r="B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</row>
    <row r="5" spans="1:21" x14ac:dyDescent="0.3">
      <c r="A5" s="2">
        <v>-2</v>
      </c>
      <c r="B5" s="2">
        <f>A5^4-(8*A5^3)+(39*A5^2)-(62*A5)+50</f>
        <v>410</v>
      </c>
      <c r="E5" s="3">
        <v>1</v>
      </c>
      <c r="F5" s="3">
        <v>-8</v>
      </c>
      <c r="G5" s="3">
        <v>39</v>
      </c>
      <c r="H5" s="3">
        <v>-62</v>
      </c>
      <c r="I5" s="3">
        <v>50</v>
      </c>
      <c r="K5" s="4">
        <f>D6</f>
        <v>1.9686999999999999</v>
      </c>
      <c r="L5" s="4">
        <f>D7</f>
        <v>1.8478000000000001</v>
      </c>
      <c r="M5" s="4">
        <f>I8</f>
        <v>71.835036523338488</v>
      </c>
      <c r="N5" s="4">
        <f>H8</f>
        <v>-16.103562324297009</v>
      </c>
      <c r="O5" s="4">
        <f>F11</f>
        <v>-4.0625999999999998</v>
      </c>
      <c r="P5" s="4">
        <f>G11</f>
        <v>22.823739070000002</v>
      </c>
      <c r="Q5" s="4">
        <f>H11</f>
        <v>21.322660502811996</v>
      </c>
      <c r="R5" s="4">
        <f>((M5*O5)-(N5*P5))/((P5*P5)-(Q5*O5))</f>
        <v>0.1246097792982349</v>
      </c>
      <c r="S5" s="4">
        <f>((N5*Q5)-(M5*P5))/((P5*P5)-(Q5*O5))</f>
        <v>-3.2637968877132404</v>
      </c>
      <c r="T5" s="5">
        <f>(R5/-1)</f>
        <v>-0.1246097792982349</v>
      </c>
      <c r="U5" s="5">
        <f>(S5/-1)</f>
        <v>3.2637968877132404</v>
      </c>
    </row>
    <row r="6" spans="1:21" x14ac:dyDescent="0.3">
      <c r="A6" s="2">
        <f>A5+0.2</f>
        <v>-1.8</v>
      </c>
      <c r="B6" s="2">
        <f t="shared" ref="B6:B30" si="0">A6^4-(8*A6^3)+(39*A6^2)-(62*A6)+50</f>
        <v>345.11360000000002</v>
      </c>
      <c r="C6" s="6" t="s">
        <v>8</v>
      </c>
      <c r="D6" s="7">
        <v>1.9686999999999999</v>
      </c>
      <c r="E6" s="2"/>
      <c r="F6" s="2">
        <f>E8*$D$6</f>
        <v>1.9686999999999999</v>
      </c>
      <c r="G6" s="2">
        <f>F8*$D$6</f>
        <v>-11.873820309999999</v>
      </c>
      <c r="H6" s="2">
        <f t="shared" ref="H6:I6" si="1">G8*$D$6</f>
        <v>57.041073815702994</v>
      </c>
      <c r="I6" s="2">
        <f t="shared" si="1"/>
        <v>-31.703083147843518</v>
      </c>
      <c r="K6" s="4">
        <f>D15</f>
        <v>2.0933097792982349</v>
      </c>
      <c r="L6" s="4">
        <f>D16</f>
        <v>-1.4159968877132403</v>
      </c>
      <c r="M6" s="4">
        <f>I17</f>
        <v>12.522595613646246</v>
      </c>
      <c r="N6" s="4">
        <f>H17</f>
        <v>-0.84398036481805327</v>
      </c>
      <c r="O6" s="4">
        <f>F20</f>
        <v>-3.8133804414035306</v>
      </c>
      <c r="P6" s="4">
        <f>G20</f>
        <v>15.820887252118633</v>
      </c>
      <c r="Q6" s="4">
        <f>H20</f>
        <v>37.67377247391061</v>
      </c>
      <c r="R6" s="4">
        <f t="shared" ref="R6:R7" si="2">((M6*O6)-(N6*P6))/((P6*P6)-(Q6*O6))</f>
        <v>-8.7319715400679496E-2</v>
      </c>
      <c r="S6" s="4">
        <f t="shared" ref="S6:S7" si="3">((N6*Q6)-(M6*P6))/((P6*P6)-(Q6*O6))</f>
        <v>-0.58359132304150663</v>
      </c>
      <c r="T6" s="5">
        <f t="shared" ref="T6:U7" si="4">(R6/-1)</f>
        <v>8.7319715400679496E-2</v>
      </c>
      <c r="U6" s="5">
        <f t="shared" si="4"/>
        <v>0.58359132304150663</v>
      </c>
    </row>
    <row r="7" spans="1:21" x14ac:dyDescent="0.3">
      <c r="A7" s="2">
        <f t="shared" ref="A7:A30" si="5">A6+0.2</f>
        <v>-1.6</v>
      </c>
      <c r="B7" s="2">
        <f t="shared" si="0"/>
        <v>288.36160000000001</v>
      </c>
      <c r="C7" s="6" t="s">
        <v>9</v>
      </c>
      <c r="D7" s="7">
        <v>1.8478000000000001</v>
      </c>
      <c r="E7" s="2"/>
      <c r="F7" s="2"/>
      <c r="G7" s="2">
        <f>$D$7*E8</f>
        <v>1.8478000000000001</v>
      </c>
      <c r="H7" s="2">
        <f t="shared" ref="H7:I7" si="6">$D$7*F8</f>
        <v>-11.144636140000001</v>
      </c>
      <c r="I7" s="2">
        <f t="shared" si="6"/>
        <v>53.538119671182002</v>
      </c>
      <c r="K7" s="4">
        <f>D24</f>
        <v>2.0059900638975554</v>
      </c>
      <c r="L7" s="4">
        <f>D25</f>
        <v>-1.9995882107547469</v>
      </c>
      <c r="M7" s="4">
        <f>I26</f>
        <v>0.23411254318369146</v>
      </c>
      <c r="N7" s="4">
        <f>H26</f>
        <v>8.8137187967783248E-2</v>
      </c>
      <c r="O7" s="4">
        <f>F29</f>
        <v>-3.9880198722048892</v>
      </c>
      <c r="P7" s="4">
        <f>G29</f>
        <v>14.976970965496774</v>
      </c>
      <c r="Q7" s="4">
        <f>H29</f>
        <v>38.106189652753038</v>
      </c>
      <c r="R7" s="4">
        <f t="shared" si="2"/>
        <v>-5.9893859681616575E-3</v>
      </c>
      <c r="S7" s="4">
        <f t="shared" si="3"/>
        <v>-3.9259377553253137E-4</v>
      </c>
      <c r="T7" s="5">
        <f t="shared" si="4"/>
        <v>5.9893859681616575E-3</v>
      </c>
      <c r="U7" s="5">
        <f t="shared" si="4"/>
        <v>3.9259377553253137E-4</v>
      </c>
    </row>
    <row r="8" spans="1:21" x14ac:dyDescent="0.3">
      <c r="A8" s="2">
        <f t="shared" si="5"/>
        <v>-1.4000000000000001</v>
      </c>
      <c r="B8" s="2">
        <f t="shared" si="0"/>
        <v>239.03360000000004</v>
      </c>
      <c r="E8" s="8">
        <f>SUM(E5:E7)</f>
        <v>1</v>
      </c>
      <c r="F8" s="8">
        <f t="shared" ref="F8:I8" si="7">SUM(F5:F7)</f>
        <v>-6.0312999999999999</v>
      </c>
      <c r="G8" s="8">
        <f>SUM(G5:G7)</f>
        <v>28.97397969</v>
      </c>
      <c r="H8" s="9">
        <f t="shared" si="7"/>
        <v>-16.103562324297009</v>
      </c>
      <c r="I8" s="10">
        <f t="shared" si="7"/>
        <v>71.835036523338488</v>
      </c>
    </row>
    <row r="9" spans="1:21" x14ac:dyDescent="0.3">
      <c r="A9" s="2">
        <f t="shared" si="5"/>
        <v>-1.2000000000000002</v>
      </c>
      <c r="B9" s="2">
        <f t="shared" si="0"/>
        <v>196.45760000000001</v>
      </c>
      <c r="E9" s="2"/>
      <c r="F9" s="2">
        <f>$D$6*E11</f>
        <v>1.9686999999999999</v>
      </c>
      <c r="G9" s="2">
        <f t="shared" ref="G9:H9" si="8">$D$6*F11</f>
        <v>-7.9980406199999994</v>
      </c>
      <c r="H9" s="2">
        <f t="shared" si="8"/>
        <v>44.933095107109004</v>
      </c>
    </row>
    <row r="10" spans="1:21" x14ac:dyDescent="0.3">
      <c r="A10" s="2">
        <f t="shared" si="5"/>
        <v>-1.0000000000000002</v>
      </c>
      <c r="B10" s="2">
        <f t="shared" si="0"/>
        <v>160.00000000000003</v>
      </c>
      <c r="E10" s="2"/>
      <c r="F10" s="2"/>
      <c r="G10" s="2">
        <f>$D$7*E11</f>
        <v>1.8478000000000001</v>
      </c>
      <c r="H10" s="2">
        <f>$D$7*F11</f>
        <v>-7.5068722799999996</v>
      </c>
      <c r="K10" s="19" t="s">
        <v>19</v>
      </c>
      <c r="L10" s="19"/>
      <c r="M10" s="11" t="s">
        <v>20</v>
      </c>
      <c r="N10" s="11" t="s">
        <v>20</v>
      </c>
      <c r="O10" s="11" t="s">
        <v>20</v>
      </c>
    </row>
    <row r="11" spans="1:21" x14ac:dyDescent="0.3">
      <c r="A11" s="2">
        <f t="shared" si="5"/>
        <v>-0.80000000000000027</v>
      </c>
      <c r="B11" s="2">
        <f t="shared" si="0"/>
        <v>129.06560000000005</v>
      </c>
      <c r="E11" s="8">
        <f>SUM(E8:E10)</f>
        <v>1</v>
      </c>
      <c r="F11" s="12">
        <f>SUM(F8:F10)</f>
        <v>-4.0625999999999998</v>
      </c>
      <c r="G11" s="12">
        <f t="shared" ref="G11:H11" si="9">SUM(G8:G10)</f>
        <v>22.823739070000002</v>
      </c>
      <c r="H11" s="12">
        <f t="shared" si="9"/>
        <v>21.322660502811996</v>
      </c>
      <c r="K11" s="2" t="s">
        <v>21</v>
      </c>
      <c r="L11" s="4">
        <f>K7</f>
        <v>2.0059900638975554</v>
      </c>
      <c r="M11" s="8">
        <f>(K7^2 + 4*L7)</f>
        <v>-3.9743567065632694</v>
      </c>
      <c r="N11" s="2">
        <f>ABS(M11)</f>
        <v>3.9743567065632694</v>
      </c>
      <c r="O11" s="2">
        <v>-1</v>
      </c>
      <c r="P11" s="13">
        <f>L11/2</f>
        <v>1.0029950319487777</v>
      </c>
      <c r="Q11" s="13" t="s">
        <v>22</v>
      </c>
      <c r="R11" s="13">
        <f>SQRT(N11)/2</f>
        <v>0.9967894344548488</v>
      </c>
      <c r="S11" s="13" t="s">
        <v>23</v>
      </c>
    </row>
    <row r="12" spans="1:21" x14ac:dyDescent="0.3">
      <c r="A12" s="2">
        <f t="shared" si="5"/>
        <v>-0.60000000000000031</v>
      </c>
      <c r="B12" s="2">
        <f t="shared" si="0"/>
        <v>103.09760000000003</v>
      </c>
      <c r="K12" s="2" t="s">
        <v>24</v>
      </c>
      <c r="L12" s="4">
        <f>K7</f>
        <v>2.0059900638975554</v>
      </c>
      <c r="M12" s="8">
        <f>(K7^2 + 4*L7)</f>
        <v>-3.9743567065632694</v>
      </c>
      <c r="N12" s="2">
        <f>ABS(M12)</f>
        <v>3.9743567065632694</v>
      </c>
      <c r="O12" s="2">
        <v>-1</v>
      </c>
      <c r="P12" s="13">
        <f>L12/2</f>
        <v>1.0029950319487777</v>
      </c>
      <c r="Q12" s="13" t="s">
        <v>25</v>
      </c>
      <c r="R12" s="13">
        <f>SQRT(N12)/2</f>
        <v>0.9967894344548488</v>
      </c>
      <c r="S12" s="13" t="s">
        <v>23</v>
      </c>
    </row>
    <row r="13" spans="1:21" x14ac:dyDescent="0.3">
      <c r="A13" s="2">
        <f t="shared" si="5"/>
        <v>-0.4000000000000003</v>
      </c>
      <c r="B13" s="2">
        <f t="shared" si="0"/>
        <v>81.577600000000032</v>
      </c>
    </row>
    <row r="14" spans="1:21" x14ac:dyDescent="0.3">
      <c r="A14" s="2">
        <f t="shared" si="5"/>
        <v>-0.20000000000000029</v>
      </c>
      <c r="B14" s="2">
        <f t="shared" si="0"/>
        <v>64.025600000000026</v>
      </c>
      <c r="E14" s="3">
        <f>E5</f>
        <v>1</v>
      </c>
      <c r="F14" s="3">
        <f t="shared" ref="F14:I14" si="10">F5</f>
        <v>-8</v>
      </c>
      <c r="G14" s="3">
        <f t="shared" si="10"/>
        <v>39</v>
      </c>
      <c r="H14" s="3">
        <f t="shared" si="10"/>
        <v>-62</v>
      </c>
      <c r="I14" s="3">
        <f t="shared" si="10"/>
        <v>50</v>
      </c>
      <c r="K14" s="14" t="s">
        <v>26</v>
      </c>
      <c r="L14" s="14" t="s">
        <v>27</v>
      </c>
      <c r="M14" s="14" t="s">
        <v>28</v>
      </c>
    </row>
    <row r="15" spans="1:21" x14ac:dyDescent="0.3">
      <c r="A15" s="2">
        <f t="shared" si="5"/>
        <v>-2.7755575615628914E-16</v>
      </c>
      <c r="B15" s="2">
        <f t="shared" si="0"/>
        <v>50.000000000000014</v>
      </c>
      <c r="C15" s="6" t="s">
        <v>8</v>
      </c>
      <c r="D15" s="15">
        <f>D6+R5</f>
        <v>2.0933097792982349</v>
      </c>
      <c r="E15" s="2"/>
      <c r="F15" s="2">
        <f>$D$15*E17</f>
        <v>2.0933097792982349</v>
      </c>
      <c r="G15" s="2">
        <f t="shared" ref="G15:I15" si="11">$D$15*F17</f>
        <v>-12.364532402280256</v>
      </c>
      <c r="H15" s="2">
        <f t="shared" si="11"/>
        <v>52.792164665982014</v>
      </c>
      <c r="I15" s="2">
        <f t="shared" si="11"/>
        <v>-1.7667123512093228</v>
      </c>
      <c r="K15" s="2">
        <f>E26</f>
        <v>1</v>
      </c>
      <c r="L15" s="2">
        <f>F26</f>
        <v>-5.9940099361024446</v>
      </c>
      <c r="M15" s="2">
        <f>G26</f>
        <v>24.976487414520527</v>
      </c>
    </row>
    <row r="16" spans="1:21" x14ac:dyDescent="0.3">
      <c r="A16" s="2">
        <f t="shared" si="5"/>
        <v>0.19999999999999973</v>
      </c>
      <c r="B16" s="2">
        <f t="shared" si="0"/>
        <v>39.097600000000014</v>
      </c>
      <c r="C16" s="6" t="s">
        <v>9</v>
      </c>
      <c r="D16" s="15">
        <f>D7+S5</f>
        <v>-1.4159968877132403</v>
      </c>
      <c r="E16" s="2"/>
      <c r="F16" s="2"/>
      <c r="G16" s="2">
        <f>$D$16*E17</f>
        <v>-1.4159968877132403</v>
      </c>
      <c r="H16" s="2">
        <f t="shared" ref="H16:I16" si="12">$D$16*F17</f>
        <v>8.3638549691999327</v>
      </c>
      <c r="I16" s="2">
        <f t="shared" si="12"/>
        <v>-35.710692035144433</v>
      </c>
    </row>
    <row r="17" spans="1:22" x14ac:dyDescent="0.3">
      <c r="A17" s="2">
        <f t="shared" si="5"/>
        <v>0.39999999999999974</v>
      </c>
      <c r="B17" s="2">
        <f t="shared" si="0"/>
        <v>30.953600000000009</v>
      </c>
      <c r="E17" s="8">
        <f>SUM(E14:E16)</f>
        <v>1</v>
      </c>
      <c r="F17" s="8">
        <f t="shared" ref="F17:I17" si="13">SUM(F14:F16)</f>
        <v>-5.9066902207017655</v>
      </c>
      <c r="G17" s="8">
        <f t="shared" si="13"/>
        <v>25.219470710006505</v>
      </c>
      <c r="H17" s="9">
        <f t="shared" si="13"/>
        <v>-0.84398036481805327</v>
      </c>
      <c r="I17" s="10">
        <f t="shared" si="13"/>
        <v>12.522595613646246</v>
      </c>
      <c r="K17" s="20"/>
      <c r="L17" s="20"/>
      <c r="M17" s="20"/>
      <c r="N17" s="11" t="s">
        <v>29</v>
      </c>
      <c r="O17" s="11" t="s">
        <v>30</v>
      </c>
      <c r="P17" s="11"/>
      <c r="Q17" s="11" t="s">
        <v>31</v>
      </c>
      <c r="R17" s="11" t="s">
        <v>31</v>
      </c>
    </row>
    <row r="18" spans="1:22" x14ac:dyDescent="0.3">
      <c r="A18" s="2">
        <f t="shared" si="5"/>
        <v>0.59999999999999976</v>
      </c>
      <c r="B18" s="2">
        <f t="shared" si="0"/>
        <v>25.241600000000009</v>
      </c>
      <c r="E18" s="2"/>
      <c r="F18" s="2">
        <f>$D$15*E20</f>
        <v>2.0933097792982349</v>
      </c>
      <c r="G18" s="2">
        <f t="shared" ref="G18:H18" si="14">$D$15*F20</f>
        <v>-7.9825865701746306</v>
      </c>
      <c r="H18" s="2">
        <f t="shared" si="14"/>
        <v>33.118018002034717</v>
      </c>
      <c r="K18" s="2" t="s">
        <v>32</v>
      </c>
      <c r="L18" s="2">
        <f>ABS(L15)</f>
        <v>5.9940099361024446</v>
      </c>
      <c r="M18" s="2" t="s">
        <v>22</v>
      </c>
      <c r="N18" s="2">
        <f>L15^2</f>
        <v>35.928155114094835</v>
      </c>
      <c r="O18" s="2">
        <f>4*K15*M15</f>
        <v>99.905949658082108</v>
      </c>
      <c r="P18" s="2">
        <f>N18-O18</f>
        <v>-63.977794543987272</v>
      </c>
      <c r="Q18" s="2">
        <f>SQRT(P18*-1)</f>
        <v>7.9986120385969013</v>
      </c>
      <c r="R18" s="2">
        <v>-1</v>
      </c>
      <c r="S18" s="13">
        <f>L18/2</f>
        <v>2.9970049680512223</v>
      </c>
      <c r="T18" s="13" t="s">
        <v>22</v>
      </c>
      <c r="U18" s="13">
        <f>Q18/2</f>
        <v>3.9993060192984506</v>
      </c>
      <c r="V18" s="13" t="s">
        <v>23</v>
      </c>
    </row>
    <row r="19" spans="1:22" x14ac:dyDescent="0.3">
      <c r="A19" s="2">
        <f t="shared" si="5"/>
        <v>0.79999999999999982</v>
      </c>
      <c r="B19" s="2">
        <f t="shared" si="0"/>
        <v>21.6736</v>
      </c>
      <c r="E19" s="2"/>
      <c r="F19" s="2"/>
      <c r="G19" s="2">
        <f>D16*E20</f>
        <v>-1.4159968877132403</v>
      </c>
      <c r="H19" s="2">
        <f>$D$16*F20</f>
        <v>5.3997348366939422</v>
      </c>
      <c r="K19" s="2" t="s">
        <v>33</v>
      </c>
      <c r="L19" s="2">
        <f>L18</f>
        <v>5.9940099361024446</v>
      </c>
      <c r="M19" s="2" t="s">
        <v>25</v>
      </c>
      <c r="N19" s="2">
        <f>L15^2</f>
        <v>35.928155114094835</v>
      </c>
      <c r="O19" s="2">
        <f>4*K15*M15</f>
        <v>99.905949658082108</v>
      </c>
      <c r="P19" s="2">
        <f>N19-O19</f>
        <v>-63.977794543987272</v>
      </c>
      <c r="Q19" s="2">
        <f>SQRT(P19*-1)</f>
        <v>7.9986120385969013</v>
      </c>
      <c r="R19" s="2">
        <v>-1</v>
      </c>
      <c r="S19" s="13">
        <f>L19/2</f>
        <v>2.9970049680512223</v>
      </c>
      <c r="T19" s="13" t="s">
        <v>25</v>
      </c>
      <c r="U19" s="13">
        <f>Q19/2</f>
        <v>3.9993060192984506</v>
      </c>
      <c r="V19" s="13" t="s">
        <v>23</v>
      </c>
    </row>
    <row r="20" spans="1:22" x14ac:dyDescent="0.3">
      <c r="A20" s="2">
        <f t="shared" si="5"/>
        <v>0.99999999999999978</v>
      </c>
      <c r="B20" s="2">
        <f t="shared" si="0"/>
        <v>20.000000000000004</v>
      </c>
      <c r="E20" s="8">
        <f>SUM(E17:E19)</f>
        <v>1</v>
      </c>
      <c r="F20" s="12">
        <f t="shared" ref="F20:H20" si="15">SUM(F17:F19)</f>
        <v>-3.8133804414035306</v>
      </c>
      <c r="G20" s="12">
        <f t="shared" si="15"/>
        <v>15.820887252118633</v>
      </c>
      <c r="H20" s="12">
        <f t="shared" si="15"/>
        <v>37.67377247391061</v>
      </c>
    </row>
    <row r="21" spans="1:22" x14ac:dyDescent="0.3">
      <c r="A21" s="2">
        <f t="shared" si="5"/>
        <v>1.1999999999999997</v>
      </c>
      <c r="B21" s="2">
        <f t="shared" si="0"/>
        <v>20.009600000000006</v>
      </c>
    </row>
    <row r="22" spans="1:22" x14ac:dyDescent="0.3">
      <c r="A22" s="2">
        <f t="shared" si="5"/>
        <v>1.3999999999999997</v>
      </c>
      <c r="B22" s="2">
        <f t="shared" si="0"/>
        <v>21.529600000000002</v>
      </c>
    </row>
    <row r="23" spans="1:22" x14ac:dyDescent="0.3">
      <c r="A23" s="2">
        <f t="shared" si="5"/>
        <v>1.5999999999999996</v>
      </c>
      <c r="B23" s="2">
        <f t="shared" si="0"/>
        <v>24.425599999999989</v>
      </c>
      <c r="E23" s="3">
        <f>E14</f>
        <v>1</v>
      </c>
      <c r="F23" s="3">
        <f t="shared" ref="F23:I23" si="16">F14</f>
        <v>-8</v>
      </c>
      <c r="G23" s="3">
        <f t="shared" si="16"/>
        <v>39</v>
      </c>
      <c r="H23" s="3">
        <f t="shared" si="16"/>
        <v>-62</v>
      </c>
      <c r="I23" s="3">
        <f t="shared" si="16"/>
        <v>50</v>
      </c>
    </row>
    <row r="24" spans="1:22" x14ac:dyDescent="0.3">
      <c r="A24" s="2">
        <f t="shared" si="5"/>
        <v>1.7999999999999996</v>
      </c>
      <c r="B24" s="2">
        <f t="shared" si="0"/>
        <v>28.601599999999976</v>
      </c>
      <c r="C24" s="6" t="s">
        <v>8</v>
      </c>
      <c r="D24" s="15">
        <f>D15+R6</f>
        <v>2.0059900638975554</v>
      </c>
      <c r="E24" s="2"/>
      <c r="F24" s="2">
        <f>$D$24*E26</f>
        <v>2.0059900638975554</v>
      </c>
      <c r="G24" s="2">
        <f t="shared" ref="G24:I24" si="17">$D$24*F26</f>
        <v>-12.023924374724725</v>
      </c>
      <c r="H24" s="2">
        <f t="shared" si="17"/>
        <v>50.102585584590521</v>
      </c>
      <c r="I24" s="2">
        <f t="shared" si="17"/>
        <v>0.17680232332324436</v>
      </c>
    </row>
    <row r="25" spans="1:22" x14ac:dyDescent="0.3">
      <c r="A25" s="16">
        <f>A24+0.2</f>
        <v>1.9999999999999996</v>
      </c>
      <c r="B25" s="2">
        <f t="shared" si="0"/>
        <v>34</v>
      </c>
      <c r="C25" s="6" t="s">
        <v>9</v>
      </c>
      <c r="D25" s="15">
        <f>D16+S6</f>
        <v>-1.9995882107547469</v>
      </c>
      <c r="E25" s="2"/>
      <c r="F25" s="2"/>
      <c r="G25" s="2">
        <f>$D$25*E26</f>
        <v>-1.9995882107547469</v>
      </c>
      <c r="H25" s="2">
        <f t="shared" ref="H25:I25" si="18">$D$25*F26</f>
        <v>11.985551603377262</v>
      </c>
      <c r="I25" s="2">
        <f t="shared" si="18"/>
        <v>-49.942689780139553</v>
      </c>
    </row>
    <row r="26" spans="1:22" x14ac:dyDescent="0.3">
      <c r="A26" s="2">
        <f t="shared" si="5"/>
        <v>2.1999999999999997</v>
      </c>
      <c r="B26" s="2">
        <f t="shared" si="0"/>
        <v>40.601600000000005</v>
      </c>
      <c r="E26" s="14">
        <f>SUM(E23:E25)</f>
        <v>1</v>
      </c>
      <c r="F26" s="14">
        <f t="shared" ref="F26:I26" si="19">SUM(F23:F25)</f>
        <v>-5.9940099361024446</v>
      </c>
      <c r="G26" s="14">
        <f t="shared" si="19"/>
        <v>24.976487414520527</v>
      </c>
      <c r="H26" s="9">
        <f t="shared" si="19"/>
        <v>8.8137187967783248E-2</v>
      </c>
      <c r="I26" s="9">
        <f t="shared" si="19"/>
        <v>0.23411254318369146</v>
      </c>
    </row>
    <row r="27" spans="1:22" x14ac:dyDescent="0.3">
      <c r="A27" s="2">
        <f t="shared" si="5"/>
        <v>2.4</v>
      </c>
      <c r="B27" s="2">
        <f t="shared" si="0"/>
        <v>48.425600000000003</v>
      </c>
      <c r="E27" s="2"/>
      <c r="F27" s="2">
        <f>$D$24*E29</f>
        <v>2.0059900638975554</v>
      </c>
      <c r="G27" s="2">
        <f t="shared" ref="G27:H27" si="20">$D$24*F29</f>
        <v>-7.999928238269006</v>
      </c>
      <c r="H27" s="2">
        <f t="shared" si="20"/>
        <v>30.043654944068706</v>
      </c>
    </row>
    <row r="28" spans="1:22" x14ac:dyDescent="0.3">
      <c r="A28" s="2">
        <f t="shared" si="5"/>
        <v>2.6</v>
      </c>
      <c r="B28" s="2">
        <f t="shared" si="0"/>
        <v>57.529599999999988</v>
      </c>
      <c r="E28" s="2"/>
      <c r="F28" s="2"/>
      <c r="G28" s="2">
        <f>$D$25*E29</f>
        <v>-1.9995882107547469</v>
      </c>
      <c r="H28" s="2">
        <f>$D$25*F29</f>
        <v>7.9743975207165487</v>
      </c>
    </row>
    <row r="29" spans="1:22" x14ac:dyDescent="0.3">
      <c r="A29" s="2">
        <f t="shared" si="5"/>
        <v>2.8000000000000003</v>
      </c>
      <c r="B29" s="2">
        <f t="shared" si="0"/>
        <v>68.009600000000006</v>
      </c>
      <c r="E29" s="8">
        <f>SUM(E26:E28)</f>
        <v>1</v>
      </c>
      <c r="F29" s="8">
        <f t="shared" ref="F29:H29" si="21">SUM(F26:F28)</f>
        <v>-3.9880198722048892</v>
      </c>
      <c r="G29" s="8">
        <f t="shared" si="21"/>
        <v>14.976970965496774</v>
      </c>
      <c r="H29" s="8">
        <f t="shared" si="21"/>
        <v>38.106189652753038</v>
      </c>
    </row>
    <row r="30" spans="1:22" x14ac:dyDescent="0.3">
      <c r="A30" s="2">
        <f t="shared" si="5"/>
        <v>3.0000000000000004</v>
      </c>
      <c r="B30" s="2">
        <f t="shared" si="0"/>
        <v>80.000000000000028</v>
      </c>
    </row>
  </sheetData>
  <mergeCells count="4">
    <mergeCell ref="A1:B1"/>
    <mergeCell ref="A2:D2"/>
    <mergeCell ref="K10:L10"/>
    <mergeCell ref="K17:M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Valencia</cp:lastModifiedBy>
  <dcterms:created xsi:type="dcterms:W3CDTF">2020-09-23T15:52:56Z</dcterms:created>
  <dcterms:modified xsi:type="dcterms:W3CDTF">2020-09-24T02:25:35Z</dcterms:modified>
</cp:coreProperties>
</file>