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3"/>
  <workbookPr autoCompressPictures="0"/>
  <mc:AlternateContent xmlns:mc="http://schemas.openxmlformats.org/markup-compatibility/2006">
    <mc:Choice Requires="x15">
      <x15ac:absPath xmlns:x15ac="http://schemas.microsoft.com/office/spreadsheetml/2010/11/ac" url="/Users/EthienneC/Desktop/4a/planning/"/>
    </mc:Choice>
  </mc:AlternateContent>
  <xr:revisionPtr revIDLastSave="0" documentId="13_ncr:1_{88A44935-5246-9D49-B307-649F9622EDAF}" xr6:coauthVersionLast="45" xr6:coauthVersionMax="45" xr10:uidLastSave="{00000000-0000-0000-0000-000000000000}"/>
  <bookViews>
    <workbookView xWindow="0" yWindow="500" windowWidth="22360" windowHeight="14240" tabRatio="990" xr2:uid="{00000000-000D-0000-FFFF-FFFF00000000}"/>
  </bookViews>
  <sheets>
    <sheet name="Loc_Methods" sheetId="1" r:id="rId1"/>
    <sheet name="Chapter_Pages" sheetId="2" r:id="rId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2" i="2" l="1"/>
  <c r="E2" i="2"/>
  <c r="D3" i="2"/>
  <c r="E3" i="2"/>
  <c r="D4" i="2"/>
  <c r="E4" i="2"/>
  <c r="D5" i="2"/>
  <c r="E5" i="2"/>
  <c r="D6" i="2"/>
  <c r="E6" i="2"/>
  <c r="D7" i="2"/>
  <c r="E7" i="2"/>
  <c r="D8" i="2"/>
  <c r="E8" i="2"/>
  <c r="D9" i="2"/>
  <c r="E9" i="2"/>
  <c r="D10" i="2"/>
  <c r="E10" i="2"/>
  <c r="D11" i="2"/>
  <c r="E11" i="2"/>
  <c r="D12" i="2"/>
  <c r="E12" i="2"/>
  <c r="D13" i="2"/>
  <c r="E13" i="2"/>
  <c r="D14" i="2"/>
  <c r="E14" i="2"/>
  <c r="D15" i="2"/>
  <c r="E15" i="2"/>
  <c r="D16" i="2"/>
  <c r="E16" i="2"/>
  <c r="D17" i="2"/>
  <c r="E17" i="2"/>
  <c r="E18" i="2"/>
  <c r="E19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C21" i="2"/>
  <c r="C22" i="2"/>
  <c r="C28" i="2"/>
  <c r="F28" i="2"/>
  <c r="C27" i="2"/>
  <c r="F27" i="2"/>
  <c r="C26" i="2"/>
  <c r="F26" i="2"/>
  <c r="C25" i="2"/>
  <c r="F25" i="2"/>
  <c r="C24" i="2"/>
  <c r="F24" i="2"/>
  <c r="F19" i="2"/>
  <c r="D18" i="2"/>
  <c r="D19" i="2"/>
  <c r="E2" i="1"/>
  <c r="F2" i="1"/>
  <c r="E3" i="1"/>
  <c r="F3" i="1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F15" i="1"/>
  <c r="F16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C18" i="1"/>
  <c r="C19" i="1"/>
  <c r="C25" i="1"/>
  <c r="F25" i="1"/>
  <c r="C24" i="1"/>
  <c r="F24" i="1"/>
  <c r="C23" i="1"/>
  <c r="F23" i="1"/>
  <c r="C22" i="1"/>
  <c r="F22" i="1"/>
  <c r="C21" i="1"/>
  <c r="F21" i="1"/>
  <c r="G16" i="1"/>
  <c r="E15" i="1"/>
  <c r="E16" i="1"/>
</calcChain>
</file>

<file path=xl/sharedStrings.xml><?xml version="1.0" encoding="utf-8"?>
<sst xmlns="http://schemas.openxmlformats.org/spreadsheetml/2006/main" count="70" uniqueCount="53">
  <si>
    <t>n</t>
  </si>
  <si>
    <t>Class Name</t>
  </si>
  <si>
    <t>Class LOC</t>
  </si>
  <si>
    <t>Number of Methods</t>
  </si>
  <si>
    <t>LOC/Method</t>
  </si>
  <si>
    <t>ln(xi)</t>
  </si>
  <si>
    <t xml:space="preserve"> (ln(xi) - avg)^2 </t>
  </si>
  <si>
    <t>each_char</t>
  </si>
  <si>
    <t>string_read</t>
  </si>
  <si>
    <t>single_character</t>
  </si>
  <si>
    <t>each_line</t>
  </si>
  <si>
    <t>single_char</t>
  </si>
  <si>
    <t>string_builder</t>
  </si>
  <si>
    <t>string_manager</t>
  </si>
  <si>
    <t>list_clump</t>
  </si>
  <si>
    <t>list_clip</t>
  </si>
  <si>
    <t>string_decrementer</t>
  </si>
  <si>
    <t>Char</t>
  </si>
  <si>
    <t>Character</t>
  </si>
  <si>
    <t>Converter</t>
  </si>
  <si>
    <t>TOTAL</t>
  </si>
  <si>
    <t>AVG</t>
  </si>
  <si>
    <t>Var</t>
  </si>
  <si>
    <t>Standard deviation</t>
  </si>
  <si>
    <t>ln(VS)</t>
  </si>
  <si>
    <t>VS</t>
  </si>
  <si>
    <t>ln(S)</t>
  </si>
  <si>
    <t>S</t>
  </si>
  <si>
    <t>ln(M)</t>
  </si>
  <si>
    <t>M</t>
  </si>
  <si>
    <t>ln(L)</t>
  </si>
  <si>
    <t>L</t>
  </si>
  <si>
    <t>ln(VL)</t>
  </si>
  <si>
    <t>VL</t>
  </si>
  <si>
    <t>Chapter</t>
  </si>
  <si>
    <t>Pages</t>
  </si>
  <si>
    <t>Pages/Chapter</t>
  </si>
  <si>
    <t>Preface</t>
  </si>
  <si>
    <t>Chapter 1</t>
  </si>
  <si>
    <t>Chapter 2</t>
  </si>
  <si>
    <t>Chapter 3</t>
  </si>
  <si>
    <t>Chapter 4</t>
  </si>
  <si>
    <t>Chapter 5</t>
  </si>
  <si>
    <t>Chapter 6</t>
  </si>
  <si>
    <t>Chapter 7</t>
  </si>
  <si>
    <t>Chapter 8</t>
  </si>
  <si>
    <t>Chapter 9</t>
  </si>
  <si>
    <t>Appendix A</t>
  </si>
  <si>
    <t>Appendix B</t>
  </si>
  <si>
    <t>Appendix C</t>
  </si>
  <si>
    <t>Appendix D</t>
  </si>
  <si>
    <t>Appendix E</t>
  </si>
  <si>
    <t>Appendix 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</si>
</sst>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6" x14ac:knownFonts="1">
    <font>
      <sz val="12"/>
      <color rgb="FF000000"/>
      <name val="Calibri"/>
      <family val="2"/>
      <charset val="1"/>
    </font>
    <font>
      <sz val="12"/>
      <color rgb="FF000000"/>
      <name val="Times New Roman"/>
      <family val="1"/>
      <charset val="1"/>
    </font>
    <font>
      <b/>
      <sz val="12"/>
      <color rgb="FF000000"/>
      <name val="Times New Roman"/>
      <family val="1"/>
      <charset val="1"/>
    </font>
    <font>
      <b/>
      <i/>
      <sz val="12"/>
      <color rgb="FF000000"/>
      <name val="Times New Roman"/>
      <family val="1"/>
      <charset val="1"/>
    </font>
    <font>
      <sz val="10"/>
      <color rgb="FF000000"/>
      <name val="Times New Roman"/>
      <family val="1"/>
      <charset val="161"/>
    </font>
    <font>
      <b/>
      <sz val="10"/>
      <color rgb="FF000000"/>
      <name val="Times New Roman"/>
      <family val="1"/>
      <charset val="161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70AD47"/>
        <bgColor rgb="FF339966"/>
      </patternFill>
    </fill>
    <fill>
      <patternFill patternType="solid">
        <fgColor theme="3" tint="0.79998168889431442"/>
        <bgColor rgb="FFFFFF00"/>
      </patternFill>
    </fill>
  </fills>
  <borders count="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164" fontId="1" fillId="0" borderId="4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4" xfId="0" applyFont="1" applyBorder="1"/>
    <xf numFmtId="0" fontId="2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164" fontId="1" fillId="0" borderId="5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2" fillId="2" borderId="5" xfId="0" applyFont="1" applyFill="1" applyBorder="1"/>
    <xf numFmtId="0" fontId="1" fillId="0" borderId="5" xfId="0" applyFont="1" applyBorder="1" applyAlignment="1">
      <alignment horizontal="center" vertical="center"/>
    </xf>
    <xf numFmtId="0" fontId="2" fillId="0" borderId="0" xfId="0" applyFont="1" applyBorder="1"/>
    <xf numFmtId="0" fontId="1" fillId="0" borderId="0" xfId="0" applyFont="1" applyBorder="1"/>
    <xf numFmtId="0" fontId="2" fillId="3" borderId="5" xfId="0" applyFont="1" applyFill="1" applyBorder="1"/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164" fontId="2" fillId="4" borderId="4" xfId="0" applyNumberFormat="1" applyFont="1" applyFill="1" applyBorder="1" applyAlignment="1">
      <alignment horizontal="center" vertical="center"/>
    </xf>
    <xf numFmtId="0" fontId="2" fillId="4" borderId="5" xfId="0" applyFont="1" applyFill="1" applyBorder="1"/>
    <xf numFmtId="0" fontId="1" fillId="4" borderId="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25"/>
  <sheetViews>
    <sheetView tabSelected="1" workbookViewId="0">
      <selection activeCell="B15" sqref="B15:G16"/>
    </sheetView>
  </sheetViews>
  <sheetFormatPr baseColWidth="10" defaultColWidth="8.83203125" defaultRowHeight="16" x14ac:dyDescent="0.2"/>
  <cols>
    <col min="1" max="1" width="8.83203125" style="1"/>
    <col min="2" max="2" width="15.1640625" style="1" customWidth="1"/>
    <col min="3" max="3" width="15.6640625" style="1" customWidth="1"/>
    <col min="4" max="4" width="28" style="1" customWidth="1"/>
    <col min="5" max="5" width="17.33203125" style="1" customWidth="1"/>
    <col min="6" max="6" width="19.6640625" style="1" customWidth="1"/>
    <col min="7" max="7" width="20.33203125" style="1" customWidth="1"/>
    <col min="8" max="1025" width="8.83203125" style="1"/>
  </cols>
  <sheetData>
    <row r="1" spans="1:7" ht="18" customHeight="1" x14ac:dyDescent="0.2">
      <c r="A1" s="2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5" t="s">
        <v>6</v>
      </c>
    </row>
    <row r="2" spans="1:7" ht="17" x14ac:dyDescent="0.2">
      <c r="A2" s="6">
        <v>1</v>
      </c>
      <c r="B2" s="7" t="s">
        <v>7</v>
      </c>
      <c r="C2" s="7">
        <v>18</v>
      </c>
      <c r="D2" s="7">
        <v>3</v>
      </c>
      <c r="E2" s="8">
        <f t="shared" ref="E2:E14" si="0">C2/D2</f>
        <v>6</v>
      </c>
      <c r="F2" s="9">
        <f t="shared" ref="F2:F14" si="1">LN(E2)</f>
        <v>1.791759469228055</v>
      </c>
      <c r="G2" s="10">
        <f t="shared" ref="G2:G14" si="2">(F2 - $F$16)^2</f>
        <v>1.0196113404699423</v>
      </c>
    </row>
    <row r="3" spans="1:7" ht="17" x14ac:dyDescent="0.2">
      <c r="A3" s="11">
        <v>2</v>
      </c>
      <c r="B3" s="12" t="s">
        <v>8</v>
      </c>
      <c r="C3" s="12">
        <v>18</v>
      </c>
      <c r="D3" s="12">
        <v>3</v>
      </c>
      <c r="E3" s="13">
        <f t="shared" si="0"/>
        <v>6</v>
      </c>
      <c r="F3" s="14">
        <f t="shared" si="1"/>
        <v>1.791759469228055</v>
      </c>
      <c r="G3" s="10">
        <f t="shared" si="2"/>
        <v>1.0196113404699423</v>
      </c>
    </row>
    <row r="4" spans="1:7" ht="17" x14ac:dyDescent="0.2">
      <c r="A4" s="11">
        <v>3</v>
      </c>
      <c r="B4" s="12" t="s">
        <v>9</v>
      </c>
      <c r="C4" s="12">
        <v>25</v>
      </c>
      <c r="D4" s="12">
        <v>3</v>
      </c>
      <c r="E4" s="13">
        <f t="shared" si="0"/>
        <v>8.3333333333333339</v>
      </c>
      <c r="F4" s="14">
        <f t="shared" si="1"/>
        <v>2.120263536200091</v>
      </c>
      <c r="G4" s="10">
        <f t="shared" si="2"/>
        <v>0.46410700351241357</v>
      </c>
    </row>
    <row r="5" spans="1:7" ht="17" x14ac:dyDescent="0.2">
      <c r="A5" s="11">
        <v>4</v>
      </c>
      <c r="B5" s="12" t="s">
        <v>10</v>
      </c>
      <c r="C5" s="12">
        <v>31</v>
      </c>
      <c r="D5" s="12">
        <v>3</v>
      </c>
      <c r="E5" s="13">
        <f t="shared" si="0"/>
        <v>10.333333333333334</v>
      </c>
      <c r="F5" s="14">
        <f t="shared" si="1"/>
        <v>2.3353749158170367</v>
      </c>
      <c r="G5" s="10">
        <f t="shared" si="2"/>
        <v>0.21728893637694804</v>
      </c>
    </row>
    <row r="6" spans="1:7" ht="17" x14ac:dyDescent="0.2">
      <c r="A6" s="11">
        <v>5</v>
      </c>
      <c r="B6" s="12" t="s">
        <v>11</v>
      </c>
      <c r="C6" s="12">
        <v>37</v>
      </c>
      <c r="D6" s="12">
        <v>3</v>
      </c>
      <c r="E6" s="13">
        <f t="shared" si="0"/>
        <v>12.333333333333334</v>
      </c>
      <c r="F6" s="14">
        <f t="shared" si="1"/>
        <v>2.5123056239761148</v>
      </c>
      <c r="G6" s="10">
        <f t="shared" si="2"/>
        <v>8.364352634996762E-2</v>
      </c>
    </row>
    <row r="7" spans="1:7" ht="17" x14ac:dyDescent="0.2">
      <c r="A7" s="11">
        <v>6</v>
      </c>
      <c r="B7" s="12" t="s">
        <v>12</v>
      </c>
      <c r="C7" s="12">
        <v>82</v>
      </c>
      <c r="D7" s="12">
        <v>5</v>
      </c>
      <c r="E7" s="13">
        <f t="shared" si="0"/>
        <v>16.399999999999999</v>
      </c>
      <c r="F7" s="14">
        <f t="shared" si="1"/>
        <v>2.7972813348301528</v>
      </c>
      <c r="G7" s="10">
        <f t="shared" si="2"/>
        <v>1.7945346060241649E-5</v>
      </c>
    </row>
    <row r="8" spans="1:7" ht="17" x14ac:dyDescent="0.2">
      <c r="A8" s="11">
        <v>7</v>
      </c>
      <c r="B8" s="12" t="s">
        <v>13</v>
      </c>
      <c r="C8" s="12">
        <v>82</v>
      </c>
      <c r="D8" s="12">
        <v>4</v>
      </c>
      <c r="E8" s="13">
        <f t="shared" si="0"/>
        <v>20.5</v>
      </c>
      <c r="F8" s="14">
        <f t="shared" si="1"/>
        <v>3.0204248861443626</v>
      </c>
      <c r="G8" s="10">
        <f t="shared" si="2"/>
        <v>4.7920430752746268E-2</v>
      </c>
    </row>
    <row r="9" spans="1:7" ht="17" x14ac:dyDescent="0.2">
      <c r="A9" s="11">
        <v>8</v>
      </c>
      <c r="B9" s="12" t="s">
        <v>14</v>
      </c>
      <c r="C9" s="12">
        <v>87</v>
      </c>
      <c r="D9" s="12">
        <v>4</v>
      </c>
      <c r="E9" s="13">
        <f t="shared" si="0"/>
        <v>21.75</v>
      </c>
      <c r="F9" s="14">
        <f t="shared" si="1"/>
        <v>3.0796137575346929</v>
      </c>
      <c r="G9" s="10">
        <f t="shared" si="2"/>
        <v>7.7337511995958133E-2</v>
      </c>
    </row>
    <row r="10" spans="1:7" ht="17" x14ac:dyDescent="0.2">
      <c r="A10" s="11">
        <v>9</v>
      </c>
      <c r="B10" s="12" t="s">
        <v>15</v>
      </c>
      <c r="C10" s="12">
        <v>89</v>
      </c>
      <c r="D10" s="12">
        <v>4</v>
      </c>
      <c r="E10" s="13">
        <f t="shared" si="0"/>
        <v>22.25</v>
      </c>
      <c r="F10" s="14">
        <f t="shared" si="1"/>
        <v>3.1023420086122493</v>
      </c>
      <c r="G10" s="10">
        <f t="shared" si="2"/>
        <v>9.0495367177808636E-2</v>
      </c>
    </row>
    <row r="11" spans="1:7" ht="34" x14ac:dyDescent="0.2">
      <c r="A11" s="11">
        <v>10</v>
      </c>
      <c r="B11" s="12" t="s">
        <v>16</v>
      </c>
      <c r="C11" s="12">
        <v>230</v>
      </c>
      <c r="D11" s="12">
        <v>10</v>
      </c>
      <c r="E11" s="13">
        <f t="shared" si="0"/>
        <v>23</v>
      </c>
      <c r="F11" s="14">
        <f t="shared" si="1"/>
        <v>3.1354942159291497</v>
      </c>
      <c r="G11" s="10">
        <f t="shared" si="2"/>
        <v>0.11154042701674756</v>
      </c>
    </row>
    <row r="12" spans="1:7" ht="17" x14ac:dyDescent="0.2">
      <c r="A12" s="11">
        <v>11</v>
      </c>
      <c r="B12" s="12" t="s">
        <v>17</v>
      </c>
      <c r="C12" s="12">
        <v>85</v>
      </c>
      <c r="D12" s="12">
        <v>3</v>
      </c>
      <c r="E12" s="13">
        <f t="shared" si="0"/>
        <v>28.333333333333332</v>
      </c>
      <c r="F12" s="14">
        <f t="shared" si="1"/>
        <v>3.3440389678222067</v>
      </c>
      <c r="G12" s="10">
        <f t="shared" si="2"/>
        <v>0.29432951093937959</v>
      </c>
    </row>
    <row r="13" spans="1:7" ht="17" x14ac:dyDescent="0.2">
      <c r="A13" s="11">
        <v>12</v>
      </c>
      <c r="B13" s="12" t="s">
        <v>18</v>
      </c>
      <c r="C13" s="12">
        <v>87</v>
      </c>
      <c r="D13" s="12">
        <v>3</v>
      </c>
      <c r="E13" s="13">
        <f t="shared" si="0"/>
        <v>29</v>
      </c>
      <c r="F13" s="14">
        <f t="shared" si="1"/>
        <v>3.3672958299864741</v>
      </c>
      <c r="G13" s="10">
        <f t="shared" si="2"/>
        <v>0.32010508519726777</v>
      </c>
    </row>
    <row r="14" spans="1:7" ht="17" x14ac:dyDescent="0.2">
      <c r="A14" s="11">
        <v>13</v>
      </c>
      <c r="B14" s="12" t="s">
        <v>19</v>
      </c>
      <c r="C14" s="12">
        <v>558</v>
      </c>
      <c r="D14" s="12">
        <v>10</v>
      </c>
      <c r="E14" s="13">
        <f t="shared" si="0"/>
        <v>55.8</v>
      </c>
      <c r="F14" s="14">
        <f t="shared" si="1"/>
        <v>4.0217738693872649</v>
      </c>
      <c r="G14" s="10">
        <f t="shared" si="2"/>
        <v>1.4890255348105541</v>
      </c>
    </row>
    <row r="15" spans="1:7" x14ac:dyDescent="0.2">
      <c r="A15" s="15"/>
      <c r="B15" s="25" t="s">
        <v>20</v>
      </c>
      <c r="C15" s="26"/>
      <c r="D15" s="26"/>
      <c r="E15" s="27">
        <f>SUM(E2:E14)</f>
        <v>260.03333333333336</v>
      </c>
      <c r="F15" s="25">
        <f>SUM(F2:F14)</f>
        <v>36.419727884695909</v>
      </c>
      <c r="G15" s="28">
        <f>SUM(G2:G14)</f>
        <v>5.2350339604157359</v>
      </c>
    </row>
    <row r="16" spans="1:7" x14ac:dyDescent="0.2">
      <c r="A16" s="17"/>
      <c r="B16" s="24" t="s">
        <v>21</v>
      </c>
      <c r="C16" s="29"/>
      <c r="D16" s="29"/>
      <c r="E16" s="24">
        <f>E15/$A$14</f>
        <v>20.002564102564104</v>
      </c>
      <c r="F16" s="24">
        <f>F15/$A$14</f>
        <v>2.801517529591993</v>
      </c>
      <c r="G16" s="28">
        <f>G15/$A$14</f>
        <v>0.40269492003197971</v>
      </c>
    </row>
    <row r="17" spans="2:7" x14ac:dyDescent="0.2">
      <c r="B17" s="18"/>
      <c r="C17" s="19"/>
      <c r="D17" s="19"/>
      <c r="E17" s="19"/>
      <c r="F17" s="19"/>
      <c r="G17" s="19"/>
    </row>
    <row r="18" spans="2:7" x14ac:dyDescent="0.2">
      <c r="B18" s="16" t="s">
        <v>22</v>
      </c>
      <c r="C18" s="16">
        <f>G15/$A$13</f>
        <v>0.43625283003464466</v>
      </c>
      <c r="D18" s="19"/>
      <c r="E18" s="18"/>
      <c r="F18" s="18"/>
      <c r="G18" s="19"/>
    </row>
    <row r="19" spans="2:7" x14ac:dyDescent="0.2">
      <c r="B19" s="16" t="s">
        <v>23</v>
      </c>
      <c r="C19" s="16">
        <f>SQRT(C18)</f>
        <v>0.66049438304549168</v>
      </c>
      <c r="D19" s="19"/>
      <c r="E19" s="18"/>
      <c r="F19" s="18"/>
      <c r="G19" s="19"/>
    </row>
    <row r="20" spans="2:7" x14ac:dyDescent="0.2">
      <c r="B20"/>
      <c r="C20"/>
      <c r="E20" s="18"/>
      <c r="F20" s="18"/>
    </row>
    <row r="21" spans="2:7" x14ac:dyDescent="0.2">
      <c r="B21" s="16" t="s">
        <v>24</v>
      </c>
      <c r="C21" s="16">
        <f>$F$16 - 2*$C$19</f>
        <v>1.4805287635010096</v>
      </c>
      <c r="E21" s="16" t="s">
        <v>25</v>
      </c>
      <c r="F21" s="20">
        <f>EXP(C21)</f>
        <v>4.395269124478685</v>
      </c>
    </row>
    <row r="22" spans="2:7" x14ac:dyDescent="0.2">
      <c r="B22" s="16" t="s">
        <v>26</v>
      </c>
      <c r="C22" s="16">
        <f>$F$16-$C$19</f>
        <v>2.1410231465465013</v>
      </c>
      <c r="E22" s="16" t="s">
        <v>27</v>
      </c>
      <c r="F22" s="20">
        <f>EXP(C22)</f>
        <v>8.5081382493892264</v>
      </c>
    </row>
    <row r="23" spans="2:7" x14ac:dyDescent="0.2">
      <c r="B23" s="16" t="s">
        <v>28</v>
      </c>
      <c r="C23" s="16">
        <f>$F$16</f>
        <v>2.801517529591993</v>
      </c>
      <c r="E23" s="16" t="s">
        <v>29</v>
      </c>
      <c r="F23" s="20">
        <f>EXP(C23)</f>
        <v>16.469620953940066</v>
      </c>
    </row>
    <row r="24" spans="2:7" x14ac:dyDescent="0.2">
      <c r="B24" s="16" t="s">
        <v>30</v>
      </c>
      <c r="C24" s="16">
        <f>$F$16 + $C$19</f>
        <v>3.4620119126374846</v>
      </c>
      <c r="E24" s="16" t="s">
        <v>31</v>
      </c>
      <c r="F24" s="20">
        <f>EXP(C24)</f>
        <v>31.881053929269871</v>
      </c>
    </row>
    <row r="25" spans="2:7" x14ac:dyDescent="0.2">
      <c r="B25" s="16" t="s">
        <v>32</v>
      </c>
      <c r="C25" s="16">
        <f>$F$16 + 2*$C$19</f>
        <v>4.1225062956829763</v>
      </c>
      <c r="E25" s="16" t="s">
        <v>33</v>
      </c>
      <c r="F25" s="20">
        <f>EXP(C25)</f>
        <v>61.713721431934829</v>
      </c>
    </row>
  </sheetData>
  <pageMargins left="0.7" right="0.7" top="0.75" bottom="0.75" header="0.51180555555555496" footer="0.51180555555555496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8"/>
  <sheetViews>
    <sheetView topLeftCell="A3" workbookViewId="0">
      <selection activeCell="B18" sqref="B18:F19"/>
    </sheetView>
  </sheetViews>
  <sheetFormatPr baseColWidth="10" defaultColWidth="8.83203125" defaultRowHeight="16" x14ac:dyDescent="0.2"/>
  <sheetData>
    <row r="1" spans="1:6" ht="34" x14ac:dyDescent="0.2">
      <c r="A1" s="2" t="s">
        <v>0</v>
      </c>
      <c r="B1" s="3" t="s">
        <v>34</v>
      </c>
      <c r="C1" s="3" t="s">
        <v>35</v>
      </c>
      <c r="D1" s="4" t="s">
        <v>36</v>
      </c>
      <c r="E1" s="4" t="s">
        <v>5</v>
      </c>
      <c r="F1" s="5" t="s">
        <v>6</v>
      </c>
    </row>
    <row r="2" spans="1:6" x14ac:dyDescent="0.2">
      <c r="A2" s="6">
        <v>1</v>
      </c>
      <c r="B2" s="21" t="s">
        <v>37</v>
      </c>
      <c r="C2" s="21">
        <v>7</v>
      </c>
      <c r="D2" s="15">
        <f t="shared" ref="D2:D17" si="0">C2</f>
        <v>7</v>
      </c>
      <c r="E2" s="15">
        <f t="shared" ref="E2:E17" si="1">LN(D2)</f>
        <v>1.9459101490553132</v>
      </c>
      <c r="F2" s="15">
        <f t="shared" ref="F2:F17" si="2">(E2 - $E$19)^2</f>
        <v>0.22410462994639299</v>
      </c>
    </row>
    <row r="3" spans="1:6" x14ac:dyDescent="0.2">
      <c r="A3" s="11">
        <v>2</v>
      </c>
      <c r="B3" s="22" t="s">
        <v>38</v>
      </c>
      <c r="C3" s="22">
        <v>12</v>
      </c>
      <c r="D3" s="17">
        <f t="shared" si="0"/>
        <v>12</v>
      </c>
      <c r="E3" s="17">
        <f t="shared" si="1"/>
        <v>2.4849066497880004</v>
      </c>
      <c r="F3" s="15">
        <f t="shared" si="2"/>
        <v>4.3033069211018604E-3</v>
      </c>
    </row>
    <row r="4" spans="1:6" x14ac:dyDescent="0.2">
      <c r="A4" s="11">
        <v>3</v>
      </c>
      <c r="B4" s="22" t="s">
        <v>39</v>
      </c>
      <c r="C4" s="22">
        <v>10</v>
      </c>
      <c r="D4" s="17">
        <f t="shared" si="0"/>
        <v>10</v>
      </c>
      <c r="E4" s="17">
        <f t="shared" si="1"/>
        <v>2.3025850929940459</v>
      </c>
      <c r="F4" s="15">
        <f t="shared" si="2"/>
        <v>1.3624016263719349E-2</v>
      </c>
    </row>
    <row r="5" spans="1:6" x14ac:dyDescent="0.2">
      <c r="A5" s="11">
        <v>4</v>
      </c>
      <c r="B5" s="22" t="s">
        <v>40</v>
      </c>
      <c r="C5" s="22">
        <v>12</v>
      </c>
      <c r="D5" s="17">
        <f t="shared" si="0"/>
        <v>12</v>
      </c>
      <c r="E5" s="17">
        <f t="shared" si="1"/>
        <v>2.4849066497880004</v>
      </c>
      <c r="F5" s="15">
        <f t="shared" si="2"/>
        <v>4.3033069211018604E-3</v>
      </c>
    </row>
    <row r="6" spans="1:6" x14ac:dyDescent="0.2">
      <c r="A6" s="11">
        <v>5</v>
      </c>
      <c r="B6" s="22" t="s">
        <v>41</v>
      </c>
      <c r="C6" s="22">
        <v>10</v>
      </c>
      <c r="D6" s="17">
        <f t="shared" si="0"/>
        <v>10</v>
      </c>
      <c r="E6" s="17">
        <f t="shared" si="1"/>
        <v>2.3025850929940459</v>
      </c>
      <c r="F6" s="15">
        <f t="shared" si="2"/>
        <v>1.3624016263719349E-2</v>
      </c>
    </row>
    <row r="7" spans="1:6" x14ac:dyDescent="0.2">
      <c r="A7" s="11">
        <v>6</v>
      </c>
      <c r="B7" s="22" t="s">
        <v>42</v>
      </c>
      <c r="C7" s="22">
        <v>12</v>
      </c>
      <c r="D7" s="17">
        <f t="shared" si="0"/>
        <v>12</v>
      </c>
      <c r="E7" s="17">
        <f t="shared" si="1"/>
        <v>2.4849066497880004</v>
      </c>
      <c r="F7" s="15">
        <f t="shared" si="2"/>
        <v>4.3033069211018604E-3</v>
      </c>
    </row>
    <row r="8" spans="1:6" x14ac:dyDescent="0.2">
      <c r="A8" s="11">
        <v>7</v>
      </c>
      <c r="B8" s="22" t="s">
        <v>43</v>
      </c>
      <c r="C8" s="22">
        <v>12</v>
      </c>
      <c r="D8" s="17">
        <f t="shared" si="0"/>
        <v>12</v>
      </c>
      <c r="E8" s="17">
        <f t="shared" si="1"/>
        <v>2.4849066497880004</v>
      </c>
      <c r="F8" s="15">
        <f t="shared" si="2"/>
        <v>4.3033069211018604E-3</v>
      </c>
    </row>
    <row r="9" spans="1:6" x14ac:dyDescent="0.2">
      <c r="A9" s="11">
        <v>8</v>
      </c>
      <c r="B9" s="22" t="s">
        <v>44</v>
      </c>
      <c r="C9" s="22">
        <v>12</v>
      </c>
      <c r="D9" s="17">
        <f t="shared" si="0"/>
        <v>12</v>
      </c>
      <c r="E9" s="17">
        <f t="shared" si="1"/>
        <v>2.4849066497880004</v>
      </c>
      <c r="F9" s="15">
        <f t="shared" si="2"/>
        <v>4.3033069211018604E-3</v>
      </c>
    </row>
    <row r="10" spans="1:6" x14ac:dyDescent="0.2">
      <c r="A10" s="11">
        <v>9</v>
      </c>
      <c r="B10" s="22" t="s">
        <v>45</v>
      </c>
      <c r="C10" s="22">
        <v>12</v>
      </c>
      <c r="D10" s="17">
        <f t="shared" si="0"/>
        <v>12</v>
      </c>
      <c r="E10" s="17">
        <f t="shared" si="1"/>
        <v>2.4849066497880004</v>
      </c>
      <c r="F10" s="15">
        <f t="shared" si="2"/>
        <v>4.3033069211018604E-3</v>
      </c>
    </row>
    <row r="11" spans="1:6" x14ac:dyDescent="0.2">
      <c r="A11" s="11">
        <v>10</v>
      </c>
      <c r="B11" s="22" t="s">
        <v>46</v>
      </c>
      <c r="C11" s="22">
        <v>8</v>
      </c>
      <c r="D11" s="17">
        <f t="shared" si="0"/>
        <v>8</v>
      </c>
      <c r="E11" s="17">
        <f t="shared" si="1"/>
        <v>2.0794415416798357</v>
      </c>
      <c r="F11" s="15">
        <f t="shared" si="2"/>
        <v>0.11550856670528628</v>
      </c>
    </row>
    <row r="12" spans="1:6" ht="28" x14ac:dyDescent="0.2">
      <c r="A12" s="11">
        <v>11</v>
      </c>
      <c r="B12" s="22" t="s">
        <v>47</v>
      </c>
      <c r="C12" s="22">
        <v>8</v>
      </c>
      <c r="D12" s="17">
        <f t="shared" si="0"/>
        <v>8</v>
      </c>
      <c r="E12" s="17">
        <f t="shared" si="1"/>
        <v>2.0794415416798357</v>
      </c>
      <c r="F12" s="15">
        <f t="shared" si="2"/>
        <v>0.11550856670528628</v>
      </c>
    </row>
    <row r="13" spans="1:6" ht="28" x14ac:dyDescent="0.2">
      <c r="A13" s="11">
        <v>12</v>
      </c>
      <c r="B13" s="22" t="s">
        <v>48</v>
      </c>
      <c r="C13" s="22">
        <v>8</v>
      </c>
      <c r="D13" s="17">
        <f t="shared" si="0"/>
        <v>8</v>
      </c>
      <c r="E13" s="17">
        <f t="shared" si="1"/>
        <v>2.0794415416798357</v>
      </c>
      <c r="F13" s="15">
        <f t="shared" si="2"/>
        <v>0.11550856670528628</v>
      </c>
    </row>
    <row r="14" spans="1:6" ht="28" x14ac:dyDescent="0.2">
      <c r="A14" s="11">
        <v>13</v>
      </c>
      <c r="B14" s="22" t="s">
        <v>49</v>
      </c>
      <c r="C14" s="22">
        <v>20</v>
      </c>
      <c r="D14" s="17">
        <f t="shared" si="0"/>
        <v>20</v>
      </c>
      <c r="E14" s="17">
        <f t="shared" si="1"/>
        <v>2.9957322735539909</v>
      </c>
      <c r="F14" s="15">
        <f t="shared" si="2"/>
        <v>0.33226603332973415</v>
      </c>
    </row>
    <row r="15" spans="1:6" ht="28" x14ac:dyDescent="0.2">
      <c r="A15" s="11">
        <v>14</v>
      </c>
      <c r="B15" s="22" t="s">
        <v>50</v>
      </c>
      <c r="C15" s="22">
        <v>14</v>
      </c>
      <c r="D15" s="17">
        <f t="shared" si="0"/>
        <v>14</v>
      </c>
      <c r="E15" s="17">
        <f t="shared" si="1"/>
        <v>2.6390573296152584</v>
      </c>
      <c r="F15" s="15">
        <f t="shared" si="2"/>
        <v>4.8290183477389927E-2</v>
      </c>
    </row>
    <row r="16" spans="1:6" ht="28" x14ac:dyDescent="0.2">
      <c r="A16" s="11">
        <v>15</v>
      </c>
      <c r="B16" s="22" t="s">
        <v>51</v>
      </c>
      <c r="C16" s="22">
        <v>18</v>
      </c>
      <c r="D16" s="17">
        <f t="shared" si="0"/>
        <v>18</v>
      </c>
      <c r="E16" s="17">
        <f t="shared" si="1"/>
        <v>2.8903717578961645</v>
      </c>
      <c r="F16" s="15">
        <f t="shared" si="2"/>
        <v>0.22190195492324824</v>
      </c>
    </row>
    <row r="17" spans="1:6" ht="28" x14ac:dyDescent="0.2">
      <c r="A17" s="11">
        <v>16</v>
      </c>
      <c r="B17" s="22" t="s">
        <v>52</v>
      </c>
      <c r="C17" s="22">
        <v>12</v>
      </c>
      <c r="D17" s="17">
        <f t="shared" si="0"/>
        <v>12</v>
      </c>
      <c r="E17" s="17">
        <f t="shared" si="1"/>
        <v>2.4849066497880004</v>
      </c>
      <c r="F17" s="15">
        <f t="shared" si="2"/>
        <v>4.3033069211018604E-3</v>
      </c>
    </row>
    <row r="18" spans="1:6" x14ac:dyDescent="0.2">
      <c r="A18" s="17"/>
      <c r="B18" s="23" t="s">
        <v>20</v>
      </c>
      <c r="C18" s="24"/>
      <c r="D18" s="24">
        <f>SUM(D2:D17)</f>
        <v>187</v>
      </c>
      <c r="E18" s="24">
        <f>SUM(E2:E17)</f>
        <v>38.708912869664324</v>
      </c>
      <c r="F18" s="24">
        <f>SUM(F2:F17)</f>
        <v>1.2304596827677758</v>
      </c>
    </row>
    <row r="19" spans="1:6" x14ac:dyDescent="0.2">
      <c r="A19" s="17"/>
      <c r="B19" s="23" t="s">
        <v>21</v>
      </c>
      <c r="C19" s="24"/>
      <c r="D19" s="24">
        <f>D18/$A$17</f>
        <v>11.6875</v>
      </c>
      <c r="E19" s="24">
        <f>E18/A17</f>
        <v>2.4193070543540203</v>
      </c>
      <c r="F19" s="24">
        <f>F18/A17</f>
        <v>7.690373017298599E-2</v>
      </c>
    </row>
    <row r="21" spans="1:6" x14ac:dyDescent="0.2">
      <c r="B21" s="16" t="s">
        <v>22</v>
      </c>
      <c r="C21" s="16">
        <f>F18/$A$16</f>
        <v>8.2030645517851719E-2</v>
      </c>
      <c r="D21" s="19"/>
      <c r="E21" s="18"/>
      <c r="F21" s="18"/>
    </row>
    <row r="22" spans="1:6" x14ac:dyDescent="0.2">
      <c r="B22" s="16" t="s">
        <v>23</v>
      </c>
      <c r="C22" s="16">
        <f>SQRT(C21)</f>
        <v>0.28640992566224327</v>
      </c>
      <c r="D22" s="19"/>
      <c r="E22" s="18"/>
      <c r="F22" s="18"/>
    </row>
    <row r="23" spans="1:6" x14ac:dyDescent="0.2">
      <c r="B23" s="1"/>
      <c r="C23" s="1"/>
      <c r="D23" s="1"/>
      <c r="E23" s="18"/>
      <c r="F23" s="18"/>
    </row>
    <row r="24" spans="1:6" x14ac:dyDescent="0.2">
      <c r="B24" s="16" t="s">
        <v>24</v>
      </c>
      <c r="C24" s="16">
        <f>$E$19 - 2*$C$22</f>
        <v>1.8464872030295338</v>
      </c>
      <c r="D24" s="1"/>
      <c r="E24" s="16" t="s">
        <v>25</v>
      </c>
      <c r="F24" s="20">
        <f>EXP(C24)</f>
        <v>6.3375179612117245</v>
      </c>
    </row>
    <row r="25" spans="1:6" x14ac:dyDescent="0.2">
      <c r="B25" s="16" t="s">
        <v>26</v>
      </c>
      <c r="C25" s="16">
        <f>$E$19 - $C$22</f>
        <v>2.1328971286917771</v>
      </c>
      <c r="D25" s="1"/>
      <c r="E25" s="16" t="s">
        <v>27</v>
      </c>
      <c r="F25" s="20">
        <f>EXP(C25)</f>
        <v>8.43928111212605</v>
      </c>
    </row>
    <row r="26" spans="1:6" x14ac:dyDescent="0.2">
      <c r="B26" s="16" t="s">
        <v>28</v>
      </c>
      <c r="C26" s="16">
        <f>$E$19</f>
        <v>2.4193070543540203</v>
      </c>
      <c r="D26" s="1"/>
      <c r="E26" s="16" t="s">
        <v>29</v>
      </c>
      <c r="F26" s="20">
        <f>EXP(C26)</f>
        <v>11.23806924499352</v>
      </c>
    </row>
    <row r="27" spans="1:6" x14ac:dyDescent="0.2">
      <c r="B27" s="16" t="s">
        <v>30</v>
      </c>
      <c r="C27" s="16">
        <f>$E$19 + $C$22</f>
        <v>2.7057169800162635</v>
      </c>
      <c r="D27" s="1"/>
      <c r="E27" s="16" t="s">
        <v>31</v>
      </c>
      <c r="F27" s="20">
        <f>EXP(C27)</f>
        <v>14.965042481379408</v>
      </c>
    </row>
    <row r="28" spans="1:6" x14ac:dyDescent="0.2">
      <c r="B28" s="16" t="s">
        <v>32</v>
      </c>
      <c r="C28" s="16">
        <f>$E$19 +  2*$C$22</f>
        <v>2.9921269056785067</v>
      </c>
      <c r="D28" s="1"/>
      <c r="E28" s="16" t="s">
        <v>33</v>
      </c>
      <c r="F28" s="20">
        <f>EXP(C28)</f>
        <v>19.928022473189479</v>
      </c>
    </row>
  </sheetData>
  <pageMargins left="0.7" right="0.7" top="0.75" bottom="0.75" header="0.51180555555555496" footer="0.51180555555555496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47</TotalTime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Loc_Methods</vt:lpstr>
      <vt:lpstr>Chapter_Pages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Microsoft Office User</cp:lastModifiedBy>
  <cp:revision>1</cp:revision>
  <dcterms:created xsi:type="dcterms:W3CDTF">2016-03-01T16:37:06Z</dcterms:created>
  <dcterms:modified xsi:type="dcterms:W3CDTF">2020-12-05T10:00:34Z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