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thienneC/Desktop/5a/planning/"/>
    </mc:Choice>
  </mc:AlternateContent>
  <xr:revisionPtr revIDLastSave="0" documentId="13_ncr:1_{4D35ED3B-1936-CF4A-8FB5-E82E012AF742}" xr6:coauthVersionLast="45" xr6:coauthVersionMax="45" xr10:uidLastSave="{00000000-0000-0000-0000-000000000000}"/>
  <bookViews>
    <workbookView xWindow="0" yWindow="500" windowWidth="25520" windowHeight="15600" tabRatio="500" activeTab="1" xr2:uid="{00000000-000D-0000-FFFF-FFFF00000000}"/>
  </bookViews>
  <sheets>
    <sheet name="triangulo" sheetId="1" r:id="rId1"/>
    <sheet name="x^2" sheetId="3" r:id="rId2"/>
    <sheet name="1 entre x" sheetId="5" r:id="rId3"/>
    <sheet name="t-studen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B37" i="4"/>
  <c r="C36" i="4"/>
  <c r="D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36" i="4"/>
  <c r="A33" i="5"/>
  <c r="A34" i="5"/>
  <c r="A35" i="5"/>
  <c r="A36" i="5"/>
  <c r="A37" i="5"/>
  <c r="A38" i="5"/>
  <c r="A39" i="5"/>
  <c r="A40" i="5"/>
  <c r="A41" i="5"/>
  <c r="A42" i="5"/>
  <c r="A43" i="5"/>
  <c r="E20" i="5"/>
  <c r="F5" i="1"/>
  <c r="E32" i="4"/>
  <c r="C9" i="4"/>
  <c r="D9" i="4"/>
  <c r="E9" i="4"/>
  <c r="E5" i="4"/>
  <c r="C5" i="4"/>
  <c r="B10" i="4"/>
  <c r="C10" i="4"/>
  <c r="D10" i="4"/>
  <c r="F10" i="4"/>
  <c r="H10" i="4"/>
  <c r="E10" i="4"/>
  <c r="E11" i="4"/>
  <c r="E12" i="4"/>
  <c r="E13" i="4"/>
  <c r="E14" i="4"/>
  <c r="E15" i="4"/>
  <c r="E16" i="4"/>
  <c r="E17" i="4"/>
  <c r="E18" i="4"/>
  <c r="E19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D33" i="4"/>
  <c r="D6" i="4"/>
  <c r="C31" i="5"/>
  <c r="E31" i="5"/>
  <c r="F27" i="5"/>
  <c r="F31" i="5"/>
  <c r="C27" i="5"/>
  <c r="B32" i="5"/>
  <c r="C32" i="5"/>
  <c r="C9" i="5"/>
  <c r="F9" i="5"/>
  <c r="F5" i="5"/>
  <c r="C5" i="5"/>
  <c r="B10" i="5"/>
  <c r="B11" i="5"/>
  <c r="F19" i="3"/>
  <c r="C5" i="3"/>
  <c r="B10" i="3"/>
  <c r="F5" i="3"/>
  <c r="C9" i="3"/>
  <c r="E9" i="3"/>
  <c r="F9" i="3"/>
  <c r="F19" i="1"/>
  <c r="C5" i="1"/>
  <c r="B10" i="1"/>
  <c r="B11" i="1"/>
  <c r="C11" i="1"/>
  <c r="E11" i="1"/>
  <c r="F11" i="1"/>
  <c r="C10" i="1"/>
  <c r="E10" i="1"/>
  <c r="F10" i="1"/>
  <c r="B12" i="1"/>
  <c r="C12" i="1"/>
  <c r="E12" i="1"/>
  <c r="F12" i="1"/>
  <c r="C9" i="1"/>
  <c r="E9" i="1"/>
  <c r="F9" i="1"/>
  <c r="E9" i="5"/>
  <c r="A10" i="4"/>
  <c r="A11" i="4"/>
  <c r="A12" i="4"/>
  <c r="A13" i="4"/>
  <c r="A14" i="4"/>
  <c r="A15" i="4"/>
  <c r="A16" i="4"/>
  <c r="A17" i="4"/>
  <c r="A18" i="4"/>
  <c r="A19" i="4"/>
  <c r="B12" i="5"/>
  <c r="C11" i="5"/>
  <c r="F32" i="5"/>
  <c r="E32" i="5"/>
  <c r="B13" i="1"/>
  <c r="C13" i="1"/>
  <c r="E13" i="1"/>
  <c r="F13" i="1"/>
  <c r="F15" i="1"/>
  <c r="C10" i="3"/>
  <c r="E10" i="3"/>
  <c r="B11" i="3"/>
  <c r="F36" i="4"/>
  <c r="H36" i="4"/>
  <c r="F9" i="4"/>
  <c r="H9" i="4"/>
  <c r="B38" i="4"/>
  <c r="C37" i="4"/>
  <c r="C10" i="5"/>
  <c r="B33" i="5"/>
  <c r="B11" i="4"/>
  <c r="C38" i="4"/>
  <c r="D38" i="4"/>
  <c r="F38" i="4"/>
  <c r="H38" i="4"/>
  <c r="B39" i="4"/>
  <c r="F10" i="5"/>
  <c r="E10" i="5"/>
  <c r="D37" i="4"/>
  <c r="F10" i="3"/>
  <c r="E15" i="1"/>
  <c r="C11" i="4"/>
  <c r="B12" i="4"/>
  <c r="F11" i="5"/>
  <c r="E11" i="5"/>
  <c r="C33" i="5"/>
  <c r="B34" i="5"/>
  <c r="C12" i="5"/>
  <c r="B13" i="5"/>
  <c r="C11" i="3"/>
  <c r="E11" i="3"/>
  <c r="F11" i="3"/>
  <c r="B12" i="3"/>
  <c r="F12" i="5"/>
  <c r="E12" i="5"/>
  <c r="B35" i="5"/>
  <c r="C34" i="5"/>
  <c r="C12" i="4"/>
  <c r="D12" i="4"/>
  <c r="F12" i="4"/>
  <c r="H12" i="4"/>
  <c r="B13" i="4"/>
  <c r="E33" i="5"/>
  <c r="F33" i="5"/>
  <c r="D11" i="4"/>
  <c r="F37" i="4"/>
  <c r="H37" i="4"/>
  <c r="C39" i="4"/>
  <c r="B40" i="4"/>
  <c r="C12" i="3"/>
  <c r="E12" i="3"/>
  <c r="F12" i="3"/>
  <c r="F15" i="3"/>
  <c r="B13" i="3"/>
  <c r="C13" i="3"/>
  <c r="E13" i="3"/>
  <c r="F13" i="3"/>
  <c r="C13" i="5"/>
  <c r="B14" i="5"/>
  <c r="D39" i="4"/>
  <c r="F34" i="5"/>
  <c r="E34" i="5"/>
  <c r="B15" i="5"/>
  <c r="C15" i="5"/>
  <c r="C14" i="5"/>
  <c r="B41" i="4"/>
  <c r="C40" i="4"/>
  <c r="D40" i="4"/>
  <c r="F40" i="4"/>
  <c r="H40" i="4"/>
  <c r="B36" i="5"/>
  <c r="C35" i="5"/>
  <c r="F13" i="5"/>
  <c r="E13" i="5"/>
  <c r="F11" i="4"/>
  <c r="H11" i="4"/>
  <c r="C13" i="4"/>
  <c r="D13" i="4"/>
  <c r="F13" i="4"/>
  <c r="H13" i="4"/>
  <c r="B14" i="4"/>
  <c r="E15" i="3"/>
  <c r="B42" i="4"/>
  <c r="C41" i="4"/>
  <c r="D41" i="4"/>
  <c r="F41" i="4"/>
  <c r="H41" i="4"/>
  <c r="F39" i="4"/>
  <c r="H39" i="4"/>
  <c r="F35" i="5"/>
  <c r="E35" i="5"/>
  <c r="C36" i="5"/>
  <c r="B37" i="5"/>
  <c r="F14" i="5"/>
  <c r="E14" i="5"/>
  <c r="E17" i="5"/>
  <c r="C14" i="4"/>
  <c r="D14" i="4"/>
  <c r="F14" i="4"/>
  <c r="H14" i="4"/>
  <c r="B15" i="4"/>
  <c r="F15" i="5"/>
  <c r="E15" i="5"/>
  <c r="C15" i="4"/>
  <c r="B16" i="4"/>
  <c r="C37" i="5"/>
  <c r="B38" i="5"/>
  <c r="C42" i="4"/>
  <c r="D42" i="4"/>
  <c r="F42" i="4"/>
  <c r="H42" i="4"/>
  <c r="B43" i="4"/>
  <c r="F36" i="5"/>
  <c r="E36" i="5"/>
  <c r="F17" i="5"/>
  <c r="I21" i="5"/>
  <c r="C16" i="4"/>
  <c r="D16" i="4"/>
  <c r="F16" i="4"/>
  <c r="H16" i="4"/>
  <c r="B17" i="4"/>
  <c r="D15" i="4"/>
  <c r="C43" i="4"/>
  <c r="D43" i="4"/>
  <c r="B44" i="4"/>
  <c r="B39" i="5"/>
  <c r="C38" i="5"/>
  <c r="E37" i="5"/>
  <c r="F37" i="5"/>
  <c r="F38" i="5"/>
  <c r="E38" i="5"/>
  <c r="B40" i="5"/>
  <c r="C39" i="5"/>
  <c r="F15" i="4"/>
  <c r="H15" i="4"/>
  <c r="B45" i="4"/>
  <c r="C44" i="4"/>
  <c r="D44" i="4"/>
  <c r="F44" i="4"/>
  <c r="H44" i="4"/>
  <c r="C17" i="4"/>
  <c r="B18" i="4"/>
  <c r="F43" i="4"/>
  <c r="H43" i="4"/>
  <c r="D17" i="4"/>
  <c r="F17" i="4"/>
  <c r="H17" i="4"/>
  <c r="F39" i="5"/>
  <c r="E39" i="5"/>
  <c r="B46" i="4"/>
  <c r="C45" i="4"/>
  <c r="D45" i="4"/>
  <c r="F45" i="4"/>
  <c r="H45" i="4"/>
  <c r="C40" i="5"/>
  <c r="B41" i="5"/>
  <c r="C18" i="4"/>
  <c r="D18" i="4"/>
  <c r="F18" i="4"/>
  <c r="H18" i="4"/>
  <c r="B19" i="4"/>
  <c r="C19" i="4"/>
  <c r="D19" i="4"/>
  <c r="C41" i="5"/>
  <c r="B42" i="5"/>
  <c r="F40" i="5"/>
  <c r="E40" i="5"/>
  <c r="F19" i="4"/>
  <c r="H19" i="4"/>
  <c r="H21" i="4"/>
  <c r="H25" i="4"/>
  <c r="D21" i="4"/>
  <c r="C21" i="4"/>
  <c r="C46" i="4"/>
  <c r="D46" i="4"/>
  <c r="F46" i="4"/>
  <c r="H46" i="4"/>
  <c r="B47" i="4"/>
  <c r="C47" i="4"/>
  <c r="D47" i="4"/>
  <c r="F47" i="4"/>
  <c r="H47" i="4"/>
  <c r="B48" i="4"/>
  <c r="E41" i="5"/>
  <c r="F41" i="5"/>
  <c r="B43" i="5"/>
  <c r="C43" i="5"/>
  <c r="C42" i="5"/>
  <c r="F42" i="5"/>
  <c r="E42" i="5"/>
  <c r="E45" i="5"/>
  <c r="F43" i="5"/>
  <c r="F45" i="5"/>
  <c r="I22" i="5"/>
  <c r="L21" i="5"/>
  <c r="E43" i="5"/>
  <c r="B49" i="4"/>
  <c r="C48" i="4"/>
  <c r="D48" i="4"/>
  <c r="F48" i="4"/>
  <c r="H48" i="4"/>
  <c r="B50" i="4"/>
  <c r="C49" i="4"/>
  <c r="D49" i="4"/>
  <c r="F49" i="4"/>
  <c r="H49" i="4"/>
  <c r="C50" i="4"/>
  <c r="D50" i="4"/>
  <c r="F50" i="4"/>
  <c r="H50" i="4"/>
  <c r="B51" i="4"/>
  <c r="C51" i="4"/>
  <c r="D51" i="4"/>
  <c r="F51" i="4"/>
  <c r="H51" i="4"/>
  <c r="B52" i="4"/>
  <c r="B53" i="4"/>
  <c r="C52" i="4"/>
  <c r="D52" i="4"/>
  <c r="F52" i="4"/>
  <c r="H52" i="4"/>
  <c r="B54" i="4"/>
  <c r="C53" i="4"/>
  <c r="D53" i="4"/>
  <c r="F53" i="4"/>
  <c r="H53" i="4"/>
  <c r="C54" i="4"/>
  <c r="D54" i="4"/>
  <c r="F54" i="4"/>
  <c r="H54" i="4"/>
  <c r="B55" i="4"/>
  <c r="C55" i="4"/>
  <c r="D55" i="4"/>
  <c r="F55" i="4"/>
  <c r="H55" i="4"/>
  <c r="B56" i="4"/>
  <c r="C56" i="4"/>
  <c r="D56" i="4"/>
  <c r="C58" i="4"/>
  <c r="F56" i="4"/>
  <c r="H56" i="4"/>
  <c r="H58" i="4"/>
  <c r="H26" i="4"/>
  <c r="I25" i="4"/>
  <c r="D58" i="4"/>
</calcChain>
</file>

<file path=xl/sharedStrings.xml><?xml version="1.0" encoding="utf-8"?>
<sst xmlns="http://schemas.openxmlformats.org/spreadsheetml/2006/main" count="118" uniqueCount="45">
  <si>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</si>
  <si>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</si>
  <si>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</si>
  <si>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</si>
  <si>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</si>
  <si>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</si>
  <si>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</si>
  <si>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</si>
  <si>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</si>
  <si>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</si>
  <si>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</si>
  <si>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</si>
  <si>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</si>
  <si>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</si>
  <si>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</si>
  <si>
    <t>multiplicador</t>
  </si>
  <si>
    <t>2x</t>
  </si>
  <si>
    <t>x^2</t>
  </si>
  <si>
    <t>x^3/3</t>
  </si>
  <si>
    <t>1/3</t>
  </si>
  <si>
    <t>f(x) = 1/x</t>
  </si>
  <si>
    <t>iter</t>
  </si>
  <si>
    <t>Error</t>
  </si>
  <si>
    <t>f(x) = …</t>
  </si>
  <si>
    <t>iter 1</t>
  </si>
  <si>
    <t>iter 2</t>
  </si>
  <si>
    <t>valor inic</t>
  </si>
  <si>
    <t>valor fin</t>
  </si>
  <si>
    <t>W</t>
  </si>
  <si>
    <t>width</t>
  </si>
  <si>
    <t>W/3</t>
  </si>
  <si>
    <t>f(x)</t>
  </si>
  <si>
    <t>ln (x)</t>
  </si>
  <si>
    <t>1/x</t>
  </si>
  <si>
    <t>Integral</t>
  </si>
  <si>
    <t>Comprobacion</t>
  </si>
  <si>
    <t>integral</t>
  </si>
  <si>
    <t>inicial</t>
  </si>
  <si>
    <t>final</t>
  </si>
  <si>
    <t>f(x) * multiplicador</t>
  </si>
  <si>
    <t>f(x) = 1</t>
  </si>
  <si>
    <t>mult</t>
  </si>
  <si>
    <t>f(x) * mult</t>
  </si>
  <si>
    <t>segmento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</si>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</sst>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0" borderId="1" xfId="0" applyBorder="1"/>
    <xf numFmtId="0" fontId="1" fillId="7" borderId="0" xfId="0" applyFont="1" applyFill="1"/>
    <xf numFmtId="16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1" fillId="7" borderId="1" xfId="0" applyFont="1" applyFill="1" applyBorder="1"/>
    <xf numFmtId="0" fontId="1" fillId="8" borderId="0" xfId="0" applyFont="1" applyFill="1"/>
    <xf numFmtId="0" fontId="1" fillId="8" borderId="1" xfId="0" applyFont="1" applyFill="1" applyBorder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0-3A42-A2C4-A64C2425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69736"/>
        <c:axId val="2129828360"/>
      </c:scatterChart>
      <c:valAx>
        <c:axId val="212416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28360"/>
        <c:crosses val="autoZero"/>
        <c:crossBetween val="midCat"/>
      </c:valAx>
      <c:valAx>
        <c:axId val="212982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69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0.25</c:v>
                </c:pt>
                <c:pt idx="3">
                  <c:v>0.5625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B-F84A-AE25-3E71FA16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42376"/>
        <c:axId val="2125045336"/>
      </c:scatterChart>
      <c:valAx>
        <c:axId val="212504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045336"/>
        <c:crosses val="autoZero"/>
        <c:crossBetween val="midCat"/>
      </c:valAx>
      <c:valAx>
        <c:axId val="212504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4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</c:v>
                </c:pt>
                <c:pt idx="1">
                  <c:v>0.66666666666666663</c:v>
                </c:pt>
                <c:pt idx="2">
                  <c:v>0.5</c:v>
                </c:pt>
                <c:pt idx="3">
                  <c:v>0.4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5-6843-8A76-990C14C5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86184"/>
        <c:axId val="2129789208"/>
      </c:scatterChart>
      <c:valAx>
        <c:axId val="212978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789208"/>
        <c:crosses val="autoZero"/>
        <c:crossBetween val="midCat"/>
      </c:valAx>
      <c:valAx>
        <c:axId val="212978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86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x'!$B$31:$B$43</c:f>
              <c:numCache>
                <c:formatCode>General</c:formatCode>
                <c:ptCount val="1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</c:numCache>
            </c:numRef>
          </c:xVal>
          <c:yVal>
            <c:numRef>
              <c:f>'1 entre x'!$C$31:$C$43</c:f>
              <c:numCache>
                <c:formatCode>General</c:formatCode>
                <c:ptCount val="13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0.5714285714285714</c:v>
                </c:pt>
                <c:pt idx="4">
                  <c:v>0.5</c:v>
                </c:pt>
                <c:pt idx="5">
                  <c:v>0.44444444444444442</c:v>
                </c:pt>
                <c:pt idx="6">
                  <c:v>0.4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0.30769230769230771</c:v>
                </c:pt>
                <c:pt idx="10">
                  <c:v>0.2857142857142857</c:v>
                </c:pt>
                <c:pt idx="11">
                  <c:v>0.26666666666666666</c:v>
                </c:pt>
                <c:pt idx="12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2-3446-8AD7-D1F6916E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13656"/>
        <c:axId val="2129816680"/>
      </c:scatterChart>
      <c:valAx>
        <c:axId val="21298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16680"/>
        <c:crosses val="autoZero"/>
        <c:crossBetween val="midCat"/>
      </c:valAx>
      <c:valAx>
        <c:axId val="212981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13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0.11000000000000001</c:v>
                </c:pt>
                <c:pt idx="2">
                  <c:v>0.22000000000000003</c:v>
                </c:pt>
                <c:pt idx="3">
                  <c:v>0.33000000000000007</c:v>
                </c:pt>
                <c:pt idx="4">
                  <c:v>0.44000000000000006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0.38803490887166864</c:v>
                </c:pt>
                <c:pt idx="1">
                  <c:v>0.38543693984483202</c:v>
                </c:pt>
                <c:pt idx="2">
                  <c:v>0.37776732398026314</c:v>
                </c:pt>
                <c:pt idx="3">
                  <c:v>0.36538748960779854</c:v>
                </c:pt>
                <c:pt idx="4">
                  <c:v>0.34886333127019753</c:v>
                </c:pt>
                <c:pt idx="5">
                  <c:v>0.32891596328171852</c:v>
                </c:pt>
                <c:pt idx="6">
                  <c:v>0.30636259289430617</c:v>
                </c:pt>
                <c:pt idx="7">
                  <c:v>0.28205497140663432</c:v>
                </c:pt>
                <c:pt idx="8">
                  <c:v>0.25682234441928659</c:v>
                </c:pt>
                <c:pt idx="9">
                  <c:v>0.23142425829711369</c:v>
                </c:pt>
                <c:pt idx="10">
                  <c:v>0.20651644224485097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E-F74D-8C01-2461D04A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29624"/>
        <c:axId val="2078479912"/>
      </c:scatterChart>
      <c:valAx>
        <c:axId val="212502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79912"/>
        <c:crosses val="autoZero"/>
        <c:crossBetween val="midCat"/>
      </c:valAx>
      <c:valAx>
        <c:axId val="207847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2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</c:v>
                </c:pt>
                <c:pt idx="1">
                  <c:v>5.5000000000000007E-2</c:v>
                </c:pt>
                <c:pt idx="2">
                  <c:v>0.11000000000000001</c:v>
                </c:pt>
                <c:pt idx="3">
                  <c:v>0.16500000000000004</c:v>
                </c:pt>
                <c:pt idx="4">
                  <c:v>0.22000000000000003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0.60500000000000009</c:v>
                </c:pt>
                <c:pt idx="12">
                  <c:v>0.66000000000000014</c:v>
                </c:pt>
                <c:pt idx="13">
                  <c:v>0.71500000000000019</c:v>
                </c:pt>
                <c:pt idx="14">
                  <c:v>0.77000000000000024</c:v>
                </c:pt>
                <c:pt idx="15">
                  <c:v>0.82500000000000029</c:v>
                </c:pt>
                <c:pt idx="16">
                  <c:v>0.88000000000000034</c:v>
                </c:pt>
                <c:pt idx="17">
                  <c:v>0.93500000000000039</c:v>
                </c:pt>
                <c:pt idx="18">
                  <c:v>0.99000000000000044</c:v>
                </c:pt>
                <c:pt idx="19">
                  <c:v>1.0450000000000004</c:v>
                </c:pt>
                <c:pt idx="20">
                  <c:v>1.1000000000000003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0.39372980729260415</c:v>
                </c:pt>
                <c:pt idx="1">
                  <c:v>0.39310349655905424</c:v>
                </c:pt>
                <c:pt idx="2">
                  <c:v>0.39123113040112251</c:v>
                </c:pt>
                <c:pt idx="3">
                  <c:v>0.38813228200852751</c:v>
                </c:pt>
                <c:pt idx="4">
                  <c:v>0.38383916050085343</c:v>
                </c:pt>
                <c:pt idx="5">
                  <c:v>0.37839600408313939</c:v>
                </c:pt>
                <c:pt idx="6">
                  <c:v>0.3718582548568149</c:v>
                </c:pt>
                <c:pt idx="7">
                  <c:v>0.3642915385208671</c:v>
                </c:pt>
                <c:pt idx="8">
                  <c:v>0.35577047724906408</c:v>
                </c:pt>
                <c:pt idx="9">
                  <c:v>0.34637736800213692</c:v>
                </c:pt>
                <c:pt idx="10">
                  <c:v>0.33620076130558002</c:v>
                </c:pt>
                <c:pt idx="11">
                  <c:v>0.325333977028884</c:v>
                </c:pt>
                <c:pt idx="12">
                  <c:v>0.31387359393404801</c:v>
                </c:pt>
                <c:pt idx="13">
                  <c:v>0.30191794877051004</c:v>
                </c:pt>
                <c:pt idx="14">
                  <c:v>0.28956567858153792</c:v>
                </c:pt>
                <c:pt idx="15">
                  <c:v>0.27691433679853023</c:v>
                </c:pt>
                <c:pt idx="16">
                  <c:v>0.26405910981257602</c:v>
                </c:pt>
                <c:pt idx="17">
                  <c:v>0.25109165622749963</c:v>
                </c:pt>
                <c:pt idx="18">
                  <c:v>0.23809908612660322</c:v>
                </c:pt>
                <c:pt idx="19">
                  <c:v>0.22516309263740014</c:v>
                </c:pt>
                <c:pt idx="20">
                  <c:v>0.21235924305518386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2-C44A-88C9-2B5623BA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63480"/>
        <c:axId val="2125066440"/>
      </c:scatterChart>
      <c:valAx>
        <c:axId val="212506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066440"/>
        <c:crosses val="autoZero"/>
        <c:crossBetween val="midCat"/>
      </c:valAx>
      <c:valAx>
        <c:axId val="21250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63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406401</xdr:colOff>
      <xdr:row>17</xdr:row>
      <xdr:rowOff>16931</xdr:rowOff>
    </xdr:from>
    <xdr:to>
      <xdr:col>11</xdr:col>
      <xdr:colOff>275167</xdr:colOff>
      <xdr:row>24</xdr:row>
      <xdr:rowOff>88897</xdr:rowOff>
    </xdr:to>
    <xdr:pic>
      <xdr:nvPicPr>
        <xdr:cNvPr id="3" name="Imagen 2" descr="simpson_rul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134" y="3327398"/>
          <a:ext cx="8039100" cy="1435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575733</xdr:colOff>
      <xdr:row>3</xdr:row>
      <xdr:rowOff>110067</xdr:rowOff>
    </xdr:from>
    <xdr:to>
      <xdr:col>12</xdr:col>
      <xdr:colOff>190500</xdr:colOff>
      <xdr:row>17</xdr:row>
      <xdr:rowOff>186267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42332</xdr:colOff>
      <xdr:row>19</xdr:row>
      <xdr:rowOff>58166</xdr:rowOff>
    </xdr:from>
    <xdr:to>
      <xdr:col>9</xdr:col>
      <xdr:colOff>668866</xdr:colOff>
      <xdr:row>25</xdr:row>
      <xdr:rowOff>152398</xdr:rowOff>
    </xdr:to>
    <xdr:pic>
      <xdr:nvPicPr>
        <xdr:cNvPr id="3" name="Imagen 2" descr="simpson_rule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3758099"/>
          <a:ext cx="6942667" cy="1262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359833</xdr:colOff>
      <xdr:row>23</xdr:row>
      <xdr:rowOff>2116</xdr:rowOff>
    </xdr:from>
    <xdr:to>
      <xdr:col>12</xdr:col>
      <xdr:colOff>203200</xdr:colOff>
      <xdr:row>44</xdr:row>
      <xdr:rowOff>148166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16934</xdr:rowOff>
    </xdr:from>
    <xdr:to>
      <xdr:col>13</xdr:col>
      <xdr:colOff>520699</xdr:colOff>
      <xdr:row>20</xdr:row>
      <xdr:rowOff>93134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245534</xdr:colOff>
      <xdr:row>28</xdr:row>
      <xdr:rowOff>156632</xdr:rowOff>
    </xdr:from>
    <xdr:to>
      <xdr:col>13</xdr:col>
      <xdr:colOff>228601</xdr:colOff>
      <xdr:row>53</xdr:row>
      <xdr:rowOff>42331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186269</xdr:colOff>
      <xdr:row>23</xdr:row>
      <xdr:rowOff>129400</xdr:rowOff>
    </xdr:from>
    <xdr:to>
      <xdr:col>5</xdr:col>
      <xdr:colOff>262467</xdr:colOff>
      <xdr:row>26</xdr:row>
      <xdr:rowOff>16931</xdr:rowOff>
    </xdr:to>
    <xdr:pic>
      <xdr:nvPicPr>
        <xdr:cNvPr id="4" name="Imagen 3" descr="distribucionT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2" y="4608267"/>
          <a:ext cx="3674532" cy="471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150" zoomScaleNormal="150" zoomScalePageLayoutView="150" workbookViewId="0">
      <selection activeCell="F15" sqref="F15"/>
    </sheetView>
  </sheetViews>
  <sheetFormatPr baseColWidth="10" defaultRowHeight="16" x14ac:dyDescent="0.2"/>
  <cols>
    <col min="2" max="2" width="9.1640625" customWidth="1"/>
  </cols>
  <sheetData>
    <row r="1" spans="1:6" x14ac:dyDescent="0.2">
      <c r="A1" t="s">
        <v>26</v>
      </c>
      <c r="B1" s="2" t="s">
        <v>13</v>
      </c>
      <c r="C1" s="2">
        <v>0</v>
      </c>
    </row>
    <row r="2" spans="1:6" x14ac:dyDescent="0.2">
      <c r="A2" t="s">
        <v>27</v>
      </c>
      <c r="B2" s="2" t="s">
        <v>14</v>
      </c>
      <c r="C2" s="2">
        <v>4</v>
      </c>
    </row>
    <row r="3" spans="1:6" x14ac:dyDescent="0.2">
      <c r="B3" s="2" t="s">
        <v>1</v>
      </c>
      <c r="C3" s="2">
        <v>4</v>
      </c>
    </row>
    <row r="5" spans="1:6" x14ac:dyDescent="0.2">
      <c r="A5" t="s">
        <v>29</v>
      </c>
      <c r="B5" t="s">
        <v>28</v>
      </c>
      <c r="C5">
        <f>(C2-C1)/C3</f>
        <v>1</v>
      </c>
      <c r="E5" t="s">
        <v>30</v>
      </c>
      <c r="F5">
        <f>(C2-C1)/(3*C3)</f>
        <v>0.33333333333333331</v>
      </c>
    </row>
    <row r="7" spans="1:6" x14ac:dyDescent="0.2">
      <c r="B7" s="6" t="s">
        <v>0</v>
      </c>
      <c r="C7" s="6" t="s">
        <v>3</v>
      </c>
    </row>
    <row r="8" spans="1:6" x14ac:dyDescent="0.2">
      <c r="B8" s="6"/>
      <c r="C8" s="6"/>
      <c r="D8" t="s">
        <v>15</v>
      </c>
      <c r="E8" t="s">
        <v>31</v>
      </c>
    </row>
    <row r="9" spans="1:6" x14ac:dyDescent="0.2">
      <c r="B9" s="6">
        <v>0</v>
      </c>
      <c r="C9" s="6">
        <f>2*B9</f>
        <v>0</v>
      </c>
      <c r="D9" s="1">
        <v>1</v>
      </c>
      <c r="E9" s="1">
        <f>C9*D9</f>
        <v>0</v>
      </c>
      <c r="F9">
        <f>E9*$F$5</f>
        <v>0</v>
      </c>
    </row>
    <row r="10" spans="1:6" x14ac:dyDescent="0.2">
      <c r="B10" s="6">
        <f>B9+$C$5</f>
        <v>1</v>
      </c>
      <c r="C10" s="6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1:6" x14ac:dyDescent="0.2">
      <c r="B11" s="6">
        <f t="shared" ref="B11:B13" si="3">B10+$C$5</f>
        <v>2</v>
      </c>
      <c r="C11" s="6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1:6" x14ac:dyDescent="0.2">
      <c r="B12" s="6">
        <f t="shared" si="3"/>
        <v>3</v>
      </c>
      <c r="C12" s="6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1:6" x14ac:dyDescent="0.2">
      <c r="B13" s="6">
        <f t="shared" si="3"/>
        <v>4</v>
      </c>
      <c r="C13" s="6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1:6" x14ac:dyDescent="0.2">
      <c r="C14" t="s">
        <v>5</v>
      </c>
    </row>
    <row r="15" spans="1:6" x14ac:dyDescent="0.2">
      <c r="D15" t="s">
        <v>4</v>
      </c>
      <c r="E15" s="1">
        <f>SUM(E9:E13)</f>
        <v>48</v>
      </c>
      <c r="F15">
        <f>SUM(F9:F13)</f>
        <v>15.999999999999998</v>
      </c>
    </row>
    <row r="16" spans="1:6" x14ac:dyDescent="0.2">
      <c r="D16" t="s">
        <v>5</v>
      </c>
      <c r="E16" t="s">
        <v>36</v>
      </c>
      <c r="F16" t="s">
        <v>5</v>
      </c>
    </row>
    <row r="17" spans="3:7" x14ac:dyDescent="0.2">
      <c r="C17" t="s">
        <v>35</v>
      </c>
      <c r="D17" t="s">
        <v>16</v>
      </c>
      <c r="E17" t="s">
        <v>17</v>
      </c>
      <c r="F17">
        <v>16</v>
      </c>
      <c r="G17">
        <v>4</v>
      </c>
    </row>
    <row r="18" spans="3:7" x14ac:dyDescent="0.2">
      <c r="F18">
        <v>0</v>
      </c>
      <c r="G18">
        <v>0</v>
      </c>
    </row>
    <row r="19" spans="3:7" x14ac:dyDescent="0.2">
      <c r="F19" s="7">
        <f>F17-F18</f>
        <v>16</v>
      </c>
    </row>
    <row r="20" spans="3:7" x14ac:dyDescent="0.2">
      <c r="F20" t="s">
        <v>5</v>
      </c>
    </row>
    <row r="21" spans="3:7" x14ac:dyDescent="0.2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zoomScale="150" zoomScaleNormal="150" zoomScalePageLayoutView="150" workbookViewId="0">
      <selection activeCell="C5" sqref="C5"/>
    </sheetView>
  </sheetViews>
  <sheetFormatPr baseColWidth="10" defaultRowHeight="16" x14ac:dyDescent="0.2"/>
  <cols>
    <col min="2" max="2" width="9.1640625" customWidth="1"/>
    <col min="5" max="5" width="17.5" customWidth="1"/>
  </cols>
  <sheetData>
    <row r="1" spans="1:6" x14ac:dyDescent="0.2">
      <c r="A1" t="s">
        <v>37</v>
      </c>
      <c r="B1" t="s">
        <v>13</v>
      </c>
      <c r="C1">
        <v>0</v>
      </c>
    </row>
    <row r="2" spans="1:6" x14ac:dyDescent="0.2">
      <c r="A2" t="s">
        <v>38</v>
      </c>
      <c r="B2" s="1" t="s">
        <v>14</v>
      </c>
      <c r="C2" s="1">
        <v>1</v>
      </c>
    </row>
    <row r="3" spans="1:6" x14ac:dyDescent="0.2">
      <c r="B3" s="1" t="s">
        <v>1</v>
      </c>
      <c r="C3" s="1">
        <v>4</v>
      </c>
    </row>
    <row r="5" spans="1:6" x14ac:dyDescent="0.2">
      <c r="B5" s="12" t="s">
        <v>2</v>
      </c>
      <c r="C5" s="2">
        <f>(C2-C1)/C3</f>
        <v>0.25</v>
      </c>
      <c r="E5" t="s">
        <v>11</v>
      </c>
      <c r="F5">
        <f>(C2-C1)/(3*C3)</f>
        <v>8.3333333333333329E-2</v>
      </c>
    </row>
    <row r="6" spans="1:6" x14ac:dyDescent="0.2">
      <c r="E6" t="s">
        <v>5</v>
      </c>
      <c r="F6" t="s">
        <v>5</v>
      </c>
    </row>
    <row r="7" spans="1:6" x14ac:dyDescent="0.2">
      <c r="B7" s="13" t="s">
        <v>0</v>
      </c>
      <c r="C7" s="6" t="s">
        <v>12</v>
      </c>
      <c r="D7" t="s">
        <v>15</v>
      </c>
      <c r="E7" t="s">
        <v>39</v>
      </c>
    </row>
    <row r="8" spans="1:6" x14ac:dyDescent="0.2">
      <c r="B8" s="6"/>
      <c r="C8" s="6"/>
    </row>
    <row r="9" spans="1:6" x14ac:dyDescent="0.2">
      <c r="B9" s="6">
        <v>0</v>
      </c>
      <c r="C9" s="6">
        <f>B9^2</f>
        <v>0</v>
      </c>
      <c r="D9" s="1">
        <v>1</v>
      </c>
      <c r="E9" s="1">
        <f>D9*C9</f>
        <v>0</v>
      </c>
      <c r="F9">
        <f>E9*$F$5</f>
        <v>0</v>
      </c>
    </row>
    <row r="10" spans="1:6" x14ac:dyDescent="0.2">
      <c r="B10" s="6">
        <f>B9+$C$5</f>
        <v>0.25</v>
      </c>
      <c r="C10" s="6">
        <f t="shared" ref="C10:C13" si="0">B10^2</f>
        <v>6.25E-2</v>
      </c>
      <c r="D10">
        <v>4</v>
      </c>
      <c r="E10" s="1">
        <f t="shared" ref="E10:E13" si="1">D10*C10</f>
        <v>0.25</v>
      </c>
      <c r="F10">
        <f t="shared" ref="F10:F13" si="2">E10*$F$5</f>
        <v>2.0833333333333332E-2</v>
      </c>
    </row>
    <row r="11" spans="1:6" x14ac:dyDescent="0.2">
      <c r="B11" s="6">
        <f t="shared" ref="B11:B13" si="3">B10+$C$5</f>
        <v>0.5</v>
      </c>
      <c r="C11" s="6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1:6" x14ac:dyDescent="0.2">
      <c r="B12" s="6">
        <f t="shared" si="3"/>
        <v>0.75</v>
      </c>
      <c r="C12" s="6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1:6" x14ac:dyDescent="0.2">
      <c r="B13" s="6">
        <f t="shared" si="3"/>
        <v>1</v>
      </c>
      <c r="C13" s="6">
        <f t="shared" si="0"/>
        <v>1</v>
      </c>
      <c r="D13" s="2">
        <v>1</v>
      </c>
      <c r="E13" s="1">
        <f t="shared" si="1"/>
        <v>1</v>
      </c>
      <c r="F13">
        <f t="shared" si="2"/>
        <v>8.3333333333333329E-2</v>
      </c>
    </row>
    <row r="15" spans="1:6" x14ac:dyDescent="0.2">
      <c r="D15" t="s">
        <v>4</v>
      </c>
      <c r="E15" s="1">
        <f>SUM(E9:E13)</f>
        <v>4</v>
      </c>
      <c r="F15" s="7">
        <f>SUM(F9:F13)</f>
        <v>0.33333333333333331</v>
      </c>
    </row>
    <row r="16" spans="1:6" x14ac:dyDescent="0.2">
      <c r="D16" t="s">
        <v>36</v>
      </c>
      <c r="E16" t="s">
        <v>40</v>
      </c>
      <c r="F16" t="s">
        <v>5</v>
      </c>
    </row>
    <row r="17" spans="4:6" x14ac:dyDescent="0.2">
      <c r="D17" t="s">
        <v>18</v>
      </c>
      <c r="E17">
        <v>1</v>
      </c>
      <c r="F17" s="8" t="s">
        <v>19</v>
      </c>
    </row>
    <row r="18" spans="4:6" x14ac:dyDescent="0.2">
      <c r="D18" t="s">
        <v>5</v>
      </c>
      <c r="E18" t="s">
        <v>5</v>
      </c>
      <c r="F18" s="9" t="s">
        <v>5</v>
      </c>
    </row>
    <row r="19" spans="4:6" x14ac:dyDescent="0.2">
      <c r="F19" s="7">
        <f>1/3</f>
        <v>0.33333333333333331</v>
      </c>
    </row>
    <row r="20" spans="4:6" x14ac:dyDescent="0.2">
      <c r="F20" t="s">
        <v>5</v>
      </c>
    </row>
    <row r="21" spans="4:6" x14ac:dyDescent="0.2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zoomScale="150" zoomScaleNormal="150" zoomScalePageLayoutView="150" workbookViewId="0">
      <selection activeCell="F24" sqref="F24"/>
    </sheetView>
  </sheetViews>
  <sheetFormatPr baseColWidth="10" defaultRowHeight="16" x14ac:dyDescent="0.2"/>
  <cols>
    <col min="2" max="2" width="9.1640625" customWidth="1"/>
    <col min="6" max="6" width="15.33203125" customWidth="1"/>
  </cols>
  <sheetData>
    <row r="1" spans="1:6" x14ac:dyDescent="0.2">
      <c r="A1" t="s">
        <v>37</v>
      </c>
      <c r="B1" t="s">
        <v>13</v>
      </c>
      <c r="C1">
        <v>1</v>
      </c>
    </row>
    <row r="2" spans="1:6" x14ac:dyDescent="0.2">
      <c r="A2" t="s">
        <v>38</v>
      </c>
      <c r="B2" s="1" t="s">
        <v>14</v>
      </c>
      <c r="C2" s="1">
        <v>4</v>
      </c>
    </row>
    <row r="3" spans="1:6" x14ac:dyDescent="0.2">
      <c r="B3" s="1" t="s">
        <v>1</v>
      </c>
      <c r="C3" s="1">
        <v>6</v>
      </c>
      <c r="F3" t="s">
        <v>5</v>
      </c>
    </row>
    <row r="5" spans="1:6" x14ac:dyDescent="0.2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1:6" x14ac:dyDescent="0.2">
      <c r="E6" t="s">
        <v>5</v>
      </c>
      <c r="F6" t="s">
        <v>5</v>
      </c>
    </row>
    <row r="7" spans="1:6" x14ac:dyDescent="0.2">
      <c r="B7" t="s">
        <v>0</v>
      </c>
      <c r="C7" t="s">
        <v>20</v>
      </c>
    </row>
    <row r="8" spans="1:6" x14ac:dyDescent="0.2">
      <c r="D8" t="s">
        <v>41</v>
      </c>
      <c r="E8" t="s">
        <v>42</v>
      </c>
    </row>
    <row r="9" spans="1:6" x14ac:dyDescent="0.2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1:6" x14ac:dyDescent="0.2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5" si="2">D10*C10*$F$5</f>
        <v>0.44444444444444442</v>
      </c>
    </row>
    <row r="11" spans="1:6" x14ac:dyDescent="0.2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1:6" x14ac:dyDescent="0.2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1:6" x14ac:dyDescent="0.2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1:6" x14ac:dyDescent="0.2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1:6" x14ac:dyDescent="0.2">
      <c r="B15">
        <f t="shared" si="3"/>
        <v>4</v>
      </c>
      <c r="C15">
        <f t="shared" si="0"/>
        <v>0.25</v>
      </c>
      <c r="D15" s="2">
        <v>1</v>
      </c>
      <c r="E15" s="1">
        <f t="shared" si="1"/>
        <v>0.25</v>
      </c>
      <c r="F15">
        <f t="shared" si="2"/>
        <v>4.1666666666666664E-2</v>
      </c>
    </row>
    <row r="16" spans="1:6" x14ac:dyDescent="0.2">
      <c r="F16" t="s">
        <v>5</v>
      </c>
    </row>
    <row r="17" spans="1:12" x14ac:dyDescent="0.2">
      <c r="D17" t="s">
        <v>4</v>
      </c>
      <c r="E17" s="1">
        <f>SUM(E9:E14)</f>
        <v>8.0761904761904759</v>
      </c>
      <c r="F17">
        <f>SUM(F9:F15)</f>
        <v>1.3876984126984127</v>
      </c>
    </row>
    <row r="18" spans="1:12" x14ac:dyDescent="0.2">
      <c r="D18" t="s">
        <v>34</v>
      </c>
      <c r="F18" t="s">
        <v>5</v>
      </c>
    </row>
    <row r="19" spans="1:12" x14ac:dyDescent="0.2">
      <c r="C19" t="s">
        <v>33</v>
      </c>
      <c r="D19" t="s">
        <v>32</v>
      </c>
    </row>
    <row r="20" spans="1:12" x14ac:dyDescent="0.2">
      <c r="D20">
        <v>4</v>
      </c>
      <c r="E20">
        <f>LN(4)</f>
        <v>1.3862943611198906</v>
      </c>
      <c r="H20" s="6" t="s">
        <v>21</v>
      </c>
      <c r="I20" s="6"/>
      <c r="J20" s="6"/>
      <c r="K20" s="11" t="s">
        <v>22</v>
      </c>
      <c r="L20" s="6"/>
    </row>
    <row r="21" spans="1:12" x14ac:dyDescent="0.2">
      <c r="H21" s="6">
        <v>1</v>
      </c>
      <c r="I21" s="6">
        <f>F17</f>
        <v>1.3876984126984127</v>
      </c>
      <c r="J21" s="6"/>
      <c r="K21" s="11">
        <v>1E-3</v>
      </c>
      <c r="L21" s="6">
        <f>ABS(I22-I21)</f>
        <v>1.2899137899138324E-3</v>
      </c>
    </row>
    <row r="22" spans="1:12" x14ac:dyDescent="0.2">
      <c r="F22" t="s">
        <v>5</v>
      </c>
      <c r="H22" s="6">
        <v>2</v>
      </c>
      <c r="I22" s="6">
        <f>F45</f>
        <v>1.3864084989084988</v>
      </c>
      <c r="J22" s="6"/>
      <c r="K22" s="6"/>
      <c r="L22" s="6"/>
    </row>
    <row r="23" spans="1:12" x14ac:dyDescent="0.2">
      <c r="B23" t="s">
        <v>13</v>
      </c>
      <c r="C23">
        <v>1</v>
      </c>
      <c r="H23">
        <v>3</v>
      </c>
    </row>
    <row r="24" spans="1:12" x14ac:dyDescent="0.2">
      <c r="B24" s="1" t="s">
        <v>14</v>
      </c>
      <c r="C24" s="1">
        <v>4</v>
      </c>
    </row>
    <row r="25" spans="1:12" x14ac:dyDescent="0.2">
      <c r="B25" s="1" t="s">
        <v>1</v>
      </c>
      <c r="C25" s="1">
        <v>12</v>
      </c>
      <c r="F25" t="s">
        <v>5</v>
      </c>
    </row>
    <row r="27" spans="1:12" x14ac:dyDescent="0.2">
      <c r="B27" t="s">
        <v>2</v>
      </c>
      <c r="C27">
        <f>(C24-C23)/C25</f>
        <v>0.25</v>
      </c>
      <c r="E27" t="s">
        <v>11</v>
      </c>
      <c r="F27">
        <f>(C24-C23)/(3*C25)</f>
        <v>8.3333333333333329E-2</v>
      </c>
    </row>
    <row r="28" spans="1:12" x14ac:dyDescent="0.2">
      <c r="E28" t="s">
        <v>5</v>
      </c>
      <c r="F28" t="s">
        <v>5</v>
      </c>
    </row>
    <row r="29" spans="1:12" x14ac:dyDescent="0.2">
      <c r="B29" t="s">
        <v>0</v>
      </c>
      <c r="C29" t="s">
        <v>20</v>
      </c>
    </row>
    <row r="31" spans="1:12" x14ac:dyDescent="0.2">
      <c r="A31" t="s">
        <v>43</v>
      </c>
      <c r="B31">
        <v>1</v>
      </c>
      <c r="C31">
        <f>1/B31</f>
        <v>1</v>
      </c>
      <c r="D31" s="1">
        <v>1</v>
      </c>
      <c r="E31" s="1">
        <f>D31*C31</f>
        <v>1</v>
      </c>
      <c r="F31">
        <f>D31*C31*$F$27</f>
        <v>8.3333333333333329E-2</v>
      </c>
    </row>
    <row r="32" spans="1:12" x14ac:dyDescent="0.2">
      <c r="A32">
        <v>1</v>
      </c>
      <c r="B32">
        <f>B31+$C$27</f>
        <v>1.25</v>
      </c>
      <c r="C32">
        <f t="shared" ref="C32:C43" si="4">1/B32</f>
        <v>0.8</v>
      </c>
      <c r="D32" s="1">
        <v>4</v>
      </c>
      <c r="E32" s="1">
        <f t="shared" ref="E32:E43" si="5">D32*C32</f>
        <v>3.2</v>
      </c>
      <c r="F32">
        <f t="shared" ref="F32:F43" si="6">D32*C32*$F$27</f>
        <v>0.26666666666666666</v>
      </c>
    </row>
    <row r="33" spans="1:6" x14ac:dyDescent="0.2">
      <c r="A33">
        <f>A32+1</f>
        <v>2</v>
      </c>
      <c r="B33">
        <f t="shared" ref="B33:B43" si="7">B32+$C$27</f>
        <v>1.5</v>
      </c>
      <c r="C33">
        <f t="shared" si="4"/>
        <v>0.66666666666666663</v>
      </c>
      <c r="D33" s="1">
        <v>2</v>
      </c>
      <c r="E33" s="1">
        <f t="shared" si="5"/>
        <v>1.3333333333333333</v>
      </c>
      <c r="F33">
        <f t="shared" si="6"/>
        <v>0.1111111111111111</v>
      </c>
    </row>
    <row r="34" spans="1:6" x14ac:dyDescent="0.2">
      <c r="A34">
        <f t="shared" ref="A34:A43" si="8">A33+1</f>
        <v>3</v>
      </c>
      <c r="B34">
        <f t="shared" si="7"/>
        <v>1.75</v>
      </c>
      <c r="C34">
        <f t="shared" si="4"/>
        <v>0.5714285714285714</v>
      </c>
      <c r="D34" s="1">
        <v>4</v>
      </c>
      <c r="E34" s="1">
        <f t="shared" si="5"/>
        <v>2.2857142857142856</v>
      </c>
      <c r="F34">
        <f t="shared" si="6"/>
        <v>0.19047619047619047</v>
      </c>
    </row>
    <row r="35" spans="1:6" x14ac:dyDescent="0.2">
      <c r="A35">
        <f t="shared" si="8"/>
        <v>4</v>
      </c>
      <c r="B35">
        <f t="shared" si="7"/>
        <v>2</v>
      </c>
      <c r="C35">
        <f t="shared" si="4"/>
        <v>0.5</v>
      </c>
      <c r="D35" s="1">
        <v>2</v>
      </c>
      <c r="E35" s="1">
        <f t="shared" si="5"/>
        <v>1</v>
      </c>
      <c r="F35">
        <f t="shared" si="6"/>
        <v>8.3333333333333329E-2</v>
      </c>
    </row>
    <row r="36" spans="1:6" x14ac:dyDescent="0.2">
      <c r="A36">
        <f t="shared" si="8"/>
        <v>5</v>
      </c>
      <c r="B36">
        <f t="shared" si="7"/>
        <v>2.25</v>
      </c>
      <c r="C36">
        <f t="shared" si="4"/>
        <v>0.44444444444444442</v>
      </c>
      <c r="D36" s="1">
        <v>4</v>
      </c>
      <c r="E36" s="1">
        <f t="shared" si="5"/>
        <v>1.7777777777777777</v>
      </c>
      <c r="F36">
        <f t="shared" si="6"/>
        <v>0.14814814814814814</v>
      </c>
    </row>
    <row r="37" spans="1:6" x14ac:dyDescent="0.2">
      <c r="A37">
        <f t="shared" si="8"/>
        <v>6</v>
      </c>
      <c r="B37">
        <f t="shared" si="7"/>
        <v>2.5</v>
      </c>
      <c r="C37">
        <f t="shared" si="4"/>
        <v>0.4</v>
      </c>
      <c r="D37" s="1">
        <v>2</v>
      </c>
      <c r="E37" s="1">
        <f t="shared" si="5"/>
        <v>0.8</v>
      </c>
      <c r="F37">
        <f t="shared" si="6"/>
        <v>6.6666666666666666E-2</v>
      </c>
    </row>
    <row r="38" spans="1:6" x14ac:dyDescent="0.2">
      <c r="A38">
        <f t="shared" si="8"/>
        <v>7</v>
      </c>
      <c r="B38">
        <f t="shared" si="7"/>
        <v>2.75</v>
      </c>
      <c r="C38">
        <f t="shared" si="4"/>
        <v>0.36363636363636365</v>
      </c>
      <c r="D38">
        <v>4</v>
      </c>
      <c r="E38" s="1">
        <f t="shared" si="5"/>
        <v>1.4545454545454546</v>
      </c>
      <c r="F38">
        <f t="shared" si="6"/>
        <v>0.12121212121212122</v>
      </c>
    </row>
    <row r="39" spans="1:6" x14ac:dyDescent="0.2">
      <c r="A39">
        <f t="shared" si="8"/>
        <v>8</v>
      </c>
      <c r="B39">
        <f t="shared" si="7"/>
        <v>3</v>
      </c>
      <c r="C39">
        <f t="shared" si="4"/>
        <v>0.33333333333333331</v>
      </c>
      <c r="D39">
        <v>2</v>
      </c>
      <c r="E39" s="1">
        <f t="shared" si="5"/>
        <v>0.66666666666666663</v>
      </c>
      <c r="F39">
        <f t="shared" si="6"/>
        <v>5.5555555555555552E-2</v>
      </c>
    </row>
    <row r="40" spans="1:6" x14ac:dyDescent="0.2">
      <c r="A40">
        <f t="shared" si="8"/>
        <v>9</v>
      </c>
      <c r="B40">
        <f t="shared" si="7"/>
        <v>3.25</v>
      </c>
      <c r="C40">
        <f t="shared" si="4"/>
        <v>0.30769230769230771</v>
      </c>
      <c r="D40">
        <v>4</v>
      </c>
      <c r="E40" s="1">
        <f t="shared" si="5"/>
        <v>1.2307692307692308</v>
      </c>
      <c r="F40">
        <f t="shared" si="6"/>
        <v>0.10256410256410256</v>
      </c>
    </row>
    <row r="41" spans="1:6" x14ac:dyDescent="0.2">
      <c r="A41">
        <f t="shared" si="8"/>
        <v>10</v>
      </c>
      <c r="B41">
        <f t="shared" si="7"/>
        <v>3.5</v>
      </c>
      <c r="C41">
        <f t="shared" si="4"/>
        <v>0.2857142857142857</v>
      </c>
      <c r="D41">
        <v>2</v>
      </c>
      <c r="E41" s="1">
        <f t="shared" si="5"/>
        <v>0.5714285714285714</v>
      </c>
      <c r="F41">
        <f t="shared" si="6"/>
        <v>4.7619047619047616E-2</v>
      </c>
    </row>
    <row r="42" spans="1:6" x14ac:dyDescent="0.2">
      <c r="A42">
        <f t="shared" si="8"/>
        <v>11</v>
      </c>
      <c r="B42">
        <f t="shared" si="7"/>
        <v>3.75</v>
      </c>
      <c r="C42">
        <f t="shared" si="4"/>
        <v>0.26666666666666666</v>
      </c>
      <c r="D42">
        <v>4</v>
      </c>
      <c r="E42" s="1">
        <f t="shared" si="5"/>
        <v>1.0666666666666667</v>
      </c>
      <c r="F42">
        <f t="shared" si="6"/>
        <v>8.8888888888888878E-2</v>
      </c>
    </row>
    <row r="43" spans="1:6" x14ac:dyDescent="0.2">
      <c r="A43">
        <f t="shared" si="8"/>
        <v>12</v>
      </c>
      <c r="B43">
        <f t="shared" si="7"/>
        <v>4</v>
      </c>
      <c r="C43">
        <f t="shared" si="4"/>
        <v>0.25</v>
      </c>
      <c r="D43" s="2">
        <v>1</v>
      </c>
      <c r="E43" s="1">
        <f t="shared" si="5"/>
        <v>0.25</v>
      </c>
      <c r="F43">
        <f t="shared" si="6"/>
        <v>2.0833333333333332E-2</v>
      </c>
    </row>
    <row r="44" spans="1:6" x14ac:dyDescent="0.2">
      <c r="F44" t="s">
        <v>5</v>
      </c>
    </row>
    <row r="45" spans="1:6" x14ac:dyDescent="0.2">
      <c r="D45" t="s">
        <v>4</v>
      </c>
      <c r="E45" s="1">
        <f>SUM(E31:E42)</f>
        <v>16.386901986901989</v>
      </c>
      <c r="F45">
        <f>SUM(F31:F43)</f>
        <v>1.3864084989084988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zoomScale="150" zoomScaleNormal="150" zoomScalePageLayoutView="150" workbookViewId="0">
      <selection activeCell="B5" sqref="B5"/>
    </sheetView>
  </sheetViews>
  <sheetFormatPr baseColWidth="10" defaultRowHeight="16" x14ac:dyDescent="0.2"/>
  <cols>
    <col min="2" max="2" width="9.1640625" customWidth="1"/>
    <col min="4" max="4" width="8.5" customWidth="1"/>
    <col min="5" max="5" width="18.5" customWidth="1"/>
    <col min="6" max="6" width="16.6640625" customWidth="1"/>
    <col min="8" max="8" width="23.83203125" customWidth="1"/>
    <col min="9" max="9" width="19.83203125" customWidth="1"/>
  </cols>
  <sheetData>
    <row r="1" spans="1:8" x14ac:dyDescent="0.2">
      <c r="A1" t="s">
        <v>37</v>
      </c>
      <c r="B1" t="s">
        <v>13</v>
      </c>
      <c r="C1">
        <v>0</v>
      </c>
    </row>
    <row r="2" spans="1:8" x14ac:dyDescent="0.2">
      <c r="A2" t="s">
        <v>38</v>
      </c>
      <c r="B2" s="1" t="s">
        <v>0</v>
      </c>
      <c r="C2" s="1">
        <v>1.1000000000000001</v>
      </c>
      <c r="D2" s="1"/>
      <c r="E2" s="1"/>
      <c r="F2" s="1"/>
    </row>
    <row r="3" spans="1:8" x14ac:dyDescent="0.2">
      <c r="B3" s="1" t="s">
        <v>1</v>
      </c>
      <c r="C3" s="1">
        <v>10</v>
      </c>
      <c r="D3" s="1"/>
      <c r="E3" s="1"/>
      <c r="F3" s="1"/>
    </row>
    <row r="4" spans="1:8" x14ac:dyDescent="0.2">
      <c r="B4" t="s">
        <v>6</v>
      </c>
      <c r="C4">
        <v>9</v>
      </c>
    </row>
    <row r="5" spans="1:8" x14ac:dyDescent="0.2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6" spans="1:8" x14ac:dyDescent="0.2">
      <c r="D6">
        <f>EXP(GAMMALN(5))</f>
        <v>24.000000000000004</v>
      </c>
    </row>
    <row r="7" spans="1:8" x14ac:dyDescent="0.2">
      <c r="B7" t="s">
        <v>0</v>
      </c>
      <c r="C7" t="s">
        <v>23</v>
      </c>
    </row>
    <row r="8" spans="1:8" x14ac:dyDescent="0.2">
      <c r="C8" s="2" t="s">
        <v>9</v>
      </c>
      <c r="D8" s="2" t="s">
        <v>10</v>
      </c>
      <c r="E8" s="2" t="s">
        <v>8</v>
      </c>
      <c r="F8" s="3" t="s">
        <v>7</v>
      </c>
      <c r="G8" s="2" t="s">
        <v>41</v>
      </c>
      <c r="H8" s="2" t="s">
        <v>44</v>
      </c>
    </row>
    <row r="9" spans="1:8" x14ac:dyDescent="0.2">
      <c r="A9">
        <v>0</v>
      </c>
      <c r="B9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 x14ac:dyDescent="0.2">
      <c r="A10">
        <f>A9+1</f>
        <v>1</v>
      </c>
      <c r="B10">
        <f>B9+$C$5</f>
        <v>0.11000000000000001</v>
      </c>
      <c r="C10" s="2">
        <f t="shared" ref="C10:C19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 x14ac:dyDescent="0.2">
      <c r="A11">
        <f t="shared" ref="A11:A19" si="5">A10+1</f>
        <v>2</v>
      </c>
      <c r="B11">
        <f t="shared" ref="B11:B19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 x14ac:dyDescent="0.2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 x14ac:dyDescent="0.2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 x14ac:dyDescent="0.2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 x14ac:dyDescent="0.2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 x14ac:dyDescent="0.2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9" x14ac:dyDescent="0.2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9" x14ac:dyDescent="0.2">
      <c r="A18">
        <f t="shared" si="5"/>
        <v>9</v>
      </c>
      <c r="B18">
        <f t="shared" si="6"/>
        <v>0.99</v>
      </c>
      <c r="C18" s="2">
        <f t="shared" si="0"/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9" x14ac:dyDescent="0.2">
      <c r="A19">
        <f t="shared" si="5"/>
        <v>10</v>
      </c>
      <c r="B19">
        <f t="shared" si="6"/>
        <v>1.1000000000000001</v>
      </c>
      <c r="C19" s="2">
        <f t="shared" si="0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9" x14ac:dyDescent="0.2">
      <c r="C21" s="5">
        <f>SUM(C9:C19)</f>
        <v>11.517611111111112</v>
      </c>
      <c r="D21" s="2">
        <f>SUM(D9:D19)</f>
        <v>8.9620456474672014</v>
      </c>
      <c r="G21" t="s">
        <v>4</v>
      </c>
      <c r="H21">
        <f>SUM(H9:H19)</f>
        <v>0.35005890428655723</v>
      </c>
    </row>
    <row r="22" spans="1:9" x14ac:dyDescent="0.2">
      <c r="G22" t="s">
        <v>5</v>
      </c>
      <c r="H22" t="s">
        <v>5</v>
      </c>
    </row>
    <row r="24" spans="1:9" x14ac:dyDescent="0.2">
      <c r="G24" t="s">
        <v>22</v>
      </c>
      <c r="H24">
        <v>1.0000000000000001E-5</v>
      </c>
    </row>
    <row r="25" spans="1:9" x14ac:dyDescent="0.2">
      <c r="G25" t="s">
        <v>24</v>
      </c>
      <c r="H25">
        <f>H21</f>
        <v>0.35005890428655723</v>
      </c>
      <c r="I25" s="10">
        <f>ABS(H26-H25)</f>
        <v>7.4038856179998169E-3</v>
      </c>
    </row>
    <row r="26" spans="1:9" x14ac:dyDescent="0.2">
      <c r="G26" t="s">
        <v>25</v>
      </c>
      <c r="H26">
        <f>H58</f>
        <v>0.35746278990455704</v>
      </c>
    </row>
    <row r="27" spans="1:9" x14ac:dyDescent="0.2">
      <c r="H27" t="s">
        <v>5</v>
      </c>
    </row>
    <row r="28" spans="1:9" x14ac:dyDescent="0.2">
      <c r="B28" t="s">
        <v>13</v>
      </c>
      <c r="C28">
        <v>0</v>
      </c>
    </row>
    <row r="29" spans="1:9" x14ac:dyDescent="0.2">
      <c r="B29" s="1" t="s">
        <v>0</v>
      </c>
      <c r="C29" s="1">
        <v>1.1000000000000001</v>
      </c>
      <c r="D29" s="1"/>
      <c r="E29" s="1"/>
      <c r="F29" s="1"/>
    </row>
    <row r="30" spans="1:9" x14ac:dyDescent="0.2">
      <c r="B30" s="1" t="s">
        <v>1</v>
      </c>
      <c r="C30" s="1">
        <v>20</v>
      </c>
      <c r="D30" s="1"/>
      <c r="E30" s="1"/>
      <c r="F30" s="1"/>
    </row>
    <row r="31" spans="1:9" x14ac:dyDescent="0.2">
      <c r="B31" t="s">
        <v>6</v>
      </c>
      <c r="C31">
        <v>19</v>
      </c>
    </row>
    <row r="32" spans="1:9" x14ac:dyDescent="0.2">
      <c r="B32" t="s">
        <v>2</v>
      </c>
      <c r="C32">
        <f>(C29-C28)/(C30)</f>
        <v>5.5000000000000007E-2</v>
      </c>
      <c r="D32" s="4" t="s">
        <v>11</v>
      </c>
      <c r="E32">
        <f>(C29-C28)/(3*C30)</f>
        <v>1.8333333333333333E-2</v>
      </c>
    </row>
    <row r="33" spans="1:8" x14ac:dyDescent="0.2">
      <c r="D33">
        <f>EXP(GAMMALN(5))</f>
        <v>24.000000000000004</v>
      </c>
    </row>
    <row r="34" spans="1:8" x14ac:dyDescent="0.2">
      <c r="B34" t="s">
        <v>0</v>
      </c>
      <c r="C34" t="s">
        <v>23</v>
      </c>
    </row>
    <row r="35" spans="1:8" x14ac:dyDescent="0.2">
      <c r="C35" s="2" t="s">
        <v>9</v>
      </c>
      <c r="D35" s="2" t="s">
        <v>10</v>
      </c>
      <c r="E35" s="2" t="s">
        <v>8</v>
      </c>
      <c r="F35" s="3" t="s">
        <v>7</v>
      </c>
    </row>
    <row r="36" spans="1:8" x14ac:dyDescent="0.2">
      <c r="A36">
        <v>0</v>
      </c>
      <c r="B36">
        <v>0</v>
      </c>
      <c r="C36" s="2">
        <f>1+(B36^2/$C$31)</f>
        <v>1</v>
      </c>
      <c r="D36" s="2">
        <f>C36^((($C$31+1)/2)*-1)</f>
        <v>1</v>
      </c>
      <c r="E36" s="2">
        <f>EXP(GAMMALN(($C$31+1)/2))/( (($C$31*PI())^0.5)*EXP(GAMMALN(($C$31/2))) )</f>
        <v>0.39372980729260415</v>
      </c>
      <c r="F36" s="3">
        <f>D36*E36</f>
        <v>0.39372980729260415</v>
      </c>
      <c r="G36" s="1">
        <v>1</v>
      </c>
      <c r="H36">
        <f>F36*G36*$E$32</f>
        <v>7.2183798003644098E-3</v>
      </c>
    </row>
    <row r="37" spans="1:8" x14ac:dyDescent="0.2">
      <c r="A37">
        <f>A36+1</f>
        <v>1</v>
      </c>
      <c r="B37">
        <f>B36+$C$32</f>
        <v>5.5000000000000007E-2</v>
      </c>
      <c r="C37" s="2">
        <f t="shared" ref="C37:C56" si="7">1+(B37^2/$C$31)</f>
        <v>1.0001592105263157</v>
      </c>
      <c r="D37" s="2">
        <f t="shared" ref="D37:D56" si="8">C37^((($C$31+1)/2)*-1)</f>
        <v>0.99840928798899786</v>
      </c>
      <c r="E37" s="2">
        <f t="shared" ref="E37:E56" si="9">EXP(GAMMALN(($C$31+1)/2))/( (($C$31*PI())^0.5)*EXP(GAMMALN(($C$31/2))) )</f>
        <v>0.39372980729260415</v>
      </c>
      <c r="F37" s="3">
        <f t="shared" ref="F37:F56" si="10">D37*E37</f>
        <v>0.39310349655905424</v>
      </c>
      <c r="G37">
        <v>4</v>
      </c>
      <c r="H37">
        <f t="shared" ref="H37:H56" si="11">F37*G37*$E$32</f>
        <v>2.8827589747663977E-2</v>
      </c>
    </row>
    <row r="38" spans="1:8" x14ac:dyDescent="0.2">
      <c r="A38">
        <f t="shared" ref="A38:A56" si="12">A37+1</f>
        <v>2</v>
      </c>
      <c r="B38">
        <f t="shared" ref="B38:B56" si="13">B37+$C$32</f>
        <v>0.11000000000000001</v>
      </c>
      <c r="C38" s="2">
        <f t="shared" si="7"/>
        <v>1.0006368421052632</v>
      </c>
      <c r="D38" s="2">
        <f t="shared" si="8"/>
        <v>0.99365382847526007</v>
      </c>
      <c r="E38" s="2">
        <f t="shared" si="9"/>
        <v>0.39372980729260415</v>
      </c>
      <c r="F38" s="3">
        <f t="shared" si="10"/>
        <v>0.39123113040112251</v>
      </c>
      <c r="G38">
        <v>2</v>
      </c>
      <c r="H38">
        <f t="shared" si="11"/>
        <v>1.4345141448041158E-2</v>
      </c>
    </row>
    <row r="39" spans="1:8" x14ac:dyDescent="0.2">
      <c r="A39">
        <f t="shared" si="12"/>
        <v>3</v>
      </c>
      <c r="B39">
        <f t="shared" si="13"/>
        <v>0.16500000000000004</v>
      </c>
      <c r="C39" s="2">
        <f t="shared" si="7"/>
        <v>1.001432894736842</v>
      </c>
      <c r="D39" s="2">
        <f t="shared" si="8"/>
        <v>0.98578333369635696</v>
      </c>
      <c r="E39" s="2">
        <f t="shared" si="9"/>
        <v>0.39372980729260415</v>
      </c>
      <c r="F39" s="3">
        <f t="shared" si="10"/>
        <v>0.38813228200852751</v>
      </c>
      <c r="G39">
        <v>4</v>
      </c>
      <c r="H39">
        <f t="shared" si="11"/>
        <v>2.8463034013958683E-2</v>
      </c>
    </row>
    <row r="40" spans="1:8" x14ac:dyDescent="0.2">
      <c r="A40">
        <f t="shared" si="12"/>
        <v>4</v>
      </c>
      <c r="B40">
        <f t="shared" si="13"/>
        <v>0.22000000000000003</v>
      </c>
      <c r="C40" s="2">
        <f t="shared" si="7"/>
        <v>1.0025473684210526</v>
      </c>
      <c r="D40" s="2">
        <f t="shared" si="8"/>
        <v>0.97487960878613289</v>
      </c>
      <c r="E40" s="2">
        <f t="shared" si="9"/>
        <v>0.39372980729260415</v>
      </c>
      <c r="F40" s="3">
        <f t="shared" si="10"/>
        <v>0.38383916050085343</v>
      </c>
      <c r="G40">
        <v>2</v>
      </c>
      <c r="H40">
        <f t="shared" si="11"/>
        <v>1.407410255169796E-2</v>
      </c>
    </row>
    <row r="41" spans="1:8" x14ac:dyDescent="0.2">
      <c r="A41">
        <f t="shared" si="12"/>
        <v>5</v>
      </c>
      <c r="B41">
        <f t="shared" si="13"/>
        <v>0.27500000000000002</v>
      </c>
      <c r="C41" s="2">
        <f t="shared" si="7"/>
        <v>1.0039802631578947</v>
      </c>
      <c r="D41" s="2">
        <f t="shared" si="8"/>
        <v>0.96105501050351194</v>
      </c>
      <c r="E41" s="2">
        <f t="shared" si="9"/>
        <v>0.39372980729260415</v>
      </c>
      <c r="F41" s="3">
        <f t="shared" si="10"/>
        <v>0.37839600408313939</v>
      </c>
      <c r="G41">
        <v>4</v>
      </c>
      <c r="H41">
        <f t="shared" si="11"/>
        <v>2.7749040299430223E-2</v>
      </c>
    </row>
    <row r="42" spans="1:8" x14ac:dyDescent="0.2">
      <c r="A42">
        <f t="shared" si="12"/>
        <v>6</v>
      </c>
      <c r="B42">
        <f t="shared" si="13"/>
        <v>0.33</v>
      </c>
      <c r="C42" s="2">
        <f t="shared" si="7"/>
        <v>1.0057315789473684</v>
      </c>
      <c r="D42" s="2">
        <f t="shared" si="8"/>
        <v>0.94445035140675748</v>
      </c>
      <c r="E42" s="2">
        <f t="shared" si="9"/>
        <v>0.39372980729260415</v>
      </c>
      <c r="F42" s="3">
        <f t="shared" si="10"/>
        <v>0.3718582548568149</v>
      </c>
      <c r="G42">
        <v>2</v>
      </c>
      <c r="H42">
        <f t="shared" si="11"/>
        <v>1.3634802678083213E-2</v>
      </c>
    </row>
    <row r="43" spans="1:8" x14ac:dyDescent="0.2">
      <c r="A43">
        <f t="shared" si="12"/>
        <v>7</v>
      </c>
      <c r="B43">
        <f t="shared" si="13"/>
        <v>0.38500000000000001</v>
      </c>
      <c r="C43" s="2">
        <f t="shared" si="7"/>
        <v>1.0078013157894736</v>
      </c>
      <c r="D43" s="2">
        <f t="shared" si="8"/>
        <v>0.92523230848544891</v>
      </c>
      <c r="E43" s="2">
        <f t="shared" si="9"/>
        <v>0.39372980729260415</v>
      </c>
      <c r="F43" s="3">
        <f t="shared" si="10"/>
        <v>0.3642915385208671</v>
      </c>
      <c r="G43">
        <v>4</v>
      </c>
      <c r="H43">
        <f t="shared" si="11"/>
        <v>2.6714712824863589E-2</v>
      </c>
    </row>
    <row r="44" spans="1:8" x14ac:dyDescent="0.2">
      <c r="A44">
        <f t="shared" si="12"/>
        <v>8</v>
      </c>
      <c r="B44">
        <f t="shared" si="13"/>
        <v>0.44</v>
      </c>
      <c r="C44" s="2">
        <f t="shared" si="7"/>
        <v>1.0101894736842105</v>
      </c>
      <c r="D44" s="2">
        <f t="shared" si="8"/>
        <v>0.90359040809087077</v>
      </c>
      <c r="E44" s="2">
        <f t="shared" si="9"/>
        <v>0.39372980729260415</v>
      </c>
      <c r="F44" s="3">
        <f t="shared" si="10"/>
        <v>0.35577047724906408</v>
      </c>
      <c r="G44">
        <v>2</v>
      </c>
      <c r="H44">
        <f t="shared" si="11"/>
        <v>1.304491749913235E-2</v>
      </c>
    </row>
    <row r="45" spans="1:8" x14ac:dyDescent="0.2">
      <c r="A45">
        <f t="shared" si="12"/>
        <v>9</v>
      </c>
      <c r="B45">
        <f t="shared" si="13"/>
        <v>0.495</v>
      </c>
      <c r="C45" s="2">
        <f t="shared" si="7"/>
        <v>1.0128960526315789</v>
      </c>
      <c r="D45" s="2">
        <f t="shared" si="8"/>
        <v>0.87973366909638917</v>
      </c>
      <c r="E45" s="2">
        <f t="shared" si="9"/>
        <v>0.39372980729260415</v>
      </c>
      <c r="F45" s="3">
        <f t="shared" si="10"/>
        <v>0.34637736800213692</v>
      </c>
      <c r="G45">
        <v>4</v>
      </c>
      <c r="H45">
        <f t="shared" si="11"/>
        <v>2.5401006986823373E-2</v>
      </c>
    </row>
    <row r="46" spans="1:8" x14ac:dyDescent="0.2">
      <c r="A46">
        <f t="shared" si="12"/>
        <v>10</v>
      </c>
      <c r="B46">
        <f t="shared" si="13"/>
        <v>0.55000000000000004</v>
      </c>
      <c r="C46" s="2">
        <f t="shared" si="7"/>
        <v>1.0159210526315789</v>
      </c>
      <c r="D46" s="2">
        <f t="shared" si="8"/>
        <v>0.85388699325913409</v>
      </c>
      <c r="E46" s="2">
        <f t="shared" si="9"/>
        <v>0.39372980729260415</v>
      </c>
      <c r="F46" s="3">
        <f t="shared" si="10"/>
        <v>0.33620076130558002</v>
      </c>
      <c r="G46">
        <v>2</v>
      </c>
      <c r="H46">
        <f t="shared" si="11"/>
        <v>1.2327361247871267E-2</v>
      </c>
    </row>
    <row r="47" spans="1:8" x14ac:dyDescent="0.2">
      <c r="A47">
        <f t="shared" si="12"/>
        <v>11</v>
      </c>
      <c r="B47">
        <f t="shared" si="13"/>
        <v>0.60500000000000009</v>
      </c>
      <c r="C47" s="2">
        <f t="shared" si="7"/>
        <v>1.0192644736842105</v>
      </c>
      <c r="D47" s="2">
        <f t="shared" si="8"/>
        <v>0.82628739557711184</v>
      </c>
      <c r="E47" s="2">
        <f t="shared" si="9"/>
        <v>0.39372980729260415</v>
      </c>
      <c r="F47" s="3">
        <f t="shared" si="10"/>
        <v>0.325333977028884</v>
      </c>
      <c r="G47">
        <v>4</v>
      </c>
      <c r="H47">
        <f t="shared" si="11"/>
        <v>2.3857824982118161E-2</v>
      </c>
    </row>
    <row r="48" spans="1:8" x14ac:dyDescent="0.2">
      <c r="A48">
        <f t="shared" si="12"/>
        <v>12</v>
      </c>
      <c r="B48">
        <f t="shared" si="13"/>
        <v>0.66000000000000014</v>
      </c>
      <c r="C48" s="2">
        <f t="shared" si="7"/>
        <v>1.0229263157894737</v>
      </c>
      <c r="D48" s="2">
        <f t="shared" si="8"/>
        <v>0.79718016802520053</v>
      </c>
      <c r="E48" s="2">
        <f t="shared" si="9"/>
        <v>0.39372980729260415</v>
      </c>
      <c r="F48" s="3">
        <f t="shared" si="10"/>
        <v>0.31387359393404801</v>
      </c>
      <c r="G48">
        <v>2</v>
      </c>
      <c r="H48">
        <f t="shared" si="11"/>
        <v>1.1508698444248427E-2</v>
      </c>
    </row>
    <row r="49" spans="1:8" x14ac:dyDescent="0.2">
      <c r="A49">
        <f t="shared" si="12"/>
        <v>13</v>
      </c>
      <c r="B49">
        <f t="shared" si="13"/>
        <v>0.71500000000000019</v>
      </c>
      <c r="C49" s="2">
        <f t="shared" si="7"/>
        <v>1.0269065789473684</v>
      </c>
      <c r="D49" s="2">
        <f t="shared" si="8"/>
        <v>0.76681506753725848</v>
      </c>
      <c r="E49" s="2">
        <f t="shared" si="9"/>
        <v>0.39372980729260415</v>
      </c>
      <c r="F49" s="3">
        <f t="shared" si="10"/>
        <v>0.30191794877051004</v>
      </c>
      <c r="G49">
        <v>4</v>
      </c>
      <c r="H49">
        <f t="shared" si="11"/>
        <v>2.2140649576504069E-2</v>
      </c>
    </row>
    <row r="50" spans="1:8" x14ac:dyDescent="0.2">
      <c r="A50">
        <f t="shared" si="12"/>
        <v>14</v>
      </c>
      <c r="B50">
        <f t="shared" si="13"/>
        <v>0.77000000000000024</v>
      </c>
      <c r="C50" s="2">
        <f t="shared" si="7"/>
        <v>1.0312052631578947</v>
      </c>
      <c r="D50" s="2">
        <f t="shared" si="8"/>
        <v>0.7354426137372535</v>
      </c>
      <c r="E50" s="2">
        <f t="shared" si="9"/>
        <v>0.39372980729260415</v>
      </c>
      <c r="F50" s="3">
        <f t="shared" si="10"/>
        <v>0.28956567858153792</v>
      </c>
      <c r="G50">
        <v>2</v>
      </c>
      <c r="H50">
        <f t="shared" si="11"/>
        <v>1.061740821465639E-2</v>
      </c>
    </row>
    <row r="51" spans="1:8" x14ac:dyDescent="0.2">
      <c r="A51">
        <f t="shared" si="12"/>
        <v>15</v>
      </c>
      <c r="B51">
        <f t="shared" si="13"/>
        <v>0.82500000000000029</v>
      </c>
      <c r="C51" s="2">
        <f t="shared" si="7"/>
        <v>1.0358223684210526</v>
      </c>
      <c r="D51" s="2">
        <f t="shared" si="8"/>
        <v>0.70331057407786912</v>
      </c>
      <c r="E51" s="2">
        <f t="shared" si="9"/>
        <v>0.39372980729260415</v>
      </c>
      <c r="F51" s="3">
        <f t="shared" si="10"/>
        <v>0.27691433679853023</v>
      </c>
      <c r="G51">
        <v>4</v>
      </c>
      <c r="H51">
        <f t="shared" si="11"/>
        <v>2.0307051365225551E-2</v>
      </c>
    </row>
    <row r="52" spans="1:8" x14ac:dyDescent="0.2">
      <c r="A52">
        <f t="shared" si="12"/>
        <v>16</v>
      </c>
      <c r="B52">
        <f t="shared" si="13"/>
        <v>0.88000000000000034</v>
      </c>
      <c r="C52" s="2">
        <f t="shared" si="7"/>
        <v>1.0407578947368421</v>
      </c>
      <c r="D52" s="2">
        <f t="shared" si="8"/>
        <v>0.67066070417253909</v>
      </c>
      <c r="E52" s="2">
        <f t="shared" si="9"/>
        <v>0.39372980729260415</v>
      </c>
      <c r="F52" s="3">
        <f t="shared" si="10"/>
        <v>0.26405910981257602</v>
      </c>
      <c r="G52">
        <v>2</v>
      </c>
      <c r="H52">
        <f t="shared" si="11"/>
        <v>9.6821673597944549E-3</v>
      </c>
    </row>
    <row r="53" spans="1:8" x14ac:dyDescent="0.2">
      <c r="A53">
        <f t="shared" si="12"/>
        <v>17</v>
      </c>
      <c r="B53">
        <f t="shared" si="13"/>
        <v>0.93500000000000039</v>
      </c>
      <c r="C53" s="2">
        <f t="shared" si="7"/>
        <v>1.0460118421052631</v>
      </c>
      <c r="D53" s="2">
        <f t="shared" si="8"/>
        <v>0.6377257997154846</v>
      </c>
      <c r="E53" s="2">
        <f t="shared" si="9"/>
        <v>0.39372980729260415</v>
      </c>
      <c r="F53" s="3">
        <f t="shared" si="10"/>
        <v>0.25109165622749963</v>
      </c>
      <c r="G53">
        <v>4</v>
      </c>
      <c r="H53">
        <f t="shared" si="11"/>
        <v>1.8413388123349972E-2</v>
      </c>
    </row>
    <row r="54" spans="1:8" x14ac:dyDescent="0.2">
      <c r="A54">
        <f t="shared" si="12"/>
        <v>18</v>
      </c>
      <c r="B54">
        <f t="shared" si="13"/>
        <v>0.99000000000000044</v>
      </c>
      <c r="C54" s="2">
        <f t="shared" si="7"/>
        <v>1.0515842105263158</v>
      </c>
      <c r="D54" s="2">
        <f t="shared" si="8"/>
        <v>0.60472710401033358</v>
      </c>
      <c r="E54" s="2">
        <f t="shared" si="9"/>
        <v>0.39372980729260415</v>
      </c>
      <c r="F54" s="3">
        <f t="shared" si="10"/>
        <v>0.23809908612660322</v>
      </c>
      <c r="G54">
        <v>2</v>
      </c>
      <c r="H54">
        <f t="shared" si="11"/>
        <v>8.7302998246421171E-3</v>
      </c>
    </row>
    <row r="55" spans="1:8" x14ac:dyDescent="0.2">
      <c r="A55">
        <f t="shared" si="12"/>
        <v>19</v>
      </c>
      <c r="B55">
        <f t="shared" si="13"/>
        <v>1.0450000000000004</v>
      </c>
      <c r="C55" s="2">
        <f t="shared" si="7"/>
        <v>1.0574749999999999</v>
      </c>
      <c r="D55" s="2">
        <f t="shared" si="8"/>
        <v>0.57187210230712349</v>
      </c>
      <c r="E55" s="2">
        <f t="shared" si="9"/>
        <v>0.39372980729260415</v>
      </c>
      <c r="F55" s="3">
        <f t="shared" si="10"/>
        <v>0.22516309263740014</v>
      </c>
      <c r="G55">
        <v>4</v>
      </c>
      <c r="H55">
        <f t="shared" si="11"/>
        <v>1.6511960126742678E-2</v>
      </c>
    </row>
    <row r="56" spans="1:8" x14ac:dyDescent="0.2">
      <c r="A56">
        <f t="shared" si="12"/>
        <v>20</v>
      </c>
      <c r="B56">
        <f t="shared" si="13"/>
        <v>1.1000000000000003</v>
      </c>
      <c r="C56" s="2">
        <f t="shared" si="7"/>
        <v>1.0636842105263158</v>
      </c>
      <c r="D56" s="2">
        <f t="shared" si="8"/>
        <v>0.53935272138887624</v>
      </c>
      <c r="E56" s="2">
        <f t="shared" si="9"/>
        <v>0.39372980729260415</v>
      </c>
      <c r="F56" s="3">
        <f t="shared" si="10"/>
        <v>0.21235924305518386</v>
      </c>
      <c r="G56">
        <v>1</v>
      </c>
      <c r="H56">
        <f t="shared" si="11"/>
        <v>3.8932527893450375E-3</v>
      </c>
    </row>
    <row r="58" spans="1:8" x14ac:dyDescent="0.2">
      <c r="C58" s="5">
        <f>SUM(C36:C56)</f>
        <v>21.456934210526313</v>
      </c>
      <c r="D58" s="2">
        <f>SUM(D36:D56)</f>
        <v>17.274049050337908</v>
      </c>
      <c r="G58" t="s">
        <v>4</v>
      </c>
      <c r="H58">
        <f>SUM(H36:H56)</f>
        <v>0.35746278990455704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Microsoft Office User</cp:lastModifiedBy>
  <dcterms:created xsi:type="dcterms:W3CDTF">2020-05-16T23:21:23Z</dcterms:created>
  <dcterms:modified xsi:type="dcterms:W3CDTF">2020-12-08T05:51:51Z</dcterms:modified>
</cp:coreProperties>
</file>