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1D13D351-7956-469A-AD72-D2B1E7E8CA51}" xr6:coauthVersionLast="45" xr6:coauthVersionMax="45" xr10:uidLastSave="{00000000-0000-0000-0000-000000000000}"/>
  <bookViews>
    <workbookView xWindow="-120" yWindow="-120" windowWidth="20730" windowHeight="11160" xr2:uid="{B23E1BF7-1582-443B-9E40-46F53242BAD1}"/>
  </bookViews>
  <sheets>
    <sheet name="METODO DE BAIRSTOW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2" l="1"/>
  <c r="G6" i="2"/>
  <c r="G8" i="2"/>
  <c r="H6" i="2"/>
  <c r="H7" i="2"/>
  <c r="H8" i="2"/>
  <c r="I6" i="2"/>
  <c r="I7" i="2"/>
  <c r="I8" i="2"/>
  <c r="J6" i="2"/>
  <c r="J7" i="2"/>
  <c r="J8" i="2"/>
  <c r="N3" i="2"/>
  <c r="O3" i="2"/>
  <c r="F11" i="2"/>
  <c r="G9" i="2"/>
  <c r="G11" i="2"/>
  <c r="P3" i="2"/>
  <c r="H9" i="2"/>
  <c r="H10" i="2"/>
  <c r="H11" i="2"/>
  <c r="Q3" i="2"/>
  <c r="I9" i="2"/>
  <c r="I10" i="2"/>
  <c r="I11" i="2"/>
  <c r="R3" i="2"/>
  <c r="S3" i="2"/>
  <c r="T3" i="2"/>
  <c r="U3" i="2"/>
  <c r="V3" i="2"/>
  <c r="L4" i="2"/>
  <c r="M4" i="2"/>
  <c r="E15" i="2"/>
  <c r="F17" i="2"/>
  <c r="G15" i="2"/>
  <c r="G17" i="2"/>
  <c r="H15" i="2"/>
  <c r="E16" i="2"/>
  <c r="H16" i="2"/>
  <c r="H17" i="2"/>
  <c r="I15" i="2"/>
  <c r="I16" i="2"/>
  <c r="I17" i="2"/>
  <c r="J15" i="2"/>
  <c r="J16" i="2"/>
  <c r="J17" i="2"/>
  <c r="N4" i="2"/>
  <c r="O4" i="2"/>
  <c r="F20" i="2"/>
  <c r="G18" i="2"/>
  <c r="G20" i="2"/>
  <c r="P4" i="2"/>
  <c r="H18" i="2"/>
  <c r="H19" i="2"/>
  <c r="H20" i="2"/>
  <c r="Q4" i="2"/>
  <c r="I18" i="2"/>
  <c r="I19" i="2"/>
  <c r="I20" i="2"/>
  <c r="R4" i="2"/>
  <c r="S4" i="2"/>
  <c r="T4" i="2"/>
  <c r="U4" i="2"/>
  <c r="V4" i="2"/>
  <c r="L5" i="2"/>
  <c r="M5" i="2"/>
  <c r="E24" i="2"/>
  <c r="F26" i="2"/>
  <c r="G24" i="2"/>
  <c r="G26" i="2"/>
  <c r="H24" i="2"/>
  <c r="E25" i="2"/>
  <c r="H25" i="2"/>
  <c r="H26" i="2"/>
  <c r="I24" i="2"/>
  <c r="I25" i="2"/>
  <c r="I26" i="2"/>
  <c r="J24" i="2"/>
  <c r="J25" i="2"/>
  <c r="J26" i="2"/>
  <c r="N5" i="2"/>
  <c r="O5" i="2"/>
  <c r="F29" i="2"/>
  <c r="G27" i="2"/>
  <c r="G29" i="2"/>
  <c r="P5" i="2"/>
  <c r="H27" i="2"/>
  <c r="H28" i="2"/>
  <c r="H29" i="2"/>
  <c r="Q5" i="2"/>
  <c r="I27" i="2"/>
  <c r="I28" i="2"/>
  <c r="I29" i="2"/>
  <c r="R5" i="2"/>
  <c r="S5" i="2"/>
  <c r="T5" i="2"/>
  <c r="U5" i="2"/>
  <c r="V5" i="2"/>
  <c r="L6" i="2"/>
  <c r="M6" i="2"/>
  <c r="E33" i="2"/>
  <c r="F35" i="2"/>
  <c r="G33" i="2"/>
  <c r="G35" i="2"/>
  <c r="H33" i="2"/>
  <c r="E34" i="2"/>
  <c r="H34" i="2"/>
  <c r="H35" i="2"/>
  <c r="I33" i="2"/>
  <c r="I34" i="2"/>
  <c r="I35" i="2"/>
  <c r="J33" i="2"/>
  <c r="J34" i="2"/>
  <c r="J35" i="2"/>
  <c r="N6" i="2"/>
  <c r="O6" i="2"/>
  <c r="F38" i="2"/>
  <c r="G36" i="2"/>
  <c r="G38" i="2"/>
  <c r="P6" i="2"/>
  <c r="H36" i="2"/>
  <c r="H37" i="2"/>
  <c r="H38" i="2"/>
  <c r="Q6" i="2"/>
  <c r="I36" i="2"/>
  <c r="I37" i="2"/>
  <c r="I38" i="2"/>
  <c r="R6" i="2"/>
  <c r="S6" i="2"/>
  <c r="T6" i="2"/>
  <c r="U6" i="2"/>
  <c r="V6" i="2"/>
  <c r="C7" i="2"/>
  <c r="L7" i="2"/>
  <c r="M7" i="2"/>
  <c r="E42" i="2"/>
  <c r="F44" i="2"/>
  <c r="G42" i="2"/>
  <c r="G44" i="2"/>
  <c r="H42" i="2"/>
  <c r="E43" i="2"/>
  <c r="H43" i="2"/>
  <c r="H44" i="2"/>
  <c r="I42" i="2"/>
  <c r="I43" i="2"/>
  <c r="I44" i="2"/>
  <c r="J42" i="2"/>
  <c r="J43" i="2"/>
  <c r="J44" i="2"/>
  <c r="N7" i="2"/>
  <c r="O7" i="2"/>
  <c r="F47" i="2"/>
  <c r="G45" i="2"/>
  <c r="G47" i="2"/>
  <c r="P7" i="2"/>
  <c r="H45" i="2"/>
  <c r="H46" i="2"/>
  <c r="H47" i="2"/>
  <c r="Q7" i="2"/>
  <c r="I45" i="2"/>
  <c r="I46" i="2"/>
  <c r="I47" i="2"/>
  <c r="R7" i="2"/>
  <c r="S7" i="2"/>
  <c r="T7" i="2"/>
  <c r="U7" i="2"/>
  <c r="V7" i="2"/>
  <c r="C8" i="2"/>
  <c r="C9" i="2"/>
  <c r="C10" i="2"/>
  <c r="C11" i="2"/>
  <c r="M11" i="2"/>
  <c r="N11" i="2"/>
  <c r="O11" i="2"/>
  <c r="Q11" i="2"/>
  <c r="S11" i="2"/>
  <c r="C12" i="2"/>
  <c r="M12" i="2"/>
  <c r="N12" i="2"/>
  <c r="O12" i="2"/>
  <c r="Q12" i="2"/>
  <c r="S12" i="2"/>
  <c r="C13" i="2"/>
  <c r="C14" i="2"/>
  <c r="C15" i="2"/>
  <c r="C16" i="2"/>
  <c r="L16" i="2"/>
  <c r="M16" i="2"/>
  <c r="N16" i="2"/>
  <c r="C17" i="2"/>
  <c r="C18" i="2"/>
  <c r="C19" i="2"/>
  <c r="M19" i="2"/>
  <c r="O19" i="2"/>
  <c r="P19" i="2"/>
  <c r="Q19" i="2"/>
  <c r="R19" i="2"/>
  <c r="T19" i="2"/>
  <c r="V19" i="2"/>
  <c r="C20" i="2"/>
  <c r="M20" i="2"/>
  <c r="O20" i="2"/>
  <c r="P20" i="2"/>
  <c r="Q20" i="2"/>
  <c r="R20" i="2"/>
  <c r="T20" i="2"/>
  <c r="V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</calcChain>
</file>

<file path=xl/sharedStrings.xml><?xml version="1.0" encoding="utf-8"?>
<sst xmlns="http://schemas.openxmlformats.org/spreadsheetml/2006/main" count="83" uniqueCount="40">
  <si>
    <t>s</t>
  </si>
  <si>
    <t>r</t>
  </si>
  <si>
    <t>a0</t>
  </si>
  <si>
    <t>a1</t>
  </si>
  <si>
    <t>a2</t>
  </si>
  <si>
    <t>a3</t>
  </si>
  <si>
    <t>a4</t>
  </si>
  <si>
    <t>Comprobacion en Matlab</t>
  </si>
  <si>
    <t>i</t>
  </si>
  <si>
    <t>-</t>
  </si>
  <si>
    <t>r4</t>
  </si>
  <si>
    <t>+</t>
  </si>
  <si>
    <t>r3</t>
  </si>
  <si>
    <t>raiz</t>
  </si>
  <si>
    <t>4ac</t>
  </si>
  <si>
    <t>b*b</t>
  </si>
  <si>
    <t>x^2-6x+25</t>
  </si>
  <si>
    <t>c</t>
  </si>
  <si>
    <t>b</t>
  </si>
  <si>
    <t>a</t>
  </si>
  <si>
    <t>Formula general</t>
  </si>
  <si>
    <t>r1</t>
  </si>
  <si>
    <t>r0</t>
  </si>
  <si>
    <t>Raiz (imaginario)</t>
  </si>
  <si>
    <t>Raiz</t>
  </si>
  <si>
    <t>(r+-raiz(r*r+4s)/2</t>
  </si>
  <si>
    <t>Formula de R</t>
  </si>
  <si>
    <t>f(x)</t>
  </si>
  <si>
    <t>x</t>
  </si>
  <si>
    <t>x^4-8x^3+39x^2-62x+50</t>
  </si>
  <si>
    <t>Error 2</t>
  </si>
  <si>
    <t>Error 1</t>
  </si>
  <si>
    <t>DeltaS</t>
  </si>
  <si>
    <t>DeltaR</t>
  </si>
  <si>
    <t>c1</t>
  </si>
  <si>
    <t>c2</t>
  </si>
  <si>
    <t>c3</t>
  </si>
  <si>
    <t>b1</t>
  </si>
  <si>
    <t>b0</t>
  </si>
  <si>
    <t>Metodo de Bairstow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</si>
</sst>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3">
    <xf numFmtId="0" fontId="0" fillId="0" borderId="0" xfId="0"/>
    <xf numFmtId="0" fontId="0" fillId="6" borderId="0" xfId="0" applyFill="1"/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1" xfId="2" applyNumberFormat="1" applyFill="1" applyBorder="1" applyAlignment="1">
      <alignment horizontal="center" vertical="center"/>
    </xf>
    <xf numFmtId="0" fontId="1" fillId="6" borderId="1" xfId="2" applyFill="1" applyBorder="1" applyAlignment="1">
      <alignment horizontal="center" vertical="center"/>
    </xf>
    <xf numFmtId="0" fontId="1" fillId="6" borderId="2" xfId="2" applyFill="1" applyBorder="1" applyAlignment="1">
      <alignment horizontal="center" vertical="center"/>
    </xf>
    <xf numFmtId="0" fontId="1" fillId="6" borderId="1" xfId="4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2" applyFill="1" applyBorder="1" applyAlignment="1">
      <alignment horizontal="center"/>
    </xf>
    <xf numFmtId="0" fontId="1" fillId="0" borderId="1" xfId="4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3" applyFill="1" applyBorder="1" applyAlignment="1">
      <alignment horizontal="center"/>
    </xf>
    <xf numFmtId="0" fontId="1" fillId="0" borderId="3" xfId="2" applyFill="1" applyBorder="1" applyAlignment="1">
      <alignment horizontal="center"/>
    </xf>
    <xf numFmtId="0" fontId="3" fillId="6" borderId="1" xfId="1" applyFont="1" applyFill="1" applyBorder="1" applyAlignment="1">
      <alignment horizontal="center"/>
    </xf>
    <xf numFmtId="0" fontId="1" fillId="6" borderId="1" xfId="4" applyFill="1" applyBorder="1" applyAlignment="1">
      <alignment horizontal="center"/>
    </xf>
    <xf numFmtId="0" fontId="2" fillId="7" borderId="1" xfId="1" applyFill="1" applyBorder="1" applyAlignment="1">
      <alignment horizontal="center" vertical="center"/>
    </xf>
    <xf numFmtId="0" fontId="1" fillId="7" borderId="1" xfId="4" applyFill="1" applyBorder="1" applyAlignment="1">
      <alignment horizontal="center"/>
    </xf>
    <xf numFmtId="0" fontId="1" fillId="7" borderId="1" xfId="4" applyFill="1" applyBorder="1" applyAlignment="1">
      <alignment horizontal="center"/>
    </xf>
    <xf numFmtId="0" fontId="1" fillId="7" borderId="1" xfId="4" applyFill="1" applyBorder="1" applyAlignment="1">
      <alignment horizontal="center" vertical="center"/>
    </xf>
    <xf numFmtId="0" fontId="3" fillId="7" borderId="1" xfId="4" applyFont="1" applyFill="1" applyBorder="1" applyAlignment="1">
      <alignment horizontal="center" vertical="center"/>
    </xf>
    <xf numFmtId="0" fontId="2" fillId="7" borderId="1" xfId="1" applyFill="1" applyBorder="1" applyAlignment="1">
      <alignment horizontal="center"/>
    </xf>
  </cellXfs>
  <cellStyles count="5">
    <cellStyle name="20% - Énfasis2" xfId="2" builtinId="34"/>
    <cellStyle name="40% - Énfasis2" xfId="3" builtinId="35"/>
    <cellStyle name="60% - Énfasis2" xfId="4" builtinId="36"/>
    <cellStyle name="Énfasis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'METODO DE BAIRSTOW'!$B$7:$B$47</c:f>
              <c:numCache>
                <c:formatCode>0.0000</c:formatCode>
                <c:ptCount val="41"/>
                <c:pt idx="0">
                  <c:v>-4</c:v>
                </c:pt>
                <c:pt idx="1">
                  <c:v>-3.8</c:v>
                </c:pt>
                <c:pt idx="2">
                  <c:v>-3.6</c:v>
                </c:pt>
                <c:pt idx="3">
                  <c:v>-3.4</c:v>
                </c:pt>
                <c:pt idx="4">
                  <c:v>-3.2</c:v>
                </c:pt>
                <c:pt idx="5">
                  <c:v>-3</c:v>
                </c:pt>
                <c:pt idx="6">
                  <c:v>-2.8</c:v>
                </c:pt>
                <c:pt idx="7">
                  <c:v>-2.6</c:v>
                </c:pt>
                <c:pt idx="8">
                  <c:v>-2.4</c:v>
                </c:pt>
                <c:pt idx="9">
                  <c:v>-2.2000000000000002</c:v>
                </c:pt>
                <c:pt idx="10">
                  <c:v>-2</c:v>
                </c:pt>
                <c:pt idx="11">
                  <c:v>-1.8</c:v>
                </c:pt>
                <c:pt idx="12">
                  <c:v>-1.6</c:v>
                </c:pt>
                <c:pt idx="13">
                  <c:v>-1.4</c:v>
                </c:pt>
                <c:pt idx="14">
                  <c:v>-1.2</c:v>
                </c:pt>
                <c:pt idx="15">
                  <c:v>-1</c:v>
                </c:pt>
                <c:pt idx="16">
                  <c:v>-0.8</c:v>
                </c:pt>
                <c:pt idx="17">
                  <c:v>-0.6</c:v>
                </c:pt>
                <c:pt idx="18">
                  <c:v>-0.4</c:v>
                </c:pt>
                <c:pt idx="19">
                  <c:v>-0.2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0.8</c:v>
                </c:pt>
                <c:pt idx="25">
                  <c:v>1</c:v>
                </c:pt>
                <c:pt idx="26">
                  <c:v>1.2</c:v>
                </c:pt>
                <c:pt idx="27">
                  <c:v>1.4</c:v>
                </c:pt>
                <c:pt idx="28">
                  <c:v>1.6</c:v>
                </c:pt>
                <c:pt idx="29">
                  <c:v>1.80000000000001</c:v>
                </c:pt>
                <c:pt idx="30">
                  <c:v>2.0000000000000102</c:v>
                </c:pt>
                <c:pt idx="31">
                  <c:v>2.2000000000000099</c:v>
                </c:pt>
                <c:pt idx="32">
                  <c:v>2.4000000000000101</c:v>
                </c:pt>
                <c:pt idx="33">
                  <c:v>2.6000000000000099</c:v>
                </c:pt>
                <c:pt idx="34">
                  <c:v>2.80000000000001</c:v>
                </c:pt>
                <c:pt idx="35">
                  <c:v>3.0000000000000102</c:v>
                </c:pt>
                <c:pt idx="36">
                  <c:v>3.2000000000000099</c:v>
                </c:pt>
                <c:pt idx="37">
                  <c:v>3.4000000000000101</c:v>
                </c:pt>
                <c:pt idx="38">
                  <c:v>3.6000000000000099</c:v>
                </c:pt>
                <c:pt idx="39">
                  <c:v>3.80000000000001</c:v>
                </c:pt>
                <c:pt idx="40">
                  <c:v>4.0000000000000098</c:v>
                </c:pt>
              </c:numCache>
            </c:numRef>
          </c:xVal>
          <c:yVal>
            <c:numRef>
              <c:f>'METODO DE BAIRSTOW'!$C$7:$C$47</c:f>
              <c:numCache>
                <c:formatCode>0.0000</c:formatCode>
                <c:ptCount val="41"/>
                <c:pt idx="0">
                  <c:v>1690</c:v>
                </c:pt>
                <c:pt idx="1">
                  <c:v>1496.2495999999996</c:v>
                </c:pt>
                <c:pt idx="2">
                  <c:v>1319.8496000000002</c:v>
                </c:pt>
                <c:pt idx="3">
                  <c:v>1159.7055999999998</c:v>
                </c:pt>
                <c:pt idx="4">
                  <c:v>1014.7616000000002</c:v>
                </c:pt>
                <c:pt idx="5">
                  <c:v>884</c:v>
                </c:pt>
                <c:pt idx="6">
                  <c:v>766.44159999999988</c:v>
                </c:pt>
                <c:pt idx="7">
                  <c:v>661.14560000000006</c:v>
                </c:pt>
                <c:pt idx="8">
                  <c:v>567.20959999999991</c:v>
                </c:pt>
                <c:pt idx="9">
                  <c:v>483.76960000000008</c:v>
                </c:pt>
                <c:pt idx="10">
                  <c:v>410</c:v>
                </c:pt>
                <c:pt idx="11">
                  <c:v>345.11360000000002</c:v>
                </c:pt>
                <c:pt idx="12">
                  <c:v>288.36160000000001</c:v>
                </c:pt>
                <c:pt idx="13">
                  <c:v>239.03359999999998</c:v>
                </c:pt>
                <c:pt idx="14">
                  <c:v>196.45759999999999</c:v>
                </c:pt>
                <c:pt idx="15">
                  <c:v>160</c:v>
                </c:pt>
                <c:pt idx="16">
                  <c:v>129.06560000000002</c:v>
                </c:pt>
                <c:pt idx="17">
                  <c:v>103.0976</c:v>
                </c:pt>
                <c:pt idx="18">
                  <c:v>81.577600000000004</c:v>
                </c:pt>
                <c:pt idx="19">
                  <c:v>64.025599999999997</c:v>
                </c:pt>
                <c:pt idx="20">
                  <c:v>50</c:v>
                </c:pt>
                <c:pt idx="21">
                  <c:v>39.0976</c:v>
                </c:pt>
                <c:pt idx="22">
                  <c:v>30.953600000000002</c:v>
                </c:pt>
                <c:pt idx="23">
                  <c:v>25.241600000000005</c:v>
                </c:pt>
                <c:pt idx="24">
                  <c:v>21.6736</c:v>
                </c:pt>
                <c:pt idx="25">
                  <c:v>20</c:v>
                </c:pt>
                <c:pt idx="26">
                  <c:v>20.009600000000006</c:v>
                </c:pt>
                <c:pt idx="27">
                  <c:v>21.529599999999988</c:v>
                </c:pt>
                <c:pt idx="28">
                  <c:v>24.425600000000017</c:v>
                </c:pt>
                <c:pt idx="29">
                  <c:v>28.601600000000246</c:v>
                </c:pt>
                <c:pt idx="30">
                  <c:v>34.000000000000298</c:v>
                </c:pt>
                <c:pt idx="31">
                  <c:v>40.60160000000036</c:v>
                </c:pt>
                <c:pt idx="32">
                  <c:v>48.425600000000401</c:v>
                </c:pt>
                <c:pt idx="33">
                  <c:v>57.529600000000471</c:v>
                </c:pt>
                <c:pt idx="34">
                  <c:v>68.009600000000518</c:v>
                </c:pt>
                <c:pt idx="35">
                  <c:v>80.000000000000597</c:v>
                </c:pt>
                <c:pt idx="36">
                  <c:v>93.673600000000761</c:v>
                </c:pt>
                <c:pt idx="37">
                  <c:v>109.24160000000074</c:v>
                </c:pt>
                <c:pt idx="38">
                  <c:v>126.95360000000085</c:v>
                </c:pt>
                <c:pt idx="39">
                  <c:v>147.09760000000105</c:v>
                </c:pt>
                <c:pt idx="40">
                  <c:v>170.00000000000122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37-4060-9AF3-5D7D2B63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411215"/>
        <c:axId val="1583406127"/>
      </c:scatterChart>
      <c:valAx>
        <c:axId val="176341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3406127"/>
        <c:crosses val="autoZero"/>
        <c:crossBetween val="midCat"/>
      </c:valAx>
      <c:valAx>
        <c:axId val="158340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341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205847</xdr:colOff>
      <xdr:row>30</xdr:row>
      <xdr:rowOff>125955</xdr:rowOff>
    </xdr:from>
    <xdr:to>
      <xdr:col>16</xdr:col>
      <xdr:colOff>524410</xdr:colOff>
      <xdr:row>42</xdr:row>
      <xdr:rowOff>74916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9522C9-F4AA-4EB1-9904-A270E57DE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752476</xdr:colOff>
      <xdr:row>22</xdr:row>
      <xdr:rowOff>76200</xdr:rowOff>
    </xdr:from>
    <xdr:ext cx="5379912" cy="1507732"/>
    <xdr:pic>
      <xdr:nvPicPr>
        <xdr:cNvPr id="3" name="Imagen 2">
          <a:extLst>
            <a:ext uri="{FF2B5EF4-FFF2-40B4-BE49-F238E27FC236}">
              <a16:creationId xmlns:a16="http://schemas.microsoft.com/office/drawing/2014/main" id="{60BFCEB1-B653-4EDB-8F1C-13922A0D0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1072" y="4314290"/>
          <a:ext cx="5379912" cy="150773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AB672-8D88-41E2-822D-6975FA2E50B2}">
  <dimension ref="A1:W48"/>
  <sheetViews>
    <sheetView tabSelected="1" topLeftCell="D1" zoomScale="89" workbookViewId="0">
      <selection activeCell="L22" sqref="L22:N22"/>
    </sheetView>
  </sheetViews>
  <sheetFormatPr baseColWidth="10" defaultRowHeight="15" x14ac:dyDescent="0.25"/>
  <sheetData>
    <row r="1" spans="1:23" x14ac:dyDescent="0.25">
      <c r="A1" s="15" t="s">
        <v>39</v>
      </c>
      <c r="B1" s="15"/>
      <c r="C1" s="15"/>
      <c r="D1" s="3"/>
      <c r="E1" s="21" t="s">
        <v>1</v>
      </c>
      <c r="F1" s="21" t="s">
        <v>0</v>
      </c>
      <c r="G1" s="3"/>
      <c r="H1" s="3"/>
      <c r="I1" s="3"/>
      <c r="J1" s="3"/>
    </row>
    <row r="2" spans="1:23" x14ac:dyDescent="0.25">
      <c r="A2" s="16"/>
      <c r="B2" s="16"/>
      <c r="C2" s="16"/>
      <c r="D2" s="3"/>
      <c r="E2" s="5">
        <v>-1</v>
      </c>
      <c r="F2" s="5">
        <v>-1</v>
      </c>
      <c r="G2" s="3"/>
      <c r="H2" s="3"/>
      <c r="I2" s="3"/>
      <c r="J2" s="3"/>
      <c r="L2" s="11" t="s">
        <v>1</v>
      </c>
      <c r="M2" s="11" t="s">
        <v>0</v>
      </c>
      <c r="N2" s="11" t="s">
        <v>38</v>
      </c>
      <c r="O2" s="11" t="s">
        <v>37</v>
      </c>
      <c r="P2" s="11" t="s">
        <v>36</v>
      </c>
      <c r="Q2" s="11" t="s">
        <v>35</v>
      </c>
      <c r="R2" s="11" t="s">
        <v>34</v>
      </c>
      <c r="S2" s="11" t="s">
        <v>33</v>
      </c>
      <c r="T2" s="11" t="s">
        <v>32</v>
      </c>
      <c r="U2" s="11" t="s">
        <v>31</v>
      </c>
      <c r="V2" s="11" t="s">
        <v>30</v>
      </c>
      <c r="W2" s="12"/>
    </row>
    <row r="3" spans="1:23" x14ac:dyDescent="0.25">
      <c r="D3" s="3"/>
      <c r="E3" s="3"/>
      <c r="F3" s="3"/>
      <c r="G3" s="3"/>
      <c r="H3" s="3"/>
      <c r="I3" s="3"/>
      <c r="J3" s="3"/>
      <c r="L3" s="10">
        <v>-1</v>
      </c>
      <c r="M3" s="10">
        <v>-1</v>
      </c>
      <c r="N3" s="10">
        <f>J8</f>
        <v>103</v>
      </c>
      <c r="O3" s="10">
        <f>I8</f>
        <v>-100</v>
      </c>
      <c r="P3" s="10">
        <f>G11</f>
        <v>-10</v>
      </c>
      <c r="Q3" s="10">
        <f>H11</f>
        <v>56</v>
      </c>
      <c r="R3" s="10">
        <f>I11</f>
        <v>-146</v>
      </c>
      <c r="S3" s="10">
        <f>((N3*P3)-(O3*Q3))/((Q3^2)-(R3*P3))</f>
        <v>2.7267303102625298</v>
      </c>
      <c r="T3" s="10">
        <f>((O3*R3)-(N3*Q3))/((Q3^2)-(R3*P3))</f>
        <v>5.2696897374701672</v>
      </c>
      <c r="U3" s="10">
        <f t="shared" ref="U3:V7" si="0">ABS(S3/L3)*100</f>
        <v>272.673031026253</v>
      </c>
      <c r="V3" s="10">
        <f t="shared" si="0"/>
        <v>526.96897374701678</v>
      </c>
      <c r="W3" s="12"/>
    </row>
    <row r="4" spans="1:23" x14ac:dyDescent="0.25">
      <c r="A4" s="17" t="s">
        <v>27</v>
      </c>
      <c r="B4" s="18" t="s">
        <v>29</v>
      </c>
      <c r="C4" s="18"/>
      <c r="D4" s="3"/>
      <c r="E4" s="3"/>
      <c r="F4" s="20" t="s">
        <v>6</v>
      </c>
      <c r="G4" s="20" t="s">
        <v>5</v>
      </c>
      <c r="H4" s="20" t="s">
        <v>4</v>
      </c>
      <c r="I4" s="20" t="s">
        <v>3</v>
      </c>
      <c r="J4" s="20" t="s">
        <v>2</v>
      </c>
      <c r="L4" s="10">
        <f t="shared" ref="L4:M7" si="1">L3+S3</f>
        <v>1.7267303102625298</v>
      </c>
      <c r="M4" s="10">
        <f t="shared" si="1"/>
        <v>4.2696897374701672</v>
      </c>
      <c r="N4" s="10">
        <f>J17</f>
        <v>131.90562753065848</v>
      </c>
      <c r="O4" s="10">
        <f>I17</f>
        <v>-32.774196056925405</v>
      </c>
      <c r="P4" s="10">
        <f>G20</f>
        <v>-4.5465393794749396</v>
      </c>
      <c r="Q4" s="10">
        <f>H20</f>
        <v>28.856487203877855</v>
      </c>
      <c r="R4" s="10">
        <f>I20</f>
        <v>-2.3591374838348074</v>
      </c>
      <c r="S4" s="10">
        <f>((N4*P4)-(O4*Q4))/((Q4^2)-(R4*P4))</f>
        <v>0.42098086610400925</v>
      </c>
      <c r="T4" s="10">
        <f>((O4*R4)-(N4*Q4))/((Q4^2)-(R4*P4))</f>
        <v>-4.5366740194164281</v>
      </c>
      <c r="U4" s="10">
        <f t="shared" si="0"/>
        <v>24.380232605055962</v>
      </c>
      <c r="V4" s="10">
        <f t="shared" si="0"/>
        <v>106.25301364647754</v>
      </c>
      <c r="W4" s="12"/>
    </row>
    <row r="5" spans="1:23" x14ac:dyDescent="0.25">
      <c r="D5" s="3"/>
      <c r="E5" s="3"/>
      <c r="F5" s="5">
        <v>1</v>
      </c>
      <c r="G5" s="5">
        <v>-8</v>
      </c>
      <c r="H5" s="5">
        <v>39</v>
      </c>
      <c r="I5" s="5">
        <v>-62</v>
      </c>
      <c r="J5" s="5">
        <v>50</v>
      </c>
      <c r="L5" s="10">
        <f t="shared" si="1"/>
        <v>2.1477111763665389</v>
      </c>
      <c r="M5" s="10">
        <f t="shared" si="1"/>
        <v>-0.26698428194626089</v>
      </c>
      <c r="N5" s="10">
        <f>J26</f>
        <v>33.897940052495329</v>
      </c>
      <c r="O5" s="10">
        <f>I26</f>
        <v>-4.2448379793778273</v>
      </c>
      <c r="P5" s="10">
        <f>G29</f>
        <v>-3.7045776472669227</v>
      </c>
      <c r="Q5" s="10">
        <f>H29</f>
        <v>17.940642505512084</v>
      </c>
      <c r="R5" s="10">
        <f>I29</f>
        <v>35.275544443976791</v>
      </c>
      <c r="S5" s="10">
        <f>((N5*P5)-(O5*Q5))/((Q5^2)-(R5*P5))</f>
        <v>-0.10920934106673783</v>
      </c>
      <c r="T5" s="10">
        <f>((O5*R5)-(N5*Q5))/((Q5^2)-(R5*P5))</f>
        <v>-1.6747182314550335</v>
      </c>
      <c r="U5" s="10">
        <f t="shared" si="0"/>
        <v>5.0849174818513694</v>
      </c>
      <c r="V5" s="10">
        <f t="shared" si="0"/>
        <v>627.2722196403023</v>
      </c>
      <c r="W5" s="12"/>
    </row>
    <row r="6" spans="1:23" x14ac:dyDescent="0.25">
      <c r="B6" s="19" t="s">
        <v>28</v>
      </c>
      <c r="C6" s="19" t="s">
        <v>27</v>
      </c>
      <c r="D6" s="20" t="s">
        <v>1</v>
      </c>
      <c r="E6" s="5">
        <v>-1</v>
      </c>
      <c r="F6" s="1"/>
      <c r="G6" s="5">
        <f>E6*F8</f>
        <v>-1</v>
      </c>
      <c r="H6" s="5">
        <f>G8*E6</f>
        <v>9</v>
      </c>
      <c r="I6" s="5">
        <f>H8*E6</f>
        <v>-47</v>
      </c>
      <c r="J6" s="5">
        <f>E6*I8</f>
        <v>100</v>
      </c>
      <c r="L6" s="10">
        <f t="shared" si="1"/>
        <v>2.038501835299801</v>
      </c>
      <c r="M6" s="10">
        <f t="shared" si="1"/>
        <v>-1.9417025134012944</v>
      </c>
      <c r="N6" s="10">
        <f>J35</f>
        <v>2.3455553748487858</v>
      </c>
      <c r="O6" s="10">
        <f>I35</f>
        <v>0.34591899570062523</v>
      </c>
      <c r="P6" s="10">
        <f>G38</f>
        <v>-3.922996329400398</v>
      </c>
      <c r="Q6" s="10">
        <f>H38</f>
        <v>14.967034805962564</v>
      </c>
      <c r="R6" s="10">
        <f>I38</f>
        <v>38.473538749512116</v>
      </c>
      <c r="S6" s="10">
        <f>((N6*P6)-(O6*Q6))/((Q6^2)-(R6*P6))</f>
        <v>-3.8349724127027543E-2</v>
      </c>
      <c r="T6" s="10">
        <f>((O6*R6)-(N6*Q6))/((Q6^2)-(R6*P6))</f>
        <v>-5.813481353486661E-2</v>
      </c>
      <c r="U6" s="10">
        <f t="shared" si="0"/>
        <v>1.8812700318902327</v>
      </c>
      <c r="V6" s="10">
        <f t="shared" si="0"/>
        <v>2.9940123748942074</v>
      </c>
      <c r="W6" s="12"/>
    </row>
    <row r="7" spans="1:23" x14ac:dyDescent="0.25">
      <c r="B7" s="4">
        <v>-4</v>
      </c>
      <c r="C7" s="4">
        <f t="shared" ref="C7:C47" si="2">(B7^4)-(8*(B7^3))+(39*(B7^2))-(62*B7)+50</f>
        <v>1690</v>
      </c>
      <c r="D7" s="20" t="s">
        <v>0</v>
      </c>
      <c r="E7" s="5">
        <v>-1</v>
      </c>
      <c r="F7" s="1"/>
      <c r="G7" s="5"/>
      <c r="H7" s="5">
        <f>E7*F8</f>
        <v>-1</v>
      </c>
      <c r="I7" s="5">
        <f>G8*E7</f>
        <v>9</v>
      </c>
      <c r="J7" s="5">
        <f>H8*E7</f>
        <v>-47</v>
      </c>
      <c r="L7" s="10">
        <f t="shared" si="1"/>
        <v>2.0001521111727736</v>
      </c>
      <c r="M7" s="10">
        <f t="shared" si="1"/>
        <v>-1.9998373269361611</v>
      </c>
      <c r="N7" s="10">
        <f>J44</f>
        <v>8.2204562595080688E-3</v>
      </c>
      <c r="O7" s="10">
        <f>I44</f>
        <v>1.6309785529298182E-3</v>
      </c>
      <c r="P7" s="10">
        <f>G47</f>
        <v>-3.9996957776544524</v>
      </c>
      <c r="Q7" s="10">
        <f>H47</f>
        <v>14.999716970850011</v>
      </c>
      <c r="R7" s="10">
        <f>I47</f>
        <v>38.002087457334994</v>
      </c>
      <c r="S7" s="10">
        <f>((N7*P7)-(O7*Q7))/((Q7^2)-(R7*P7))</f>
        <v>-1.5210960441671486E-4</v>
      </c>
      <c r="T7" s="10">
        <f>((O7*R7)-(N7*Q7))/((Q7^2)-(R7*P7))</f>
        <v>-1.6266798727637406E-4</v>
      </c>
      <c r="U7" s="10">
        <f t="shared" si="0"/>
        <v>7.6049018255679845E-3</v>
      </c>
      <c r="V7" s="10">
        <f t="shared" si="0"/>
        <v>8.1340609601276218E-3</v>
      </c>
      <c r="W7" s="12"/>
    </row>
    <row r="8" spans="1:23" x14ac:dyDescent="0.25">
      <c r="B8" s="4">
        <v>-3.8</v>
      </c>
      <c r="C8" s="4">
        <f t="shared" si="2"/>
        <v>1496.2495999999996</v>
      </c>
      <c r="D8" s="3"/>
      <c r="E8" s="3"/>
      <c r="F8" s="2">
        <f>SUM(F5:F6)</f>
        <v>1</v>
      </c>
      <c r="G8" s="2">
        <f>SUM(G5:G7)</f>
        <v>-9</v>
      </c>
      <c r="H8" s="2">
        <f>SUM(H5:H7)</f>
        <v>47</v>
      </c>
      <c r="I8" s="2">
        <f>SUM(I5:I7)</f>
        <v>-100</v>
      </c>
      <c r="J8" s="2">
        <f>SUM(J5:J7)</f>
        <v>103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x14ac:dyDescent="0.25">
      <c r="B9" s="4">
        <v>-3.6</v>
      </c>
      <c r="C9" s="4">
        <f t="shared" si="2"/>
        <v>1319.8496000000002</v>
      </c>
      <c r="D9" s="3"/>
      <c r="E9" s="3"/>
      <c r="F9" s="2"/>
      <c r="G9" s="5">
        <f>E6*F11</f>
        <v>-1</v>
      </c>
      <c r="H9" s="5">
        <f>E6*G11</f>
        <v>10</v>
      </c>
      <c r="I9" s="5">
        <f>H11*E6</f>
        <v>-56</v>
      </c>
      <c r="J9" s="2"/>
      <c r="L9" s="11" t="s">
        <v>26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x14ac:dyDescent="0.25">
      <c r="B10" s="4">
        <v>-3.4</v>
      </c>
      <c r="C10" s="4">
        <f t="shared" si="2"/>
        <v>1159.7055999999998</v>
      </c>
      <c r="D10" s="3"/>
      <c r="E10" s="3"/>
      <c r="F10" s="2"/>
      <c r="G10" s="1"/>
      <c r="H10" s="5">
        <f>F11*E7</f>
        <v>-1</v>
      </c>
      <c r="I10" s="5">
        <f>G11*E7</f>
        <v>10</v>
      </c>
      <c r="J10" s="2"/>
      <c r="L10" s="14" t="s">
        <v>25</v>
      </c>
      <c r="M10" s="12"/>
      <c r="N10" s="11" t="s">
        <v>24</v>
      </c>
      <c r="O10" s="11" t="s">
        <v>13</v>
      </c>
      <c r="P10" s="11" t="s">
        <v>13</v>
      </c>
      <c r="Q10" s="11" t="s">
        <v>23</v>
      </c>
      <c r="R10" s="11"/>
      <c r="S10" s="12"/>
      <c r="T10" s="12"/>
      <c r="U10" s="12"/>
      <c r="V10" s="12"/>
      <c r="W10" s="12"/>
    </row>
    <row r="11" spans="1:23" x14ac:dyDescent="0.25">
      <c r="B11" s="4">
        <v>-3.2</v>
      </c>
      <c r="C11" s="4">
        <f t="shared" si="2"/>
        <v>1014.7616000000002</v>
      </c>
      <c r="D11" s="3"/>
      <c r="E11" s="3"/>
      <c r="F11" s="2">
        <f>F8</f>
        <v>1</v>
      </c>
      <c r="G11" s="2">
        <f>SUM(G8:G9)</f>
        <v>-10</v>
      </c>
      <c r="H11" s="2">
        <f>SUM(H8:H10)</f>
        <v>56</v>
      </c>
      <c r="I11" s="2">
        <f>SUM(I8:I10)</f>
        <v>-146</v>
      </c>
      <c r="J11" s="2"/>
      <c r="L11" s="11" t="s">
        <v>22</v>
      </c>
      <c r="M11" s="10">
        <f>L7</f>
        <v>2.0001521111727736</v>
      </c>
      <c r="N11" s="10">
        <f>($M$11^2)+(4*$M$7)</f>
        <v>-3.9987408399157411</v>
      </c>
      <c r="O11" s="10">
        <f>ABS(N11)</f>
        <v>3.9987408399157411</v>
      </c>
      <c r="P11" s="10">
        <v>-1</v>
      </c>
      <c r="Q11" s="9">
        <f>M11/2</f>
        <v>1.0000760555863868</v>
      </c>
      <c r="R11" s="9" t="s">
        <v>11</v>
      </c>
      <c r="S11" s="9">
        <f>SQRT(O11)/2</f>
        <v>0.99984259260092301</v>
      </c>
      <c r="T11" s="9" t="s">
        <v>8</v>
      </c>
      <c r="U11" s="12"/>
      <c r="V11" s="12"/>
      <c r="W11" s="12"/>
    </row>
    <row r="12" spans="1:23" x14ac:dyDescent="0.25">
      <c r="B12" s="4">
        <v>-3</v>
      </c>
      <c r="C12" s="4">
        <f t="shared" si="2"/>
        <v>884</v>
      </c>
      <c r="D12" s="3"/>
      <c r="E12" s="3"/>
      <c r="F12" s="8"/>
      <c r="G12" s="8"/>
      <c r="H12" s="8"/>
      <c r="I12" s="8"/>
      <c r="J12" s="8"/>
      <c r="L12" s="11" t="s">
        <v>21</v>
      </c>
      <c r="M12" s="10">
        <f>L7</f>
        <v>2.0001521111727736</v>
      </c>
      <c r="N12" s="10">
        <f>($M$11^2)+(4*$M$7)</f>
        <v>-3.9987408399157411</v>
      </c>
      <c r="O12" s="10">
        <f>ABS(N12)</f>
        <v>3.9987408399157411</v>
      </c>
      <c r="P12" s="10">
        <v>-1</v>
      </c>
      <c r="Q12" s="9">
        <f>M12/2</f>
        <v>1.0000760555863868</v>
      </c>
      <c r="R12" s="9" t="s">
        <v>9</v>
      </c>
      <c r="S12" s="9">
        <f>SQRT(O12)/2</f>
        <v>0.99984259260092301</v>
      </c>
      <c r="T12" s="9" t="s">
        <v>8</v>
      </c>
      <c r="U12" s="12"/>
      <c r="V12" s="12"/>
      <c r="W12" s="12"/>
    </row>
    <row r="13" spans="1:23" x14ac:dyDescent="0.25">
      <c r="B13" s="4">
        <v>-2.8</v>
      </c>
      <c r="C13" s="4">
        <f t="shared" si="2"/>
        <v>766.44159999999988</v>
      </c>
      <c r="D13" s="3"/>
      <c r="E13" s="3"/>
      <c r="F13" s="7" t="s">
        <v>6</v>
      </c>
      <c r="G13" s="7" t="s">
        <v>5</v>
      </c>
      <c r="H13" s="7" t="s">
        <v>4</v>
      </c>
      <c r="I13" s="7" t="s">
        <v>3</v>
      </c>
      <c r="J13" s="7" t="s">
        <v>2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x14ac:dyDescent="0.25">
      <c r="B14" s="4">
        <v>-2.6</v>
      </c>
      <c r="C14" s="4">
        <f t="shared" si="2"/>
        <v>661.14560000000006</v>
      </c>
      <c r="D14" s="3"/>
      <c r="E14" s="3"/>
      <c r="F14" s="5">
        <v>1</v>
      </c>
      <c r="G14" s="5">
        <v>-8</v>
      </c>
      <c r="H14" s="5">
        <v>39</v>
      </c>
      <c r="I14" s="5">
        <v>-62</v>
      </c>
      <c r="J14" s="5">
        <v>50</v>
      </c>
      <c r="L14" s="11" t="s">
        <v>20</v>
      </c>
      <c r="M14" s="11"/>
      <c r="N14" s="11"/>
      <c r="O14" s="12"/>
      <c r="P14" s="12"/>
      <c r="Q14" s="12"/>
      <c r="R14" s="12"/>
      <c r="S14" s="12"/>
      <c r="T14" s="12"/>
      <c r="U14" s="12"/>
      <c r="V14" s="12"/>
      <c r="W14" s="12"/>
    </row>
    <row r="15" spans="1:23" x14ac:dyDescent="0.25">
      <c r="B15" s="4">
        <v>-2.4</v>
      </c>
      <c r="C15" s="4">
        <f t="shared" si="2"/>
        <v>567.20959999999991</v>
      </c>
      <c r="D15" s="7" t="s">
        <v>1</v>
      </c>
      <c r="E15" s="5">
        <f>L4</f>
        <v>1.7267303102625298</v>
      </c>
      <c r="F15" s="2"/>
      <c r="G15" s="5">
        <f>E15*F17</f>
        <v>1.7267303102625298</v>
      </c>
      <c r="H15" s="5">
        <f>G17*E15</f>
        <v>-10.832244917720905</v>
      </c>
      <c r="I15" s="5">
        <f>H17*E15</f>
        <v>56.010719157729326</v>
      </c>
      <c r="J15" s="5">
        <f>E15*I17</f>
        <v>-56.592197725979787</v>
      </c>
      <c r="L15" s="13" t="s">
        <v>19</v>
      </c>
      <c r="M15" s="13" t="s">
        <v>18</v>
      </c>
      <c r="N15" s="13" t="s">
        <v>17</v>
      </c>
      <c r="O15" s="12"/>
      <c r="P15" s="12"/>
      <c r="Q15" s="12"/>
      <c r="R15" s="12"/>
      <c r="S15" s="12"/>
      <c r="T15" s="12"/>
      <c r="U15" s="12"/>
      <c r="V15" s="12"/>
      <c r="W15" s="12"/>
    </row>
    <row r="16" spans="1:23" x14ac:dyDescent="0.25">
      <c r="B16" s="4">
        <v>-2.2000000000000002</v>
      </c>
      <c r="C16" s="4">
        <f t="shared" si="2"/>
        <v>483.76960000000008</v>
      </c>
      <c r="D16" s="7" t="s">
        <v>0</v>
      </c>
      <c r="E16" s="5">
        <f>M4</f>
        <v>4.2696897374701672</v>
      </c>
      <c r="F16" s="2"/>
      <c r="G16" s="2"/>
      <c r="H16" s="5">
        <f>E16*F17</f>
        <v>4.2696897374701672</v>
      </c>
      <c r="I16" s="5">
        <f>G17*E16</f>
        <v>-26.784915214654735</v>
      </c>
      <c r="J16" s="5">
        <f>H17*E16</f>
        <v>138.49782525663827</v>
      </c>
      <c r="L16" s="10">
        <f>F44</f>
        <v>1</v>
      </c>
      <c r="M16" s="10">
        <f>G44</f>
        <v>-5.999847888827226</v>
      </c>
      <c r="N16" s="10">
        <f>H44</f>
        <v>24.999554251510553</v>
      </c>
      <c r="O16" s="12"/>
      <c r="P16" s="12"/>
      <c r="Q16" s="12"/>
      <c r="R16" s="12"/>
      <c r="S16" s="12"/>
      <c r="T16" s="12"/>
      <c r="U16" s="12"/>
      <c r="V16" s="12"/>
      <c r="W16" s="12"/>
    </row>
    <row r="17" spans="2:23" x14ac:dyDescent="0.25">
      <c r="B17" s="4">
        <v>-2</v>
      </c>
      <c r="C17" s="4">
        <f t="shared" si="2"/>
        <v>410</v>
      </c>
      <c r="D17" s="3"/>
      <c r="E17" s="3"/>
      <c r="F17" s="2">
        <f>SUM(F14:F16)</f>
        <v>1</v>
      </c>
      <c r="G17" s="2">
        <f>SUM(G14:G16)</f>
        <v>-6.2732696897374698</v>
      </c>
      <c r="H17" s="2">
        <f>SUM(H14:H16)</f>
        <v>32.43744481974926</v>
      </c>
      <c r="I17" s="2">
        <f>SUM(I14:I16)</f>
        <v>-32.774196056925405</v>
      </c>
      <c r="J17" s="2">
        <f>SUM(J14:J16)</f>
        <v>131.90562753065848</v>
      </c>
      <c r="L17" s="10" t="s">
        <v>16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2:23" x14ac:dyDescent="0.25">
      <c r="B18" s="4">
        <v>-1.8</v>
      </c>
      <c r="C18" s="4">
        <f t="shared" si="2"/>
        <v>345.11360000000002</v>
      </c>
      <c r="D18" s="3"/>
      <c r="E18" s="3"/>
      <c r="F18" s="2"/>
      <c r="G18" s="5">
        <f>E15*F20</f>
        <v>1.7267303102625298</v>
      </c>
      <c r="H18" s="5">
        <f>E15*G20</f>
        <v>-7.8506473533415724</v>
      </c>
      <c r="I18" s="5">
        <f>H20*E15</f>
        <v>49.827371102638729</v>
      </c>
      <c r="J18" s="2"/>
      <c r="L18" s="12"/>
      <c r="M18" s="12"/>
      <c r="N18" s="12"/>
      <c r="O18" s="11" t="s">
        <v>15</v>
      </c>
      <c r="P18" s="11" t="s">
        <v>14</v>
      </c>
      <c r="Q18" s="9"/>
      <c r="R18" s="11" t="s">
        <v>13</v>
      </c>
      <c r="S18" s="11" t="s">
        <v>13</v>
      </c>
      <c r="T18" s="12"/>
      <c r="U18" s="12"/>
      <c r="V18" s="12"/>
      <c r="W18" s="12"/>
    </row>
    <row r="19" spans="2:23" x14ac:dyDescent="0.25">
      <c r="B19" s="4">
        <v>-1.6</v>
      </c>
      <c r="C19" s="4">
        <f t="shared" si="2"/>
        <v>288.36160000000001</v>
      </c>
      <c r="D19" s="3"/>
      <c r="E19" s="3"/>
      <c r="F19" s="2"/>
      <c r="G19" s="2"/>
      <c r="H19" s="5">
        <f>F20*E16</f>
        <v>4.2696897374701672</v>
      </c>
      <c r="I19" s="5">
        <f>G20*E16</f>
        <v>-19.412312529548132</v>
      </c>
      <c r="J19" s="2"/>
      <c r="L19" s="11" t="s">
        <v>12</v>
      </c>
      <c r="M19" s="10">
        <f>ABS($M$16)</f>
        <v>5.999847888827226</v>
      </c>
      <c r="N19" s="10" t="s">
        <v>11</v>
      </c>
      <c r="O19" s="10">
        <f>$M$16*$M$16</f>
        <v>35.99817468906452</v>
      </c>
      <c r="P19" s="10">
        <f>4*$L$16*$N$16</f>
        <v>99.998217006042211</v>
      </c>
      <c r="Q19" s="10">
        <f>O19-P19</f>
        <v>-64.000042316977698</v>
      </c>
      <c r="R19" s="10">
        <f>SQRT(ABS(Q19))/2</f>
        <v>4.0000013224053346</v>
      </c>
      <c r="S19" s="10">
        <v>-1</v>
      </c>
      <c r="T19" s="9">
        <f>M19/2</f>
        <v>2.999923944413613</v>
      </c>
      <c r="U19" s="9" t="s">
        <v>11</v>
      </c>
      <c r="V19" s="9">
        <f>R19</f>
        <v>4.0000013224053346</v>
      </c>
      <c r="W19" s="9" t="s">
        <v>8</v>
      </c>
    </row>
    <row r="20" spans="2:23" x14ac:dyDescent="0.25">
      <c r="B20" s="4">
        <v>-1.4</v>
      </c>
      <c r="C20" s="4">
        <f t="shared" si="2"/>
        <v>239.03359999999998</v>
      </c>
      <c r="D20" s="3"/>
      <c r="E20" s="3"/>
      <c r="F20" s="2">
        <f>F17</f>
        <v>1</v>
      </c>
      <c r="G20" s="2">
        <f>SUM(G17:G18)</f>
        <v>-4.5465393794749396</v>
      </c>
      <c r="H20" s="2">
        <f>SUM(H17:H19)</f>
        <v>28.856487203877855</v>
      </c>
      <c r="I20" s="2">
        <f>SUM(I17:I19)</f>
        <v>-2.3591374838348074</v>
      </c>
      <c r="J20" s="2"/>
      <c r="L20" s="11" t="s">
        <v>10</v>
      </c>
      <c r="M20" s="10">
        <f>ABS($M$16)</f>
        <v>5.999847888827226</v>
      </c>
      <c r="N20" s="10" t="s">
        <v>9</v>
      </c>
      <c r="O20" s="10">
        <f>$M$16*$M$16</f>
        <v>35.99817468906452</v>
      </c>
      <c r="P20" s="10">
        <f>4*$L$16*$N$16</f>
        <v>99.998217006042211</v>
      </c>
      <c r="Q20" s="10">
        <f>O20-P20</f>
        <v>-64.000042316977698</v>
      </c>
      <c r="R20" s="10">
        <f>SQRT(ABS(Q20))/2</f>
        <v>4.0000013224053346</v>
      </c>
      <c r="S20" s="10">
        <v>-1</v>
      </c>
      <c r="T20" s="9">
        <f>M20/2</f>
        <v>2.999923944413613</v>
      </c>
      <c r="U20" s="9" t="s">
        <v>9</v>
      </c>
      <c r="V20" s="9">
        <f>R20</f>
        <v>4.0000013224053346</v>
      </c>
      <c r="W20" s="9" t="s">
        <v>8</v>
      </c>
    </row>
    <row r="21" spans="2:23" x14ac:dyDescent="0.25">
      <c r="B21" s="4">
        <v>-1.2</v>
      </c>
      <c r="C21" s="4">
        <f t="shared" si="2"/>
        <v>196.45759999999999</v>
      </c>
      <c r="D21" s="3"/>
      <c r="E21" s="3"/>
      <c r="F21" s="8"/>
      <c r="G21" s="8"/>
      <c r="H21" s="8"/>
      <c r="I21" s="8"/>
      <c r="J21" s="8"/>
    </row>
    <row r="22" spans="2:23" x14ac:dyDescent="0.25">
      <c r="B22" s="4">
        <v>-1</v>
      </c>
      <c r="C22" s="4">
        <f t="shared" si="2"/>
        <v>160</v>
      </c>
      <c r="D22" s="3"/>
      <c r="E22" s="3"/>
      <c r="F22" s="7" t="s">
        <v>6</v>
      </c>
      <c r="G22" s="7" t="s">
        <v>5</v>
      </c>
      <c r="H22" s="7" t="s">
        <v>4</v>
      </c>
      <c r="I22" s="7" t="s">
        <v>3</v>
      </c>
      <c r="J22" s="7" t="s">
        <v>2</v>
      </c>
      <c r="L22" s="22" t="s">
        <v>7</v>
      </c>
      <c r="M22" s="22"/>
      <c r="N22" s="22"/>
    </row>
    <row r="23" spans="2:23" x14ac:dyDescent="0.25">
      <c r="B23" s="4">
        <v>-0.8</v>
      </c>
      <c r="C23" s="4">
        <f t="shared" si="2"/>
        <v>129.06560000000002</v>
      </c>
      <c r="D23" s="3"/>
      <c r="E23" s="3"/>
      <c r="F23" s="5">
        <v>1</v>
      </c>
      <c r="G23" s="5">
        <v>-8</v>
      </c>
      <c r="H23" s="5">
        <v>39</v>
      </c>
      <c r="I23" s="5">
        <v>-62</v>
      </c>
      <c r="J23" s="5">
        <v>50</v>
      </c>
    </row>
    <row r="24" spans="2:23" x14ac:dyDescent="0.25">
      <c r="B24" s="4">
        <v>-0.6</v>
      </c>
      <c r="C24" s="4">
        <f t="shared" si="2"/>
        <v>103.0976</v>
      </c>
      <c r="D24" s="7" t="s">
        <v>1</v>
      </c>
      <c r="E24" s="6">
        <f>L5</f>
        <v>2.1477111763665389</v>
      </c>
      <c r="F24" s="2"/>
      <c r="G24" s="5">
        <f>E24*F26</f>
        <v>2.1477111763665389</v>
      </c>
      <c r="H24" s="5">
        <f>G26*E24</f>
        <v>-12.56902611384257</v>
      </c>
      <c r="I24" s="5">
        <f>H26*E24</f>
        <v>56.192692891302265</v>
      </c>
      <c r="J24" s="5">
        <f>E24*I26</f>
        <v>-9.116685970174915</v>
      </c>
    </row>
    <row r="25" spans="2:23" x14ac:dyDescent="0.25">
      <c r="B25" s="4">
        <v>-0.4</v>
      </c>
      <c r="C25" s="4">
        <f t="shared" si="2"/>
        <v>81.577600000000004</v>
      </c>
      <c r="D25" s="7" t="s">
        <v>0</v>
      </c>
      <c r="E25" s="6">
        <f>M5</f>
        <v>-0.26698428194626089</v>
      </c>
      <c r="F25" s="2"/>
      <c r="G25" s="2"/>
      <c r="H25" s="5">
        <f>E25*F26</f>
        <v>-0.26698428194626089</v>
      </c>
      <c r="I25" s="5">
        <f>G26*E25</f>
        <v>1.5624691293199076</v>
      </c>
      <c r="J25" s="5">
        <f>H26*E25</f>
        <v>-6.9853739773297541</v>
      </c>
    </row>
    <row r="26" spans="2:23" x14ac:dyDescent="0.25">
      <c r="B26" s="4">
        <v>-0.2</v>
      </c>
      <c r="C26" s="4">
        <f t="shared" si="2"/>
        <v>64.025599999999997</v>
      </c>
      <c r="D26" s="3"/>
      <c r="E26" s="3"/>
      <c r="F26" s="2">
        <f>SUM(F23:F25)</f>
        <v>1</v>
      </c>
      <c r="G26" s="2">
        <f>SUM(G23:G25)</f>
        <v>-5.8522888236334616</v>
      </c>
      <c r="H26" s="2">
        <f>SUM(H23:H25)</f>
        <v>26.163989604211171</v>
      </c>
      <c r="I26" s="2">
        <f>SUM(I23:I25)</f>
        <v>-4.2448379793778273</v>
      </c>
      <c r="J26" s="2">
        <f>SUM(J23:J25)</f>
        <v>33.897940052495329</v>
      </c>
    </row>
    <row r="27" spans="2:23" x14ac:dyDescent="0.25">
      <c r="B27" s="4">
        <v>0</v>
      </c>
      <c r="C27" s="4">
        <f t="shared" si="2"/>
        <v>50</v>
      </c>
      <c r="D27" s="3"/>
      <c r="E27" s="3"/>
      <c r="F27" s="2"/>
      <c r="G27" s="5">
        <f>E24*F29</f>
        <v>2.1477111763665389</v>
      </c>
      <c r="H27" s="5">
        <f>E24*G29</f>
        <v>-7.9563628167528275</v>
      </c>
      <c r="I27" s="5">
        <f>H29*E24</f>
        <v>38.53131842028489</v>
      </c>
      <c r="J27" s="2"/>
    </row>
    <row r="28" spans="2:23" x14ac:dyDescent="0.25">
      <c r="B28" s="4">
        <v>0.2</v>
      </c>
      <c r="C28" s="4">
        <f t="shared" si="2"/>
        <v>39.0976</v>
      </c>
      <c r="D28" s="3"/>
      <c r="E28" s="3"/>
      <c r="F28" s="2"/>
      <c r="G28" s="2"/>
      <c r="H28" s="5">
        <f>F29*E25</f>
        <v>-0.26698428194626089</v>
      </c>
      <c r="I28" s="5">
        <f>G29*E25</f>
        <v>0.98906400306972797</v>
      </c>
      <c r="J28" s="2"/>
    </row>
    <row r="29" spans="2:23" x14ac:dyDescent="0.25">
      <c r="B29" s="4">
        <v>0.4</v>
      </c>
      <c r="C29" s="4">
        <f t="shared" si="2"/>
        <v>30.953600000000002</v>
      </c>
      <c r="D29" s="3"/>
      <c r="E29" s="3"/>
      <c r="F29" s="2">
        <f>F26</f>
        <v>1</v>
      </c>
      <c r="G29" s="2">
        <f>SUM(G26:G27)</f>
        <v>-3.7045776472669227</v>
      </c>
      <c r="H29" s="2">
        <f>SUM(H26:H28)</f>
        <v>17.940642505512084</v>
      </c>
      <c r="I29" s="2">
        <f>SUM(I26:I28)</f>
        <v>35.275544443976791</v>
      </c>
      <c r="J29" s="2"/>
    </row>
    <row r="30" spans="2:23" x14ac:dyDescent="0.25">
      <c r="B30" s="4">
        <v>0.6</v>
      </c>
      <c r="C30" s="4">
        <f t="shared" si="2"/>
        <v>25.241600000000005</v>
      </c>
      <c r="D30" s="3"/>
      <c r="E30" s="3"/>
      <c r="F30" s="8"/>
      <c r="G30" s="8"/>
      <c r="H30" s="8"/>
      <c r="I30" s="8"/>
      <c r="J30" s="8"/>
    </row>
    <row r="31" spans="2:23" x14ac:dyDescent="0.25">
      <c r="B31" s="4">
        <v>0.8</v>
      </c>
      <c r="C31" s="4">
        <f t="shared" si="2"/>
        <v>21.6736</v>
      </c>
      <c r="D31" s="3"/>
      <c r="E31" s="3"/>
      <c r="F31" s="7" t="s">
        <v>6</v>
      </c>
      <c r="G31" s="7" t="s">
        <v>5</v>
      </c>
      <c r="H31" s="7" t="s">
        <v>4</v>
      </c>
      <c r="I31" s="7" t="s">
        <v>3</v>
      </c>
      <c r="J31" s="7" t="s">
        <v>2</v>
      </c>
    </row>
    <row r="32" spans="2:23" x14ac:dyDescent="0.25">
      <c r="B32" s="4">
        <v>1</v>
      </c>
      <c r="C32" s="4">
        <f t="shared" si="2"/>
        <v>20</v>
      </c>
      <c r="D32" s="3"/>
      <c r="E32" s="3"/>
      <c r="F32" s="5">
        <v>1</v>
      </c>
      <c r="G32" s="5">
        <v>-8</v>
      </c>
      <c r="H32" s="5">
        <v>39</v>
      </c>
      <c r="I32" s="5">
        <v>-62</v>
      </c>
      <c r="J32" s="5">
        <v>50</v>
      </c>
    </row>
    <row r="33" spans="2:10" x14ac:dyDescent="0.25">
      <c r="B33" s="4">
        <v>1.2</v>
      </c>
      <c r="C33" s="4">
        <f t="shared" si="2"/>
        <v>20.009600000000006</v>
      </c>
      <c r="D33" s="7" t="s">
        <v>1</v>
      </c>
      <c r="E33" s="6">
        <f>L6</f>
        <v>2.038501835299801</v>
      </c>
      <c r="F33" s="2"/>
      <c r="G33" s="5">
        <f>E33*F35</f>
        <v>2.038501835299801</v>
      </c>
      <c r="H33" s="5">
        <f>G35*E33</f>
        <v>-12.152524949877751</v>
      </c>
      <c r="I33" s="5">
        <f>H35*E33</f>
        <v>50.770463025665045</v>
      </c>
      <c r="J33" s="5">
        <f>E33*I35</f>
        <v>0.70515650760078852</v>
      </c>
    </row>
    <row r="34" spans="2:10" x14ac:dyDescent="0.25">
      <c r="B34" s="4">
        <v>1.4</v>
      </c>
      <c r="C34" s="4">
        <f t="shared" si="2"/>
        <v>21.529599999999988</v>
      </c>
      <c r="D34" s="7" t="s">
        <v>0</v>
      </c>
      <c r="E34" s="6">
        <f>M6</f>
        <v>-1.9417025134012944</v>
      </c>
      <c r="F34" s="2"/>
      <c r="G34" s="2"/>
      <c r="H34" s="5">
        <f>E34*F35</f>
        <v>-1.9417025134012944</v>
      </c>
      <c r="I34" s="5">
        <f>G35*E34</f>
        <v>11.575455970035581</v>
      </c>
      <c r="J34" s="5">
        <f>H35*E34</f>
        <v>-48.359601132752005</v>
      </c>
    </row>
    <row r="35" spans="2:10" x14ac:dyDescent="0.25">
      <c r="B35" s="4">
        <v>1.6</v>
      </c>
      <c r="C35" s="4">
        <f t="shared" si="2"/>
        <v>24.425600000000017</v>
      </c>
      <c r="D35" s="3"/>
      <c r="E35" s="3"/>
      <c r="F35" s="2">
        <f>SUM(F32:F34)</f>
        <v>1</v>
      </c>
      <c r="G35" s="2">
        <f>SUM(G32:G34)</f>
        <v>-5.961498164700199</v>
      </c>
      <c r="H35" s="2">
        <f>SUM(H32:H34)</f>
        <v>24.905772536720953</v>
      </c>
      <c r="I35" s="2">
        <f>SUM(I32:I34)</f>
        <v>0.34591899570062523</v>
      </c>
      <c r="J35" s="2">
        <f>SUM(J32:J34)</f>
        <v>2.3455553748487858</v>
      </c>
    </row>
    <row r="36" spans="2:10" x14ac:dyDescent="0.25">
      <c r="B36" s="4">
        <v>1.80000000000001</v>
      </c>
      <c r="C36" s="4">
        <f t="shared" si="2"/>
        <v>28.601600000000246</v>
      </c>
      <c r="D36" s="3"/>
      <c r="E36" s="3"/>
      <c r="F36" s="2"/>
      <c r="G36" s="5">
        <f>E33*F38</f>
        <v>2.038501835299801</v>
      </c>
      <c r="H36" s="5">
        <f>E33*G38</f>
        <v>-7.9970352173570944</v>
      </c>
      <c r="I36" s="5">
        <f>H38*E33</f>
        <v>30.510327920950687</v>
      </c>
      <c r="J36" s="2"/>
    </row>
    <row r="37" spans="2:10" x14ac:dyDescent="0.25">
      <c r="B37" s="4">
        <v>2.0000000000000102</v>
      </c>
      <c r="C37" s="4">
        <f t="shared" si="2"/>
        <v>34.000000000000298</v>
      </c>
      <c r="D37" s="3"/>
      <c r="E37" s="3"/>
      <c r="F37" s="2"/>
      <c r="G37" s="2"/>
      <c r="H37" s="5">
        <f>F38*E34</f>
        <v>-1.9417025134012944</v>
      </c>
      <c r="I37" s="5">
        <f>G38*E34</f>
        <v>7.617291832860805</v>
      </c>
      <c r="J37" s="2"/>
    </row>
    <row r="38" spans="2:10" x14ac:dyDescent="0.25">
      <c r="B38" s="4">
        <v>2.2000000000000099</v>
      </c>
      <c r="C38" s="4">
        <f t="shared" si="2"/>
        <v>40.60160000000036</v>
      </c>
      <c r="D38" s="3"/>
      <c r="E38" s="3"/>
      <c r="F38" s="2">
        <f>F35</f>
        <v>1</v>
      </c>
      <c r="G38" s="2">
        <f>SUM(G35:G36)</f>
        <v>-3.922996329400398</v>
      </c>
      <c r="H38" s="2">
        <f>SUM(H35:H37)</f>
        <v>14.967034805962564</v>
      </c>
      <c r="I38" s="2">
        <f>SUM(I35:I37)</f>
        <v>38.473538749512116</v>
      </c>
      <c r="J38" s="2"/>
    </row>
    <row r="39" spans="2:10" x14ac:dyDescent="0.25">
      <c r="B39" s="4">
        <v>2.4000000000000101</v>
      </c>
      <c r="C39" s="4">
        <f t="shared" si="2"/>
        <v>48.425600000000401</v>
      </c>
      <c r="D39" s="3"/>
      <c r="E39" s="3"/>
      <c r="F39" s="8"/>
      <c r="G39" s="8"/>
      <c r="H39" s="8"/>
      <c r="I39" s="8"/>
      <c r="J39" s="8"/>
    </row>
    <row r="40" spans="2:10" x14ac:dyDescent="0.25">
      <c r="B40" s="4">
        <v>2.6000000000000099</v>
      </c>
      <c r="C40" s="4">
        <f t="shared" si="2"/>
        <v>57.529600000000471</v>
      </c>
      <c r="D40" s="3"/>
      <c r="E40" s="3"/>
      <c r="F40" s="7" t="s">
        <v>6</v>
      </c>
      <c r="G40" s="7" t="s">
        <v>5</v>
      </c>
      <c r="H40" s="7" t="s">
        <v>4</v>
      </c>
      <c r="I40" s="7" t="s">
        <v>3</v>
      </c>
      <c r="J40" s="7" t="s">
        <v>2</v>
      </c>
    </row>
    <row r="41" spans="2:10" x14ac:dyDescent="0.25">
      <c r="B41" s="4">
        <v>2.80000000000001</v>
      </c>
      <c r="C41" s="4">
        <f t="shared" si="2"/>
        <v>68.009600000000518</v>
      </c>
      <c r="D41" s="3"/>
      <c r="E41" s="3"/>
      <c r="F41" s="5">
        <v>1</v>
      </c>
      <c r="G41" s="5">
        <v>-8</v>
      </c>
      <c r="H41" s="5">
        <v>39</v>
      </c>
      <c r="I41" s="5">
        <v>-62</v>
      </c>
      <c r="J41" s="5">
        <v>50</v>
      </c>
    </row>
    <row r="42" spans="2:10" x14ac:dyDescent="0.25">
      <c r="B42" s="4">
        <v>3.0000000000000102</v>
      </c>
      <c r="C42" s="4">
        <f t="shared" si="2"/>
        <v>80.000000000000597</v>
      </c>
      <c r="D42" s="7" t="s">
        <v>1</v>
      </c>
      <c r="E42" s="6">
        <f>L7</f>
        <v>2.0001521111727736</v>
      </c>
      <c r="F42" s="2"/>
      <c r="G42" s="5">
        <f>E42*F44</f>
        <v>2.0001521111727736</v>
      </c>
      <c r="H42" s="5">
        <f>G44*E42</f>
        <v>-12.000608421553284</v>
      </c>
      <c r="I42" s="5">
        <f>H44*E42</f>
        <v>50.002911214537122</v>
      </c>
      <c r="J42" s="5">
        <f>E42*I44</f>
        <v>3.2622051959200911E-3</v>
      </c>
    </row>
    <row r="43" spans="2:10" x14ac:dyDescent="0.25">
      <c r="B43" s="4">
        <v>3.2000000000000099</v>
      </c>
      <c r="C43" s="4">
        <f t="shared" si="2"/>
        <v>93.673600000000761</v>
      </c>
      <c r="D43" s="7" t="s">
        <v>0</v>
      </c>
      <c r="E43" s="6">
        <f>M7</f>
        <v>-1.9998373269361611</v>
      </c>
      <c r="F43" s="2"/>
      <c r="G43" s="2"/>
      <c r="H43" s="5">
        <f>E43*F44</f>
        <v>-1.9998373269361611</v>
      </c>
      <c r="I43" s="5">
        <f>G44*E43</f>
        <v>11.998719764015808</v>
      </c>
      <c r="J43" s="5">
        <f>H44*E43</f>
        <v>-49.995041748936409</v>
      </c>
    </row>
    <row r="44" spans="2:10" x14ac:dyDescent="0.25">
      <c r="B44" s="4">
        <v>3.4000000000000101</v>
      </c>
      <c r="C44" s="4">
        <f t="shared" si="2"/>
        <v>109.24160000000074</v>
      </c>
      <c r="D44" s="3"/>
      <c r="E44" s="3"/>
      <c r="F44" s="2">
        <f>SUM(F41:F43)</f>
        <v>1</v>
      </c>
      <c r="G44" s="2">
        <f>SUM(G41:G43)</f>
        <v>-5.999847888827226</v>
      </c>
      <c r="H44" s="2">
        <f>SUM(H41:H43)</f>
        <v>24.999554251510553</v>
      </c>
      <c r="I44" s="2">
        <f>SUM(I41:I43)</f>
        <v>1.6309785529298182E-3</v>
      </c>
      <c r="J44" s="2">
        <f>SUM(J41:J43)</f>
        <v>8.2204562595080688E-3</v>
      </c>
    </row>
    <row r="45" spans="2:10" x14ac:dyDescent="0.25">
      <c r="B45" s="4">
        <v>3.6000000000000099</v>
      </c>
      <c r="C45" s="4">
        <f t="shared" si="2"/>
        <v>126.95360000000085</v>
      </c>
      <c r="D45" s="3"/>
      <c r="E45" s="3"/>
      <c r="F45" s="2"/>
      <c r="G45" s="5">
        <f>E42*F47</f>
        <v>2.0001521111727736</v>
      </c>
      <c r="H45" s="5">
        <f>E42*G47</f>
        <v>-7.9999999537243811</v>
      </c>
      <c r="I45" s="5">
        <f>H47*E42</f>
        <v>30.001715566239731</v>
      </c>
      <c r="J45" s="2"/>
    </row>
    <row r="46" spans="2:10" x14ac:dyDescent="0.25">
      <c r="B46" s="4">
        <v>3.80000000000001</v>
      </c>
      <c r="C46" s="4">
        <f t="shared" si="2"/>
        <v>147.09760000000105</v>
      </c>
      <c r="D46" s="3"/>
      <c r="E46" s="3"/>
      <c r="F46" s="2"/>
      <c r="G46" s="2"/>
      <c r="H46" s="5">
        <f>F47*E43</f>
        <v>-1.9998373269361611</v>
      </c>
      <c r="I46" s="5">
        <f>G47*E43</f>
        <v>7.9987409125423303</v>
      </c>
      <c r="J46" s="2"/>
    </row>
    <row r="47" spans="2:10" x14ac:dyDescent="0.25">
      <c r="B47" s="4">
        <v>4.0000000000000098</v>
      </c>
      <c r="C47" s="4">
        <f t="shared" si="2"/>
        <v>170.00000000000122</v>
      </c>
      <c r="D47" s="3"/>
      <c r="E47" s="3"/>
      <c r="F47" s="2">
        <f>F44</f>
        <v>1</v>
      </c>
      <c r="G47" s="2">
        <f>SUM(G44:G45)</f>
        <v>-3.9996957776544524</v>
      </c>
      <c r="H47" s="2">
        <f>SUM(H44:H46)</f>
        <v>14.999716970850011</v>
      </c>
      <c r="I47" s="2">
        <f>SUM(I44:I46)</f>
        <v>38.002087457334994</v>
      </c>
      <c r="J47" s="2"/>
    </row>
    <row r="48" spans="2:10" x14ac:dyDescent="0.25">
      <c r="F48" s="1"/>
      <c r="G48" s="1"/>
      <c r="H48" s="1"/>
      <c r="I48" s="1"/>
      <c r="J48" s="1"/>
    </row>
  </sheetData>
  <mergeCells count="4">
    <mergeCell ref="A1:C1"/>
    <mergeCell ref="A2:C2"/>
    <mergeCell ref="B4:C4"/>
    <mergeCell ref="L22:N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METODO DE BAIRSTOW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GL553VD</dc:creator>
  <cp:lastModifiedBy>Usuario</cp:lastModifiedBy>
  <dcterms:created xsi:type="dcterms:W3CDTF">2020-09-24T02:51:44Z</dcterms:created>
  <dcterms:modified xsi:type="dcterms:W3CDTF">2020-09-24T03:41:36Z</dcterms:modified>
</cp:coreProperties>
</file>