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inzunza/Downloads/dd/"/>
    </mc:Choice>
  </mc:AlternateContent>
  <xr:revisionPtr revIDLastSave="0" documentId="8_{7E418EAB-4178-F740-B4D9-BD6F6F78F59A}" xr6:coauthVersionLast="47" xr6:coauthVersionMax="47" xr10:uidLastSave="{00000000-0000-0000-0000-000000000000}"/>
  <bookViews>
    <workbookView xWindow="0" yWindow="0" windowWidth="28800" windowHeight="18000" xr2:uid="{ACAD873D-F76F-4CBE-861F-1FD8DCCB3D24}"/>
  </bookViews>
  <sheets>
    <sheet name="Hoja1" sheetId="1" r:id="rId1"/>
    <sheet name="PM6" sheetId="2" r:id="rId2"/>
    <sheet name="SES" sheetId="3" r:id="rId3"/>
    <sheet name="Hoja4" sheetId="4" r:id="rId4"/>
  </sheets>
  <definedNames>
    <definedName name="solver_adj" localSheetId="3" hidden="1">Hoja4!$M$6:$M$8</definedName>
    <definedName name="solver_adj" localSheetId="2" hidden="1">SES!$I$2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Hoja4!$M$6:$M$8</definedName>
    <definedName name="solver_lhs1" localSheetId="2" hidden="1">SES!$I$2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1</definedName>
    <definedName name="solver_num" localSheetId="2" hidden="1">1</definedName>
    <definedName name="solver_nwt" localSheetId="3" hidden="1">1</definedName>
    <definedName name="solver_nwt" localSheetId="2" hidden="1">1</definedName>
    <definedName name="solver_opt" localSheetId="3" hidden="1">Hoja4!$M$13</definedName>
    <definedName name="solver_opt" localSheetId="2" hidden="1">SES!$I$5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1</definedName>
    <definedName name="solver_rhs1" localSheetId="3" hidden="1">1</definedName>
    <definedName name="solver_rhs1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3" l="1"/>
  <c r="I6" i="3" s="1"/>
  <c r="D2" i="3"/>
  <c r="G8" i="4"/>
  <c r="F5" i="4"/>
  <c r="H6" i="4" s="1"/>
  <c r="I31" i="4"/>
  <c r="E5" i="4"/>
  <c r="J6" i="4" l="1"/>
  <c r="I6" i="4"/>
  <c r="E6" i="4"/>
  <c r="G6" i="4" s="1"/>
  <c r="F6" i="4" l="1"/>
  <c r="E7" i="4" s="1"/>
  <c r="G7" i="4" s="1"/>
  <c r="H7" i="4" l="1"/>
  <c r="F7" i="4"/>
  <c r="E8" i="4" s="1"/>
  <c r="J7" i="4"/>
  <c r="I7" i="4"/>
  <c r="H8" i="4"/>
  <c r="F8" i="4" l="1"/>
  <c r="E9" i="4" s="1"/>
  <c r="G9" i="4" s="1"/>
  <c r="J8" i="4"/>
  <c r="I8" i="4"/>
  <c r="H9" i="4"/>
  <c r="F9" i="4" l="1"/>
  <c r="E10" i="4" s="1"/>
  <c r="J9" i="4"/>
  <c r="I9" i="4"/>
  <c r="F10" i="4"/>
  <c r="G10" i="4"/>
  <c r="H10" i="4" l="1"/>
  <c r="I10" i="4" s="1"/>
  <c r="E11" i="4"/>
  <c r="H11" i="4"/>
  <c r="J10" i="4" l="1"/>
  <c r="J11" i="4"/>
  <c r="I11" i="4"/>
  <c r="F11" i="4"/>
  <c r="E12" i="4" s="1"/>
  <c r="G11" i="4"/>
  <c r="H12" i="4" l="1"/>
  <c r="I12" i="4" l="1"/>
  <c r="J12" i="4"/>
  <c r="F12" i="4"/>
  <c r="G12" i="4"/>
  <c r="E13" i="4" l="1"/>
  <c r="H13" i="4"/>
  <c r="I13" i="4" l="1"/>
  <c r="J13" i="4"/>
  <c r="F13" i="4"/>
  <c r="E14" i="4" s="1"/>
  <c r="G13" i="4"/>
  <c r="H14" i="4" l="1"/>
  <c r="F14" i="4"/>
  <c r="E15" i="4" s="1"/>
  <c r="G14" i="4"/>
  <c r="I14" i="4" l="1"/>
  <c r="J14" i="4"/>
  <c r="H15" i="4"/>
  <c r="F15" i="4"/>
  <c r="E16" i="4" s="1"/>
  <c r="G15" i="4"/>
  <c r="J15" i="4" l="1"/>
  <c r="I15" i="4"/>
  <c r="H16" i="4"/>
  <c r="F16" i="4"/>
  <c r="E17" i="4" s="1"/>
  <c r="G16" i="4"/>
  <c r="I16" i="4" l="1"/>
  <c r="J16" i="4"/>
  <c r="H17" i="4"/>
  <c r="G17" i="4"/>
  <c r="F17" i="4"/>
  <c r="H21" i="4" l="1"/>
  <c r="H18" i="4"/>
  <c r="I17" i="4"/>
  <c r="M13" i="4" s="1"/>
  <c r="M14" i="4" s="1"/>
  <c r="J17" i="4"/>
  <c r="M15" i="4" s="1"/>
  <c r="H19" i="4"/>
  <c r="H20" i="4"/>
  <c r="I32" i="4" l="1"/>
  <c r="E26" i="4" s="1"/>
  <c r="F26" i="4" s="1"/>
  <c r="M11" i="4"/>
  <c r="F8" i="2"/>
  <c r="I7" i="2" s="1"/>
  <c r="F2" i="3"/>
  <c r="F9" i="2"/>
  <c r="F10" i="2"/>
  <c r="F11" i="2"/>
  <c r="F12" i="2"/>
  <c r="F13" i="2"/>
  <c r="I6" i="2"/>
  <c r="I5" i="2"/>
  <c r="E9" i="2"/>
  <c r="E10" i="2"/>
  <c r="E11" i="2"/>
  <c r="E12" i="2"/>
  <c r="E13" i="2"/>
  <c r="E8" i="2"/>
  <c r="D16" i="2"/>
  <c r="D17" i="2"/>
  <c r="D15" i="2"/>
  <c r="D9" i="2"/>
  <c r="D10" i="2"/>
  <c r="D11" i="2"/>
  <c r="D12" i="2"/>
  <c r="D13" i="2"/>
  <c r="D14" i="2"/>
  <c r="D8" i="2"/>
  <c r="E27" i="4" l="1"/>
  <c r="F27" i="4" s="1"/>
  <c r="E31" i="4"/>
  <c r="F31" i="4" s="1"/>
  <c r="E28" i="4"/>
  <c r="F28" i="4" s="1"/>
  <c r="E30" i="4"/>
  <c r="F30" i="4" s="1"/>
  <c r="I26" i="4" s="1"/>
  <c r="G2" i="4" s="1"/>
  <c r="E32" i="4"/>
  <c r="F32" i="4" s="1"/>
  <c r="E29" i="4"/>
  <c r="F29" i="4" s="1"/>
  <c r="E33" i="4"/>
  <c r="F33" i="4" s="1"/>
  <c r="D3" i="3"/>
  <c r="E2" i="3"/>
  <c r="I29" i="4" l="1"/>
  <c r="G5" i="4" s="1"/>
  <c r="I28" i="4"/>
  <c r="G4" i="4" s="1"/>
  <c r="I27" i="4"/>
  <c r="G3" i="4" s="1"/>
  <c r="F3" i="3"/>
  <c r="E3" i="3"/>
  <c r="D4" i="3"/>
  <c r="D5" i="3" l="1"/>
  <c r="F4" i="3"/>
  <c r="E4" i="3"/>
  <c r="D6" i="3" l="1"/>
  <c r="F5" i="3"/>
  <c r="E5" i="3"/>
  <c r="D7" i="3" l="1"/>
  <c r="E6" i="3"/>
  <c r="F6" i="3"/>
  <c r="D8" i="3" l="1"/>
  <c r="F7" i="3"/>
  <c r="E7" i="3"/>
  <c r="D9" i="3" l="1"/>
  <c r="F8" i="3"/>
  <c r="E8" i="3"/>
  <c r="D10" i="3" l="1"/>
  <c r="F9" i="3"/>
  <c r="E9" i="3"/>
  <c r="D11" i="3" l="1"/>
  <c r="E10" i="3"/>
  <c r="F10" i="3"/>
  <c r="D12" i="3" l="1"/>
  <c r="F11" i="3"/>
  <c r="E11" i="3"/>
  <c r="D13" i="3" l="1"/>
  <c r="F12" i="3"/>
  <c r="E12" i="3"/>
  <c r="D14" i="3" l="1"/>
  <c r="D15" i="3" s="1"/>
  <c r="D16" i="3" s="1"/>
  <c r="D17" i="3" s="1"/>
  <c r="E13" i="3"/>
  <c r="F13" i="3"/>
  <c r="I7" i="3" s="1"/>
</calcChain>
</file>

<file path=xl/sharedStrings.xml><?xml version="1.0" encoding="utf-8"?>
<sst xmlns="http://schemas.openxmlformats.org/spreadsheetml/2006/main" count="69" uniqueCount="30">
  <si>
    <t>Trimestre</t>
  </si>
  <si>
    <t>Año 1</t>
  </si>
  <si>
    <t>Año 2</t>
  </si>
  <si>
    <t>Año 3</t>
  </si>
  <si>
    <t>N de ventas</t>
  </si>
  <si>
    <t>Año 4</t>
  </si>
  <si>
    <t>Pronostico</t>
  </si>
  <si>
    <t>MSE</t>
  </si>
  <si>
    <t>MAPE</t>
  </si>
  <si>
    <t>N=</t>
  </si>
  <si>
    <t>T=</t>
  </si>
  <si>
    <t>m0=</t>
  </si>
  <si>
    <t>MSE=</t>
  </si>
  <si>
    <t>Sigma^=</t>
  </si>
  <si>
    <t>MAPE=</t>
  </si>
  <si>
    <t>alpha=</t>
  </si>
  <si>
    <t>gamma=</t>
  </si>
  <si>
    <t>delta=</t>
  </si>
  <si>
    <t>p=</t>
  </si>
  <si>
    <t>S1=</t>
  </si>
  <si>
    <t>S2</t>
  </si>
  <si>
    <t>S3</t>
  </si>
  <si>
    <t>S4</t>
  </si>
  <si>
    <t>Beta0=</t>
  </si>
  <si>
    <t>Beta1=</t>
  </si>
  <si>
    <t>Yt_bar</t>
  </si>
  <si>
    <t>Yt/Yt_bar</t>
  </si>
  <si>
    <t>Lt</t>
  </si>
  <si>
    <t>Tt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</si>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</sst>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9" fontId="0" fillId="0" borderId="4" xfId="1" applyFont="1" applyBorder="1" applyAlignment="1">
      <alignment horizontal="center" wrapText="1"/>
    </xf>
    <xf numFmtId="9" fontId="0" fillId="0" borderId="0" xfId="0" applyNumberFormat="1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/>
    <xf numFmtId="9" fontId="5" fillId="0" borderId="0" xfId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9" xfId="0" applyFont="1" applyBorder="1"/>
    <xf numFmtId="0" fontId="5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3" borderId="13" xfId="0" applyFont="1" applyFill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0" fillId="0" borderId="5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B17E-D0A0-4D67-B11D-B3A2F57ADFCE}">
  <dimension ref="A1:F25"/>
  <sheetViews>
    <sheetView showGridLines="0" tabSelected="1" zoomScale="76" zoomScaleNormal="130" workbookViewId="0">
      <selection activeCell="A39" sqref="A39"/>
    </sheetView>
  </sheetViews>
  <sheetFormatPr baseColWidth="10" defaultRowHeight="15" x14ac:dyDescent="0.2"/>
  <cols>
    <col min="2" max="2" width="12.5" customWidth="1"/>
    <col min="3" max="3" width="13.5" customWidth="1"/>
    <col min="4" max="4" width="12.5" customWidth="1"/>
  </cols>
  <sheetData>
    <row r="1" spans="1:6" ht="18" thickBot="1" x14ac:dyDescent="0.25">
      <c r="A1" s="28" t="s">
        <v>0</v>
      </c>
      <c r="B1" s="29" t="s">
        <v>1</v>
      </c>
      <c r="C1" s="29" t="s">
        <v>2</v>
      </c>
      <c r="D1" s="29" t="s">
        <v>3</v>
      </c>
    </row>
    <row r="2" spans="1:6" ht="16" thickBot="1" x14ac:dyDescent="0.25">
      <c r="A2" s="1">
        <v>1</v>
      </c>
      <c r="B2" s="2">
        <v>3</v>
      </c>
      <c r="C2" s="2">
        <v>4</v>
      </c>
      <c r="D2" s="2">
        <v>6</v>
      </c>
    </row>
    <row r="3" spans="1:6" ht="16" thickBot="1" x14ac:dyDescent="0.25">
      <c r="A3" s="1">
        <v>2</v>
      </c>
      <c r="B3" s="2">
        <v>5</v>
      </c>
      <c r="C3" s="2">
        <v>7</v>
      </c>
      <c r="D3" s="2">
        <v>8</v>
      </c>
    </row>
    <row r="4" spans="1:6" ht="16" thickBot="1" x14ac:dyDescent="0.25">
      <c r="A4" s="1">
        <v>3</v>
      </c>
      <c r="B4" s="2">
        <v>8</v>
      </c>
      <c r="C4" s="2">
        <v>9</v>
      </c>
      <c r="D4" s="2">
        <v>10</v>
      </c>
    </row>
    <row r="5" spans="1:6" ht="16" thickBot="1" x14ac:dyDescent="0.25">
      <c r="A5" s="1">
        <v>4</v>
      </c>
      <c r="B5" s="2">
        <v>10</v>
      </c>
      <c r="C5" s="2">
        <v>12</v>
      </c>
      <c r="D5" s="2">
        <v>14</v>
      </c>
    </row>
    <row r="8" spans="1:6" ht="16" thickBot="1" x14ac:dyDescent="0.25"/>
    <row r="9" spans="1:6" ht="18" thickBot="1" x14ac:dyDescent="0.25">
      <c r="B9" s="28" t="s">
        <v>0</v>
      </c>
      <c r="C9" s="28" t="s">
        <v>4</v>
      </c>
      <c r="D9" s="28" t="s">
        <v>6</v>
      </c>
      <c r="E9" s="28" t="s">
        <v>7</v>
      </c>
      <c r="F9" s="28" t="s">
        <v>8</v>
      </c>
    </row>
    <row r="10" spans="1:6" ht="16" thickBot="1" x14ac:dyDescent="0.25">
      <c r="A10" s="27" t="s">
        <v>1</v>
      </c>
      <c r="B10" s="1">
        <v>1</v>
      </c>
      <c r="C10" s="2">
        <v>3</v>
      </c>
      <c r="D10" s="2"/>
      <c r="E10" s="2"/>
      <c r="F10" s="2"/>
    </row>
    <row r="11" spans="1:6" ht="16" thickBot="1" x14ac:dyDescent="0.25">
      <c r="A11" s="27"/>
      <c r="B11" s="1">
        <v>2</v>
      </c>
      <c r="C11" s="2">
        <v>5</v>
      </c>
      <c r="D11" s="2"/>
      <c r="E11" s="2"/>
      <c r="F11" s="2"/>
    </row>
    <row r="12" spans="1:6" ht="16" thickBot="1" x14ac:dyDescent="0.25">
      <c r="A12" s="27"/>
      <c r="B12" s="1">
        <v>3</v>
      </c>
      <c r="C12" s="2">
        <v>8</v>
      </c>
      <c r="D12" s="2"/>
      <c r="E12" s="2"/>
      <c r="F12" s="2"/>
    </row>
    <row r="13" spans="1:6" ht="16" thickBot="1" x14ac:dyDescent="0.25">
      <c r="A13" s="27"/>
      <c r="B13" s="1">
        <v>4</v>
      </c>
      <c r="C13" s="2">
        <v>10</v>
      </c>
      <c r="D13" s="2"/>
      <c r="E13" s="2"/>
      <c r="F13" s="2"/>
    </row>
    <row r="14" spans="1:6" ht="16" thickBot="1" x14ac:dyDescent="0.25">
      <c r="A14" s="27" t="s">
        <v>2</v>
      </c>
      <c r="B14" s="1">
        <v>1</v>
      </c>
      <c r="C14" s="2">
        <v>4</v>
      </c>
      <c r="D14" s="2"/>
      <c r="E14" s="2"/>
      <c r="F14" s="2"/>
    </row>
    <row r="15" spans="1:6" ht="16" thickBot="1" x14ac:dyDescent="0.25">
      <c r="A15" s="27"/>
      <c r="B15" s="1">
        <v>2</v>
      </c>
      <c r="C15" s="2">
        <v>7</v>
      </c>
      <c r="D15" s="2"/>
      <c r="E15" s="2"/>
      <c r="F15" s="2"/>
    </row>
    <row r="16" spans="1:6" ht="16" thickBot="1" x14ac:dyDescent="0.25">
      <c r="A16" s="27"/>
      <c r="B16" s="1">
        <v>3</v>
      </c>
      <c r="C16" s="2">
        <v>9</v>
      </c>
      <c r="D16" s="2"/>
      <c r="E16" s="2"/>
      <c r="F16" s="2"/>
    </row>
    <row r="17" spans="1:6" ht="16" thickBot="1" x14ac:dyDescent="0.25">
      <c r="A17" s="27"/>
      <c r="B17" s="1">
        <v>4</v>
      </c>
      <c r="C17" s="2">
        <v>12</v>
      </c>
      <c r="D17" s="2"/>
      <c r="E17" s="2"/>
      <c r="F17" s="2"/>
    </row>
    <row r="18" spans="1:6" ht="16" thickBot="1" x14ac:dyDescent="0.25">
      <c r="A18" s="27" t="s">
        <v>3</v>
      </c>
      <c r="B18" s="1">
        <v>1</v>
      </c>
      <c r="C18" s="2">
        <v>6</v>
      </c>
      <c r="D18" s="2"/>
      <c r="E18" s="2"/>
      <c r="F18" s="2"/>
    </row>
    <row r="19" spans="1:6" ht="16" thickBot="1" x14ac:dyDescent="0.25">
      <c r="A19" s="27"/>
      <c r="B19" s="1">
        <v>2</v>
      </c>
      <c r="C19" s="2">
        <v>8</v>
      </c>
      <c r="D19" s="2"/>
      <c r="E19" s="2"/>
      <c r="F19" s="2"/>
    </row>
    <row r="20" spans="1:6" ht="16" thickBot="1" x14ac:dyDescent="0.25">
      <c r="A20" s="27"/>
      <c r="B20" s="1">
        <v>3</v>
      </c>
      <c r="C20" s="2">
        <v>10</v>
      </c>
      <c r="D20" s="2"/>
      <c r="E20" s="2"/>
      <c r="F20" s="2"/>
    </row>
    <row r="21" spans="1:6" ht="16" thickBot="1" x14ac:dyDescent="0.25">
      <c r="A21" s="27"/>
      <c r="B21" s="1">
        <v>4</v>
      </c>
      <c r="C21" s="2">
        <v>14</v>
      </c>
      <c r="D21" s="2"/>
      <c r="E21" s="2"/>
      <c r="F21" s="2"/>
    </row>
    <row r="22" spans="1:6" ht="16" thickBot="1" x14ac:dyDescent="0.25">
      <c r="A22" s="27" t="s">
        <v>5</v>
      </c>
      <c r="B22" s="1">
        <v>1</v>
      </c>
      <c r="C22" s="1"/>
      <c r="D22" s="1"/>
      <c r="E22" s="1"/>
      <c r="F22" s="1"/>
    </row>
    <row r="23" spans="1:6" ht="16" thickBot="1" x14ac:dyDescent="0.25">
      <c r="A23" s="27"/>
      <c r="B23" s="1">
        <v>2</v>
      </c>
      <c r="C23" s="1"/>
      <c r="D23" s="1"/>
      <c r="E23" s="1"/>
      <c r="F23" s="1"/>
    </row>
    <row r="24" spans="1:6" ht="16" thickBot="1" x14ac:dyDescent="0.25">
      <c r="A24" s="27"/>
      <c r="B24" s="1">
        <v>3</v>
      </c>
      <c r="C24" s="1"/>
      <c r="D24" s="1"/>
      <c r="E24" s="1"/>
      <c r="F24" s="1"/>
    </row>
    <row r="25" spans="1:6" ht="16" thickBot="1" x14ac:dyDescent="0.25">
      <c r="A25" s="27"/>
      <c r="B25" s="1">
        <v>4</v>
      </c>
      <c r="C25" s="1"/>
      <c r="D25" s="1"/>
      <c r="E25" s="1"/>
      <c r="F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B999-5B80-4F58-BFA7-CDE533C17034}">
  <dimension ref="A1:I17"/>
  <sheetViews>
    <sheetView workbookViewId="0">
      <selection activeCell="F13" sqref="F13"/>
    </sheetView>
  </sheetViews>
  <sheetFormatPr baseColWidth="10" defaultRowHeight="15" x14ac:dyDescent="0.2"/>
  <sheetData>
    <row r="1" spans="1:9" ht="35" thickBot="1" x14ac:dyDescent="0.25">
      <c r="B1" s="28" t="s">
        <v>0</v>
      </c>
      <c r="C1" s="28" t="s">
        <v>4</v>
      </c>
      <c r="D1" s="28" t="s">
        <v>6</v>
      </c>
      <c r="E1" s="28" t="s">
        <v>7</v>
      </c>
      <c r="F1" s="28" t="s">
        <v>8</v>
      </c>
    </row>
    <row r="2" spans="1:9" ht="16" thickBot="1" x14ac:dyDescent="0.25">
      <c r="A2" s="27" t="s">
        <v>1</v>
      </c>
      <c r="B2" s="1">
        <v>1</v>
      </c>
      <c r="C2" s="2">
        <v>3</v>
      </c>
      <c r="D2" s="3"/>
      <c r="E2" s="3"/>
      <c r="F2" s="3"/>
      <c r="H2" t="s">
        <v>9</v>
      </c>
      <c r="I2">
        <v>6</v>
      </c>
    </row>
    <row r="3" spans="1:9" ht="16" thickBot="1" x14ac:dyDescent="0.25">
      <c r="A3" s="27"/>
      <c r="B3" s="1">
        <v>2</v>
      </c>
      <c r="C3" s="2">
        <v>5</v>
      </c>
      <c r="D3" s="3"/>
      <c r="E3" s="3"/>
      <c r="F3" s="3"/>
      <c r="H3" t="s">
        <v>10</v>
      </c>
      <c r="I3">
        <v>12</v>
      </c>
    </row>
    <row r="4" spans="1:9" ht="16" thickBot="1" x14ac:dyDescent="0.25">
      <c r="A4" s="27"/>
      <c r="B4" s="1">
        <v>3</v>
      </c>
      <c r="C4" s="2">
        <v>8</v>
      </c>
      <c r="D4" s="3"/>
      <c r="E4" s="3"/>
      <c r="F4" s="3"/>
      <c r="H4" t="s">
        <v>11</v>
      </c>
      <c r="I4">
        <v>4</v>
      </c>
    </row>
    <row r="5" spans="1:9" ht="16" thickBot="1" x14ac:dyDescent="0.25">
      <c r="A5" s="27"/>
      <c r="B5" s="1">
        <v>4</v>
      </c>
      <c r="C5" s="2">
        <v>10</v>
      </c>
      <c r="D5" s="3"/>
      <c r="E5" s="3"/>
      <c r="F5" s="3"/>
      <c r="H5" t="s">
        <v>12</v>
      </c>
      <c r="I5">
        <f>AVERAGE(E8:E13)</f>
        <v>11.787037037037038</v>
      </c>
    </row>
    <row r="6" spans="1:9" ht="16" thickBot="1" x14ac:dyDescent="0.25">
      <c r="A6" s="27" t="s">
        <v>2</v>
      </c>
      <c r="B6" s="1">
        <v>1</v>
      </c>
      <c r="C6" s="2">
        <v>4</v>
      </c>
      <c r="D6" s="3"/>
      <c r="E6" s="3"/>
      <c r="F6" s="3"/>
      <c r="H6" t="s">
        <v>13</v>
      </c>
      <c r="I6">
        <f>SQRT(I5)</f>
        <v>3.4332254567734171</v>
      </c>
    </row>
    <row r="7" spans="1:9" ht="16" thickBot="1" x14ac:dyDescent="0.25">
      <c r="A7" s="27"/>
      <c r="B7" s="1">
        <v>2</v>
      </c>
      <c r="C7" s="2">
        <v>7</v>
      </c>
      <c r="D7" s="3"/>
      <c r="E7" s="3"/>
      <c r="F7" s="3"/>
      <c r="H7" t="s">
        <v>14</v>
      </c>
      <c r="I7" s="5">
        <f>AVERAGE(F8:F13)</f>
        <v>0.28679453262786597</v>
      </c>
    </row>
    <row r="8" spans="1:9" ht="16" thickBot="1" x14ac:dyDescent="0.25">
      <c r="A8" s="27"/>
      <c r="B8" s="1">
        <v>3</v>
      </c>
      <c r="C8" s="2">
        <v>9</v>
      </c>
      <c r="D8" s="2">
        <f>AVERAGE(C2:C7)</f>
        <v>6.166666666666667</v>
      </c>
      <c r="E8" s="2">
        <f>(C8-D8)^2</f>
        <v>8.0277777777777768</v>
      </c>
      <c r="F8" s="4">
        <f>ABS(C8-D8)/C8</f>
        <v>0.31481481481481477</v>
      </c>
    </row>
    <row r="9" spans="1:9" ht="16" thickBot="1" x14ac:dyDescent="0.25">
      <c r="A9" s="27"/>
      <c r="B9" s="1">
        <v>4</v>
      </c>
      <c r="C9" s="2">
        <v>12</v>
      </c>
      <c r="D9" s="2">
        <f t="shared" ref="D9:D14" si="0">AVERAGE(C3:C8)</f>
        <v>7.166666666666667</v>
      </c>
      <c r="E9" s="2">
        <f t="shared" ref="E9:E13" si="1">(C9-D9)^2</f>
        <v>23.361111111111107</v>
      </c>
      <c r="F9" s="4">
        <f t="shared" ref="F9:F13" si="2">ABS(C9-D9)/C9</f>
        <v>0.40277777777777773</v>
      </c>
    </row>
    <row r="10" spans="1:9" ht="16" thickBot="1" x14ac:dyDescent="0.25">
      <c r="A10" s="27" t="s">
        <v>3</v>
      </c>
      <c r="B10" s="1">
        <v>1</v>
      </c>
      <c r="C10" s="2">
        <v>6</v>
      </c>
      <c r="D10" s="2">
        <f t="shared" si="0"/>
        <v>8.3333333333333339</v>
      </c>
      <c r="E10" s="2">
        <f t="shared" si="1"/>
        <v>5.4444444444444473</v>
      </c>
      <c r="F10" s="4">
        <f t="shared" si="2"/>
        <v>0.38888888888888901</v>
      </c>
    </row>
    <row r="11" spans="1:9" ht="16" thickBot="1" x14ac:dyDescent="0.25">
      <c r="A11" s="27"/>
      <c r="B11" s="1">
        <v>2</v>
      </c>
      <c r="C11" s="2">
        <v>8</v>
      </c>
      <c r="D11" s="2">
        <f t="shared" si="0"/>
        <v>8</v>
      </c>
      <c r="E11" s="2">
        <f t="shared" si="1"/>
        <v>0</v>
      </c>
      <c r="F11" s="4">
        <f t="shared" si="2"/>
        <v>0</v>
      </c>
    </row>
    <row r="12" spans="1:9" ht="16" thickBot="1" x14ac:dyDescent="0.25">
      <c r="A12" s="27"/>
      <c r="B12" s="1">
        <v>3</v>
      </c>
      <c r="C12" s="2">
        <v>10</v>
      </c>
      <c r="D12" s="2">
        <f t="shared" si="0"/>
        <v>7.666666666666667</v>
      </c>
      <c r="E12" s="2">
        <f t="shared" si="1"/>
        <v>5.4444444444444429</v>
      </c>
      <c r="F12" s="4">
        <f t="shared" si="2"/>
        <v>0.23333333333333331</v>
      </c>
    </row>
    <row r="13" spans="1:9" ht="16" thickBot="1" x14ac:dyDescent="0.25">
      <c r="A13" s="27"/>
      <c r="B13" s="1">
        <v>4</v>
      </c>
      <c r="C13" s="2">
        <v>14</v>
      </c>
      <c r="D13" s="2">
        <f t="shared" si="0"/>
        <v>8.6666666666666661</v>
      </c>
      <c r="E13" s="2">
        <f t="shared" si="1"/>
        <v>28.44444444444445</v>
      </c>
      <c r="F13" s="4">
        <f t="shared" si="2"/>
        <v>0.38095238095238099</v>
      </c>
    </row>
    <row r="14" spans="1:9" ht="16" thickBot="1" x14ac:dyDescent="0.25">
      <c r="A14" s="27" t="s">
        <v>5</v>
      </c>
      <c r="B14" s="1">
        <v>1</v>
      </c>
      <c r="C14" s="1"/>
      <c r="D14" s="2">
        <f t="shared" si="0"/>
        <v>9.8333333333333339</v>
      </c>
      <c r="E14" s="1"/>
      <c r="F14" s="1"/>
    </row>
    <row r="15" spans="1:9" ht="16" thickBot="1" x14ac:dyDescent="0.25">
      <c r="A15" s="27"/>
      <c r="B15" s="1">
        <v>2</v>
      </c>
      <c r="C15" s="1"/>
      <c r="D15" s="1">
        <f>D14</f>
        <v>9.8333333333333339</v>
      </c>
      <c r="E15" s="1"/>
      <c r="F15" s="1"/>
    </row>
    <row r="16" spans="1:9" ht="16" thickBot="1" x14ac:dyDescent="0.25">
      <c r="A16" s="27"/>
      <c r="B16" s="1">
        <v>3</v>
      </c>
      <c r="C16" s="1"/>
      <c r="D16" s="1">
        <f t="shared" ref="D16:D17" si="3">D15</f>
        <v>9.8333333333333339</v>
      </c>
      <c r="E16" s="1"/>
      <c r="F16" s="1"/>
    </row>
    <row r="17" spans="1:6" ht="16" thickBot="1" x14ac:dyDescent="0.25">
      <c r="A17" s="27"/>
      <c r="B17" s="1">
        <v>4</v>
      </c>
      <c r="C17" s="1"/>
      <c r="D17" s="1">
        <f t="shared" si="3"/>
        <v>9.8333333333333339</v>
      </c>
      <c r="E17" s="1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08C1-BA75-4080-8D59-7D3324842B0B}">
  <dimension ref="A1:I17"/>
  <sheetViews>
    <sheetView zoomScale="139" workbookViewId="0">
      <selection activeCell="F13" sqref="F13"/>
    </sheetView>
  </sheetViews>
  <sheetFormatPr baseColWidth="10" defaultRowHeight="15" x14ac:dyDescent="0.2"/>
  <sheetData>
    <row r="1" spans="1:9" ht="35" thickBot="1" x14ac:dyDescent="0.25">
      <c r="B1" s="28" t="s">
        <v>0</v>
      </c>
      <c r="C1" s="28" t="s">
        <v>4</v>
      </c>
      <c r="D1" s="28" t="s">
        <v>6</v>
      </c>
      <c r="E1" s="28" t="s">
        <v>7</v>
      </c>
      <c r="F1" s="28" t="s">
        <v>8</v>
      </c>
    </row>
    <row r="2" spans="1:9" ht="16" thickBot="1" x14ac:dyDescent="0.25">
      <c r="A2" s="27" t="s">
        <v>1</v>
      </c>
      <c r="B2" s="1">
        <v>1</v>
      </c>
      <c r="C2" s="2">
        <v>3</v>
      </c>
      <c r="D2" s="2">
        <f>AVERAGE(C2:C7)</f>
        <v>6.166666666666667</v>
      </c>
      <c r="E2" s="2">
        <f>(C2-D2)^2</f>
        <v>10.02777777777778</v>
      </c>
      <c r="F2" s="2">
        <f>ABS(C2-D2)/C2</f>
        <v>1.0555555555555556</v>
      </c>
      <c r="H2" t="s">
        <v>15</v>
      </c>
      <c r="I2">
        <v>0.31609989298695335</v>
      </c>
    </row>
    <row r="3" spans="1:9" ht="16" thickBot="1" x14ac:dyDescent="0.25">
      <c r="A3" s="27"/>
      <c r="B3" s="1">
        <v>2</v>
      </c>
      <c r="C3" s="2">
        <v>5</v>
      </c>
      <c r="D3" s="2">
        <f t="shared" ref="D3:D14" si="0">$I$2*C2+(1-$I$2)*D2</f>
        <v>5.1656836722079813</v>
      </c>
      <c r="E3" s="2">
        <f t="shared" ref="E3:E13" si="1">(C3-D3)^2</f>
        <v>2.7451079236321795E-2</v>
      </c>
      <c r="F3" s="2">
        <f t="shared" ref="F3:F13" si="2">ABS(C3-D3)/C3</f>
        <v>3.3136734441596261E-2</v>
      </c>
      <c r="H3" t="s">
        <v>10</v>
      </c>
      <c r="I3">
        <v>12</v>
      </c>
    </row>
    <row r="4" spans="1:9" ht="16" thickBot="1" x14ac:dyDescent="0.25">
      <c r="A4" s="27"/>
      <c r="B4" s="1">
        <v>3</v>
      </c>
      <c r="C4" s="2">
        <v>8</v>
      </c>
      <c r="D4" s="2">
        <f t="shared" si="0"/>
        <v>5.1133110811533529</v>
      </c>
      <c r="E4" s="2">
        <f t="shared" si="1"/>
        <v>8.332972914192025</v>
      </c>
      <c r="F4" s="2">
        <f t="shared" si="2"/>
        <v>0.36083611485583089</v>
      </c>
      <c r="H4" t="s">
        <v>11</v>
      </c>
      <c r="I4">
        <v>4</v>
      </c>
    </row>
    <row r="5" spans="1:9" ht="16" thickBot="1" x14ac:dyDescent="0.25">
      <c r="A5" s="27"/>
      <c r="B5" s="1">
        <v>4</v>
      </c>
      <c r="C5" s="2">
        <v>10</v>
      </c>
      <c r="D5" s="2">
        <f t="shared" si="0"/>
        <v>6.0257931394874014</v>
      </c>
      <c r="E5" s="2">
        <f t="shared" si="1"/>
        <v>15.794320170145406</v>
      </c>
      <c r="F5" s="2">
        <f t="shared" si="2"/>
        <v>0.39742068605125985</v>
      </c>
      <c r="H5" t="s">
        <v>12</v>
      </c>
      <c r="I5">
        <f>AVERAGE(E2:E13)</f>
        <v>9.6226188919419542</v>
      </c>
    </row>
    <row r="6" spans="1:9" ht="16" thickBot="1" x14ac:dyDescent="0.25">
      <c r="A6" s="27" t="s">
        <v>2</v>
      </c>
      <c r="B6" s="1">
        <v>1</v>
      </c>
      <c r="C6" s="2">
        <v>4</v>
      </c>
      <c r="D6" s="2">
        <f t="shared" si="0"/>
        <v>7.2820395028034497</v>
      </c>
      <c r="E6" s="2">
        <f t="shared" si="1"/>
        <v>10.771783297962315</v>
      </c>
      <c r="F6" s="2">
        <f t="shared" si="2"/>
        <v>0.82050987570086242</v>
      </c>
      <c r="H6" t="s">
        <v>13</v>
      </c>
      <c r="I6">
        <f>SQRT(I5)</f>
        <v>3.1020346374503869</v>
      </c>
    </row>
    <row r="7" spans="1:9" ht="16" thickBot="1" x14ac:dyDescent="0.25">
      <c r="A7" s="27"/>
      <c r="B7" s="1">
        <v>2</v>
      </c>
      <c r="C7" s="2">
        <v>7</v>
      </c>
      <c r="D7" s="2">
        <f t="shared" si="0"/>
        <v>6.2445871671883255</v>
      </c>
      <c r="E7" s="2">
        <f t="shared" si="1"/>
        <v>0.57064854797655884</v>
      </c>
      <c r="F7" s="2">
        <f t="shared" si="2"/>
        <v>0.10791611897309636</v>
      </c>
      <c r="H7" t="s">
        <v>14</v>
      </c>
      <c r="I7" s="5">
        <f>AVERAGE(F2:F13)</f>
        <v>0.37645594864168314</v>
      </c>
    </row>
    <row r="8" spans="1:9" ht="16" thickBot="1" x14ac:dyDescent="0.25">
      <c r="A8" s="27"/>
      <c r="B8" s="1">
        <v>3</v>
      </c>
      <c r="C8" s="2">
        <v>9</v>
      </c>
      <c r="D8" s="2">
        <f t="shared" si="0"/>
        <v>6.4833730828010676</v>
      </c>
      <c r="E8" s="2">
        <f t="shared" si="1"/>
        <v>6.3334110403702022</v>
      </c>
      <c r="F8" s="2">
        <f t="shared" si="2"/>
        <v>0.27962521302210358</v>
      </c>
    </row>
    <row r="9" spans="1:9" ht="16" thickBot="1" x14ac:dyDescent="0.25">
      <c r="A9" s="27"/>
      <c r="B9" s="1">
        <v>4</v>
      </c>
      <c r="C9" s="2">
        <v>12</v>
      </c>
      <c r="D9" s="2">
        <f t="shared" si="0"/>
        <v>7.2788785820157358</v>
      </c>
      <c r="E9" s="2">
        <f t="shared" si="1"/>
        <v>22.28898744334975</v>
      </c>
      <c r="F9" s="2">
        <f t="shared" si="2"/>
        <v>0.39342678483202204</v>
      </c>
    </row>
    <row r="10" spans="1:9" ht="16" thickBot="1" x14ac:dyDescent="0.25">
      <c r="A10" s="27" t="s">
        <v>3</v>
      </c>
      <c r="B10" s="1">
        <v>1</v>
      </c>
      <c r="C10" s="2">
        <v>6</v>
      </c>
      <c r="D10" s="2">
        <f t="shared" si="0"/>
        <v>8.7712245570189751</v>
      </c>
      <c r="E10" s="2">
        <f t="shared" si="1"/>
        <v>7.6796855454250146</v>
      </c>
      <c r="F10" s="2">
        <f t="shared" si="2"/>
        <v>0.46187075950316253</v>
      </c>
    </row>
    <row r="11" spans="1:9" ht="16" thickBot="1" x14ac:dyDescent="0.25">
      <c r="A11" s="27"/>
      <c r="B11" s="1">
        <v>2</v>
      </c>
      <c r="C11" s="2">
        <v>8</v>
      </c>
      <c r="D11" s="2">
        <f t="shared" si="0"/>
        <v>7.8952407711024595</v>
      </c>
      <c r="E11" s="2">
        <f t="shared" si="1"/>
        <v>1.0974496039207289E-2</v>
      </c>
      <c r="F11" s="2">
        <f t="shared" si="2"/>
        <v>1.3094903612192565E-2</v>
      </c>
    </row>
    <row r="12" spans="1:9" ht="16" thickBot="1" x14ac:dyDescent="0.25">
      <c r="A12" s="27"/>
      <c r="B12" s="1">
        <v>3</v>
      </c>
      <c r="C12" s="2">
        <v>10</v>
      </c>
      <c r="D12" s="2">
        <f t="shared" si="0"/>
        <v>7.9283551521463682</v>
      </c>
      <c r="E12" s="2">
        <f t="shared" si="1"/>
        <v>4.2917123756384976</v>
      </c>
      <c r="F12" s="2">
        <f t="shared" si="2"/>
        <v>0.20716448478536317</v>
      </c>
    </row>
    <row r="13" spans="1:9" ht="16" thickBot="1" x14ac:dyDescent="0.25">
      <c r="A13" s="27"/>
      <c r="B13" s="1">
        <v>4</v>
      </c>
      <c r="C13" s="2">
        <v>14</v>
      </c>
      <c r="D13" s="2">
        <f t="shared" si="0"/>
        <v>8.5832018668598735</v>
      </c>
      <c r="E13" s="2">
        <f t="shared" si="1"/>
        <v>29.341702015190361</v>
      </c>
      <c r="F13" s="2">
        <f t="shared" si="2"/>
        <v>0.38691415236715188</v>
      </c>
    </row>
    <row r="14" spans="1:9" ht="16" thickBot="1" x14ac:dyDescent="0.25">
      <c r="A14" s="27" t="s">
        <v>5</v>
      </c>
      <c r="B14" s="1">
        <v>1</v>
      </c>
      <c r="C14" s="1"/>
      <c r="D14" s="2">
        <f t="shared" si="0"/>
        <v>10.295451177077396</v>
      </c>
      <c r="E14" s="1"/>
      <c r="F14" s="1"/>
    </row>
    <row r="15" spans="1:9" ht="16" thickBot="1" x14ac:dyDescent="0.25">
      <c r="A15" s="27"/>
      <c r="B15" s="1">
        <v>2</v>
      </c>
      <c r="C15" s="1"/>
      <c r="D15" s="1">
        <f>D14</f>
        <v>10.295451177077396</v>
      </c>
      <c r="E15" s="1"/>
      <c r="F15" s="1"/>
    </row>
    <row r="16" spans="1:9" ht="16" thickBot="1" x14ac:dyDescent="0.25">
      <c r="A16" s="27"/>
      <c r="B16" s="1">
        <v>3</v>
      </c>
      <c r="C16" s="1"/>
      <c r="D16" s="1">
        <f t="shared" ref="D16:D17" si="3">D15</f>
        <v>10.295451177077396</v>
      </c>
      <c r="E16" s="1"/>
      <c r="F16" s="1"/>
    </row>
    <row r="17" spans="1:6" ht="16" thickBot="1" x14ac:dyDescent="0.25">
      <c r="A17" s="27"/>
      <c r="B17" s="1">
        <v>4</v>
      </c>
      <c r="C17" s="1"/>
      <c r="D17" s="1">
        <f t="shared" si="3"/>
        <v>10.295451177077396</v>
      </c>
      <c r="E17" s="1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5EF8-817D-448C-BC1D-612B1A57443C}">
  <dimension ref="A1:M33"/>
  <sheetViews>
    <sheetView zoomScale="90" workbookViewId="0">
      <selection activeCell="H21" sqref="H21"/>
    </sheetView>
  </sheetViews>
  <sheetFormatPr baseColWidth="10" defaultRowHeight="15" x14ac:dyDescent="0.2"/>
  <cols>
    <col min="4" max="7" width="15.1640625" customWidth="1"/>
  </cols>
  <sheetData>
    <row r="1" spans="1:13" ht="18" thickBot="1" x14ac:dyDescent="0.25">
      <c r="C1" s="17" t="s">
        <v>0</v>
      </c>
      <c r="D1" s="17" t="s">
        <v>4</v>
      </c>
      <c r="E1" s="17" t="s">
        <v>27</v>
      </c>
      <c r="F1" s="17" t="s">
        <v>28</v>
      </c>
      <c r="G1" s="17" t="s">
        <v>29</v>
      </c>
      <c r="H1" s="17" t="s">
        <v>6</v>
      </c>
      <c r="I1" s="17" t="s">
        <v>7</v>
      </c>
      <c r="J1" s="17" t="s">
        <v>8</v>
      </c>
    </row>
    <row r="2" spans="1:13" ht="17" thickBot="1" x14ac:dyDescent="0.25">
      <c r="C2" s="18"/>
      <c r="D2" s="19"/>
      <c r="E2" s="19"/>
      <c r="F2" s="19"/>
      <c r="G2" s="20">
        <f>I26</f>
        <v>0.62006191950464395</v>
      </c>
      <c r="H2" s="19"/>
      <c r="I2" s="19"/>
      <c r="J2" s="19"/>
    </row>
    <row r="3" spans="1:13" ht="17" thickBot="1" x14ac:dyDescent="0.25">
      <c r="C3" s="18"/>
      <c r="D3" s="19"/>
      <c r="E3" s="19"/>
      <c r="F3" s="19"/>
      <c r="G3" s="20">
        <f t="shared" ref="G3:G5" si="0">I27</f>
        <v>0.90361635220125791</v>
      </c>
      <c r="H3" s="19"/>
      <c r="I3" s="19"/>
      <c r="J3" s="19"/>
    </row>
    <row r="4" spans="1:13" ht="17" thickBot="1" x14ac:dyDescent="0.25">
      <c r="C4" s="18"/>
      <c r="D4" s="19"/>
      <c r="E4" s="19"/>
      <c r="F4" s="19"/>
      <c r="G4" s="20">
        <f t="shared" si="0"/>
        <v>1.1507693241479773</v>
      </c>
      <c r="H4" s="19"/>
      <c r="I4" s="19"/>
      <c r="J4" s="19"/>
    </row>
    <row r="5" spans="1:13" ht="17" thickBot="1" x14ac:dyDescent="0.25">
      <c r="C5" s="22"/>
      <c r="D5" s="19"/>
      <c r="E5" s="19">
        <f>INTERCEPT(D6:D9,B6:B9)</f>
        <v>0.5</v>
      </c>
      <c r="F5" s="19">
        <f>SLOPE(D6:D9,B6:B9)</f>
        <v>2.4</v>
      </c>
      <c r="G5" s="20">
        <f t="shared" si="0"/>
        <v>1.3149108955560569</v>
      </c>
      <c r="H5" s="19"/>
      <c r="I5" s="19"/>
      <c r="J5" s="19"/>
    </row>
    <row r="6" spans="1:13" ht="16" thickBot="1" x14ac:dyDescent="0.25">
      <c r="A6" s="21"/>
      <c r="B6" s="6">
        <v>1</v>
      </c>
      <c r="C6" s="23">
        <v>1</v>
      </c>
      <c r="D6" s="8">
        <v>3</v>
      </c>
      <c r="E6" s="8">
        <f>$M$6*(D6/G2)+(1-$M$6)*(E5+F5)</f>
        <v>4.8382264829239068</v>
      </c>
      <c r="F6" s="8">
        <f>$M$7*(E6-E5)+(1-$M$7)*F5</f>
        <v>2.9216240393553319</v>
      </c>
      <c r="G6" s="8">
        <f>$M$8*(E6/E5)+(1-$M$8)*G2</f>
        <v>0.62657676755807146</v>
      </c>
      <c r="H6" s="8">
        <f>(E5+F5)*G2</f>
        <v>1.7981795665634674</v>
      </c>
      <c r="I6" s="8">
        <f>(D6-H6)^2</f>
        <v>1.4443723542255751</v>
      </c>
      <c r="J6" s="8">
        <f>ABS(D6-H6)/D6</f>
        <v>0.40060681114551083</v>
      </c>
      <c r="L6" s="10" t="s">
        <v>15</v>
      </c>
      <c r="M6" s="10">
        <v>1</v>
      </c>
    </row>
    <row r="7" spans="1:13" ht="16" thickBot="1" x14ac:dyDescent="0.25">
      <c r="A7" s="21"/>
      <c r="B7" s="6">
        <v>2</v>
      </c>
      <c r="C7" s="23">
        <v>2</v>
      </c>
      <c r="D7" s="8">
        <v>5</v>
      </c>
      <c r="E7" s="8">
        <f t="shared" ref="E7:E17" si="1">$M$6*(D7/G3)+(1-$M$6)*(E6+F6)</f>
        <v>5.533321733078127</v>
      </c>
      <c r="F7" s="8">
        <f t="shared" ref="F7:F17" si="2">$M$7*(E7-E6)+(1-$M$7)*F6</f>
        <v>2.3224108147934754</v>
      </c>
      <c r="G7" s="8">
        <f t="shared" ref="G7:G17" si="3">$M$8*(E7/E6)+(1-$M$8)*G3</f>
        <v>0.90378903642674679</v>
      </c>
      <c r="H7" s="8">
        <f t="shared" ref="H7:H17" si="4">(E6+F6)*G3</f>
        <v>7.0119278225689916</v>
      </c>
      <c r="I7" s="8">
        <f t="shared" ref="I7:I17" si="5">(D7-H7)^2</f>
        <v>4.0478535632272035</v>
      </c>
      <c r="J7" s="8">
        <f t="shared" ref="J7:J17" si="6">ABS(D7-H7)/D7</f>
        <v>0.40238556451379831</v>
      </c>
      <c r="L7" s="10" t="s">
        <v>16</v>
      </c>
      <c r="M7" s="10">
        <v>0.26912440003834703</v>
      </c>
    </row>
    <row r="8" spans="1:13" ht="16" thickBot="1" x14ac:dyDescent="0.25">
      <c r="A8" s="21"/>
      <c r="B8" s="6">
        <v>3</v>
      </c>
      <c r="C8" s="23">
        <v>3</v>
      </c>
      <c r="D8" s="8">
        <v>8</v>
      </c>
      <c r="E8" s="8">
        <f t="shared" si="1"/>
        <v>6.9518710936469841</v>
      </c>
      <c r="F8" s="8">
        <f t="shared" si="2"/>
        <v>2.079159643207487</v>
      </c>
      <c r="G8" s="8">
        <f>$M$8*(E8/E7)+(1-$M$8)*G4</f>
        <v>1.1508452858634297</v>
      </c>
      <c r="H8" s="8">
        <f t="shared" si="4"/>
        <v>9.0401360348014705</v>
      </c>
      <c r="I8" s="8">
        <f t="shared" si="5"/>
        <v>1.0818829708925259</v>
      </c>
      <c r="J8" s="8">
        <f t="shared" si="6"/>
        <v>0.13001700435018382</v>
      </c>
      <c r="L8" s="10" t="s">
        <v>17</v>
      </c>
      <c r="M8" s="10">
        <v>7.1936470279275239E-4</v>
      </c>
    </row>
    <row r="9" spans="1:13" ht="16" thickBot="1" x14ac:dyDescent="0.25">
      <c r="A9" s="21"/>
      <c r="B9" s="6">
        <v>4</v>
      </c>
      <c r="C9" s="23">
        <v>4</v>
      </c>
      <c r="D9" s="8">
        <v>10</v>
      </c>
      <c r="E9" s="8">
        <f t="shared" si="1"/>
        <v>7.6050780579859323</v>
      </c>
      <c r="F9" s="8">
        <f t="shared" si="2"/>
        <v>1.6954009840239177</v>
      </c>
      <c r="G9" s="8">
        <f t="shared" si="3"/>
        <v>1.3147519522282258</v>
      </c>
      <c r="H9" s="8">
        <f t="shared" si="4"/>
        <v>11.875000713991589</v>
      </c>
      <c r="I9" s="8">
        <f t="shared" si="5"/>
        <v>3.5156276774689701</v>
      </c>
      <c r="J9" s="8">
        <f t="shared" si="6"/>
        <v>0.18750007139915895</v>
      </c>
      <c r="L9" s="10"/>
      <c r="M9" s="10"/>
    </row>
    <row r="10" spans="1:13" ht="16" thickBot="1" x14ac:dyDescent="0.25">
      <c r="A10" s="21"/>
      <c r="B10" s="6"/>
      <c r="C10" s="23">
        <v>1</v>
      </c>
      <c r="D10" s="8">
        <v>4</v>
      </c>
      <c r="E10" s="8">
        <f t="shared" si="1"/>
        <v>6.3838945315336444</v>
      </c>
      <c r="F10" s="8">
        <f t="shared" si="2"/>
        <v>0.91047692748087283</v>
      </c>
      <c r="G10" s="8">
        <f t="shared" si="3"/>
        <v>0.62672988324162748</v>
      </c>
      <c r="H10" s="8">
        <f t="shared" si="4"/>
        <v>5.8274640948841219</v>
      </c>
      <c r="I10" s="8">
        <f t="shared" si="5"/>
        <v>3.3396250180906426</v>
      </c>
      <c r="J10" s="8">
        <f t="shared" si="6"/>
        <v>0.45686602372103047</v>
      </c>
      <c r="L10" s="10"/>
      <c r="M10" s="10"/>
    </row>
    <row r="11" spans="1:13" ht="16" thickBot="1" x14ac:dyDescent="0.25">
      <c r="A11" s="21"/>
      <c r="B11" s="6"/>
      <c r="C11" s="23">
        <v>2</v>
      </c>
      <c r="D11" s="8">
        <v>7</v>
      </c>
      <c r="E11" s="8">
        <f t="shared" si="1"/>
        <v>7.7451702973466627</v>
      </c>
      <c r="F11" s="8">
        <f t="shared" si="2"/>
        <v>1.0317978943849953</v>
      </c>
      <c r="G11" s="8">
        <f t="shared" si="3"/>
        <v>0.90401164160820213</v>
      </c>
      <c r="H11" s="8">
        <f t="shared" si="4"/>
        <v>6.5925729522814933</v>
      </c>
      <c r="I11" s="8">
        <f t="shared" si="5"/>
        <v>0.16599679921261831</v>
      </c>
      <c r="J11" s="8">
        <f t="shared" si="6"/>
        <v>5.8203863959786668E-2</v>
      </c>
      <c r="L11" s="10" t="s">
        <v>10</v>
      </c>
      <c r="M11" s="10">
        <f>COUNT(D6:D17)</f>
        <v>12</v>
      </c>
    </row>
    <row r="12" spans="1:13" ht="16" thickBot="1" x14ac:dyDescent="0.25">
      <c r="A12" s="21"/>
      <c r="B12" s="6"/>
      <c r="C12" s="23">
        <v>3</v>
      </c>
      <c r="D12" s="8">
        <v>9</v>
      </c>
      <c r="E12" s="8">
        <f t="shared" si="1"/>
        <v>7.8203387636485706</v>
      </c>
      <c r="F12" s="8">
        <f t="shared" si="2"/>
        <v>0.7743455734931074</v>
      </c>
      <c r="G12" s="8">
        <f t="shared" si="3"/>
        <v>1.1507437546711821</v>
      </c>
      <c r="H12" s="8">
        <f t="shared" si="4"/>
        <v>10.100932467627651</v>
      </c>
      <c r="I12" s="8">
        <f t="shared" si="5"/>
        <v>1.2120522982767079</v>
      </c>
      <c r="J12" s="8">
        <f t="shared" si="6"/>
        <v>0.12232582973640563</v>
      </c>
      <c r="L12" s="10" t="s">
        <v>18</v>
      </c>
      <c r="M12" s="10">
        <v>4</v>
      </c>
    </row>
    <row r="13" spans="1:13" ht="16" thickBot="1" x14ac:dyDescent="0.25">
      <c r="A13" s="21"/>
      <c r="B13" s="6"/>
      <c r="C13" s="23">
        <v>4</v>
      </c>
      <c r="D13" s="8">
        <v>12</v>
      </c>
      <c r="E13" s="8">
        <f t="shared" si="1"/>
        <v>9.1271969436231259</v>
      </c>
      <c r="F13" s="8">
        <f t="shared" si="2"/>
        <v>0.91765770922528334</v>
      </c>
      <c r="G13" s="8">
        <f t="shared" si="3"/>
        <v>1.3146457439450874</v>
      </c>
      <c r="H13" s="8">
        <f t="shared" si="4"/>
        <v>11.299878011042376</v>
      </c>
      <c r="I13" s="8">
        <f t="shared" si="5"/>
        <v>0.49017079942198</v>
      </c>
      <c r="J13" s="8">
        <f t="shared" si="6"/>
        <v>5.834349907980204E-2</v>
      </c>
      <c r="L13" s="10" t="s">
        <v>12</v>
      </c>
      <c r="M13" s="10">
        <f>AVERAGE(I6:I17)</f>
        <v>1.8979653169887376</v>
      </c>
    </row>
    <row r="14" spans="1:13" ht="16" thickBot="1" x14ac:dyDescent="0.25">
      <c r="A14" s="21"/>
      <c r="B14" s="6"/>
      <c r="C14" s="23">
        <v>1</v>
      </c>
      <c r="D14" s="8">
        <v>6</v>
      </c>
      <c r="E14" s="8">
        <f t="shared" si="1"/>
        <v>9.5735023339979772</v>
      </c>
      <c r="F14" s="8">
        <f t="shared" si="2"/>
        <v>0.79080529920797715</v>
      </c>
      <c r="G14" s="8">
        <f t="shared" si="3"/>
        <v>0.62703357637620649</v>
      </c>
      <c r="H14" s="8">
        <f t="shared" si="4"/>
        <v>6.2954105837588017</v>
      </c>
      <c r="I14" s="8">
        <f t="shared" si="5"/>
        <v>8.726741299671599E-2</v>
      </c>
      <c r="J14" s="8">
        <f t="shared" si="6"/>
        <v>4.9235097293133613E-2</v>
      </c>
      <c r="L14" s="10" t="s">
        <v>13</v>
      </c>
      <c r="M14" s="10">
        <f>SQRT(M13)</f>
        <v>1.3776666204088484</v>
      </c>
    </row>
    <row r="15" spans="1:13" ht="16" thickBot="1" x14ac:dyDescent="0.25">
      <c r="A15" s="21"/>
      <c r="B15" s="6"/>
      <c r="C15" s="23">
        <v>2</v>
      </c>
      <c r="D15" s="8">
        <v>8</v>
      </c>
      <c r="E15" s="8">
        <f t="shared" si="1"/>
        <v>8.8494435600058274</v>
      </c>
      <c r="F15" s="8">
        <f t="shared" si="2"/>
        <v>0.38311841436834637</v>
      </c>
      <c r="G15" s="8">
        <f t="shared" si="3"/>
        <v>0.90402628558111153</v>
      </c>
      <c r="H15" s="8">
        <f t="shared" si="4"/>
        <v>9.3694547576269347</v>
      </c>
      <c r="I15" s="8">
        <f t="shared" si="5"/>
        <v>1.8754063331870465</v>
      </c>
      <c r="J15" s="8">
        <f t="shared" si="6"/>
        <v>0.17118184470336684</v>
      </c>
      <c r="L15" s="10" t="s">
        <v>14</v>
      </c>
      <c r="M15" s="11">
        <f>AVERAGE(J6:J17)</f>
        <v>0.1884007568351547</v>
      </c>
    </row>
    <row r="16" spans="1:13" ht="16" thickBot="1" x14ac:dyDescent="0.25">
      <c r="A16" s="21"/>
      <c r="B16" s="6"/>
      <c r="C16" s="23">
        <v>3</v>
      </c>
      <c r="D16" s="8">
        <v>10</v>
      </c>
      <c r="E16" s="8">
        <f t="shared" si="1"/>
        <v>8.6900319549050593</v>
      </c>
      <c r="F16" s="8">
        <f t="shared" si="2"/>
        <v>0.23711034837592818</v>
      </c>
      <c r="G16" s="8">
        <f t="shared" si="3"/>
        <v>1.1506223564837723</v>
      </c>
      <c r="H16" s="8">
        <f t="shared" si="4"/>
        <v>10.62431303162572</v>
      </c>
      <c r="I16" s="8">
        <f t="shared" si="5"/>
        <v>0.3897667614576969</v>
      </c>
      <c r="J16" s="8">
        <f t="shared" si="6"/>
        <v>6.243130316257197E-2</v>
      </c>
    </row>
    <row r="17" spans="1:11" ht="16" thickBot="1" x14ac:dyDescent="0.25">
      <c r="A17" s="21"/>
      <c r="B17" s="6"/>
      <c r="C17" s="23">
        <v>4</v>
      </c>
      <c r="D17" s="8">
        <v>14</v>
      </c>
      <c r="E17" s="8">
        <f t="shared" si="1"/>
        <v>10.649256702408477</v>
      </c>
      <c r="F17" s="8">
        <f t="shared" si="2"/>
        <v>0.70057335283851252</v>
      </c>
      <c r="G17" s="8">
        <f t="shared" si="3"/>
        <v>1.3145815843973212</v>
      </c>
      <c r="H17" s="8">
        <f t="shared" si="4"/>
        <v>11.736029634600495</v>
      </c>
      <c r="I17" s="8">
        <f t="shared" si="5"/>
        <v>5.1255618154071678</v>
      </c>
      <c r="J17" s="8">
        <f t="shared" si="6"/>
        <v>0.16171216895710749</v>
      </c>
    </row>
    <row r="18" spans="1:11" ht="16" thickBot="1" x14ac:dyDescent="0.25">
      <c r="A18" s="21"/>
      <c r="B18" s="6"/>
      <c r="C18" s="23">
        <v>1</v>
      </c>
      <c r="D18" s="7"/>
      <c r="E18" s="9"/>
      <c r="F18" s="9"/>
      <c r="G18" s="9"/>
      <c r="H18" s="8">
        <f>(E$17+F$17)*G14</f>
        <v>7.1167245308036771</v>
      </c>
      <c r="I18" s="7"/>
      <c r="J18" s="7"/>
    </row>
    <row r="19" spans="1:11" ht="16" thickBot="1" x14ac:dyDescent="0.25">
      <c r="A19" s="21"/>
      <c r="B19" s="6"/>
      <c r="C19" s="23">
        <v>2</v>
      </c>
      <c r="D19" s="7"/>
      <c r="E19" s="7"/>
      <c r="F19" s="7"/>
      <c r="G19" s="7"/>
      <c r="H19" s="8">
        <f>(E$17+2*F$17)*G15</f>
        <v>10.893881432765504</v>
      </c>
      <c r="I19" s="7"/>
      <c r="J19" s="7"/>
    </row>
    <row r="20" spans="1:11" ht="16" thickBot="1" x14ac:dyDescent="0.25">
      <c r="A20" s="21"/>
      <c r="B20" s="6"/>
      <c r="C20" s="23">
        <v>3</v>
      </c>
      <c r="D20" s="7"/>
      <c r="E20" s="7"/>
      <c r="F20" s="7"/>
      <c r="G20" s="7"/>
      <c r="H20" s="8">
        <f>(E$17+3*F$17)*G16</f>
        <v>14.671558928124208</v>
      </c>
      <c r="I20" s="7"/>
      <c r="J20" s="7"/>
    </row>
    <row r="21" spans="1:11" ht="16" thickBot="1" x14ac:dyDescent="0.25">
      <c r="A21" s="21"/>
      <c r="B21" s="6"/>
      <c r="C21" s="23">
        <v>4</v>
      </c>
      <c r="D21" s="7"/>
      <c r="E21" s="7"/>
      <c r="F21" s="7"/>
      <c r="G21" s="7"/>
      <c r="H21" s="8">
        <f>(E$17+4*F$17)*G17</f>
        <v>17.683160061149909</v>
      </c>
      <c r="I21" s="7"/>
      <c r="J21" s="7"/>
    </row>
    <row r="22" spans="1:11" x14ac:dyDescent="0.2">
      <c r="B22" s="6"/>
    </row>
    <row r="23" spans="1:11" x14ac:dyDescent="0.2">
      <c r="B23" s="6"/>
    </row>
    <row r="24" spans="1:11" ht="16" thickBot="1" x14ac:dyDescent="0.25">
      <c r="B24" s="6"/>
    </row>
    <row r="25" spans="1:11" ht="18" thickBot="1" x14ac:dyDescent="0.25">
      <c r="B25" s="12"/>
      <c r="C25" s="24" t="s">
        <v>0</v>
      </c>
      <c r="D25" s="24" t="s">
        <v>4</v>
      </c>
      <c r="E25" s="25" t="s">
        <v>25</v>
      </c>
      <c r="F25" s="26" t="s">
        <v>26</v>
      </c>
      <c r="G25" s="13"/>
      <c r="H25" s="10"/>
      <c r="I25" s="10"/>
      <c r="J25" s="10"/>
      <c r="K25" s="10"/>
    </row>
    <row r="26" spans="1:11" ht="16" thickBot="1" x14ac:dyDescent="0.25">
      <c r="B26" s="12">
        <v>1</v>
      </c>
      <c r="C26" s="7">
        <v>1</v>
      </c>
      <c r="D26" s="14">
        <v>3</v>
      </c>
      <c r="E26" s="15">
        <f t="shared" ref="E26:E33" si="7">$I$31+$I$32*B26</f>
        <v>4.1666666666666661</v>
      </c>
      <c r="F26" s="15">
        <f t="shared" ref="F26:F33" si="8">D26/E26</f>
        <v>0.72000000000000008</v>
      </c>
      <c r="G26" s="16"/>
      <c r="H26" s="10" t="s">
        <v>19</v>
      </c>
      <c r="I26" s="10">
        <f>AVERAGE(F26,F30)</f>
        <v>0.62006191950464395</v>
      </c>
      <c r="J26" s="10"/>
      <c r="K26" s="10"/>
    </row>
    <row r="27" spans="1:11" ht="16" thickBot="1" x14ac:dyDescent="0.25">
      <c r="B27" s="12">
        <v>2</v>
      </c>
      <c r="C27" s="7">
        <v>2</v>
      </c>
      <c r="D27" s="14">
        <v>5</v>
      </c>
      <c r="E27" s="15">
        <f t="shared" si="7"/>
        <v>5.0476190476190474</v>
      </c>
      <c r="F27" s="15">
        <f t="shared" si="8"/>
        <v>0.99056603773584906</v>
      </c>
      <c r="G27" s="16"/>
      <c r="H27" s="10" t="s">
        <v>20</v>
      </c>
      <c r="I27" s="10">
        <f>AVERAGE(F27,F31)</f>
        <v>0.90361635220125791</v>
      </c>
      <c r="J27" s="10"/>
      <c r="K27" s="10"/>
    </row>
    <row r="28" spans="1:11" ht="16" thickBot="1" x14ac:dyDescent="0.25">
      <c r="B28" s="12">
        <v>3</v>
      </c>
      <c r="C28" s="7">
        <v>3</v>
      </c>
      <c r="D28" s="14">
        <v>8</v>
      </c>
      <c r="E28" s="15">
        <f t="shared" si="7"/>
        <v>5.9285714285714288</v>
      </c>
      <c r="F28" s="15">
        <f t="shared" si="8"/>
        <v>1.3493975903614457</v>
      </c>
      <c r="G28" s="16"/>
      <c r="H28" s="10" t="s">
        <v>21</v>
      </c>
      <c r="I28" s="10">
        <f>AVERAGE(F28,F32)</f>
        <v>1.1507693241479773</v>
      </c>
      <c r="J28" s="10"/>
      <c r="K28" s="10"/>
    </row>
    <row r="29" spans="1:11" ht="16" thickBot="1" x14ac:dyDescent="0.25">
      <c r="B29" s="12">
        <v>4</v>
      </c>
      <c r="C29" s="7">
        <v>4</v>
      </c>
      <c r="D29" s="14">
        <v>10</v>
      </c>
      <c r="E29" s="15">
        <f t="shared" si="7"/>
        <v>6.8095238095238093</v>
      </c>
      <c r="F29" s="15">
        <f t="shared" si="8"/>
        <v>1.4685314685314685</v>
      </c>
      <c r="G29" s="16"/>
      <c r="H29" s="10" t="s">
        <v>22</v>
      </c>
      <c r="I29" s="10">
        <f>AVERAGE(F29,F33)</f>
        <v>1.3149108955560569</v>
      </c>
      <c r="J29" s="10"/>
      <c r="K29" s="10"/>
    </row>
    <row r="30" spans="1:11" ht="16" thickBot="1" x14ac:dyDescent="0.25">
      <c r="B30" s="12">
        <v>5</v>
      </c>
      <c r="C30" s="7">
        <v>1</v>
      </c>
      <c r="D30" s="14">
        <v>4</v>
      </c>
      <c r="E30" s="15">
        <f t="shared" si="7"/>
        <v>7.6904761904761907</v>
      </c>
      <c r="F30" s="15">
        <f t="shared" si="8"/>
        <v>0.52012383900928794</v>
      </c>
      <c r="G30" s="16"/>
      <c r="H30" s="10"/>
      <c r="I30" s="10"/>
      <c r="J30" s="10"/>
      <c r="K30" s="10"/>
    </row>
    <row r="31" spans="1:11" ht="16" thickBot="1" x14ac:dyDescent="0.25">
      <c r="B31" s="12">
        <v>6</v>
      </c>
      <c r="C31" s="7">
        <v>2</v>
      </c>
      <c r="D31" s="14">
        <v>7</v>
      </c>
      <c r="E31" s="15">
        <f t="shared" si="7"/>
        <v>8.5714285714285712</v>
      </c>
      <c r="F31" s="15">
        <f t="shared" si="8"/>
        <v>0.81666666666666665</v>
      </c>
      <c r="G31" s="16"/>
      <c r="H31" s="10" t="s">
        <v>23</v>
      </c>
      <c r="I31" s="10">
        <f>INTERCEPT(D26:D33,B26:B33)</f>
        <v>3.2857142857142856</v>
      </c>
      <c r="J31" s="10"/>
      <c r="K31" s="10"/>
    </row>
    <row r="32" spans="1:11" ht="16" thickBot="1" x14ac:dyDescent="0.25">
      <c r="B32" s="12">
        <v>7</v>
      </c>
      <c r="C32" s="7">
        <v>3</v>
      </c>
      <c r="D32" s="14">
        <v>9</v>
      </c>
      <c r="E32" s="15">
        <f t="shared" si="7"/>
        <v>9.4523809523809526</v>
      </c>
      <c r="F32" s="15">
        <f t="shared" si="8"/>
        <v>0.95214105793450876</v>
      </c>
      <c r="G32" s="16"/>
      <c r="H32" s="10" t="s">
        <v>24</v>
      </c>
      <c r="I32" s="10">
        <f>SLOPE(D26:D33,B26:B33)</f>
        <v>0.88095238095238093</v>
      </c>
      <c r="J32" s="10"/>
      <c r="K32" s="10"/>
    </row>
    <row r="33" spans="2:11" ht="16" thickBot="1" x14ac:dyDescent="0.25">
      <c r="B33" s="12">
        <v>8</v>
      </c>
      <c r="C33" s="7">
        <v>4</v>
      </c>
      <c r="D33" s="14">
        <v>12</v>
      </c>
      <c r="E33" s="15">
        <f t="shared" si="7"/>
        <v>10.333333333333332</v>
      </c>
      <c r="F33" s="15">
        <f t="shared" si="8"/>
        <v>1.1612903225806452</v>
      </c>
      <c r="G33" s="16"/>
      <c r="H33" s="10"/>
      <c r="I33" s="10"/>
      <c r="J33" s="10"/>
      <c r="K3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PM6</vt:lpstr>
      <vt:lpstr>SES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Ivette Estrada Suárez</dc:creator>
  <cp:lastModifiedBy>Brandon Inzunza Santillanes</cp:lastModifiedBy>
  <dcterms:created xsi:type="dcterms:W3CDTF">2022-05-05T21:21:14Z</dcterms:created>
  <dcterms:modified xsi:type="dcterms:W3CDTF">2025-06-14T22:24:10Z</dcterms:modified>
</cp:coreProperties>
</file>