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Dell\Documents\excel\"/>
    </mc:Choice>
  </mc:AlternateContent>
  <xr:revisionPtr revIDLastSave="0" documentId="13_ncr:1_{A4B932C7-7377-4214-86EF-6765A67FDF40}" xr6:coauthVersionLast="47" xr6:coauthVersionMax="47" xr10:uidLastSave="{00000000-0000-0000-0000-000000000000}"/>
  <bookViews>
    <workbookView xWindow="-110" yWindow="-110" windowWidth="19420" windowHeight="10420" xr2:uid="{0A0D8D68-EFC2-4074-BDCA-85DAF874A3F1}"/>
  </bookViews>
  <sheets>
    <sheet name="Master Data" sheetId="1" r:id="rId1"/>
    <sheet name="Input Data" sheetId="2" r:id="rId2"/>
    <sheet name="Charts using for dashboard" sheetId="4" r:id="rId3"/>
    <sheet name="Dashborad" sheetId="5" r:id="rId4"/>
  </sheets>
  <definedNames>
    <definedName name="_xlchart.v1.0" hidden="1">'Charts using for dashboard'!$AT$3:$AT$7</definedName>
    <definedName name="_xlchart.v1.1" hidden="1">'Charts using for dashboard'!$AU$3:$AU$7</definedName>
    <definedName name="_xlchart.v1.2" hidden="1">'Charts using for dashboard'!$AT$3:$AT$7</definedName>
    <definedName name="_xlchart.v1.3" hidden="1">'Charts using for dashboard'!$AU$3:$AU$7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4" l="1"/>
  <c r="I5" i="4" s="1"/>
  <c r="J5" i="4" s="1"/>
  <c r="H6" i="4"/>
  <c r="I6" i="4" s="1"/>
  <c r="J6" i="4" s="1"/>
  <c r="H7" i="4"/>
  <c r="I7" i="4" s="1"/>
  <c r="J7" i="4" s="1"/>
  <c r="H8" i="4"/>
  <c r="I8" i="4" s="1"/>
  <c r="J8" i="4" s="1"/>
  <c r="H9" i="4"/>
  <c r="I9" i="4" s="1"/>
  <c r="J9" i="4" s="1"/>
  <c r="H10" i="4"/>
  <c r="I10" i="4" s="1"/>
  <c r="J10" i="4" s="1"/>
  <c r="H11" i="4"/>
  <c r="I11" i="4" s="1"/>
  <c r="J11" i="4" s="1"/>
  <c r="H12" i="4"/>
  <c r="I12" i="4" s="1"/>
  <c r="J12" i="4" s="1"/>
  <c r="H13" i="4"/>
  <c r="I13" i="4" s="1"/>
  <c r="J13" i="4" s="1"/>
  <c r="H14" i="4"/>
  <c r="I14" i="4" s="1"/>
  <c r="J14" i="4" s="1"/>
  <c r="H15" i="4"/>
  <c r="I15" i="4" s="1"/>
  <c r="J15" i="4" s="1"/>
  <c r="H4" i="4"/>
  <c r="I4" i="4" s="1"/>
  <c r="J4" i="4" s="1"/>
  <c r="AD4" i="4" a="1"/>
  <c r="AD4" i="4" s="1"/>
  <c r="AB4" i="4" s="1"/>
  <c r="AC4" i="4" a="1"/>
  <c r="AC4" i="4" s="1"/>
  <c r="AU3" i="4" a="1"/>
  <c r="AU3" i="4" s="1"/>
  <c r="AS3" i="4" s="1"/>
  <c r="AT3" i="4" a="1"/>
  <c r="AT3" i="4" s="1"/>
  <c r="AH1" i="4"/>
  <c r="AI1" i="4" s="1"/>
  <c r="AH4" i="4" s="1" a="1"/>
  <c r="AH4" i="4" s="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 i="2"/>
  <c r="K2"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B45" i="4" l="1"/>
  <c r="AB43" i="4"/>
  <c r="AB37" i="4"/>
  <c r="AB31" i="4"/>
  <c r="AB27" i="4"/>
  <c r="AB15" i="4"/>
  <c r="AB11" i="4"/>
  <c r="AB47" i="4"/>
  <c r="AB5" i="4"/>
  <c r="AB35" i="4"/>
  <c r="AB21" i="4"/>
  <c r="AB44" i="4"/>
  <c r="AB33" i="4"/>
  <c r="AB22" i="4"/>
  <c r="AB12" i="4"/>
  <c r="AB41" i="4"/>
  <c r="AB30" i="4"/>
  <c r="AB20" i="4"/>
  <c r="AB9" i="4"/>
  <c r="AB39" i="4"/>
  <c r="AB29" i="4"/>
  <c r="AB19" i="4"/>
  <c r="AB7" i="4"/>
  <c r="AB38" i="4"/>
  <c r="AB28" i="4"/>
  <c r="AB17" i="4"/>
  <c r="AB6" i="4"/>
  <c r="AB46" i="4"/>
  <c r="AB36" i="4"/>
  <c r="AB25" i="4"/>
  <c r="AB14" i="4"/>
  <c r="AB23" i="4"/>
  <c r="AB13" i="4"/>
  <c r="AB42" i="4"/>
  <c r="AB34" i="4"/>
  <c r="AB26" i="4"/>
  <c r="AB18" i="4"/>
  <c r="AB10" i="4"/>
  <c r="AB40" i="4"/>
  <c r="AB32" i="4"/>
  <c r="AB24" i="4"/>
  <c r="AB16" i="4"/>
  <c r="AB8" i="4"/>
  <c r="AS6" i="4"/>
  <c r="AS5" i="4"/>
  <c r="AS4" i="4"/>
  <c r="AS7" i="4"/>
  <c r="AG4" i="4" a="1"/>
  <c r="AG4" i="4" s="1"/>
  <c r="AC2" i="4" l="1"/>
  <c r="AD2" i="4" s="1"/>
  <c r="AT1" i="4"/>
  <c r="AU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<sst xmlns="http://schemas.openxmlformats.org/spreadsheetml/2006/main" count="1886" uniqueCount="142">
  <si>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</si>
  <si>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</si>
  <si>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</si>
  <si>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</si>
  <si>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</si>
  <si>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</si>
  <si>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</si>
  <si>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</si>
  <si>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</si>
  <si>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</si>
  <si>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</si>
  <si>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</si>
  <si>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</si>
  <si>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</si>
  <si>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</si>
  <si>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</si>
  <si>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</si>
  <si>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</si>
  <si>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</si>
  <si>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</si>
  <si>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</si>
  <si>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</si>
  <si>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</si>
  <si>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</si>
  <si>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</si>
  <si>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</si>
  <si>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</si>
  <si>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</si>
  <si>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</si>
  <si>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</si>
  <si>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</si>
  <si>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</si>
  <si>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</si>
  <si>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</si>
  <si>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</si>
  <si>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</si>
  <si>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</si>
  <si>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</si>
  <si>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</si>
  <si>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</si>
  <si>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</si>
  <si>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</si>
  <si>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</si>
  <si>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</si>
  <si>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</si>
  <si>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</si>
  <si>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</si>
  <si>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</si>
  <si>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</si>
  <si>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</si>
  <si>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</si>
  <si>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</si>
  <si>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</si>
  <si>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</si>
  <si>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</si>
  <si>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</si>
  <si>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</si>
  <si>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</si>
  <si>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</si>
  <si>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</si>
  <si>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</si>
  <si>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</si>
  <si>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</si>
  <si>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</si>
  <si>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</si>
  <si>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</si>
  <si>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</si>
  <si>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</si>
  <si>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</si>
  <si>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</si>
  <si>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</si>
  <si>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</si>
  <si>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</si>
  <si>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</si>
  <si>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</si>
  <si>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</si>
  <si>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</si>
  <si>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</si>
  <si>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</si>
  <si>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</si>
  <si>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</si>
  <si>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</si>
  <si>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</si>
  <si>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</si>
  <si>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</si>
  <si>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</si>
  <si>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</si>
  <si>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</si>
  <si>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</si>
  <si>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</si>
  <si>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</si>
  <si>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</si>
  <si>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</si>
  <si>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</si>
  <si>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</si>
  <si>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</si>
  <si>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</si>
  <si>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</si>
  <si>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</si>
  <si>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</si>
  <si>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</si>
  <si>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</si>
  <si>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</si>
  <si>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</si>
  <si>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</si>
  <si>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</si>
  <si>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</si>
  <si>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</si>
  <si>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</si>
  <si>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</si>
  <si>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</si>
  <si>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</si>
  <si>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</si>
  <si>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</si>
  <si>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Price</t>
  </si>
  <si>
    <t>Total Selling Price</t>
  </si>
  <si>
    <t>Year</t>
  </si>
  <si>
    <t>Month</t>
  </si>
  <si>
    <t>Day</t>
  </si>
  <si>
    <t>Sum of Total Selling Price</t>
  </si>
  <si>
    <t>Grand Total</t>
  </si>
  <si>
    <t>Jan</t>
  </si>
  <si>
    <t>Feb</t>
  </si>
  <si>
    <t>Mar</t>
  </si>
  <si>
    <t>Apr</t>
  </si>
  <si>
    <t>May</t>
  </si>
  <si>
    <t>Jun</t>
  </si>
  <si>
    <t>Jul</t>
  </si>
  <si>
    <t>Aug</t>
  </si>
  <si>
    <t>Sep</t>
  </si>
  <si>
    <t>Oct</t>
  </si>
  <si>
    <t>Nov</t>
  </si>
  <si>
    <t>Dec</t>
  </si>
  <si>
    <t>Row Labels</t>
  </si>
  <si>
    <t>Sum of Total Buying Price</t>
  </si>
  <si>
    <t>Months</t>
  </si>
  <si>
    <t>Sales</t>
  </si>
  <si>
    <t>Profit</t>
  </si>
  <si>
    <t>Profit%</t>
  </si>
  <si>
    <t>Sum of QUANTITY</t>
  </si>
  <si>
    <t>Product</t>
  </si>
  <si>
    <t>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</si>
</sst>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mmmm"/>
    <numFmt numFmtId="166" formatCode="mmm"/>
  </numFmts>
  <fonts count="4">
    <font>
      <sz val="11"/>
      <color theme="1"/>
      <name val="Calibri"/>
      <family val="2"/>
      <scheme val="minor"/>
    </font>
    <font>
      <b/>
      <sz val="11"/>
      <color rgb="FF7030A0"/>
      <name val="Calibri"/>
      <family val="2"/>
      <scheme val="minor"/>
    </font>
    <font>
      <b/>
      <sz val="11"/>
      <color theme="1"/>
      <name val="Calibri"/>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0" fillId="0" borderId="0" xfId="0" applyNumberFormat="1"/>
    <xf numFmtId="165" fontId="1" fillId="4" borderId="2" xfId="0" applyNumberFormat="1" applyFont="1" applyFill="1" applyBorder="1" applyAlignment="1">
      <alignment horizontal="center" vertical="center"/>
    </xf>
    <xf numFmtId="166" fontId="1" fillId="4" borderId="1" xfId="0" applyNumberFormat="1" applyFont="1" applyFill="1" applyBorder="1" applyAlignment="1">
      <alignment horizontal="center" vertical="center"/>
    </xf>
    <xf numFmtId="166" fontId="0" fillId="0" borderId="0" xfId="0" applyNumberFormat="1"/>
    <xf numFmtId="0" fontId="0" fillId="0" borderId="0" xfId="0" pivotButton="1"/>
    <xf numFmtId="166" fontId="0" fillId="0" borderId="0" xfId="0" applyNumberFormat="1" applyAlignment="1">
      <alignment horizontal="left"/>
    </xf>
    <xf numFmtId="0" fontId="2" fillId="0" borderId="0" xfId="0" applyFont="1" applyAlignment="1">
      <alignment horizontal="center"/>
    </xf>
    <xf numFmtId="1" fontId="0" fillId="0" borderId="0" xfId="0" applyNumberFormat="1"/>
    <xf numFmtId="9" fontId="0" fillId="0" borderId="0" xfId="0" applyNumberFormat="1"/>
    <xf numFmtId="10" fontId="0" fillId="0" borderId="0" xfId="0" applyNumberFormat="1"/>
    <xf numFmtId="0" fontId="0" fillId="0" borderId="0" xfId="0" applyAlignment="1">
      <alignment horizontal="left"/>
    </xf>
    <xf numFmtId="0" fontId="2" fillId="0" borderId="0" xfId="0" applyFont="1" applyAlignment="1">
      <alignment horizontal="left" vertical="top"/>
    </xf>
  </cellXfs>
  <cellStyles count="1">
    <cellStyle name="Normal" xfId="0" builtinId="0"/>
  </cellStyles>
  <dxfs count="27">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6"/>
      <tableStyleElement type="headerRow" dxfId="2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769048605766383E-2"/>
          <c:y val="3.4440344403444033E-2"/>
          <c:w val="0.90855425966491032"/>
          <c:h val="0.8514230370650161"/>
        </c:manualLayout>
      </c:layout>
      <c:barChart>
        <c:barDir val="col"/>
        <c:grouping val="clustered"/>
        <c:varyColors val="0"/>
        <c:ser>
          <c:idx val="0"/>
          <c:order val="0"/>
          <c:tx>
            <c:strRef>
              <c:f>'Charts using for dashboard'!$H$3</c:f>
              <c:strCache>
                <c:ptCount val="1"/>
                <c:pt idx="0">
                  <c:v>Sales</c:v>
                </c:pt>
              </c:strCache>
            </c:strRef>
          </c:tx>
          <c:spPr>
            <a:solidFill>
              <a:srgbClr val="0070C0"/>
            </a:solidFill>
            <a:ln>
              <a:noFill/>
            </a:ln>
            <a:effectLst/>
          </c:spPr>
          <c:invertIfNegative val="0"/>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dashboard'!$H$4:$H$15</c:f>
              <c:numCache>
                <c:formatCode>0</c:formatCode>
                <c:ptCount val="12"/>
                <c:pt idx="0">
                  <c:v>17765.34</c:v>
                </c:pt>
                <c:pt idx="1">
                  <c:v>12598.57</c:v>
                </c:pt>
                <c:pt idx="2">
                  <c:v>16419.79</c:v>
                </c:pt>
                <c:pt idx="3">
                  <c:v>15252.43</c:v>
                </c:pt>
                <c:pt idx="4">
                  <c:v>7957.4599999999991</c:v>
                </c:pt>
                <c:pt idx="5">
                  <c:v>16442.169999999998</c:v>
                </c:pt>
                <c:pt idx="6">
                  <c:v>19054.62</c:v>
                </c:pt>
                <c:pt idx="7">
                  <c:v>14155.350000000004</c:v>
                </c:pt>
                <c:pt idx="8">
                  <c:v>18853.82</c:v>
                </c:pt>
                <c:pt idx="9">
                  <c:v>20453.900000000005</c:v>
                </c:pt>
                <c:pt idx="10">
                  <c:v>9702.4</c:v>
                </c:pt>
                <c:pt idx="11">
                  <c:v>18628.47</c:v>
                </c:pt>
              </c:numCache>
            </c:numRef>
          </c:val>
          <c:extLst>
            <c:ext xmlns:c16="http://schemas.microsoft.com/office/drawing/2014/chart" uri="{C3380CC4-5D6E-409C-BE32-E72D297353CC}">
              <c16:uniqueId val="{00000000-DA95-4828-A1C7-B7B4C86975CC}"/>
            </c:ext>
          </c:extLst>
        </c:ser>
        <c:ser>
          <c:idx val="1"/>
          <c:order val="1"/>
          <c:tx>
            <c:strRef>
              <c:f>'Charts using for dashboard'!$I$3</c:f>
              <c:strCache>
                <c:ptCount val="1"/>
                <c:pt idx="0">
                  <c:v>Profit</c:v>
                </c:pt>
              </c:strCache>
            </c:strRef>
          </c:tx>
          <c:spPr>
            <a:solidFill>
              <a:srgbClr val="FF0000"/>
            </a:solidFill>
            <a:ln>
              <a:noFill/>
            </a:ln>
            <a:effectLst/>
          </c:spPr>
          <c:invertIfNegative val="0"/>
          <c:dLbls>
            <c:dLbl>
              <c:idx val="0"/>
              <c:tx>
                <c:rich>
                  <a:bodyPr/>
                  <a:lstStyle/>
                  <a:p>
                    <a:fld id="{9B8A75D2-383E-4287-8324-E748EDAD6F9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A95-4828-A1C7-B7B4C86975CC}"/>
                </c:ext>
              </c:extLst>
            </c:dLbl>
            <c:dLbl>
              <c:idx val="1"/>
              <c:tx>
                <c:rich>
                  <a:bodyPr/>
                  <a:lstStyle/>
                  <a:p>
                    <a:fld id="{01BF415F-969A-4C26-95F1-81738F7AEBA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A95-4828-A1C7-B7B4C86975CC}"/>
                </c:ext>
              </c:extLst>
            </c:dLbl>
            <c:dLbl>
              <c:idx val="2"/>
              <c:tx>
                <c:rich>
                  <a:bodyPr/>
                  <a:lstStyle/>
                  <a:p>
                    <a:fld id="{9A4ABFC7-C6A9-441F-8C81-F71D2EE40CF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A95-4828-A1C7-B7B4C86975CC}"/>
                </c:ext>
              </c:extLst>
            </c:dLbl>
            <c:dLbl>
              <c:idx val="3"/>
              <c:tx>
                <c:rich>
                  <a:bodyPr/>
                  <a:lstStyle/>
                  <a:p>
                    <a:fld id="{8FA96C2D-AB00-49C7-B661-C7BBB498B49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A95-4828-A1C7-B7B4C86975CC}"/>
                </c:ext>
              </c:extLst>
            </c:dLbl>
            <c:dLbl>
              <c:idx val="4"/>
              <c:tx>
                <c:rich>
                  <a:bodyPr/>
                  <a:lstStyle/>
                  <a:p>
                    <a:fld id="{D39A4D46-21B1-41E4-90FC-55420C526B9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A95-4828-A1C7-B7B4C86975CC}"/>
                </c:ext>
              </c:extLst>
            </c:dLbl>
            <c:dLbl>
              <c:idx val="5"/>
              <c:tx>
                <c:rich>
                  <a:bodyPr/>
                  <a:lstStyle/>
                  <a:p>
                    <a:fld id="{29D13F8A-77BA-4769-8313-F55FC0C0F72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A95-4828-A1C7-B7B4C86975CC}"/>
                </c:ext>
              </c:extLst>
            </c:dLbl>
            <c:dLbl>
              <c:idx val="6"/>
              <c:tx>
                <c:rich>
                  <a:bodyPr/>
                  <a:lstStyle/>
                  <a:p>
                    <a:fld id="{8AD409F7-65F7-4E48-B82C-D084F6FED0C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A95-4828-A1C7-B7B4C86975CC}"/>
                </c:ext>
              </c:extLst>
            </c:dLbl>
            <c:dLbl>
              <c:idx val="7"/>
              <c:tx>
                <c:rich>
                  <a:bodyPr/>
                  <a:lstStyle/>
                  <a:p>
                    <a:fld id="{3F502670-D19B-41D2-8D0C-664C8C29DA9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A95-4828-A1C7-B7B4C86975CC}"/>
                </c:ext>
              </c:extLst>
            </c:dLbl>
            <c:dLbl>
              <c:idx val="8"/>
              <c:tx>
                <c:rich>
                  <a:bodyPr/>
                  <a:lstStyle/>
                  <a:p>
                    <a:fld id="{3C822B52-4BDD-428B-9574-D5F870DCA21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A95-4828-A1C7-B7B4C86975CC}"/>
                </c:ext>
              </c:extLst>
            </c:dLbl>
            <c:dLbl>
              <c:idx val="9"/>
              <c:tx>
                <c:rich>
                  <a:bodyPr/>
                  <a:lstStyle/>
                  <a:p>
                    <a:fld id="{3736FF92-9EFD-4747-97B6-1005555A623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A95-4828-A1C7-B7B4C86975CC}"/>
                </c:ext>
              </c:extLst>
            </c:dLbl>
            <c:dLbl>
              <c:idx val="10"/>
              <c:tx>
                <c:rich>
                  <a:bodyPr/>
                  <a:lstStyle/>
                  <a:p>
                    <a:fld id="{56AF39D7-D9EF-4404-BF0E-0E7E2064A23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A95-4828-A1C7-B7B4C86975CC}"/>
                </c:ext>
              </c:extLst>
            </c:dLbl>
            <c:dLbl>
              <c:idx val="11"/>
              <c:tx>
                <c:rich>
                  <a:bodyPr/>
                  <a:lstStyle/>
                  <a:p>
                    <a:fld id="{5E46029B-64F8-4DB7-AB01-148D437B8F3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A95-4828-A1C7-B7B4C86975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dashboard'!$I$4:$I$15</c:f>
              <c:numCache>
                <c:formatCode>0</c:formatCode>
                <c:ptCount val="12"/>
                <c:pt idx="0">
                  <c:v>2502.34</c:v>
                </c:pt>
                <c:pt idx="1">
                  <c:v>2212.5699999999997</c:v>
                </c:pt>
                <c:pt idx="2">
                  <c:v>2734.7900000000009</c:v>
                </c:pt>
                <c:pt idx="3">
                  <c:v>3069.4300000000003</c:v>
                </c:pt>
                <c:pt idx="4">
                  <c:v>1150.4599999999991</c:v>
                </c:pt>
                <c:pt idx="5">
                  <c:v>3025.1699999999983</c:v>
                </c:pt>
                <c:pt idx="6">
                  <c:v>2654.619999999999</c:v>
                </c:pt>
                <c:pt idx="7">
                  <c:v>1523.350000000004</c:v>
                </c:pt>
                <c:pt idx="8">
                  <c:v>3543.8199999999997</c:v>
                </c:pt>
                <c:pt idx="9">
                  <c:v>3638.9000000000051</c:v>
                </c:pt>
                <c:pt idx="10">
                  <c:v>1380.3999999999996</c:v>
                </c:pt>
                <c:pt idx="11">
                  <c:v>2879.4700000000012</c:v>
                </c:pt>
              </c:numCache>
            </c:numRef>
          </c:val>
          <c:extLst>
            <c:ext xmlns:c15="http://schemas.microsoft.com/office/drawing/2012/chart" uri="{02D57815-91ED-43cb-92C2-25804820EDAC}">
              <c15:datalabelsRange>
                <c15:f>'Charts using for dashboard'!$J$4:$J$15</c15:f>
                <c15:dlblRangeCache>
                  <c:ptCount val="12"/>
                  <c:pt idx="0">
                    <c:v>16%</c:v>
                  </c:pt>
                  <c:pt idx="1">
                    <c:v>21%</c:v>
                  </c:pt>
                  <c:pt idx="2">
                    <c:v>20%</c:v>
                  </c:pt>
                  <c:pt idx="3">
                    <c:v>25%</c:v>
                  </c:pt>
                  <c:pt idx="4">
                    <c:v>17%</c:v>
                  </c:pt>
                  <c:pt idx="5">
                    <c:v>23%</c:v>
                  </c:pt>
                  <c:pt idx="6">
                    <c:v>16%</c:v>
                  </c:pt>
                  <c:pt idx="7">
                    <c:v>12%</c:v>
                  </c:pt>
                  <c:pt idx="8">
                    <c:v>23%</c:v>
                  </c:pt>
                  <c:pt idx="9">
                    <c:v>22%</c:v>
                  </c:pt>
                  <c:pt idx="10">
                    <c:v>17%</c:v>
                  </c:pt>
                  <c:pt idx="11">
                    <c:v>18%</c:v>
                  </c:pt>
                </c15:dlblRangeCache>
              </c15:datalabelsRange>
            </c:ext>
            <c:ext xmlns:c16="http://schemas.microsoft.com/office/drawing/2014/chart" uri="{C3380CC4-5D6E-409C-BE32-E72D297353CC}">
              <c16:uniqueId val="{00000001-DA95-4828-A1C7-B7B4C86975CC}"/>
            </c:ext>
          </c:extLst>
        </c:ser>
        <c:dLbls>
          <c:showLegendKey val="0"/>
          <c:showVal val="0"/>
          <c:showCatName val="0"/>
          <c:showSerName val="0"/>
          <c:showPercent val="0"/>
          <c:showBubbleSize val="0"/>
        </c:dLbls>
        <c:gapWidth val="81"/>
        <c:overlap val="100"/>
        <c:axId val="55700448"/>
        <c:axId val="55702528"/>
      </c:barChart>
      <c:catAx>
        <c:axId val="5570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2528"/>
        <c:crosses val="autoZero"/>
        <c:auto val="1"/>
        <c:lblAlgn val="ctr"/>
        <c:lblOffset val="100"/>
        <c:noMultiLvlLbl val="0"/>
      </c:catAx>
      <c:valAx>
        <c:axId val="55702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[Dashboard.xlsx]Charts using for dashboard!Daily</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'Charts using for dashboard'!$B$39</c:f>
              <c:strCache>
                <c:ptCount val="1"/>
                <c:pt idx="0">
                  <c:v>Total</c:v>
                </c:pt>
              </c:strCache>
            </c:strRef>
          </c:tx>
          <c:spPr>
            <a:solidFill>
              <a:schemeClr val="accent1"/>
            </a:solidFill>
            <a:ln>
              <a:noFill/>
            </a:ln>
            <a:effectLst/>
          </c:spPr>
          <c:cat>
            <c:strRef>
              <c:f>'Charts using for dashboard'!$A$40:$A$55</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'Charts using for dashboard'!$B$40:$B$55</c:f>
              <c:numCache>
                <c:formatCode>General</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c:ext xmlns:c16="http://schemas.microsoft.com/office/drawing/2014/chart" uri="{C3380CC4-5D6E-409C-BE32-E72D297353CC}">
              <c16:uniqueId val="{00000000-9C36-463B-B110-5823500F8E25}"/>
            </c:ext>
          </c:extLst>
        </c:ser>
        <c:dLbls>
          <c:showLegendKey val="0"/>
          <c:showVal val="0"/>
          <c:showCatName val="0"/>
          <c:showSerName val="0"/>
          <c:showPercent val="0"/>
          <c:showBubbleSize val="0"/>
        </c:dLbls>
        <c:axId val="152936688"/>
        <c:axId val="152930448"/>
      </c:areaChart>
      <c:catAx>
        <c:axId val="152936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0448"/>
        <c:crosses val="autoZero"/>
        <c:auto val="1"/>
        <c:lblAlgn val="ctr"/>
        <c:lblOffset val="100"/>
        <c:noMultiLvlLbl val="0"/>
      </c:catAx>
      <c:valAx>
        <c:axId val="15293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66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0070C0"/>
            </a:solidFill>
            <a:ln>
              <a:noFill/>
            </a:ln>
            <a:effectLst/>
          </c:spPr>
          <c:invertIfNegative val="0"/>
          <c:cat>
            <c:strRef>
              <c:f>'Charts using for dashboard'!$AG$4:$AG$13</c:f>
              <c:strCache>
                <c:ptCount val="10"/>
                <c:pt idx="0">
                  <c:v>P0001</c:v>
                </c:pt>
                <c:pt idx="1">
                  <c:v>P0003</c:v>
                </c:pt>
                <c:pt idx="2">
                  <c:v>P0004</c:v>
                </c:pt>
                <c:pt idx="3">
                  <c:v>P0006</c:v>
                </c:pt>
                <c:pt idx="4">
                  <c:v>P0013</c:v>
                </c:pt>
                <c:pt idx="5">
                  <c:v>P0014</c:v>
                </c:pt>
                <c:pt idx="6">
                  <c:v>P0020</c:v>
                </c:pt>
                <c:pt idx="7">
                  <c:v>P0023</c:v>
                </c:pt>
                <c:pt idx="8">
                  <c:v>P0024</c:v>
                </c:pt>
                <c:pt idx="9">
                  <c:v>P0025</c:v>
                </c:pt>
              </c:strCache>
            </c:strRef>
          </c:cat>
          <c:val>
            <c:numRef>
              <c:f>'Charts using for dashboard'!$AH$4:$AH$13</c:f>
              <c:numCache>
                <c:formatCode>General</c:formatCode>
                <c:ptCount val="10"/>
                <c:pt idx="0">
                  <c:v>727.16</c:v>
                </c:pt>
                <c:pt idx="1">
                  <c:v>1375.98</c:v>
                </c:pt>
                <c:pt idx="2">
                  <c:v>1465.2</c:v>
                </c:pt>
                <c:pt idx="3">
                  <c:v>598.5</c:v>
                </c:pt>
                <c:pt idx="4">
                  <c:v>732.48</c:v>
                </c:pt>
                <c:pt idx="5">
                  <c:v>586.88</c:v>
                </c:pt>
                <c:pt idx="6">
                  <c:v>305</c:v>
                </c:pt>
                <c:pt idx="7">
                  <c:v>448.38</c:v>
                </c:pt>
                <c:pt idx="8">
                  <c:v>1412.64</c:v>
                </c:pt>
                <c:pt idx="9">
                  <c:v>33.32</c:v>
                </c:pt>
              </c:numCache>
            </c:numRef>
          </c:val>
          <c:extLst>
            <c:ext xmlns:c16="http://schemas.microsoft.com/office/drawing/2014/chart" uri="{C3380CC4-5D6E-409C-BE32-E72D297353CC}">
              <c16:uniqueId val="{00000000-0B75-4379-8E2F-5689C2366CDF}"/>
            </c:ext>
          </c:extLst>
        </c:ser>
        <c:dLbls>
          <c:showLegendKey val="0"/>
          <c:showVal val="0"/>
          <c:showCatName val="0"/>
          <c:showSerName val="0"/>
          <c:showPercent val="0"/>
          <c:showBubbleSize val="0"/>
        </c:dLbls>
        <c:gapWidth val="182"/>
        <c:axId val="150891600"/>
        <c:axId val="150892432"/>
      </c:barChart>
      <c:catAx>
        <c:axId val="15089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92432"/>
        <c:crosses val="autoZero"/>
        <c:auto val="1"/>
        <c:lblAlgn val="ctr"/>
        <c:lblOffset val="100"/>
        <c:noMultiLvlLbl val="0"/>
      </c:catAx>
      <c:valAx>
        <c:axId val="150892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9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[Dashboard.xlsx]Charts using for dashboard!Payment Mode</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'Charts using for dashboard'!$AX$3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25A-400B-99D8-B639D35CE24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25A-400B-99D8-B639D35CE245}"/>
              </c:ext>
            </c:extLst>
          </c:dPt>
          <c:cat>
            <c:strRef>
              <c:f>'Charts using for dashboard'!$AW$4:$AW$6</c:f>
              <c:strCache>
                <c:ptCount val="2"/>
                <c:pt idx="0">
                  <c:v>Cash</c:v>
                </c:pt>
                <c:pt idx="1">
                  <c:v>Online</c:v>
                </c:pt>
              </c:strCache>
            </c:strRef>
          </c:cat>
          <c:val>
            <c:numRef>
              <c:f>'Charts using for dashboard'!$AX$4:$AX$6</c:f>
              <c:numCache>
                <c:formatCode>General</c:formatCode>
                <c:ptCount val="2"/>
                <c:pt idx="0">
                  <c:v>8601.26</c:v>
                </c:pt>
                <c:pt idx="1">
                  <c:v>9164.08</c:v>
                </c:pt>
              </c:numCache>
            </c:numRef>
          </c:val>
          <c:extLst>
            <c:ext xmlns:c16="http://schemas.microsoft.com/office/drawing/2014/chart" uri="{C3380CC4-5D6E-409C-BE32-E72D297353CC}">
              <c16:uniqueId val="{00000000-D28C-489C-95CA-C7B05D47A33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336556012123375"/>
          <c:y val="0.46449657394904825"/>
          <c:w val="0.2265145442758911"/>
          <c:h val="0.248078615990012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[Dashboard.xlsx]Charts using for dashboard!Sale Type</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'Charts using for dashboard'!$BB$3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68B-4A3F-9970-8913E242B76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68B-4A3F-9970-8913E242B76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668B-4A3F-9970-8913E242B76B}"/>
              </c:ext>
            </c:extLst>
          </c:dPt>
          <c:cat>
            <c:strRef>
              <c:f>'Charts using for dashboard'!$BA$4:$BA$7</c:f>
              <c:strCache>
                <c:ptCount val="3"/>
                <c:pt idx="0">
                  <c:v>Direct Sales</c:v>
                </c:pt>
                <c:pt idx="1">
                  <c:v>Online</c:v>
                </c:pt>
                <c:pt idx="2">
                  <c:v>Wholesaler</c:v>
                </c:pt>
              </c:strCache>
            </c:strRef>
          </c:cat>
          <c:val>
            <c:numRef>
              <c:f>'Charts using for dashboard'!$BB$4:$BB$7</c:f>
              <c:numCache>
                <c:formatCode>General</c:formatCode>
                <c:ptCount val="3"/>
                <c:pt idx="0">
                  <c:v>7974.0199999999995</c:v>
                </c:pt>
                <c:pt idx="1">
                  <c:v>5161.6399999999994</c:v>
                </c:pt>
                <c:pt idx="2">
                  <c:v>4629.6799999999994</c:v>
                </c:pt>
              </c:numCache>
            </c:numRef>
          </c:val>
          <c:extLst>
            <c:ext xmlns:c16="http://schemas.microsoft.com/office/drawing/2014/chart" uri="{C3380CC4-5D6E-409C-BE32-E72D297353CC}">
              <c16:uniqueId val="{00000000-FCA7-445C-9BC7-8588AC6E7E7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424448857225653"/>
          <c:y val="0.35217027525442252"/>
          <c:w val="0.2301320825280386"/>
          <c:h val="0.27446127313708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[Dashboard.xlsx]Charts using for dashboard!Daily</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'Charts using for dashboard'!$B$39</c:f>
              <c:strCache>
                <c:ptCount val="1"/>
                <c:pt idx="0">
                  <c:v>Total</c:v>
                </c:pt>
              </c:strCache>
            </c:strRef>
          </c:tx>
          <c:spPr>
            <a:solidFill>
              <a:schemeClr val="accent1"/>
            </a:solidFill>
            <a:ln>
              <a:noFill/>
            </a:ln>
            <a:effectLst/>
          </c:spPr>
          <c:cat>
            <c:strRef>
              <c:f>'Charts using for dashboard'!$A$40:$A$55</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'Charts using for dashboard'!$B$40:$B$55</c:f>
              <c:numCache>
                <c:formatCode>General</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c:ext xmlns:c16="http://schemas.microsoft.com/office/drawing/2014/chart" uri="{C3380CC4-5D6E-409C-BE32-E72D297353CC}">
              <c16:uniqueId val="{00000000-6BF8-448B-AB6C-8635B301CD18}"/>
            </c:ext>
          </c:extLst>
        </c:ser>
        <c:dLbls>
          <c:showLegendKey val="0"/>
          <c:showVal val="0"/>
          <c:showCatName val="0"/>
          <c:showSerName val="0"/>
          <c:showPercent val="0"/>
          <c:showBubbleSize val="0"/>
        </c:dLbls>
        <c:axId val="152936688"/>
        <c:axId val="152930448"/>
      </c:areaChart>
      <c:catAx>
        <c:axId val="152936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0448"/>
        <c:crosses val="autoZero"/>
        <c:auto val="1"/>
        <c:lblAlgn val="ctr"/>
        <c:lblOffset val="100"/>
        <c:noMultiLvlLbl val="0"/>
      </c:catAx>
      <c:valAx>
        <c:axId val="152930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366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[Dashboard.xlsx]Charts using for dashboard!Payment Mode</c:name>
    <c:fmtId val="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'Charts using for dashboard'!$AX$3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FA36-4937-9F30-C4514D4DFF9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FA36-4937-9F30-C4514D4DFF9C}"/>
              </c:ext>
            </c:extLst>
          </c:dPt>
          <c:cat>
            <c:strRef>
              <c:f>'Charts using for dashboard'!$AW$4:$AW$6</c:f>
              <c:strCache>
                <c:ptCount val="2"/>
                <c:pt idx="0">
                  <c:v>Cash</c:v>
                </c:pt>
                <c:pt idx="1">
                  <c:v>Online</c:v>
                </c:pt>
              </c:strCache>
            </c:strRef>
          </c:cat>
          <c:val>
            <c:numRef>
              <c:f>'Charts using for dashboard'!$AX$4:$AX$6</c:f>
              <c:numCache>
                <c:formatCode>General</c:formatCode>
                <c:ptCount val="2"/>
                <c:pt idx="0">
                  <c:v>8601.26</c:v>
                </c:pt>
                <c:pt idx="1">
                  <c:v>9164.08</c:v>
                </c:pt>
              </c:numCache>
            </c:numRef>
          </c:val>
          <c:extLst>
            <c:ext xmlns:c16="http://schemas.microsoft.com/office/drawing/2014/chart" uri="{C3380CC4-5D6E-409C-BE32-E72D297353CC}">
              <c16:uniqueId val="{00000004-FA36-4937-9F30-C4514D4DFF9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769048605766383E-2"/>
          <c:y val="3.4440344403444033E-2"/>
          <c:w val="0.90855425966491032"/>
          <c:h val="0.8514230370650161"/>
        </c:manualLayout>
      </c:layout>
      <c:barChart>
        <c:barDir val="col"/>
        <c:grouping val="clustered"/>
        <c:varyColors val="0"/>
        <c:ser>
          <c:idx val="2"/>
          <c:order val="0"/>
          <c:tx>
            <c:strRef>
              <c:f>'Charts using for dashboard'!$H$3</c:f>
              <c:strCache>
                <c:ptCount val="1"/>
                <c:pt idx="0">
                  <c:v>Sales</c:v>
                </c:pt>
              </c:strCache>
            </c:strRef>
          </c:tx>
          <c:spPr>
            <a:solidFill>
              <a:srgbClr val="0070C0"/>
            </a:solidFill>
          </c:spPr>
          <c:invertIfNegative val="0"/>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dashboard'!$H$4:$H$15</c:f>
              <c:numCache>
                <c:formatCode>0</c:formatCode>
                <c:ptCount val="12"/>
                <c:pt idx="0">
                  <c:v>17765.34</c:v>
                </c:pt>
                <c:pt idx="1">
                  <c:v>12598.57</c:v>
                </c:pt>
                <c:pt idx="2">
                  <c:v>16419.79</c:v>
                </c:pt>
                <c:pt idx="3">
                  <c:v>15252.43</c:v>
                </c:pt>
                <c:pt idx="4">
                  <c:v>7957.4599999999991</c:v>
                </c:pt>
                <c:pt idx="5">
                  <c:v>16442.169999999998</c:v>
                </c:pt>
                <c:pt idx="6">
                  <c:v>19054.62</c:v>
                </c:pt>
                <c:pt idx="7">
                  <c:v>14155.350000000004</c:v>
                </c:pt>
                <c:pt idx="8">
                  <c:v>18853.82</c:v>
                </c:pt>
                <c:pt idx="9">
                  <c:v>20453.900000000005</c:v>
                </c:pt>
                <c:pt idx="10">
                  <c:v>9702.4</c:v>
                </c:pt>
                <c:pt idx="11">
                  <c:v>18628.47</c:v>
                </c:pt>
              </c:numCache>
            </c:numRef>
          </c:val>
          <c:extLst>
            <c:ext xmlns:c16="http://schemas.microsoft.com/office/drawing/2014/chart" uri="{C3380CC4-5D6E-409C-BE32-E72D297353CC}">
              <c16:uniqueId val="{00000031-BFD2-4B9F-901C-12E99DD82EA9}"/>
            </c:ext>
          </c:extLst>
        </c:ser>
        <c:ser>
          <c:idx val="3"/>
          <c:order val="1"/>
          <c:tx>
            <c:strRef>
              <c:f>'Charts using for dashboard'!$I$3</c:f>
              <c:strCache>
                <c:ptCount val="1"/>
                <c:pt idx="0">
                  <c:v>Profit</c:v>
                </c:pt>
              </c:strCache>
            </c:strRef>
          </c:tx>
          <c:spPr>
            <a:solidFill>
              <a:srgbClr val="FF0000"/>
            </a:solidFill>
          </c:spPr>
          <c:invertIfNegative val="0"/>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dashboard'!$I$4:$I$15</c:f>
              <c:numCache>
                <c:formatCode>0</c:formatCode>
                <c:ptCount val="12"/>
                <c:pt idx="0">
                  <c:v>2502.34</c:v>
                </c:pt>
                <c:pt idx="1">
                  <c:v>2212.5699999999997</c:v>
                </c:pt>
                <c:pt idx="2">
                  <c:v>2734.7900000000009</c:v>
                </c:pt>
                <c:pt idx="3">
                  <c:v>3069.4300000000003</c:v>
                </c:pt>
                <c:pt idx="4">
                  <c:v>1150.4599999999991</c:v>
                </c:pt>
                <c:pt idx="5">
                  <c:v>3025.1699999999983</c:v>
                </c:pt>
                <c:pt idx="6">
                  <c:v>2654.619999999999</c:v>
                </c:pt>
                <c:pt idx="7">
                  <c:v>1523.350000000004</c:v>
                </c:pt>
                <c:pt idx="8">
                  <c:v>3543.8199999999997</c:v>
                </c:pt>
                <c:pt idx="9">
                  <c:v>3638.9000000000051</c:v>
                </c:pt>
                <c:pt idx="10">
                  <c:v>1380.3999999999996</c:v>
                </c:pt>
                <c:pt idx="11">
                  <c:v>2879.4700000000012</c:v>
                </c:pt>
              </c:numCache>
            </c:numRef>
          </c:val>
          <c:extLst>
            <c:ext xmlns:c16="http://schemas.microsoft.com/office/drawing/2014/chart" uri="{C3380CC4-5D6E-409C-BE32-E72D297353CC}">
              <c16:uniqueId val="{00000032-BFD2-4B9F-901C-12E99DD82EA9}"/>
            </c:ext>
          </c:extLst>
        </c:ser>
        <c:ser>
          <c:idx val="4"/>
          <c:order val="2"/>
          <c:tx>
            <c:strRef>
              <c:f>'Charts using for dashboard'!$H$3</c:f>
              <c:strCache>
                <c:ptCount val="1"/>
                <c:pt idx="0">
                  <c:v>Sales</c:v>
                </c:pt>
              </c:strCache>
            </c:strRef>
          </c:tx>
          <c:spPr>
            <a:solidFill>
              <a:srgbClr val="0070C0"/>
            </a:solidFill>
            <a:ln>
              <a:noFill/>
            </a:ln>
            <a:effectLst/>
          </c:spPr>
          <c:invertIfNegative val="0"/>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dashboard'!$H$4:$H$15</c:f>
              <c:numCache>
                <c:formatCode>0</c:formatCode>
                <c:ptCount val="12"/>
                <c:pt idx="0">
                  <c:v>17765.34</c:v>
                </c:pt>
                <c:pt idx="1">
                  <c:v>12598.57</c:v>
                </c:pt>
                <c:pt idx="2">
                  <c:v>16419.79</c:v>
                </c:pt>
                <c:pt idx="3">
                  <c:v>15252.43</c:v>
                </c:pt>
                <c:pt idx="4">
                  <c:v>7957.4599999999991</c:v>
                </c:pt>
                <c:pt idx="5">
                  <c:v>16442.169999999998</c:v>
                </c:pt>
                <c:pt idx="6">
                  <c:v>19054.62</c:v>
                </c:pt>
                <c:pt idx="7">
                  <c:v>14155.350000000004</c:v>
                </c:pt>
                <c:pt idx="8">
                  <c:v>18853.82</c:v>
                </c:pt>
                <c:pt idx="9">
                  <c:v>20453.900000000005</c:v>
                </c:pt>
                <c:pt idx="10">
                  <c:v>9702.4</c:v>
                </c:pt>
                <c:pt idx="11">
                  <c:v>18628.47</c:v>
                </c:pt>
              </c:numCache>
            </c:numRef>
          </c:val>
          <c:extLst>
            <c:ext xmlns:c16="http://schemas.microsoft.com/office/drawing/2014/chart" uri="{C3380CC4-5D6E-409C-BE32-E72D297353CC}">
              <c16:uniqueId val="{00000033-BFD2-4B9F-901C-12E99DD82EA9}"/>
            </c:ext>
          </c:extLst>
        </c:ser>
        <c:ser>
          <c:idx val="5"/>
          <c:order val="3"/>
          <c:tx>
            <c:strRef>
              <c:f>'Charts using for dashboard'!$I$3</c:f>
              <c:strCache>
                <c:ptCount val="1"/>
                <c:pt idx="0">
                  <c:v>Profit</c:v>
                </c:pt>
              </c:strCache>
            </c:strRef>
          </c:tx>
          <c:spPr>
            <a:solidFill>
              <a:srgbClr val="FF0000"/>
            </a:solidFill>
            <a:ln>
              <a:noFill/>
            </a:ln>
            <a:effectLst/>
          </c:spPr>
          <c:invertIfNegative val="0"/>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dashboard'!$I$4:$I$15</c:f>
              <c:numCache>
                <c:formatCode>0</c:formatCode>
                <c:ptCount val="12"/>
                <c:pt idx="0">
                  <c:v>2502.34</c:v>
                </c:pt>
                <c:pt idx="1">
                  <c:v>2212.5699999999997</c:v>
                </c:pt>
                <c:pt idx="2">
                  <c:v>2734.7900000000009</c:v>
                </c:pt>
                <c:pt idx="3">
                  <c:v>3069.4300000000003</c:v>
                </c:pt>
                <c:pt idx="4">
                  <c:v>1150.4599999999991</c:v>
                </c:pt>
                <c:pt idx="5">
                  <c:v>3025.1699999999983</c:v>
                </c:pt>
                <c:pt idx="6">
                  <c:v>2654.619999999999</c:v>
                </c:pt>
                <c:pt idx="7">
                  <c:v>1523.350000000004</c:v>
                </c:pt>
                <c:pt idx="8">
                  <c:v>3543.8199999999997</c:v>
                </c:pt>
                <c:pt idx="9">
                  <c:v>3638.9000000000051</c:v>
                </c:pt>
                <c:pt idx="10">
                  <c:v>1380.3999999999996</c:v>
                </c:pt>
                <c:pt idx="11">
                  <c:v>2879.4700000000012</c:v>
                </c:pt>
              </c:numCache>
            </c:numRef>
          </c:val>
          <c:extLst>
            <c:ext xmlns:c16="http://schemas.microsoft.com/office/drawing/2014/chart" uri="{C3380CC4-5D6E-409C-BE32-E72D297353CC}">
              <c16:uniqueId val="{00000034-BFD2-4B9F-901C-12E99DD82EA9}"/>
            </c:ext>
          </c:extLst>
        </c:ser>
        <c:ser>
          <c:idx val="0"/>
          <c:order val="4"/>
          <c:tx>
            <c:strRef>
              <c:f>'Charts using for dashboard'!$H$3</c:f>
              <c:strCache>
                <c:ptCount val="1"/>
                <c:pt idx="0">
                  <c:v>Sales</c:v>
                </c:pt>
              </c:strCache>
            </c:strRef>
          </c:tx>
          <c:spPr>
            <a:solidFill>
              <a:srgbClr val="0070C0"/>
            </a:solidFill>
            <a:ln>
              <a:noFill/>
            </a:ln>
            <a:effectLst/>
          </c:spPr>
          <c:invertIfNegative val="0"/>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dashboard'!$H$4:$H$15</c:f>
              <c:numCache>
                <c:formatCode>0</c:formatCode>
                <c:ptCount val="12"/>
                <c:pt idx="0">
                  <c:v>17765.34</c:v>
                </c:pt>
                <c:pt idx="1">
                  <c:v>12598.57</c:v>
                </c:pt>
                <c:pt idx="2">
                  <c:v>16419.79</c:v>
                </c:pt>
                <c:pt idx="3">
                  <c:v>15252.43</c:v>
                </c:pt>
                <c:pt idx="4">
                  <c:v>7957.4599999999991</c:v>
                </c:pt>
                <c:pt idx="5">
                  <c:v>16442.169999999998</c:v>
                </c:pt>
                <c:pt idx="6">
                  <c:v>19054.62</c:v>
                </c:pt>
                <c:pt idx="7">
                  <c:v>14155.350000000004</c:v>
                </c:pt>
                <c:pt idx="8">
                  <c:v>18853.82</c:v>
                </c:pt>
                <c:pt idx="9">
                  <c:v>20453.900000000005</c:v>
                </c:pt>
                <c:pt idx="10">
                  <c:v>9702.4</c:v>
                </c:pt>
                <c:pt idx="11">
                  <c:v>18628.47</c:v>
                </c:pt>
              </c:numCache>
            </c:numRef>
          </c:val>
          <c:extLst>
            <c:ext xmlns:c16="http://schemas.microsoft.com/office/drawing/2014/chart" uri="{C3380CC4-5D6E-409C-BE32-E72D297353CC}">
              <c16:uniqueId val="{00000022-BFD2-4B9F-901C-12E99DD82EA9}"/>
            </c:ext>
          </c:extLst>
        </c:ser>
        <c:ser>
          <c:idx val="1"/>
          <c:order val="5"/>
          <c:tx>
            <c:strRef>
              <c:f>'Charts using for dashboard'!$I$3</c:f>
              <c:strCache>
                <c:ptCount val="1"/>
                <c:pt idx="0">
                  <c:v>Profit</c:v>
                </c:pt>
              </c:strCache>
            </c:strRef>
          </c:tx>
          <c:spPr>
            <a:solidFill>
              <a:srgbClr val="FF0000"/>
            </a:solidFill>
            <a:ln>
              <a:noFill/>
            </a:ln>
            <a:effectLst/>
          </c:spPr>
          <c:invertIfNegative val="0"/>
          <c:dLbls>
            <c:dLbl>
              <c:idx val="0"/>
              <c:tx>
                <c:rich>
                  <a:bodyPr/>
                  <a:lstStyle/>
                  <a:p>
                    <a:fld id="{8EE361AF-C079-4125-88C7-0BF8152EDF5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BFD2-4B9F-901C-12E99DD82EA9}"/>
                </c:ext>
              </c:extLst>
            </c:dLbl>
            <c:dLbl>
              <c:idx val="1"/>
              <c:tx>
                <c:rich>
                  <a:bodyPr/>
                  <a:lstStyle/>
                  <a:p>
                    <a:fld id="{76B8E7CF-78C3-4D1B-8C0E-42A8E02BF3A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BFD2-4B9F-901C-12E99DD82EA9}"/>
                </c:ext>
              </c:extLst>
            </c:dLbl>
            <c:dLbl>
              <c:idx val="2"/>
              <c:tx>
                <c:rich>
                  <a:bodyPr/>
                  <a:lstStyle/>
                  <a:p>
                    <a:fld id="{3F8FB738-BDFF-4493-A1A2-55089AEBB25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6-BFD2-4B9F-901C-12E99DD82EA9}"/>
                </c:ext>
              </c:extLst>
            </c:dLbl>
            <c:dLbl>
              <c:idx val="3"/>
              <c:tx>
                <c:rich>
                  <a:bodyPr/>
                  <a:lstStyle/>
                  <a:p>
                    <a:fld id="{64C7BA03-150C-4D4B-B792-18E9A7873C6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BFD2-4B9F-901C-12E99DD82EA9}"/>
                </c:ext>
              </c:extLst>
            </c:dLbl>
            <c:dLbl>
              <c:idx val="4"/>
              <c:tx>
                <c:rich>
                  <a:bodyPr/>
                  <a:lstStyle/>
                  <a:p>
                    <a:fld id="{18889A26-C929-4E5F-BD23-A0A4170C38E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BFD2-4B9F-901C-12E99DD82EA9}"/>
                </c:ext>
              </c:extLst>
            </c:dLbl>
            <c:dLbl>
              <c:idx val="5"/>
              <c:tx>
                <c:rich>
                  <a:bodyPr/>
                  <a:lstStyle/>
                  <a:p>
                    <a:fld id="{729A5BCA-16F8-4296-994C-2FF2DE84222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BFD2-4B9F-901C-12E99DD82EA9}"/>
                </c:ext>
              </c:extLst>
            </c:dLbl>
            <c:dLbl>
              <c:idx val="6"/>
              <c:tx>
                <c:rich>
                  <a:bodyPr/>
                  <a:lstStyle/>
                  <a:p>
                    <a:fld id="{3F0F0379-914C-4786-BB2C-6061833D5DB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BFD2-4B9F-901C-12E99DD82EA9}"/>
                </c:ext>
              </c:extLst>
            </c:dLbl>
            <c:dLbl>
              <c:idx val="7"/>
              <c:tx>
                <c:rich>
                  <a:bodyPr/>
                  <a:lstStyle/>
                  <a:p>
                    <a:fld id="{B8BDE8C5-AC8D-480D-A92D-22C1AE65DD4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BFD2-4B9F-901C-12E99DD82EA9}"/>
                </c:ext>
              </c:extLst>
            </c:dLbl>
            <c:dLbl>
              <c:idx val="8"/>
              <c:tx>
                <c:rich>
                  <a:bodyPr/>
                  <a:lstStyle/>
                  <a:p>
                    <a:fld id="{A895BE7D-7F96-47A0-BD5F-E662E94D74D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BFD2-4B9F-901C-12E99DD82EA9}"/>
                </c:ext>
              </c:extLst>
            </c:dLbl>
            <c:dLbl>
              <c:idx val="9"/>
              <c:tx>
                <c:rich>
                  <a:bodyPr/>
                  <a:lstStyle/>
                  <a:p>
                    <a:fld id="{CC6DD617-22D1-431E-9A55-05FFEE58114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BFD2-4B9F-901C-12E99DD82EA9}"/>
                </c:ext>
              </c:extLst>
            </c:dLbl>
            <c:dLbl>
              <c:idx val="10"/>
              <c:tx>
                <c:rich>
                  <a:bodyPr/>
                  <a:lstStyle/>
                  <a:p>
                    <a:fld id="{E39CD235-D363-418E-BFCB-DB666EFDF8A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E-BFD2-4B9F-901C-12E99DD82EA9}"/>
                </c:ext>
              </c:extLst>
            </c:dLbl>
            <c:dLbl>
              <c:idx val="11"/>
              <c:tx>
                <c:rich>
                  <a:bodyPr/>
                  <a:lstStyle/>
                  <a:p>
                    <a:fld id="{EB71710F-7061-4CE1-95F6-83F201FB83D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BFD2-4B9F-901C-12E99DD82E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'Charts using for dashboard'!$G$4:$G$15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using for dashboard'!$I$4:$I$15</c:f>
              <c:numCache>
                <c:formatCode>0</c:formatCode>
                <c:ptCount val="12"/>
                <c:pt idx="0">
                  <c:v>2502.34</c:v>
                </c:pt>
                <c:pt idx="1">
                  <c:v>2212.5699999999997</c:v>
                </c:pt>
                <c:pt idx="2">
                  <c:v>2734.7900000000009</c:v>
                </c:pt>
                <c:pt idx="3">
                  <c:v>3069.4300000000003</c:v>
                </c:pt>
                <c:pt idx="4">
                  <c:v>1150.4599999999991</c:v>
                </c:pt>
                <c:pt idx="5">
                  <c:v>3025.1699999999983</c:v>
                </c:pt>
                <c:pt idx="6">
                  <c:v>2654.619999999999</c:v>
                </c:pt>
                <c:pt idx="7">
                  <c:v>1523.350000000004</c:v>
                </c:pt>
                <c:pt idx="8">
                  <c:v>3543.8199999999997</c:v>
                </c:pt>
                <c:pt idx="9">
                  <c:v>3638.9000000000051</c:v>
                </c:pt>
                <c:pt idx="10">
                  <c:v>1380.3999999999996</c:v>
                </c:pt>
                <c:pt idx="11">
                  <c:v>2879.4700000000012</c:v>
                </c:pt>
              </c:numCache>
            </c:numRef>
          </c:val>
          <c:extLst>
            <c:ext xmlns:c15="http://schemas.microsoft.com/office/drawing/2012/chart" uri="{02D57815-91ED-43cb-92C2-25804820EDAC}">
              <c15:datalabelsRange>
                <c15:f>'Charts using for dashboard'!$J$4:$J$15</c15:f>
                <c15:dlblRangeCache>
                  <c:ptCount val="12"/>
                  <c:pt idx="0">
                    <c:v>16%</c:v>
                  </c:pt>
                  <c:pt idx="1">
                    <c:v>21%</c:v>
                  </c:pt>
                  <c:pt idx="2">
                    <c:v>20%</c:v>
                  </c:pt>
                  <c:pt idx="3">
                    <c:v>25%</c:v>
                  </c:pt>
                  <c:pt idx="4">
                    <c:v>17%</c:v>
                  </c:pt>
                  <c:pt idx="5">
                    <c:v>23%</c:v>
                  </c:pt>
                  <c:pt idx="6">
                    <c:v>16%</c:v>
                  </c:pt>
                  <c:pt idx="7">
                    <c:v>12%</c:v>
                  </c:pt>
                  <c:pt idx="8">
                    <c:v>23%</c:v>
                  </c:pt>
                  <c:pt idx="9">
                    <c:v>22%</c:v>
                  </c:pt>
                  <c:pt idx="10">
                    <c:v>17%</c:v>
                  </c:pt>
                  <c:pt idx="11">
                    <c:v>18%</c:v>
                  </c:pt>
                </c15:dlblRangeCache>
              </c15:datalabelsRange>
            </c:ext>
            <c:ext xmlns:c16="http://schemas.microsoft.com/office/drawing/2014/chart" uri="{C3380CC4-5D6E-409C-BE32-E72D297353CC}">
              <c16:uniqueId val="{00000030-BFD2-4B9F-901C-12E99DD82EA9}"/>
            </c:ext>
          </c:extLst>
        </c:ser>
        <c:dLbls>
          <c:showLegendKey val="0"/>
          <c:showVal val="0"/>
          <c:showCatName val="0"/>
          <c:showSerName val="0"/>
          <c:showPercent val="0"/>
          <c:showBubbleSize val="0"/>
        </c:dLbls>
        <c:gapWidth val="81"/>
        <c:overlap val="100"/>
        <c:axId val="55700448"/>
        <c:axId val="55702528"/>
      </c:barChart>
      <c:catAx>
        <c:axId val="5570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2528"/>
        <c:crosses val="autoZero"/>
        <c:auto val="1"/>
        <c:lblAlgn val="ctr"/>
        <c:lblOffset val="100"/>
        <c:noMultiLvlLbl val="0"/>
      </c:catAx>
      <c:valAx>
        <c:axId val="55702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00448"/>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0070C0"/>
            </a:solidFill>
            <a:ln>
              <a:noFill/>
            </a:ln>
            <a:effectLst/>
          </c:spPr>
          <c:invertIfNegative val="0"/>
          <c:cat>
            <c:strRef>
              <c:f>'Charts using for dashboard'!$AG$4:$AG$13</c:f>
              <c:strCache>
                <c:ptCount val="10"/>
                <c:pt idx="0">
                  <c:v>P0001</c:v>
                </c:pt>
                <c:pt idx="1">
                  <c:v>P0003</c:v>
                </c:pt>
                <c:pt idx="2">
                  <c:v>P0004</c:v>
                </c:pt>
                <c:pt idx="3">
                  <c:v>P0006</c:v>
                </c:pt>
                <c:pt idx="4">
                  <c:v>P0013</c:v>
                </c:pt>
                <c:pt idx="5">
                  <c:v>P0014</c:v>
                </c:pt>
                <c:pt idx="6">
                  <c:v>P0020</c:v>
                </c:pt>
                <c:pt idx="7">
                  <c:v>P0023</c:v>
                </c:pt>
                <c:pt idx="8">
                  <c:v>P0024</c:v>
                </c:pt>
                <c:pt idx="9">
                  <c:v>P0025</c:v>
                </c:pt>
              </c:strCache>
            </c:strRef>
          </c:cat>
          <c:val>
            <c:numRef>
              <c:f>'Charts using for dashboard'!$AH$4:$AH$13</c:f>
              <c:numCache>
                <c:formatCode>General</c:formatCode>
                <c:ptCount val="10"/>
                <c:pt idx="0">
                  <c:v>727.16</c:v>
                </c:pt>
                <c:pt idx="1">
                  <c:v>1375.98</c:v>
                </c:pt>
                <c:pt idx="2">
                  <c:v>1465.2</c:v>
                </c:pt>
                <c:pt idx="3">
                  <c:v>598.5</c:v>
                </c:pt>
                <c:pt idx="4">
                  <c:v>732.48</c:v>
                </c:pt>
                <c:pt idx="5">
                  <c:v>586.88</c:v>
                </c:pt>
                <c:pt idx="6">
                  <c:v>305</c:v>
                </c:pt>
                <c:pt idx="7">
                  <c:v>448.38</c:v>
                </c:pt>
                <c:pt idx="8">
                  <c:v>1412.64</c:v>
                </c:pt>
                <c:pt idx="9">
                  <c:v>33.32</c:v>
                </c:pt>
              </c:numCache>
            </c:numRef>
          </c:val>
          <c:extLst>
            <c:ext xmlns:c16="http://schemas.microsoft.com/office/drawing/2014/chart" uri="{C3380CC4-5D6E-409C-BE32-E72D297353CC}">
              <c16:uniqueId val="{00000000-F7AB-41B6-935D-2231F120ED3F}"/>
            </c:ext>
          </c:extLst>
        </c:ser>
        <c:dLbls>
          <c:showLegendKey val="0"/>
          <c:showVal val="0"/>
          <c:showCatName val="0"/>
          <c:showSerName val="0"/>
          <c:showPercent val="0"/>
          <c:showBubbleSize val="0"/>
        </c:dLbls>
        <c:gapWidth val="182"/>
        <c:axId val="150891600"/>
        <c:axId val="150892432"/>
      </c:barChart>
      <c:catAx>
        <c:axId val="15089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92432"/>
        <c:crosses val="autoZero"/>
        <c:auto val="1"/>
        <c:lblAlgn val="ctr"/>
        <c:lblOffset val="100"/>
        <c:noMultiLvlLbl val="0"/>
      </c:catAx>
      <c:valAx>
        <c:axId val="150892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9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[Dashboard.xlsx]Charts using for dashboard!Sale Type</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'Charts using for dashboard'!$BB$3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60DE-41BD-A7DC-2B0B4A593C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60DE-41BD-A7DC-2B0B4A593C0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60DE-41BD-A7DC-2B0B4A593C03}"/>
              </c:ext>
            </c:extLst>
          </c:dPt>
          <c:cat>
            <c:strRef>
              <c:f>'Charts using for dashboard'!$BA$4:$BA$7</c:f>
              <c:strCache>
                <c:ptCount val="3"/>
                <c:pt idx="0">
                  <c:v>Direct Sales</c:v>
                </c:pt>
                <c:pt idx="1">
                  <c:v>Online</c:v>
                </c:pt>
                <c:pt idx="2">
                  <c:v>Wholesaler</c:v>
                </c:pt>
              </c:strCache>
            </c:strRef>
          </c:cat>
          <c:val>
            <c:numRef>
              <c:f>'Charts using for dashboard'!$BB$4:$BB$7</c:f>
              <c:numCache>
                <c:formatCode>General</c:formatCode>
                <c:ptCount val="3"/>
                <c:pt idx="0">
                  <c:v>7974.0199999999995</c:v>
                </c:pt>
                <c:pt idx="1">
                  <c:v>5161.6399999999994</c:v>
                </c:pt>
                <c:pt idx="2">
                  <c:v>4629.6799999999994</c:v>
                </c:pt>
              </c:numCache>
            </c:numRef>
          </c:val>
          <c:extLst>
            <c:ext xmlns:c16="http://schemas.microsoft.com/office/drawing/2014/chart" uri="{C3380CC4-5D6E-409C-BE32-E72D297353CC}">
              <c16:uniqueId val="{00000006-60DE-41BD-A7DC-2B0B4A593C0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424448857225653"/>
          <c:y val="0.35217027525442252"/>
          <c:w val="0.2301320825280386"/>
          <c:h val="0.27446127313708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FDB2598-F376-4AB3-98F0-4C1F85E963E4}">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0FDB2598-F376-4AB3-98F0-4C1F85E963E4}">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J$1" lockText="1" noThreeD="1"/>
</file>

<file path=xl/ctrlProps/ctrlProp2.xml><?xml version="1.0" encoding="utf-8"?>
<formControlPr xmlns="http://schemas.microsoft.com/office/spreadsheetml/2009/9/main" objectType="Scroll" dx="31" fmlaLink="$AG$1" max="100" min="1" page="10"/>
</file>

<file path=xl/ctrlProps/ctrlProp3.xml><?xml version="1.0" encoding="utf-8"?>
<formControlPr xmlns="http://schemas.microsoft.com/office/spreadsheetml/2009/9/main" objectType="CheckBox" fmlaLink="$H$1" lockText="1" noThreeD="1"/>
</file>

<file path=xl/ctrlProps/ctrlProp4.xml><?xml version="1.0" encoding="utf-8"?>
<formControlPr xmlns="http://schemas.microsoft.com/office/spreadsheetml/2009/9/main" objectType="CheckBox" fmlaLink="$H$1" lockText="1" noThreeD="1"/>
</file>

<file path=xl/ctrlProps/ctrlProp5.xml><?xml version="1.0" encoding="utf-8"?>
<formControlPr xmlns="http://schemas.microsoft.com/office/spreadsheetml/2009/9/main" objectType="CheckBox" checked="Checked" fmlaLink="$P$73" lockText="1" noThreeD="1"/>
</file>

<file path=xl/ctrlProps/ctrlProp6.xml><?xml version="1.0" encoding="utf-8"?>
<formControlPr xmlns="http://schemas.microsoft.com/office/spreadsheetml/2009/9/main" objectType="CheckBox" checked="Checked" fmlaLink="$P$74" lockText="1" noThreeD="1"/>
</file>

<file path=xl/ctrlProps/ctrlProp7.xml><?xml version="1.0" encoding="utf-8"?>
<formControlPr xmlns="http://schemas.microsoft.com/office/spreadsheetml/2009/9/main" objectType="CheckBox" checked="Checked" fmlaLink="$P$75"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8.xml"/><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image" Target="../media/image3.png"/><Relationship Id="rId21" Type="http://schemas.openxmlformats.org/officeDocument/2006/relationships/image" Target="../media/image15.png"/><Relationship Id="rId7" Type="http://schemas.openxmlformats.org/officeDocument/2006/relationships/image" Target="../media/image7.png"/><Relationship Id="rId12" Type="http://schemas.openxmlformats.org/officeDocument/2006/relationships/chart" Target="../charts/chart7.xml"/><Relationship Id="rId17" Type="http://schemas.openxmlformats.org/officeDocument/2006/relationships/image" Target="../media/image11.png"/><Relationship Id="rId25" Type="http://schemas.openxmlformats.org/officeDocument/2006/relationships/image" Target="../media/image19.png"/><Relationship Id="rId2" Type="http://schemas.openxmlformats.org/officeDocument/2006/relationships/image" Target="../media/image2.svg"/><Relationship Id="rId16" Type="http://schemas.microsoft.com/office/2014/relationships/chartEx" Target="../charts/chartEx2.xml"/><Relationship Id="rId20" Type="http://schemas.openxmlformats.org/officeDocument/2006/relationships/image" Target="../media/image14.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6.xml"/><Relationship Id="rId24" Type="http://schemas.openxmlformats.org/officeDocument/2006/relationships/image" Target="../media/image18.svg"/><Relationship Id="rId5" Type="http://schemas.openxmlformats.org/officeDocument/2006/relationships/image" Target="../media/image5.png"/><Relationship Id="rId15" Type="http://schemas.openxmlformats.org/officeDocument/2006/relationships/chart" Target="../charts/chart10.xml"/><Relationship Id="rId23" Type="http://schemas.openxmlformats.org/officeDocument/2006/relationships/image" Target="../media/image17.png"/><Relationship Id="rId28" Type="http://schemas.openxmlformats.org/officeDocument/2006/relationships/image" Target="../media/image22.svg"/><Relationship Id="rId10" Type="http://schemas.openxmlformats.org/officeDocument/2006/relationships/image" Target="../media/image10.svg"/><Relationship Id="rId19" Type="http://schemas.openxmlformats.org/officeDocument/2006/relationships/image" Target="../media/image13.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9.xml"/><Relationship Id="rId22" Type="http://schemas.openxmlformats.org/officeDocument/2006/relationships/image" Target="../media/image16.svg"/><Relationship Id="rId27"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6</xdr:col>
      <xdr:colOff>44450</xdr:colOff>
      <xdr:row>16</xdr:row>
      <xdr:rowOff>53975</xdr:rowOff>
    </xdr:from>
    <xdr:to>
      <xdr:col>17</xdr:col>
      <xdr:colOff>95250</xdr:colOff>
      <xdr:row>30</xdr:row>
      <xdr:rowOff>57150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584200</xdr:colOff>
          <xdr:row>16</xdr:row>
          <xdr:rowOff>146050</xdr:rowOff>
        </xdr:from>
        <xdr:to>
          <xdr:col>12</xdr:col>
          <xdr:colOff>107950</xdr:colOff>
          <xdr:row>17</xdr:row>
          <xdr:rowOff>177800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235541</xdr:colOff>
      <xdr:row>54</xdr:row>
      <xdr:rowOff>49766</xdr:rowOff>
    </xdr:from>
    <xdr:to>
      <xdr:col>8</xdr:col>
      <xdr:colOff>163180</xdr:colOff>
      <xdr:row>66</xdr:row>
      <xdr:rowOff>132906</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645337</xdr:colOff>
      <xdr:row>15</xdr:row>
      <xdr:rowOff>49766</xdr:rowOff>
    </xdr:from>
    <xdr:to>
      <xdr:col>39</xdr:col>
      <xdr:colOff>553779</xdr:colOff>
      <xdr:row>30</xdr:row>
      <xdr:rowOff>24070</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31</xdr:col>
          <xdr:colOff>336550</xdr:colOff>
          <xdr:row>15</xdr:row>
          <xdr:rowOff>38100</xdr:rowOff>
        </xdr:from>
        <xdr:to>
          <xdr:col>31</xdr:col>
          <xdr:colOff>666750</xdr:colOff>
          <xdr:row>29</xdr:row>
          <xdr:rowOff>171450</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43</xdr:col>
      <xdr:colOff>1055872</xdr:colOff>
      <xdr:row>8</xdr:row>
      <xdr:rowOff>71917</xdr:rowOff>
    </xdr:from>
    <xdr:to>
      <xdr:col>47</xdr:col>
      <xdr:colOff>118139</xdr:colOff>
      <xdr:row>20</xdr:row>
      <xdr:rowOff>22151</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0933872" y="1545117"/>
              <a:ext cx="3145317" cy="21600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47</xdr:col>
      <xdr:colOff>1476743</xdr:colOff>
      <xdr:row>8</xdr:row>
      <xdr:rowOff>29535</xdr:rowOff>
    </xdr:from>
    <xdr:to>
      <xdr:col>49</xdr:col>
      <xdr:colOff>1454592</xdr:colOff>
      <xdr:row>18</xdr:row>
      <xdr:rowOff>140291</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51</xdr:col>
      <xdr:colOff>553779</xdr:colOff>
      <xdr:row>9</xdr:row>
      <xdr:rowOff>5463</xdr:rowOff>
    </xdr:from>
    <xdr:to>
      <xdr:col>55</xdr:col>
      <xdr:colOff>336697</xdr:colOff>
      <xdr:row>21</xdr:row>
      <xdr:rowOff>132907</xdr:rowOff>
    </xdr:to>
    <xdr:graphicFrame macro="">
      <xdr:nvGraphicFramePr>
        <xdr:cNvPr id="12" name="Chart 11">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1463896</xdr:colOff>
      <xdr:row>41</xdr:row>
      <xdr:rowOff>73099</xdr:rowOff>
    </xdr:from>
    <xdr:to>
      <xdr:col>3</xdr:col>
      <xdr:colOff>1419158</xdr:colOff>
      <xdr:row>55</xdr:row>
      <xdr:rowOff>12922</xdr:rowOff>
    </xdr:to>
    <mc:AlternateContent xmlns:mc="http://schemas.openxmlformats.org/markup-compatibility/2006" xmlns:a14="http://schemas.microsoft.com/office/drawing/2010/main">
      <mc:Choice Requires="a14">
        <xdr:graphicFrame macro="">
          <xdr:nvGraphicFramePr>
            <xdr:cNvPr id="13" name="SALE TYPE">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22675" y="76414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1120554</xdr:colOff>
      <xdr:row>42</xdr:row>
      <xdr:rowOff>2953</xdr:rowOff>
    </xdr:from>
    <xdr:to>
      <xdr:col>6</xdr:col>
      <xdr:colOff>1398772</xdr:colOff>
      <xdr:row>55</xdr:row>
      <xdr:rowOff>127369</xdr:rowOff>
    </xdr:to>
    <mc:AlternateContent xmlns:mc="http://schemas.openxmlformats.org/markup-compatibility/2006" xmlns:a14="http://schemas.microsoft.com/office/drawing/2010/main">
      <mc:Choice Requires="a14">
        <xdr:graphicFrame macro="">
          <xdr:nvGraphicFramePr>
            <xdr:cNvPr id="14" name="PAYMENT MODE">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260612" y="775586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179129</xdr:colOff>
      <xdr:row>41</xdr:row>
      <xdr:rowOff>146936</xdr:rowOff>
    </xdr:from>
    <xdr:to>
      <xdr:col>10</xdr:col>
      <xdr:colOff>169382</xdr:colOff>
      <xdr:row>55</xdr:row>
      <xdr:rowOff>86759</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35117" y="771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537239</xdr:colOff>
      <xdr:row>41</xdr:row>
      <xdr:rowOff>84175</xdr:rowOff>
    </xdr:from>
    <xdr:to>
      <xdr:col>13</xdr:col>
      <xdr:colOff>527492</xdr:colOff>
      <xdr:row>55</xdr:row>
      <xdr:rowOff>23998</xdr:rowOff>
    </xdr:to>
    <mc:AlternateContent xmlns:mc="http://schemas.openxmlformats.org/markup-compatibility/2006" xmlns:a14="http://schemas.microsoft.com/office/drawing/2010/main">
      <mc:Choice Requires="a14">
        <xdr:graphicFrame macro="">
          <xdr:nvGraphicFramePr>
            <xdr:cNvPr id="16" name="Month">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631774" y="765248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458609</xdr:colOff>
      <xdr:row>0</xdr:row>
      <xdr:rowOff>140006</xdr:rowOff>
    </xdr:from>
    <xdr:to>
      <xdr:col>26</xdr:col>
      <xdr:colOff>97014</xdr:colOff>
      <xdr:row>32</xdr:row>
      <xdr:rowOff>34175</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669078" y="140006"/>
          <a:ext cx="14164030" cy="5926669"/>
        </a:xfrm>
        <a:prstGeom prst="rect">
          <a:avLst/>
        </a:prstGeom>
        <a:solidFill>
          <a:schemeClr val="accent5">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515937</xdr:colOff>
      <xdr:row>1</xdr:row>
      <xdr:rowOff>158750</xdr:rowOff>
    </xdr:from>
    <xdr:to>
      <xdr:col>5</xdr:col>
      <xdr:colOff>19843</xdr:colOff>
      <xdr:row>7</xdr:row>
      <xdr:rowOff>39689</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1726406" y="347266"/>
          <a:ext cx="1319609" cy="1012032"/>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565547</xdr:colOff>
      <xdr:row>8</xdr:row>
      <xdr:rowOff>29765</xdr:rowOff>
    </xdr:from>
    <xdr:to>
      <xdr:col>4</xdr:col>
      <xdr:colOff>519466</xdr:colOff>
      <xdr:row>25</xdr:row>
      <xdr:rowOff>109140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1776016" y="1537890"/>
          <a:ext cx="1164388" cy="3284141"/>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474486</xdr:colOff>
      <xdr:row>26</xdr:row>
      <xdr:rowOff>26680</xdr:rowOff>
    </xdr:from>
    <xdr:to>
      <xdr:col>4</xdr:col>
      <xdr:colOff>587595</xdr:colOff>
      <xdr:row>30</xdr:row>
      <xdr:rowOff>128985</xdr:rowOff>
    </xdr:to>
    <xdr:sp macro="" textlink="">
      <xdr:nvSpPr>
        <xdr:cNvPr id="5" name="Oval 4">
          <a:extLst>
            <a:ext uri="{FF2B5EF4-FFF2-40B4-BE49-F238E27FC236}">
              <a16:creationId xmlns:a16="http://schemas.microsoft.com/office/drawing/2014/main" id="{00000000-0008-0000-0100-000005000000}"/>
            </a:ext>
          </a:extLst>
        </xdr:cNvPr>
        <xdr:cNvSpPr/>
      </xdr:nvSpPr>
      <xdr:spPr>
        <a:xfrm>
          <a:off x="1684955" y="4928086"/>
          <a:ext cx="1323578" cy="856368"/>
        </a:xfrm>
        <a:prstGeom prst="ellipse">
          <a:avLst/>
        </a:prstGeom>
        <a:ln>
          <a:noFill/>
        </a:ln>
        <a:effectLst>
          <a:outerShdw blurRad="190500" dist="228600" dir="2700000" algn="ctr">
            <a:srgbClr val="000000">
              <a:alpha val="30000"/>
            </a:srgbClr>
          </a:outerShdw>
        </a:effectLst>
        <a:scene3d>
          <a:camera prst="orthographicFront">
            <a:rot lat="0" lon="0" rev="0"/>
          </a:camera>
          <a:lightRig rig="freezing" dir="t"/>
        </a:scene3d>
        <a:sp3d prstMaterial="matte">
          <a:bevelT w="444500" h="0" prst="angle"/>
          <a:bevelB h="6350"/>
        </a:sp3d>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190722</xdr:colOff>
      <xdr:row>2</xdr:row>
      <xdr:rowOff>29987</xdr:rowOff>
    </xdr:from>
    <xdr:to>
      <xdr:col>9</xdr:col>
      <xdr:colOff>455305</xdr:colOff>
      <xdr:row>5</xdr:row>
      <xdr:rowOff>88195</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3216894" y="407018"/>
          <a:ext cx="2685520" cy="62375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US" sz="1600" b="1">
              <a:solidFill>
                <a:schemeClr val="accent2">
                  <a:lumMod val="60000"/>
                  <a:lumOff val="40000"/>
                </a:schemeClr>
              </a:solidFill>
            </a:rPr>
            <a:t>TOTAL SALES</a:t>
          </a:r>
        </a:p>
        <a:p>
          <a:pPr algn="l"/>
          <a:r>
            <a:rPr lang="en-US" sz="1600" b="1">
              <a:solidFill>
                <a:schemeClr val="bg1"/>
              </a:solidFill>
            </a:rPr>
            <a:t>$2,01,895</a:t>
          </a:r>
        </a:p>
        <a:p>
          <a:pPr algn="l"/>
          <a:endParaRPr lang="en-US" sz="1100"/>
        </a:p>
      </xdr:txBody>
    </xdr:sp>
    <xdr:clientData/>
  </xdr:twoCellAnchor>
  <xdr:twoCellAnchor>
    <xdr:from>
      <xdr:col>5</xdr:col>
      <xdr:colOff>89956</xdr:colOff>
      <xdr:row>7</xdr:row>
      <xdr:rowOff>44097</xdr:rowOff>
    </xdr:from>
    <xdr:to>
      <xdr:col>11</xdr:col>
      <xdr:colOff>297656</xdr:colOff>
      <xdr:row>19</xdr:row>
      <xdr:rowOff>69452</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3116128" y="1363706"/>
          <a:ext cx="3839106" cy="2287543"/>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         </a:t>
          </a:r>
          <a:r>
            <a:rPr lang="en-US" sz="1100" baseline="0"/>
            <a:t>  </a:t>
          </a:r>
          <a:r>
            <a:rPr lang="en-US" sz="1400" b="1">
              <a:solidFill>
                <a:schemeClr val="lt1"/>
              </a:solidFill>
              <a:latin typeface="+mn-lt"/>
              <a:ea typeface="+mn-ea"/>
              <a:cs typeface="+mn-cs"/>
            </a:rPr>
            <a:t>MONTHLY</a:t>
          </a:r>
        </a:p>
      </xdr:txBody>
    </xdr:sp>
    <xdr:clientData/>
  </xdr:twoCellAnchor>
  <xdr:twoCellAnchor>
    <xdr:from>
      <xdr:col>11</xdr:col>
      <xdr:colOff>432156</xdr:colOff>
      <xdr:row>7</xdr:row>
      <xdr:rowOff>8821</xdr:rowOff>
    </xdr:from>
    <xdr:to>
      <xdr:col>15</xdr:col>
      <xdr:colOff>388056</xdr:colOff>
      <xdr:row>19</xdr:row>
      <xdr:rowOff>109141</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7089734" y="1328430"/>
          <a:ext cx="2376838" cy="2362508"/>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             </a:t>
          </a:r>
          <a:r>
            <a:rPr lang="en-US" sz="1400" b="1">
              <a:solidFill>
                <a:schemeClr val="lt1"/>
              </a:solidFill>
              <a:latin typeface="+mn-lt"/>
              <a:ea typeface="+mn-ea"/>
              <a:cs typeface="+mn-cs"/>
            </a:rPr>
            <a:t>PRODUCT</a:t>
          </a:r>
        </a:p>
      </xdr:txBody>
    </xdr:sp>
    <xdr:clientData/>
  </xdr:twoCellAnchor>
  <xdr:twoCellAnchor>
    <xdr:from>
      <xdr:col>10</xdr:col>
      <xdr:colOff>29765</xdr:colOff>
      <xdr:row>2</xdr:row>
      <xdr:rowOff>22534</xdr:rowOff>
    </xdr:from>
    <xdr:to>
      <xdr:col>14</xdr:col>
      <xdr:colOff>291041</xdr:colOff>
      <xdr:row>5</xdr:row>
      <xdr:rowOff>80742</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6082109" y="399565"/>
          <a:ext cx="2682213" cy="623755"/>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US" sz="1600" b="1">
              <a:solidFill>
                <a:schemeClr val="accent2">
                  <a:lumMod val="60000"/>
                  <a:lumOff val="40000"/>
                </a:schemeClr>
              </a:solidFill>
              <a:latin typeface="+mn-lt"/>
              <a:ea typeface="+mn-ea"/>
              <a:cs typeface="+mn-cs"/>
            </a:rPr>
            <a:t>TOTAL</a:t>
          </a:r>
          <a:r>
            <a:rPr lang="en-US" sz="1100"/>
            <a:t> </a:t>
          </a:r>
          <a:r>
            <a:rPr lang="en-US" sz="1600" b="1">
              <a:solidFill>
                <a:schemeClr val="accent2">
                  <a:lumMod val="60000"/>
                  <a:lumOff val="40000"/>
                </a:schemeClr>
              </a:solidFill>
              <a:latin typeface="+mn-lt"/>
              <a:ea typeface="+mn-ea"/>
              <a:cs typeface="+mn-cs"/>
            </a:rPr>
            <a:t>PROFIT</a:t>
          </a:r>
        </a:p>
        <a:p>
          <a:pPr algn="l"/>
          <a:r>
            <a:rPr lang="en-US" sz="1600" b="1">
              <a:solidFill>
                <a:schemeClr val="bg1"/>
              </a:solidFill>
              <a:latin typeface="+mn-lt"/>
              <a:ea typeface="+mn-ea"/>
              <a:cs typeface="+mn-cs"/>
            </a:rPr>
            <a:t>$33,787</a:t>
          </a:r>
        </a:p>
      </xdr:txBody>
    </xdr:sp>
    <xdr:clientData/>
  </xdr:twoCellAnchor>
  <xdr:twoCellAnchor>
    <xdr:from>
      <xdr:col>14</xdr:col>
      <xdr:colOff>469725</xdr:colOff>
      <xdr:row>2</xdr:row>
      <xdr:rowOff>43745</xdr:rowOff>
    </xdr:from>
    <xdr:to>
      <xdr:col>19</xdr:col>
      <xdr:colOff>233715</xdr:colOff>
      <xdr:row>5</xdr:row>
      <xdr:rowOff>101953</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8943006" y="420776"/>
          <a:ext cx="2790162" cy="623755"/>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US" sz="1600" b="1">
              <a:solidFill>
                <a:schemeClr val="accent2">
                  <a:lumMod val="60000"/>
                  <a:lumOff val="40000"/>
                </a:schemeClr>
              </a:solidFill>
              <a:latin typeface="+mn-lt"/>
              <a:ea typeface="+mn-ea"/>
              <a:cs typeface="+mn-cs"/>
            </a:rPr>
            <a:t>PROFIT %</a:t>
          </a:r>
        </a:p>
        <a:p>
          <a:pPr algn="l"/>
          <a:r>
            <a:rPr lang="en-US" sz="1600" b="1">
              <a:solidFill>
                <a:schemeClr val="bg1"/>
              </a:solidFill>
              <a:latin typeface="+mn-lt"/>
              <a:ea typeface="+mn-ea"/>
              <a:cs typeface="+mn-cs"/>
            </a:rPr>
            <a:t>20%</a:t>
          </a:r>
          <a:endParaRPr lang="en-US" sz="1200">
            <a:solidFill>
              <a:schemeClr val="bg1"/>
            </a:solidFill>
          </a:endParaRPr>
        </a:p>
      </xdr:txBody>
    </xdr:sp>
    <xdr:clientData/>
  </xdr:twoCellAnchor>
  <xdr:twoCellAnchor>
    <xdr:from>
      <xdr:col>16</xdr:col>
      <xdr:colOff>49610</xdr:colOff>
      <xdr:row>6</xdr:row>
      <xdr:rowOff>59531</xdr:rowOff>
    </xdr:from>
    <xdr:to>
      <xdr:col>19</xdr:col>
      <xdr:colOff>287735</xdr:colOff>
      <xdr:row>18</xdr:row>
      <xdr:rowOff>178593</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9733360" y="1190625"/>
          <a:ext cx="2053828" cy="2381249"/>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400" b="1">
              <a:solidFill>
                <a:schemeClr val="lt1"/>
              </a:solidFill>
              <a:latin typeface="+mn-lt"/>
              <a:ea typeface="+mn-ea"/>
              <a:cs typeface="+mn-cs"/>
            </a:rPr>
            <a:t>          SALES</a:t>
          </a:r>
          <a:r>
            <a:rPr lang="en-US" sz="1100"/>
            <a:t> </a:t>
          </a:r>
          <a:r>
            <a:rPr lang="en-US" sz="1400" b="1">
              <a:solidFill>
                <a:schemeClr val="lt1"/>
              </a:solidFill>
              <a:latin typeface="+mn-lt"/>
              <a:ea typeface="+mn-ea"/>
              <a:cs typeface="+mn-cs"/>
            </a:rPr>
            <a:t>TYPE</a:t>
          </a:r>
        </a:p>
      </xdr:txBody>
    </xdr:sp>
    <xdr:clientData/>
  </xdr:twoCellAnchor>
  <xdr:twoCellAnchor>
    <xdr:from>
      <xdr:col>5</xdr:col>
      <xdr:colOff>166467</xdr:colOff>
      <xdr:row>20</xdr:row>
      <xdr:rowOff>55120</xdr:rowOff>
    </xdr:from>
    <xdr:to>
      <xdr:col>15</xdr:col>
      <xdr:colOff>422231</xdr:colOff>
      <xdr:row>31</xdr:row>
      <xdr:rowOff>46302</xdr:rowOff>
    </xdr:to>
    <xdr:sp macro="" textlink="">
      <xdr:nvSpPr>
        <xdr:cNvPr id="15" name="Rectangle 14">
          <a:extLst>
            <a:ext uri="{FF2B5EF4-FFF2-40B4-BE49-F238E27FC236}">
              <a16:creationId xmlns:a16="http://schemas.microsoft.com/office/drawing/2014/main" id="{00000000-0008-0000-0100-00000F000000}"/>
            </a:ext>
          </a:extLst>
        </xdr:cNvPr>
        <xdr:cNvSpPr/>
      </xdr:nvSpPr>
      <xdr:spPr>
        <a:xfrm>
          <a:off x="3192639" y="3825433"/>
          <a:ext cx="6308108" cy="2064853"/>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400" b="1"/>
            <a:t>          DAILY</a:t>
          </a:r>
        </a:p>
      </xdr:txBody>
    </xdr:sp>
    <xdr:clientData/>
  </xdr:twoCellAnchor>
  <xdr:twoCellAnchor>
    <xdr:from>
      <xdr:col>16</xdr:col>
      <xdr:colOff>69453</xdr:colOff>
      <xdr:row>19</xdr:row>
      <xdr:rowOff>177490</xdr:rowOff>
    </xdr:from>
    <xdr:to>
      <xdr:col>19</xdr:col>
      <xdr:colOff>68350</xdr:colOff>
      <xdr:row>31</xdr:row>
      <xdr:rowOff>68350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9753203" y="3759287"/>
          <a:ext cx="1814600" cy="2153047"/>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          </a:t>
          </a:r>
          <a:r>
            <a:rPr lang="en-US" sz="1400" b="1">
              <a:solidFill>
                <a:schemeClr val="lt1"/>
              </a:solidFill>
              <a:latin typeface="+mn-lt"/>
              <a:ea typeface="+mn-ea"/>
              <a:cs typeface="+mn-cs"/>
            </a:rPr>
            <a:t>PAYMENT</a:t>
          </a:r>
          <a:r>
            <a:rPr lang="en-US" sz="1100"/>
            <a:t> </a:t>
          </a:r>
          <a:r>
            <a:rPr lang="en-US" sz="1400" b="1">
              <a:solidFill>
                <a:schemeClr val="lt1"/>
              </a:solidFill>
              <a:latin typeface="+mn-lt"/>
              <a:ea typeface="+mn-ea"/>
              <a:cs typeface="+mn-cs"/>
            </a:rPr>
            <a:t>MODE</a:t>
          </a:r>
        </a:p>
      </xdr:txBody>
    </xdr:sp>
    <xdr:clientData/>
  </xdr:twoCellAnchor>
  <xdr:twoCellAnchor>
    <xdr:from>
      <xdr:col>19</xdr:col>
      <xdr:colOff>456406</xdr:colOff>
      <xdr:row>13</xdr:row>
      <xdr:rowOff>119063</xdr:rowOff>
    </xdr:from>
    <xdr:to>
      <xdr:col>25</xdr:col>
      <xdr:colOff>218281</xdr:colOff>
      <xdr:row>31</xdr:row>
      <xdr:rowOff>39688</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1955859" y="2569766"/>
          <a:ext cx="3393281" cy="3313906"/>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400" b="1">
              <a:solidFill>
                <a:schemeClr val="lt1"/>
              </a:solidFill>
              <a:latin typeface="+mn-lt"/>
              <a:ea typeface="+mn-ea"/>
              <a:cs typeface="+mn-cs"/>
            </a:rPr>
            <a:t>           CATEGORY</a:t>
          </a:r>
        </a:p>
      </xdr:txBody>
    </xdr:sp>
    <xdr:clientData/>
  </xdr:twoCellAnchor>
  <xdr:twoCellAnchor editAs="oneCell">
    <xdr:from>
      <xdr:col>2</xdr:col>
      <xdr:colOff>535781</xdr:colOff>
      <xdr:row>2</xdr:row>
      <xdr:rowOff>29766</xdr:rowOff>
    </xdr:from>
    <xdr:to>
      <xdr:col>4</xdr:col>
      <xdr:colOff>555624</xdr:colOff>
      <xdr:row>6</xdr:row>
      <xdr:rowOff>168671</xdr:rowOff>
    </xdr:to>
    <mc:AlternateContent xmlns:mc="http://schemas.openxmlformats.org/markup-compatibility/2006" xmlns:a14="http://schemas.microsoft.com/office/drawing/2010/main">
      <mc:Choice Requires="a14">
        <xdr:graphicFrame macro="">
          <xdr:nvGraphicFramePr>
            <xdr:cNvPr id="21" name="Year 1">
              <a:extLst>
                <a:ext uri="{FF2B5EF4-FFF2-40B4-BE49-F238E27FC236}">
                  <a16:creationId xmlns:a16="http://schemas.microsoft.com/office/drawing/2014/main" id="{00000000-0008-0000-0100-00001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746250" y="406797"/>
              <a:ext cx="1230312" cy="8929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29766</xdr:colOff>
      <xdr:row>8</xdr:row>
      <xdr:rowOff>188514</xdr:rowOff>
    </xdr:from>
    <xdr:to>
      <xdr:col>4</xdr:col>
      <xdr:colOff>436563</xdr:colOff>
      <xdr:row>25</xdr:row>
      <xdr:rowOff>59529</xdr:rowOff>
    </xdr:to>
    <mc:AlternateContent xmlns:mc="http://schemas.openxmlformats.org/markup-compatibility/2006" xmlns:a14="http://schemas.microsoft.com/office/drawing/2010/main">
      <mc:Choice Requires="a14">
        <xdr:graphicFrame macro="">
          <xdr:nvGraphicFramePr>
            <xdr:cNvPr id="22" name="Month 1">
              <a:extLst>
                <a:ext uri="{FF2B5EF4-FFF2-40B4-BE49-F238E27FC236}">
                  <a16:creationId xmlns:a16="http://schemas.microsoft.com/office/drawing/2014/main" id="{00000000-0008-0000-0100-000016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845469" y="1690289"/>
              <a:ext cx="1012032" cy="30821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218280</xdr:colOff>
      <xdr:row>2</xdr:row>
      <xdr:rowOff>39687</xdr:rowOff>
    </xdr:from>
    <xdr:to>
      <xdr:col>14</xdr:col>
      <xdr:colOff>158750</xdr:colOff>
      <xdr:row>5</xdr:row>
      <xdr:rowOff>19844</xdr:rowOff>
    </xdr:to>
    <xdr:pic>
      <xdr:nvPicPr>
        <xdr:cNvPr id="24" name="Graphic 23" descr="Bar graph with upward trend with solid fill">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86327" y="416718"/>
          <a:ext cx="545704" cy="545704"/>
        </a:xfrm>
        <a:prstGeom prst="rect">
          <a:avLst/>
        </a:prstGeom>
      </xdr:spPr>
    </xdr:pic>
    <xdr:clientData/>
  </xdr:twoCellAnchor>
  <xdr:twoCellAnchor editAs="oneCell">
    <xdr:from>
      <xdr:col>5</xdr:col>
      <xdr:colOff>257969</xdr:colOff>
      <xdr:row>20</xdr:row>
      <xdr:rowOff>19845</xdr:rowOff>
    </xdr:from>
    <xdr:to>
      <xdr:col>6</xdr:col>
      <xdr:colOff>19845</xdr:colOff>
      <xdr:row>22</xdr:row>
      <xdr:rowOff>9924</xdr:rowOff>
    </xdr:to>
    <xdr:pic>
      <xdr:nvPicPr>
        <xdr:cNvPr id="26" name="Graphic 25" descr="Daily calendar with solid fill">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84141" y="3790158"/>
          <a:ext cx="367110" cy="367110"/>
        </a:xfrm>
        <a:prstGeom prst="rect">
          <a:avLst/>
        </a:prstGeom>
      </xdr:spPr>
    </xdr:pic>
    <xdr:clientData/>
  </xdr:twoCellAnchor>
  <xdr:twoCellAnchor editAs="oneCell">
    <xdr:from>
      <xdr:col>16</xdr:col>
      <xdr:colOff>174665</xdr:colOff>
      <xdr:row>20</xdr:row>
      <xdr:rowOff>31271</xdr:rowOff>
    </xdr:from>
    <xdr:to>
      <xdr:col>16</xdr:col>
      <xdr:colOff>442576</xdr:colOff>
      <xdr:row>21</xdr:row>
      <xdr:rowOff>91699</xdr:rowOff>
    </xdr:to>
    <xdr:pic>
      <xdr:nvPicPr>
        <xdr:cNvPr id="37" name="Graphic 36" descr="Coins with solid fill">
          <a:extLst>
            <a:ext uri="{FF2B5EF4-FFF2-40B4-BE49-F238E27FC236}">
              <a16:creationId xmlns:a16="http://schemas.microsoft.com/office/drawing/2014/main" id="{00000000-0008-0000-0100-00002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872847" y="3687332"/>
          <a:ext cx="267911" cy="243231"/>
        </a:xfrm>
        <a:prstGeom prst="rect">
          <a:avLst/>
        </a:prstGeom>
      </xdr:spPr>
    </xdr:pic>
    <xdr:clientData/>
  </xdr:twoCellAnchor>
  <xdr:twoCellAnchor editAs="oneCell">
    <xdr:from>
      <xdr:col>8</xdr:col>
      <xdr:colOff>138906</xdr:colOff>
      <xdr:row>2</xdr:row>
      <xdr:rowOff>29767</xdr:rowOff>
    </xdr:from>
    <xdr:to>
      <xdr:col>9</xdr:col>
      <xdr:colOff>277814</xdr:colOff>
      <xdr:row>4</xdr:row>
      <xdr:rowOff>143558</xdr:rowOff>
    </xdr:to>
    <xdr:pic>
      <xdr:nvPicPr>
        <xdr:cNvPr id="38" name="Graphic 37" descr="Money with solid fill">
          <a:extLst>
            <a:ext uri="{FF2B5EF4-FFF2-40B4-BE49-F238E27FC236}">
              <a16:creationId xmlns:a16="http://schemas.microsoft.com/office/drawing/2014/main" id="{00000000-0008-0000-01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980781" y="406798"/>
          <a:ext cx="744142" cy="490823"/>
        </a:xfrm>
        <a:prstGeom prst="rect">
          <a:avLst/>
        </a:prstGeom>
      </xdr:spPr>
    </xdr:pic>
    <xdr:clientData/>
  </xdr:twoCellAnchor>
  <xdr:twoCellAnchor editAs="oneCell">
    <xdr:from>
      <xdr:col>3</xdr:col>
      <xdr:colOff>120117</xdr:colOff>
      <xdr:row>26</xdr:row>
      <xdr:rowOff>79375</xdr:rowOff>
    </xdr:from>
    <xdr:to>
      <xdr:col>4</xdr:col>
      <xdr:colOff>367109</xdr:colOff>
      <xdr:row>30</xdr:row>
      <xdr:rowOff>69454</xdr:rowOff>
    </xdr:to>
    <xdr:pic>
      <xdr:nvPicPr>
        <xdr:cNvPr id="40" name="Graphic 39" descr="Shopping cart with solid fill">
          <a:extLst>
            <a:ext uri="{FF2B5EF4-FFF2-40B4-BE49-F238E27FC236}">
              <a16:creationId xmlns:a16="http://schemas.microsoft.com/office/drawing/2014/main" id="{00000000-0008-0000-01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935820" y="4980781"/>
          <a:ext cx="852227" cy="744142"/>
        </a:xfrm>
        <a:prstGeom prst="rect">
          <a:avLst/>
        </a:prstGeom>
      </xdr:spPr>
    </xdr:pic>
    <xdr:clientData/>
  </xdr:twoCellAnchor>
  <xdr:twoCellAnchor>
    <xdr:from>
      <xdr:col>5</xdr:col>
      <xdr:colOff>297655</xdr:colOff>
      <xdr:row>22</xdr:row>
      <xdr:rowOff>49609</xdr:rowOff>
    </xdr:from>
    <xdr:to>
      <xdr:col>15</xdr:col>
      <xdr:colOff>337342</xdr:colOff>
      <xdr:row>30</xdr:row>
      <xdr:rowOff>128984</xdr:rowOff>
    </xdr:to>
    <xdr:graphicFrame macro="">
      <xdr:nvGraphicFramePr>
        <xdr:cNvPr id="47" name="Chart 46">
          <a:extLst>
            <a:ext uri="{FF2B5EF4-FFF2-40B4-BE49-F238E27FC236}">
              <a16:creationId xmlns:a16="http://schemas.microsoft.com/office/drawing/2014/main" id="{00000000-0008-0000-01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128984</xdr:colOff>
      <xdr:row>22</xdr:row>
      <xdr:rowOff>0</xdr:rowOff>
    </xdr:from>
    <xdr:to>
      <xdr:col>19</xdr:col>
      <xdr:colOff>9922</xdr:colOff>
      <xdr:row>30</xdr:row>
      <xdr:rowOff>158750</xdr:rowOff>
    </xdr:to>
    <xdr:graphicFrame macro="">
      <xdr:nvGraphicFramePr>
        <xdr:cNvPr id="49" name="Chart 48">
          <a:extLst>
            <a:ext uri="{FF2B5EF4-FFF2-40B4-BE49-F238E27FC236}">
              <a16:creationId xmlns:a16="http://schemas.microsoft.com/office/drawing/2014/main" id="{00000000-0008-0000-01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5</xdr:col>
      <xdr:colOff>188516</xdr:colOff>
      <xdr:row>7</xdr:row>
      <xdr:rowOff>19843</xdr:rowOff>
    </xdr:from>
    <xdr:to>
      <xdr:col>5</xdr:col>
      <xdr:colOff>496094</xdr:colOff>
      <xdr:row>8</xdr:row>
      <xdr:rowOff>138905</xdr:rowOff>
    </xdr:to>
    <xdr:pic>
      <xdr:nvPicPr>
        <xdr:cNvPr id="50" name="Graphic 49" descr="Daily calendar with solid fill">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14688" y="1339452"/>
          <a:ext cx="307578" cy="307578"/>
        </a:xfrm>
        <a:prstGeom prst="rect">
          <a:avLst/>
        </a:prstGeom>
      </xdr:spPr>
    </xdr:pic>
    <xdr:clientData/>
  </xdr:twoCellAnchor>
  <xdr:twoCellAnchor>
    <xdr:from>
      <xdr:col>5</xdr:col>
      <xdr:colOff>119062</xdr:colOff>
      <xdr:row>8</xdr:row>
      <xdr:rowOff>173082</xdr:rowOff>
    </xdr:from>
    <xdr:to>
      <xdr:col>11</xdr:col>
      <xdr:colOff>178594</xdr:colOff>
      <xdr:row>18</xdr:row>
      <xdr:rowOff>178594</xdr:rowOff>
    </xdr:to>
    <xdr:graphicFrame macro="">
      <xdr:nvGraphicFramePr>
        <xdr:cNvPr id="52" name="Chart 51">
          <a:extLst>
            <a:ext uri="{FF2B5EF4-FFF2-40B4-BE49-F238E27FC236}">
              <a16:creationId xmlns:a16="http://schemas.microsoft.com/office/drawing/2014/main" id="{00000000-0008-0000-01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400050</xdr:colOff>
          <xdr:row>106</xdr:row>
          <xdr:rowOff>152400</xdr:rowOff>
        </xdr:from>
        <xdr:to>
          <xdr:col>12</xdr:col>
          <xdr:colOff>533400</xdr:colOff>
          <xdr:row>108</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400050</xdr:colOff>
          <xdr:row>16</xdr:row>
          <xdr:rowOff>152400</xdr:rowOff>
        </xdr:from>
        <xdr:to>
          <xdr:col>19</xdr:col>
          <xdr:colOff>533400</xdr:colOff>
          <xdr:row>18</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298450</xdr:colOff>
          <xdr:row>7</xdr:row>
          <xdr:rowOff>76200</xdr:rowOff>
        </xdr:from>
        <xdr:to>
          <xdr:col>8</xdr:col>
          <xdr:colOff>431800</xdr:colOff>
          <xdr:row>8</xdr:row>
          <xdr:rowOff>107950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469900</xdr:colOff>
          <xdr:row>7</xdr:row>
          <xdr:rowOff>69850</xdr:rowOff>
        </xdr:from>
        <xdr:to>
          <xdr:col>8</xdr:col>
          <xdr:colOff>311150</xdr:colOff>
          <xdr:row>8</xdr:row>
          <xdr:rowOff>107950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82550</xdr:colOff>
          <xdr:row>7</xdr:row>
          <xdr:rowOff>69850</xdr:rowOff>
        </xdr:from>
        <xdr:to>
          <xdr:col>9</xdr:col>
          <xdr:colOff>209550</xdr:colOff>
          <xdr:row>8</xdr:row>
          <xdr:rowOff>101600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486172</xdr:colOff>
      <xdr:row>8</xdr:row>
      <xdr:rowOff>144419</xdr:rowOff>
    </xdr:from>
    <xdr:to>
      <xdr:col>15</xdr:col>
      <xdr:colOff>297656</xdr:colOff>
      <xdr:row>19</xdr:row>
      <xdr:rowOff>19844</xdr:rowOff>
    </xdr:to>
    <xdr:graphicFrame macro="">
      <xdr:nvGraphicFramePr>
        <xdr:cNvPr id="61" name="Chart 60">
          <a:extLst>
            <a:ext uri="{FF2B5EF4-FFF2-40B4-BE49-F238E27FC236}">
              <a16:creationId xmlns:a16="http://schemas.microsoft.com/office/drawing/2014/main" id="{00000000-0008-0000-01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119063</xdr:colOff>
      <xdr:row>8</xdr:row>
      <xdr:rowOff>49608</xdr:rowOff>
    </xdr:from>
    <xdr:to>
      <xdr:col>19</xdr:col>
      <xdr:colOff>178594</xdr:colOff>
      <xdr:row>18</xdr:row>
      <xdr:rowOff>59531</xdr:rowOff>
    </xdr:to>
    <xdr:graphicFrame macro="">
      <xdr:nvGraphicFramePr>
        <xdr:cNvPr id="62" name="Chart 61">
          <a:extLst>
            <a:ext uri="{FF2B5EF4-FFF2-40B4-BE49-F238E27FC236}">
              <a16:creationId xmlns:a16="http://schemas.microsoft.com/office/drawing/2014/main" id="{00000000-0008-0000-01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585390</xdr:colOff>
      <xdr:row>15</xdr:row>
      <xdr:rowOff>99220</xdr:rowOff>
    </xdr:from>
    <xdr:to>
      <xdr:col>25</xdr:col>
      <xdr:colOff>102338</xdr:colOff>
      <xdr:row>30</xdr:row>
      <xdr:rowOff>109141</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00000000-0008-0000-0100-00003F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2167790" y="2861470"/>
              <a:ext cx="3174548" cy="27721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248047</xdr:colOff>
      <xdr:row>1</xdr:row>
      <xdr:rowOff>89297</xdr:rowOff>
    </xdr:from>
    <xdr:to>
      <xdr:col>22</xdr:col>
      <xdr:colOff>317500</xdr:colOff>
      <xdr:row>12</xdr:row>
      <xdr:rowOff>99219</xdr:rowOff>
    </xdr:to>
    <xdr:sp macro="" textlink="">
      <xdr:nvSpPr>
        <xdr:cNvPr id="55" name="Flowchart: Off-page Connector 54">
          <a:extLst>
            <a:ext uri="{FF2B5EF4-FFF2-40B4-BE49-F238E27FC236}">
              <a16:creationId xmlns:a16="http://schemas.microsoft.com/office/drawing/2014/main" id="{00000000-0008-0000-0100-000037000000}"/>
            </a:ext>
          </a:extLst>
        </xdr:cNvPr>
        <xdr:cNvSpPr/>
      </xdr:nvSpPr>
      <xdr:spPr>
        <a:xfrm>
          <a:off x="12352735" y="277813"/>
          <a:ext cx="1279921" cy="2083594"/>
        </a:xfrm>
        <a:prstGeom prst="flowChartOffpageConnector">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US" sz="1400"/>
            <a:t>        </a:t>
          </a:r>
          <a:r>
            <a:rPr lang="en-US" sz="1400" b="1">
              <a:solidFill>
                <a:schemeClr val="accent2">
                  <a:lumMod val="60000"/>
                  <a:lumOff val="40000"/>
                </a:schemeClr>
              </a:solidFill>
              <a:latin typeface="+mn-lt"/>
              <a:ea typeface="+mn-ea"/>
              <a:cs typeface="+mn-cs"/>
            </a:rPr>
            <a:t>TOP</a:t>
          </a:r>
          <a:r>
            <a:rPr lang="en-US" sz="1400"/>
            <a:t> </a:t>
          </a:r>
        </a:p>
        <a:p>
          <a:pPr algn="l"/>
          <a:r>
            <a:rPr lang="en-US" sz="1400" baseline="0"/>
            <a:t>    </a:t>
          </a:r>
          <a:r>
            <a:rPr lang="en-US" sz="1400" b="1">
              <a:solidFill>
                <a:schemeClr val="accent2">
                  <a:lumMod val="60000"/>
                  <a:lumOff val="40000"/>
                </a:schemeClr>
              </a:solidFill>
              <a:latin typeface="+mn-lt"/>
              <a:ea typeface="+mn-ea"/>
              <a:cs typeface="+mn-cs"/>
            </a:rPr>
            <a:t>PRODUCT</a:t>
          </a:r>
        </a:p>
        <a:p>
          <a:pPr algn="l"/>
          <a:endParaRPr lang="en-US" sz="1400" b="1">
            <a:solidFill>
              <a:schemeClr val="accent2">
                <a:lumMod val="60000"/>
                <a:lumOff val="40000"/>
              </a:schemeClr>
            </a:solidFill>
            <a:latin typeface="+mn-lt"/>
            <a:ea typeface="+mn-ea"/>
            <a:cs typeface="+mn-cs"/>
          </a:endParaRPr>
        </a:p>
        <a:p>
          <a:pPr algn="l"/>
          <a:r>
            <a:rPr lang="en-US" sz="1400" b="1" baseline="0">
              <a:solidFill>
                <a:schemeClr val="bg1"/>
              </a:solidFill>
              <a:latin typeface="+mn-lt"/>
              <a:ea typeface="+mn-ea"/>
              <a:cs typeface="+mn-cs"/>
            </a:rPr>
            <a:t>  </a:t>
          </a:r>
          <a:r>
            <a:rPr lang="en-US" sz="1100">
              <a:solidFill>
                <a:schemeClr val="bg1"/>
              </a:solidFill>
            </a:rPr>
            <a:t> </a:t>
          </a:r>
          <a:r>
            <a:rPr lang="en-US" sz="1400" b="1">
              <a:solidFill>
                <a:schemeClr val="bg1"/>
              </a:solidFill>
              <a:latin typeface="+mn-lt"/>
              <a:ea typeface="+mn-ea"/>
              <a:cs typeface="+mn-cs"/>
            </a:rPr>
            <a:t>PRODUCT42</a:t>
          </a:r>
        </a:p>
        <a:p>
          <a:pPr algn="l"/>
          <a:r>
            <a:rPr lang="en-US" sz="1100" baseline="0"/>
            <a:t>         </a:t>
          </a:r>
          <a:r>
            <a:rPr lang="en-US" sz="1400" b="1">
              <a:solidFill>
                <a:schemeClr val="bg1"/>
              </a:solidFill>
              <a:latin typeface="+mn-lt"/>
              <a:ea typeface="+mn-ea"/>
              <a:cs typeface="+mn-cs"/>
            </a:rPr>
            <a:t>71</a:t>
          </a:r>
          <a:r>
            <a:rPr lang="en-US" sz="1100" b="1">
              <a:solidFill>
                <a:schemeClr val="bg1"/>
              </a:solidFill>
            </a:rPr>
            <a:t>    </a:t>
          </a:r>
          <a:r>
            <a:rPr lang="en-US" sz="1400" b="1">
              <a:solidFill>
                <a:schemeClr val="bg1"/>
              </a:solidFill>
              <a:latin typeface="+mn-lt"/>
              <a:ea typeface="+mn-ea"/>
              <a:cs typeface="+mn-cs"/>
            </a:rPr>
            <a:t>FT</a:t>
          </a:r>
          <a:endParaRPr lang="en-US" sz="1100" b="1">
            <a:solidFill>
              <a:schemeClr val="bg1"/>
            </a:solidFill>
          </a:endParaRPr>
        </a:p>
        <a:p>
          <a:pPr algn="l"/>
          <a:r>
            <a:rPr lang="en-US" sz="1100" b="1">
              <a:solidFill>
                <a:schemeClr val="bg1"/>
              </a:solidFill>
            </a:rPr>
            <a:t>       </a:t>
          </a:r>
          <a:r>
            <a:rPr lang="en-US" sz="1400" b="1">
              <a:solidFill>
                <a:schemeClr val="bg1"/>
              </a:solidFill>
              <a:latin typeface="+mn-lt"/>
              <a:ea typeface="+mn-ea"/>
              <a:cs typeface="+mn-cs"/>
            </a:rPr>
            <a:t>$</a:t>
          </a:r>
          <a:r>
            <a:rPr lang="en-US" sz="1100" b="1">
              <a:solidFill>
                <a:schemeClr val="bg1"/>
              </a:solidFill>
            </a:rPr>
            <a:t> </a:t>
          </a:r>
          <a:r>
            <a:rPr lang="en-US" sz="1400" b="1">
              <a:solidFill>
                <a:schemeClr val="bg1"/>
              </a:solidFill>
              <a:latin typeface="+mn-lt"/>
              <a:ea typeface="+mn-ea"/>
              <a:cs typeface="+mn-cs"/>
            </a:rPr>
            <a:t>11,502</a:t>
          </a:r>
        </a:p>
        <a:p>
          <a:pPr algn="l"/>
          <a:endParaRPr lang="en-US" sz="1100"/>
        </a:p>
      </xdr:txBody>
    </xdr:sp>
    <xdr:clientData/>
  </xdr:twoCellAnchor>
  <xdr:twoCellAnchor>
    <xdr:from>
      <xdr:col>23</xdr:col>
      <xdr:colOff>261541</xdr:colOff>
      <xdr:row>1</xdr:row>
      <xdr:rowOff>82947</xdr:rowOff>
    </xdr:from>
    <xdr:to>
      <xdr:col>25</xdr:col>
      <xdr:colOff>330994</xdr:colOff>
      <xdr:row>12</xdr:row>
      <xdr:rowOff>148829</xdr:rowOff>
    </xdr:to>
    <xdr:sp macro="" textlink="">
      <xdr:nvSpPr>
        <xdr:cNvPr id="67" name="Flowchart: Off-page Connector 66">
          <a:extLst>
            <a:ext uri="{FF2B5EF4-FFF2-40B4-BE49-F238E27FC236}">
              <a16:creationId xmlns:a16="http://schemas.microsoft.com/office/drawing/2014/main" id="{00000000-0008-0000-0100-000043000000}"/>
            </a:ext>
          </a:extLst>
        </xdr:cNvPr>
        <xdr:cNvSpPr/>
      </xdr:nvSpPr>
      <xdr:spPr>
        <a:xfrm>
          <a:off x="14181932" y="271463"/>
          <a:ext cx="1279921" cy="2139554"/>
        </a:xfrm>
        <a:prstGeom prst="flowChartOffpageConnector">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n-US" sz="1400" b="1">
              <a:solidFill>
                <a:schemeClr val="accent2">
                  <a:lumMod val="60000"/>
                  <a:lumOff val="40000"/>
                </a:schemeClr>
              </a:solidFill>
              <a:latin typeface="+mn-lt"/>
              <a:ea typeface="+mn-ea"/>
              <a:cs typeface="+mn-cs"/>
            </a:rPr>
            <a:t>         TOP</a:t>
          </a:r>
        </a:p>
        <a:p>
          <a:pPr algn="l"/>
          <a:r>
            <a:rPr lang="en-US" sz="1400" b="1">
              <a:solidFill>
                <a:schemeClr val="accent2">
                  <a:lumMod val="60000"/>
                  <a:lumOff val="40000"/>
                </a:schemeClr>
              </a:solidFill>
              <a:latin typeface="+mn-lt"/>
              <a:ea typeface="+mn-ea"/>
              <a:cs typeface="+mn-cs"/>
            </a:rPr>
            <a:t> </a:t>
          </a:r>
          <a:r>
            <a:rPr lang="en-US" sz="1100"/>
            <a:t>   </a:t>
          </a:r>
          <a:r>
            <a:rPr lang="en-US" sz="1400" b="1">
              <a:solidFill>
                <a:schemeClr val="accent2">
                  <a:lumMod val="60000"/>
                  <a:lumOff val="40000"/>
                </a:schemeClr>
              </a:solidFill>
              <a:latin typeface="+mn-lt"/>
              <a:ea typeface="+mn-ea"/>
              <a:cs typeface="+mn-cs"/>
            </a:rPr>
            <a:t>CATEGORY</a:t>
          </a:r>
        </a:p>
        <a:p>
          <a:pPr algn="l"/>
          <a:endParaRPr lang="en-US" sz="1100"/>
        </a:p>
        <a:p>
          <a:pPr algn="l"/>
          <a:r>
            <a:rPr lang="en-US" sz="1100" b="0" baseline="0">
              <a:solidFill>
                <a:schemeClr val="lt1"/>
              </a:solidFill>
              <a:latin typeface="+mn-lt"/>
              <a:ea typeface="+mn-ea"/>
              <a:cs typeface="+mn-cs"/>
            </a:rPr>
            <a:t>  </a:t>
          </a:r>
          <a:r>
            <a:rPr lang="en-US" sz="1400" b="1">
              <a:solidFill>
                <a:schemeClr val="bg1"/>
              </a:solidFill>
              <a:latin typeface="+mn-lt"/>
              <a:ea typeface="+mn-ea"/>
              <a:cs typeface="+mn-cs"/>
            </a:rPr>
            <a:t>CATEGORY04</a:t>
          </a:r>
        </a:p>
        <a:p>
          <a:pPr algn="l"/>
          <a:endParaRPr lang="en-US" sz="1100" b="1"/>
        </a:p>
        <a:p>
          <a:pPr algn="l"/>
          <a:r>
            <a:rPr lang="en-US" sz="1400" b="1">
              <a:solidFill>
                <a:schemeClr val="bg1"/>
              </a:solidFill>
              <a:latin typeface="+mn-lt"/>
              <a:ea typeface="+mn-ea"/>
              <a:cs typeface="+mn-cs"/>
            </a:rPr>
            <a:t>      </a:t>
          </a:r>
          <a:r>
            <a:rPr kumimoji="0" lang="en-US" sz="1400" b="1" i="0" u="none" strike="noStrike" kern="0" cap="none" spc="0" normalizeH="0" baseline="0" noProof="0">
              <a:ln>
                <a:noFill/>
              </a:ln>
              <a:solidFill>
                <a:prstClr val="white"/>
              </a:solidFill>
              <a:effectLst/>
              <a:uLnTx/>
              <a:uFillTx/>
              <a:latin typeface="+mn-lt"/>
              <a:ea typeface="+mn-ea"/>
              <a:cs typeface="+mn-cs"/>
            </a:rPr>
            <a:t>$</a:t>
          </a:r>
          <a:r>
            <a:rPr lang="en-US" sz="1400" b="1">
              <a:solidFill>
                <a:schemeClr val="bg1"/>
              </a:solidFill>
              <a:latin typeface="+mn-lt"/>
              <a:ea typeface="+mn-ea"/>
              <a:cs typeface="+mn-cs"/>
            </a:rPr>
            <a:t>52,551</a:t>
          </a:r>
        </a:p>
      </xdr:txBody>
    </xdr:sp>
    <xdr:clientData/>
  </xdr:twoCellAnchor>
  <xdr:twoCellAnchor editAs="oneCell">
    <xdr:from>
      <xdr:col>21</xdr:col>
      <xdr:colOff>19845</xdr:colOff>
      <xdr:row>9</xdr:row>
      <xdr:rowOff>19844</xdr:rowOff>
    </xdr:from>
    <xdr:to>
      <xdr:col>21</xdr:col>
      <xdr:colOff>486173</xdr:colOff>
      <xdr:row>11</xdr:row>
      <xdr:rowOff>109141</xdr:rowOff>
    </xdr:to>
    <xdr:pic>
      <xdr:nvPicPr>
        <xdr:cNvPr id="57" name="Graphic 56" descr="Trophy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2729767" y="1716485"/>
          <a:ext cx="466328" cy="466328"/>
        </a:xfrm>
        <a:prstGeom prst="rect">
          <a:avLst/>
        </a:prstGeom>
      </xdr:spPr>
    </xdr:pic>
    <xdr:clientData/>
  </xdr:twoCellAnchor>
  <xdr:twoCellAnchor editAs="oneCell">
    <xdr:from>
      <xdr:col>16</xdr:col>
      <xdr:colOff>208360</xdr:colOff>
      <xdr:row>6</xdr:row>
      <xdr:rowOff>112712</xdr:rowOff>
    </xdr:from>
    <xdr:to>
      <xdr:col>16</xdr:col>
      <xdr:colOff>456407</xdr:colOff>
      <xdr:row>7</xdr:row>
      <xdr:rowOff>173556</xdr:rowOff>
    </xdr:to>
    <xdr:pic>
      <xdr:nvPicPr>
        <xdr:cNvPr id="59" name="Graphic 58" descr="Checklist with solid fill">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892110" y="1243806"/>
          <a:ext cx="248047" cy="249359"/>
        </a:xfrm>
        <a:prstGeom prst="rect">
          <a:avLst/>
        </a:prstGeom>
      </xdr:spPr>
    </xdr:pic>
    <xdr:clientData/>
  </xdr:twoCellAnchor>
  <xdr:twoCellAnchor editAs="oneCell">
    <xdr:from>
      <xdr:col>20</xdr:col>
      <xdr:colOff>120232</xdr:colOff>
      <xdr:row>13</xdr:row>
      <xdr:rowOff>171013</xdr:rowOff>
    </xdr:from>
    <xdr:to>
      <xdr:col>20</xdr:col>
      <xdr:colOff>327421</xdr:colOff>
      <xdr:row>15</xdr:row>
      <xdr:rowOff>1171</xdr:rowOff>
    </xdr:to>
    <xdr:pic>
      <xdr:nvPicPr>
        <xdr:cNvPr id="64" name="Graphic 63" descr="Group of people with solid fill">
          <a:extLst>
            <a:ext uri="{FF2B5EF4-FFF2-40B4-BE49-F238E27FC236}">
              <a16:creationId xmlns:a16="http://schemas.microsoft.com/office/drawing/2014/main" id="{00000000-0008-0000-0100-000040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rot="10800000" flipV="1">
          <a:off x="12224920" y="2621716"/>
          <a:ext cx="207189" cy="207189"/>
        </a:xfrm>
        <a:prstGeom prst="rect">
          <a:avLst/>
        </a:prstGeom>
      </xdr:spPr>
    </xdr:pic>
    <xdr:clientData/>
  </xdr:twoCellAnchor>
  <xdr:twoCellAnchor editAs="oneCell">
    <xdr:from>
      <xdr:col>24</xdr:col>
      <xdr:colOff>9923</xdr:colOff>
      <xdr:row>8</xdr:row>
      <xdr:rowOff>180938</xdr:rowOff>
    </xdr:from>
    <xdr:to>
      <xdr:col>24</xdr:col>
      <xdr:colOff>595313</xdr:colOff>
      <xdr:row>12</xdr:row>
      <xdr:rowOff>12265</xdr:rowOff>
    </xdr:to>
    <xdr:pic>
      <xdr:nvPicPr>
        <xdr:cNvPr id="69" name="Graphic 68" descr="Ribbon with solid fill">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535548" y="1689063"/>
          <a:ext cx="585390" cy="585390"/>
        </a:xfrm>
        <a:prstGeom prst="rect">
          <a:avLst/>
        </a:prstGeom>
      </xdr:spPr>
    </xdr:pic>
    <xdr:clientData/>
  </xdr:twoCellAnchor>
  <xdr:twoCellAnchor editAs="oneCell">
    <xdr:from>
      <xdr:col>11</xdr:col>
      <xdr:colOff>545705</xdr:colOff>
      <xdr:row>7</xdr:row>
      <xdr:rowOff>9921</xdr:rowOff>
    </xdr:from>
    <xdr:to>
      <xdr:col>12</xdr:col>
      <xdr:colOff>277812</xdr:colOff>
      <xdr:row>8</xdr:row>
      <xdr:rowOff>158747</xdr:rowOff>
    </xdr:to>
    <xdr:pic>
      <xdr:nvPicPr>
        <xdr:cNvPr id="71" name="Graphic 70" descr="Snowflake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flipV="1">
          <a:off x="7203283" y="1329530"/>
          <a:ext cx="337342" cy="337342"/>
        </a:xfrm>
        <a:prstGeom prst="rect">
          <a:avLst/>
        </a:prstGeom>
      </xdr:spPr>
    </xdr:pic>
    <xdr:clientData/>
  </xdr:twoCellAnchor>
  <xdr:twoCellAnchor editAs="oneCell">
    <xdr:from>
      <xdr:col>18</xdr:col>
      <xdr:colOff>99219</xdr:colOff>
      <xdr:row>2</xdr:row>
      <xdr:rowOff>1</xdr:rowOff>
    </xdr:from>
    <xdr:to>
      <xdr:col>19</xdr:col>
      <xdr:colOff>148828</xdr:colOff>
      <xdr:row>5</xdr:row>
      <xdr:rowOff>89297</xdr:rowOff>
    </xdr:to>
    <xdr:pic>
      <xdr:nvPicPr>
        <xdr:cNvPr id="73" name="Graphic 72" descr="Piggy Bank with solid fill">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0993438" y="377032"/>
          <a:ext cx="654843" cy="65484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utosh Bhatt" refreshedDate="45491.494132870372" createdVersion="7" refreshedVersion="7" minRefreshableVersion="3" recordCount="527" xr:uid="{A8DF84AC-20E4-48B5-99AA-E29FAEA8F024}">
  <cacheSource type="worksheet">
    <worksheetSource ref="A1:P528" sheet="Input Data"/>
  </cacheSource>
  <cacheFields count="20">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9" base="0">
        <rangePr groupBy="months" startDate="2021-01-01T00:00:00" endDate="2023-01-01T00:00:00"/>
        <groupItems count="14">
          <s v="&lt;01-01-21"/>
          <s v="Jan"/>
          <s v="Feb"/>
          <s v="Mar"/>
          <s v="Apr"/>
          <s v="May"/>
          <s v="Jun"/>
          <s v="Jul"/>
          <s v="Aug"/>
          <s v="Sep"/>
          <s v="Oct"/>
          <s v="Nov"/>
          <s v="Dec"/>
          <s v="&gt;01-01-23"/>
        </groupItems>
      </fieldGroup>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Price" numFmtId="0">
      <sharedItems containsSemiMixedTypes="0" containsString="0" containsNumber="1" containsInteger="1" minValue="5" maxValue="2250"/>
    </cacheField>
    <cacheField name="Total Selling Price" numFmtId="0">
      <sharedItems containsSemiMixedTypes="0" containsString="0" containsNumber="1" minValue="6.7" maxValue="3150"/>
    </cacheField>
    <cacheField name="Year" numFmtId="0">
      <sharedItems containsSemiMixedTypes="0" containsString="0" containsNumber="1" containsInteger="1" minValue="2021" maxValue="2022" count="2">
        <n v="2021"/>
        <n v="2022"/>
      </sharedItems>
    </cacheField>
    <cacheField name="Month" numFmtId="166">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7" base="14">
        <rangePr groupBy="months" startDate="2021-01-01T00:00:00" endDate="2023-01-01T00:00:00"/>
        <groupItems count="14">
          <s v="&lt;01-01-21"/>
          <s v="Jan"/>
          <s v="Feb"/>
          <s v="Mar"/>
          <s v="Apr"/>
          <s v="May"/>
          <s v="Jun"/>
          <s v="Jul"/>
          <s v="Aug"/>
          <s v="Sep"/>
          <s v="Oct"/>
          <s v="Nov"/>
          <s v="Dec"/>
          <s v="&gt;01-01-23"/>
        </groupItems>
      </fieldGroup>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Quarters" numFmtId="0" databaseField="0">
      <fieldGroup base="14">
        <rangePr groupBy="quarters" startDate="2021-01-01T00:00:00" endDate="2023-01-01T00:00:00"/>
        <groupItems count="6">
          <s v="&lt;01-01-21"/>
          <s v="Qtr1"/>
          <s v="Qtr2"/>
          <s v="Qtr3"/>
          <s v="Qtr4"/>
          <s v="&gt;01-01-23"/>
        </groupItems>
      </fieldGroup>
    </cacheField>
    <cacheField name="Years" numFmtId="0" databaseField="0">
      <fieldGroup base="14">
        <rangePr groupBy="years" startDate="2021-01-01T00:00:00" endDate="2023-01-01T00:00:00"/>
        <groupItems count="5">
          <s v="&lt;01-01-21"/>
          <s v="2021"/>
          <s v="2022"/>
          <s v="2023"/>
          <s v="&gt;01-01-23"/>
        </groupItems>
      </fieldGroup>
    </cacheField>
    <cacheField name="Quarters2" numFmtId="0" databaseField="0">
      <fieldGroup base="0">
        <rangePr groupBy="quarters" startDate="2021-01-01T00:00:00" endDate="2023-01-01T00:00:00"/>
        <groupItems count="6">
          <s v="&lt;01-01-21"/>
          <s v="Qtr1"/>
          <s v="Qtr2"/>
          <s v="Qtr3"/>
          <s v="Qtr4"/>
          <s v="&gt;01-01-23"/>
        </groupItems>
      </fieldGroup>
    </cacheField>
    <cacheField name="Years2" numFmtId="0" databaseField="0">
      <fieldGroup base="0">
        <rangePr groupBy="years" startDate="2021-01-01T00:00:00" endDate="2023-01-01T00:00:00"/>
        <groupItems count="5">
          <s v="&lt;01-01-21"/>
          <s v="2021"/>
          <s v="2022"/>
          <s v="2023"/>
          <s v="&gt;01-01-23"/>
        </groupItems>
      </fieldGroup>
    </cacheField>
  </cacheFields>
  <extLst>
    <ext xmlns:x14="http://schemas.microsoft.com/office/spreadsheetml/2009/9/main" uri="{725AE2AE-9491-48be-B2B4-4EB974FC3084}">
      <x14:pivotCacheDefinition pivotCacheId="10232316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n v="9"/>
    <x v="0"/>
    <x v="0"/>
    <n v="0"/>
    <s v="Product24"/>
    <x v="0"/>
    <x v="0"/>
    <n v="144"/>
    <n v="156.96"/>
    <n v="1296"/>
    <n v="1412.64"/>
    <x v="0"/>
    <x v="0"/>
    <x v="0"/>
  </r>
  <r>
    <x v="1"/>
    <x v="1"/>
    <n v="15"/>
    <x v="1"/>
    <x v="1"/>
    <n v="0"/>
    <s v="Product38"/>
    <x v="1"/>
    <x v="1"/>
    <n v="72"/>
    <n v="79.92"/>
    <n v="1080"/>
    <n v="1198.8"/>
    <x v="0"/>
    <x v="1"/>
    <x v="1"/>
  </r>
  <r>
    <x v="1"/>
    <x v="2"/>
    <n v="6"/>
    <x v="2"/>
    <x v="1"/>
    <n v="0"/>
    <s v="Product13"/>
    <x v="2"/>
    <x v="1"/>
    <n v="112"/>
    <n v="122.08"/>
    <n v="672"/>
    <n v="732.48"/>
    <x v="0"/>
    <x v="1"/>
    <x v="1"/>
  </r>
  <r>
    <x v="2"/>
    <x v="3"/>
    <n v="5"/>
    <x v="2"/>
    <x v="0"/>
    <n v="0"/>
    <s v="Product04"/>
    <x v="3"/>
    <x v="2"/>
    <n v="44"/>
    <n v="48.84"/>
    <n v="220"/>
    <n v="244.20000000000002"/>
    <x v="0"/>
    <x v="2"/>
    <x v="2"/>
  </r>
  <r>
    <x v="3"/>
    <x v="4"/>
    <n v="12"/>
    <x v="1"/>
    <x v="0"/>
    <n v="0"/>
    <s v="Product35"/>
    <x v="4"/>
    <x v="3"/>
    <n v="5"/>
    <n v="6.7"/>
    <n v="60"/>
    <n v="80.400000000000006"/>
    <x v="0"/>
    <x v="3"/>
    <x v="3"/>
  </r>
  <r>
    <x v="4"/>
    <x v="5"/>
    <n v="1"/>
    <x v="2"/>
    <x v="1"/>
    <n v="0"/>
    <s v="Product31"/>
    <x v="4"/>
    <x v="1"/>
    <n v="93"/>
    <n v="104.16"/>
    <n v="93"/>
    <n v="104.16"/>
    <x v="0"/>
    <x v="4"/>
    <x v="4"/>
  </r>
  <r>
    <x v="4"/>
    <x v="6"/>
    <n v="8"/>
    <x v="2"/>
    <x v="1"/>
    <n v="0"/>
    <s v="Product03"/>
    <x v="3"/>
    <x v="1"/>
    <n v="71"/>
    <n v="80.94"/>
    <n v="568"/>
    <n v="647.52"/>
    <x v="0"/>
    <x v="4"/>
    <x v="4"/>
  </r>
  <r>
    <x v="4"/>
    <x v="7"/>
    <n v="4"/>
    <x v="2"/>
    <x v="0"/>
    <n v="0"/>
    <s v="Product25"/>
    <x v="0"/>
    <x v="3"/>
    <n v="7"/>
    <n v="8.33"/>
    <n v="28"/>
    <n v="33.32"/>
    <x v="0"/>
    <x v="4"/>
    <x v="4"/>
  </r>
  <r>
    <x v="5"/>
    <x v="8"/>
    <n v="3"/>
    <x v="2"/>
    <x v="1"/>
    <n v="0"/>
    <s v="Product37"/>
    <x v="1"/>
    <x v="1"/>
    <n v="67"/>
    <n v="85.76"/>
    <n v="201"/>
    <n v="257.28000000000003"/>
    <x v="0"/>
    <x v="5"/>
    <x v="5"/>
  </r>
  <r>
    <x v="5"/>
    <x v="9"/>
    <n v="4"/>
    <x v="0"/>
    <x v="0"/>
    <n v="0"/>
    <s v="Product14"/>
    <x v="2"/>
    <x v="1"/>
    <n v="112"/>
    <n v="146.72"/>
    <n v="448"/>
    <n v="586.88"/>
    <x v="0"/>
    <x v="5"/>
    <x v="5"/>
  </r>
  <r>
    <x v="5"/>
    <x v="10"/>
    <n v="4"/>
    <x v="2"/>
    <x v="0"/>
    <n v="0"/>
    <s v="Product42"/>
    <x v="1"/>
    <x v="0"/>
    <n v="120"/>
    <n v="162"/>
    <n v="480"/>
    <n v="648"/>
    <x v="0"/>
    <x v="5"/>
    <x v="5"/>
  </r>
  <r>
    <x v="6"/>
    <x v="10"/>
    <n v="10"/>
    <x v="1"/>
    <x v="1"/>
    <n v="0"/>
    <s v="Product42"/>
    <x v="1"/>
    <x v="0"/>
    <n v="120"/>
    <n v="162"/>
    <n v="1200"/>
    <n v="1620"/>
    <x v="0"/>
    <x v="6"/>
    <x v="6"/>
  </r>
  <r>
    <x v="7"/>
    <x v="11"/>
    <n v="13"/>
    <x v="2"/>
    <x v="0"/>
    <n v="0"/>
    <s v="Product44"/>
    <x v="1"/>
    <x v="1"/>
    <n v="76"/>
    <n v="82.08"/>
    <n v="988"/>
    <n v="1067.04"/>
    <x v="0"/>
    <x v="7"/>
    <x v="7"/>
  </r>
  <r>
    <x v="7"/>
    <x v="12"/>
    <n v="3"/>
    <x v="1"/>
    <x v="1"/>
    <n v="0"/>
    <s v="Product23"/>
    <x v="0"/>
    <x v="0"/>
    <n v="141"/>
    <n v="149.46"/>
    <n v="423"/>
    <n v="448.38"/>
    <x v="0"/>
    <x v="7"/>
    <x v="7"/>
  </r>
  <r>
    <x v="8"/>
    <x v="4"/>
    <n v="6"/>
    <x v="2"/>
    <x v="1"/>
    <n v="0"/>
    <s v="Product35"/>
    <x v="4"/>
    <x v="3"/>
    <n v="5"/>
    <n v="6.7"/>
    <n v="30"/>
    <n v="40.200000000000003"/>
    <x v="0"/>
    <x v="8"/>
    <x v="8"/>
  </r>
  <r>
    <x v="9"/>
    <x v="13"/>
    <n v="4"/>
    <x v="2"/>
    <x v="1"/>
    <n v="0"/>
    <s v="Product34"/>
    <x v="4"/>
    <x v="2"/>
    <n v="55"/>
    <n v="58.3"/>
    <n v="220"/>
    <n v="233.2"/>
    <x v="0"/>
    <x v="9"/>
    <x v="9"/>
  </r>
  <r>
    <x v="9"/>
    <x v="14"/>
    <n v="4"/>
    <x v="2"/>
    <x v="1"/>
    <n v="0"/>
    <s v="Product20"/>
    <x v="0"/>
    <x v="2"/>
    <n v="61"/>
    <n v="76.25"/>
    <n v="244"/>
    <n v="305"/>
    <x v="0"/>
    <x v="9"/>
    <x v="9"/>
  </r>
  <r>
    <x v="10"/>
    <x v="3"/>
    <n v="15"/>
    <x v="0"/>
    <x v="1"/>
    <n v="0"/>
    <s v="Product04"/>
    <x v="3"/>
    <x v="2"/>
    <n v="44"/>
    <n v="48.84"/>
    <n v="660"/>
    <n v="732.6"/>
    <x v="0"/>
    <x v="10"/>
    <x v="10"/>
  </r>
  <r>
    <x v="10"/>
    <x v="6"/>
    <n v="9"/>
    <x v="2"/>
    <x v="0"/>
    <n v="0"/>
    <s v="Product03"/>
    <x v="3"/>
    <x v="1"/>
    <n v="71"/>
    <n v="80.94"/>
    <n v="639"/>
    <n v="728.46"/>
    <x v="0"/>
    <x v="10"/>
    <x v="10"/>
  </r>
  <r>
    <x v="10"/>
    <x v="10"/>
    <n v="6"/>
    <x v="2"/>
    <x v="0"/>
    <n v="0"/>
    <s v="Product42"/>
    <x v="1"/>
    <x v="0"/>
    <n v="120"/>
    <n v="162"/>
    <n v="720"/>
    <n v="972"/>
    <x v="0"/>
    <x v="10"/>
    <x v="10"/>
  </r>
  <r>
    <x v="11"/>
    <x v="13"/>
    <n v="6"/>
    <x v="2"/>
    <x v="1"/>
    <n v="0"/>
    <s v="Product34"/>
    <x v="4"/>
    <x v="2"/>
    <n v="55"/>
    <n v="58.3"/>
    <n v="330"/>
    <n v="349.79999999999995"/>
    <x v="0"/>
    <x v="11"/>
    <x v="11"/>
  </r>
  <r>
    <x v="11"/>
    <x v="4"/>
    <n v="7"/>
    <x v="2"/>
    <x v="0"/>
    <n v="0"/>
    <s v="Product35"/>
    <x v="4"/>
    <x v="3"/>
    <n v="5"/>
    <n v="6.7"/>
    <n v="35"/>
    <n v="46.9"/>
    <x v="0"/>
    <x v="11"/>
    <x v="11"/>
  </r>
  <r>
    <x v="11"/>
    <x v="5"/>
    <n v="14"/>
    <x v="2"/>
    <x v="0"/>
    <n v="0"/>
    <s v="Product31"/>
    <x v="4"/>
    <x v="1"/>
    <n v="93"/>
    <n v="104.16"/>
    <n v="1302"/>
    <n v="1458.24"/>
    <x v="0"/>
    <x v="11"/>
    <x v="11"/>
  </r>
  <r>
    <x v="12"/>
    <x v="11"/>
    <n v="9"/>
    <x v="0"/>
    <x v="1"/>
    <n v="0"/>
    <s v="Product44"/>
    <x v="1"/>
    <x v="1"/>
    <n v="76"/>
    <n v="82.08"/>
    <n v="684"/>
    <n v="738.72"/>
    <x v="0"/>
    <x v="12"/>
    <x v="12"/>
  </r>
  <r>
    <x v="12"/>
    <x v="15"/>
    <n v="7"/>
    <x v="1"/>
    <x v="1"/>
    <n v="0"/>
    <s v="Product06"/>
    <x v="3"/>
    <x v="1"/>
    <n v="75"/>
    <n v="85.5"/>
    <n v="525"/>
    <n v="598.5"/>
    <x v="0"/>
    <x v="12"/>
    <x v="12"/>
  </r>
  <r>
    <x v="12"/>
    <x v="16"/>
    <n v="7"/>
    <x v="1"/>
    <x v="0"/>
    <n v="0"/>
    <s v="Product01"/>
    <x v="3"/>
    <x v="1"/>
    <n v="98"/>
    <n v="103.88"/>
    <n v="686"/>
    <n v="727.16"/>
    <x v="0"/>
    <x v="12"/>
    <x v="12"/>
  </r>
  <r>
    <x v="13"/>
    <x v="17"/>
    <n v="7"/>
    <x v="0"/>
    <x v="0"/>
    <n v="0"/>
    <s v="Product40"/>
    <x v="1"/>
    <x v="1"/>
    <n v="90"/>
    <n v="115.2"/>
    <n v="630"/>
    <n v="806.4"/>
    <x v="0"/>
    <x v="13"/>
    <x v="13"/>
  </r>
  <r>
    <x v="13"/>
    <x v="18"/>
    <n v="3"/>
    <x v="0"/>
    <x v="0"/>
    <n v="0"/>
    <s v="Product32"/>
    <x v="4"/>
    <x v="1"/>
    <n v="89"/>
    <n v="117.48"/>
    <n v="267"/>
    <n v="352.44"/>
    <x v="0"/>
    <x v="13"/>
    <x v="13"/>
  </r>
  <r>
    <x v="14"/>
    <x v="3"/>
    <n v="10"/>
    <x v="1"/>
    <x v="1"/>
    <n v="0"/>
    <s v="Product04"/>
    <x v="3"/>
    <x v="2"/>
    <n v="44"/>
    <n v="48.84"/>
    <n v="440"/>
    <n v="488.40000000000003"/>
    <x v="0"/>
    <x v="14"/>
    <x v="14"/>
  </r>
  <r>
    <x v="14"/>
    <x v="19"/>
    <n v="2"/>
    <x v="2"/>
    <x v="1"/>
    <n v="0"/>
    <s v="Product29"/>
    <x v="4"/>
    <x v="2"/>
    <n v="47"/>
    <n v="53.11"/>
    <n v="94"/>
    <n v="106.22"/>
    <x v="0"/>
    <x v="14"/>
    <x v="14"/>
  </r>
  <r>
    <x v="15"/>
    <x v="20"/>
    <n v="7"/>
    <x v="1"/>
    <x v="0"/>
    <n v="0"/>
    <s v="Product10"/>
    <x v="2"/>
    <x v="0"/>
    <n v="148"/>
    <n v="164.28"/>
    <n v="1036"/>
    <n v="1149.96"/>
    <x v="0"/>
    <x v="15"/>
    <x v="1"/>
  </r>
  <r>
    <x v="16"/>
    <x v="21"/>
    <n v="13"/>
    <x v="2"/>
    <x v="0"/>
    <n v="0"/>
    <s v="Product16"/>
    <x v="2"/>
    <x v="3"/>
    <n v="13"/>
    <n v="16.64"/>
    <n v="169"/>
    <n v="216.32"/>
    <x v="0"/>
    <x v="16"/>
    <x v="2"/>
  </r>
  <r>
    <x v="16"/>
    <x v="22"/>
    <n v="2"/>
    <x v="0"/>
    <x v="1"/>
    <n v="0"/>
    <s v="Product22"/>
    <x v="0"/>
    <x v="0"/>
    <n v="121"/>
    <n v="141.57"/>
    <n v="242"/>
    <n v="283.14"/>
    <x v="0"/>
    <x v="16"/>
    <x v="2"/>
  </r>
  <r>
    <x v="17"/>
    <x v="8"/>
    <n v="4"/>
    <x v="1"/>
    <x v="0"/>
    <n v="0"/>
    <s v="Product37"/>
    <x v="1"/>
    <x v="1"/>
    <n v="67"/>
    <n v="85.76"/>
    <n v="268"/>
    <n v="343.04"/>
    <x v="0"/>
    <x v="17"/>
    <x v="3"/>
  </r>
  <r>
    <x v="18"/>
    <x v="23"/>
    <n v="7"/>
    <x v="1"/>
    <x v="1"/>
    <n v="0"/>
    <s v="Product43"/>
    <x v="1"/>
    <x v="1"/>
    <n v="67"/>
    <n v="83.08"/>
    <n v="469"/>
    <n v="581.55999999999995"/>
    <x v="0"/>
    <x v="18"/>
    <x v="15"/>
  </r>
  <r>
    <x v="18"/>
    <x v="24"/>
    <n v="1"/>
    <x v="2"/>
    <x v="1"/>
    <n v="0"/>
    <s v="Product05"/>
    <x v="3"/>
    <x v="0"/>
    <n v="133"/>
    <n v="155.61000000000001"/>
    <n v="133"/>
    <n v="155.61000000000001"/>
    <x v="0"/>
    <x v="18"/>
    <x v="15"/>
  </r>
  <r>
    <x v="18"/>
    <x v="23"/>
    <n v="9"/>
    <x v="2"/>
    <x v="1"/>
    <n v="0"/>
    <s v="Product43"/>
    <x v="1"/>
    <x v="1"/>
    <n v="67"/>
    <n v="83.08"/>
    <n v="603"/>
    <n v="747.72"/>
    <x v="0"/>
    <x v="18"/>
    <x v="15"/>
  </r>
  <r>
    <x v="19"/>
    <x v="4"/>
    <n v="1"/>
    <x v="2"/>
    <x v="1"/>
    <n v="0"/>
    <s v="Product35"/>
    <x v="4"/>
    <x v="3"/>
    <n v="5"/>
    <n v="6.7"/>
    <n v="5"/>
    <n v="6.7"/>
    <x v="0"/>
    <x v="19"/>
    <x v="16"/>
  </r>
  <r>
    <x v="20"/>
    <x v="13"/>
    <n v="14"/>
    <x v="2"/>
    <x v="0"/>
    <n v="0"/>
    <s v="Product34"/>
    <x v="4"/>
    <x v="2"/>
    <n v="55"/>
    <n v="58.3"/>
    <n v="770"/>
    <n v="816.19999999999993"/>
    <x v="0"/>
    <x v="20"/>
    <x v="4"/>
  </r>
  <r>
    <x v="21"/>
    <x v="25"/>
    <n v="7"/>
    <x v="2"/>
    <x v="1"/>
    <n v="0"/>
    <s v="Product08"/>
    <x v="3"/>
    <x v="1"/>
    <n v="83"/>
    <n v="94.62"/>
    <n v="581"/>
    <n v="662.34"/>
    <x v="0"/>
    <x v="21"/>
    <x v="6"/>
  </r>
  <r>
    <x v="21"/>
    <x v="12"/>
    <n v="9"/>
    <x v="1"/>
    <x v="1"/>
    <n v="0"/>
    <s v="Product23"/>
    <x v="0"/>
    <x v="0"/>
    <n v="141"/>
    <n v="149.46"/>
    <n v="1269"/>
    <n v="1345.14"/>
    <x v="0"/>
    <x v="21"/>
    <x v="6"/>
  </r>
  <r>
    <x v="22"/>
    <x v="26"/>
    <n v="4"/>
    <x v="2"/>
    <x v="0"/>
    <n v="0"/>
    <s v="Product27"/>
    <x v="4"/>
    <x v="2"/>
    <n v="48"/>
    <n v="57.120000000000005"/>
    <n v="192"/>
    <n v="228.48000000000002"/>
    <x v="0"/>
    <x v="22"/>
    <x v="17"/>
  </r>
  <r>
    <x v="23"/>
    <x v="27"/>
    <n v="6"/>
    <x v="1"/>
    <x v="1"/>
    <n v="0"/>
    <s v="Product15"/>
    <x v="2"/>
    <x v="3"/>
    <n v="12"/>
    <n v="15.719999999999999"/>
    <n v="72"/>
    <n v="94.32"/>
    <x v="0"/>
    <x v="23"/>
    <x v="7"/>
  </r>
  <r>
    <x v="24"/>
    <x v="28"/>
    <n v="11"/>
    <x v="1"/>
    <x v="1"/>
    <n v="0"/>
    <s v="Product30"/>
    <x v="4"/>
    <x v="0"/>
    <n v="148"/>
    <n v="201.28"/>
    <n v="1628"/>
    <n v="2214.08"/>
    <x v="0"/>
    <x v="24"/>
    <x v="9"/>
  </r>
  <r>
    <x v="25"/>
    <x v="2"/>
    <n v="5"/>
    <x v="1"/>
    <x v="1"/>
    <n v="0"/>
    <s v="Product13"/>
    <x v="2"/>
    <x v="1"/>
    <n v="112"/>
    <n v="122.08"/>
    <n v="560"/>
    <n v="610.4"/>
    <x v="0"/>
    <x v="25"/>
    <x v="18"/>
  </r>
  <r>
    <x v="26"/>
    <x v="7"/>
    <n v="3"/>
    <x v="2"/>
    <x v="1"/>
    <n v="0"/>
    <s v="Product25"/>
    <x v="0"/>
    <x v="3"/>
    <n v="7"/>
    <n v="8.33"/>
    <n v="21"/>
    <n v="24.990000000000002"/>
    <x v="0"/>
    <x v="26"/>
    <x v="19"/>
  </r>
  <r>
    <x v="26"/>
    <x v="24"/>
    <n v="2"/>
    <x v="2"/>
    <x v="0"/>
    <n v="0"/>
    <s v="Product05"/>
    <x v="3"/>
    <x v="0"/>
    <n v="133"/>
    <n v="155.61000000000001"/>
    <n v="266"/>
    <n v="311.22000000000003"/>
    <x v="0"/>
    <x v="26"/>
    <x v="19"/>
  </r>
  <r>
    <x v="27"/>
    <x v="29"/>
    <n v="4"/>
    <x v="0"/>
    <x v="0"/>
    <n v="0"/>
    <s v="Product02"/>
    <x v="3"/>
    <x v="1"/>
    <n v="105"/>
    <n v="142.80000000000001"/>
    <n v="420"/>
    <n v="571.20000000000005"/>
    <x v="0"/>
    <x v="27"/>
    <x v="11"/>
  </r>
  <r>
    <x v="27"/>
    <x v="18"/>
    <n v="11"/>
    <x v="1"/>
    <x v="1"/>
    <n v="0"/>
    <s v="Product32"/>
    <x v="4"/>
    <x v="1"/>
    <n v="89"/>
    <n v="117.48"/>
    <n v="979"/>
    <n v="1292.28"/>
    <x v="0"/>
    <x v="27"/>
    <x v="11"/>
  </r>
  <r>
    <x v="27"/>
    <x v="28"/>
    <n v="2"/>
    <x v="2"/>
    <x v="0"/>
    <n v="0"/>
    <s v="Product30"/>
    <x v="4"/>
    <x v="0"/>
    <n v="148"/>
    <n v="201.28"/>
    <n v="296"/>
    <n v="402.56"/>
    <x v="0"/>
    <x v="27"/>
    <x v="11"/>
  </r>
  <r>
    <x v="28"/>
    <x v="30"/>
    <n v="11"/>
    <x v="0"/>
    <x v="0"/>
    <n v="0"/>
    <s v="Product18"/>
    <x v="2"/>
    <x v="3"/>
    <n v="37"/>
    <n v="49.21"/>
    <n v="407"/>
    <n v="541.31000000000006"/>
    <x v="0"/>
    <x v="28"/>
    <x v="13"/>
  </r>
  <r>
    <x v="29"/>
    <x v="31"/>
    <n v="1"/>
    <x v="2"/>
    <x v="0"/>
    <n v="0"/>
    <s v="Product11"/>
    <x v="2"/>
    <x v="2"/>
    <n v="44"/>
    <n v="48.4"/>
    <n v="44"/>
    <n v="48.4"/>
    <x v="0"/>
    <x v="29"/>
    <x v="2"/>
  </r>
  <r>
    <x v="30"/>
    <x v="32"/>
    <n v="9"/>
    <x v="2"/>
    <x v="1"/>
    <n v="0"/>
    <s v="Product21"/>
    <x v="0"/>
    <x v="0"/>
    <n v="126"/>
    <n v="162.54"/>
    <n v="1134"/>
    <n v="1462.86"/>
    <x v="0"/>
    <x v="30"/>
    <x v="20"/>
  </r>
  <r>
    <x v="31"/>
    <x v="26"/>
    <n v="6"/>
    <x v="1"/>
    <x v="1"/>
    <n v="0"/>
    <s v="Product27"/>
    <x v="4"/>
    <x v="2"/>
    <n v="48"/>
    <n v="57.120000000000005"/>
    <n v="288"/>
    <n v="342.72"/>
    <x v="0"/>
    <x v="31"/>
    <x v="21"/>
  </r>
  <r>
    <x v="31"/>
    <x v="11"/>
    <n v="9"/>
    <x v="1"/>
    <x v="0"/>
    <n v="0"/>
    <s v="Product44"/>
    <x v="1"/>
    <x v="1"/>
    <n v="76"/>
    <n v="82.08"/>
    <n v="684"/>
    <n v="738.72"/>
    <x v="0"/>
    <x v="31"/>
    <x v="21"/>
  </r>
  <r>
    <x v="32"/>
    <x v="19"/>
    <n v="6"/>
    <x v="0"/>
    <x v="0"/>
    <n v="0"/>
    <s v="Product29"/>
    <x v="4"/>
    <x v="2"/>
    <n v="47"/>
    <n v="53.11"/>
    <n v="282"/>
    <n v="318.65999999999997"/>
    <x v="0"/>
    <x v="32"/>
    <x v="4"/>
  </r>
  <r>
    <x v="33"/>
    <x v="7"/>
    <n v="11"/>
    <x v="2"/>
    <x v="1"/>
    <n v="0"/>
    <s v="Product25"/>
    <x v="0"/>
    <x v="3"/>
    <n v="7"/>
    <n v="8.33"/>
    <n v="77"/>
    <n v="91.63"/>
    <x v="0"/>
    <x v="33"/>
    <x v="5"/>
  </r>
  <r>
    <x v="34"/>
    <x v="33"/>
    <n v="10"/>
    <x v="0"/>
    <x v="1"/>
    <n v="0"/>
    <s v="Product28"/>
    <x v="4"/>
    <x v="3"/>
    <n v="37"/>
    <n v="41.81"/>
    <n v="370"/>
    <n v="418.1"/>
    <x v="0"/>
    <x v="34"/>
    <x v="22"/>
  </r>
  <r>
    <x v="35"/>
    <x v="34"/>
    <n v="11"/>
    <x v="1"/>
    <x v="1"/>
    <n v="0"/>
    <s v="Product39"/>
    <x v="1"/>
    <x v="3"/>
    <n v="37"/>
    <n v="42.55"/>
    <n v="407"/>
    <n v="468.04999999999995"/>
    <x v="0"/>
    <x v="35"/>
    <x v="17"/>
  </r>
  <r>
    <x v="36"/>
    <x v="35"/>
    <n v="14"/>
    <x v="2"/>
    <x v="1"/>
    <n v="0"/>
    <s v="Product12"/>
    <x v="2"/>
    <x v="1"/>
    <n v="73"/>
    <n v="94.17"/>
    <n v="1022"/>
    <n v="1318.38"/>
    <x v="0"/>
    <x v="36"/>
    <x v="23"/>
  </r>
  <r>
    <x v="37"/>
    <x v="10"/>
    <n v="8"/>
    <x v="0"/>
    <x v="1"/>
    <n v="0"/>
    <s v="Product42"/>
    <x v="1"/>
    <x v="0"/>
    <n v="120"/>
    <n v="162"/>
    <n v="960"/>
    <n v="1296"/>
    <x v="0"/>
    <x v="37"/>
    <x v="7"/>
  </r>
  <r>
    <x v="38"/>
    <x v="33"/>
    <n v="9"/>
    <x v="1"/>
    <x v="1"/>
    <n v="0"/>
    <s v="Product28"/>
    <x v="4"/>
    <x v="3"/>
    <n v="37"/>
    <n v="41.81"/>
    <n v="333"/>
    <n v="376.29"/>
    <x v="0"/>
    <x v="38"/>
    <x v="8"/>
  </r>
  <r>
    <x v="39"/>
    <x v="14"/>
    <n v="13"/>
    <x v="1"/>
    <x v="0"/>
    <n v="0"/>
    <s v="Product20"/>
    <x v="0"/>
    <x v="2"/>
    <n v="61"/>
    <n v="76.25"/>
    <n v="793"/>
    <n v="991.25"/>
    <x v="0"/>
    <x v="39"/>
    <x v="10"/>
  </r>
  <r>
    <x v="39"/>
    <x v="34"/>
    <n v="7"/>
    <x v="2"/>
    <x v="0"/>
    <n v="0"/>
    <s v="Product39"/>
    <x v="1"/>
    <x v="3"/>
    <n v="37"/>
    <n v="42.55"/>
    <n v="259"/>
    <n v="297.84999999999997"/>
    <x v="0"/>
    <x v="39"/>
    <x v="10"/>
  </r>
  <r>
    <x v="40"/>
    <x v="29"/>
    <n v="8"/>
    <x v="1"/>
    <x v="0"/>
    <n v="0"/>
    <s v="Product02"/>
    <x v="3"/>
    <x v="1"/>
    <n v="105"/>
    <n v="142.80000000000001"/>
    <n v="840"/>
    <n v="1142.4000000000001"/>
    <x v="0"/>
    <x v="40"/>
    <x v="18"/>
  </r>
  <r>
    <x v="40"/>
    <x v="35"/>
    <n v="4"/>
    <x v="1"/>
    <x v="0"/>
    <n v="0"/>
    <s v="Product12"/>
    <x v="2"/>
    <x v="1"/>
    <n v="73"/>
    <n v="94.17"/>
    <n v="292"/>
    <n v="376.68"/>
    <x v="0"/>
    <x v="40"/>
    <x v="18"/>
  </r>
  <r>
    <x v="41"/>
    <x v="0"/>
    <n v="14"/>
    <x v="1"/>
    <x v="1"/>
    <n v="0"/>
    <s v="Product24"/>
    <x v="0"/>
    <x v="0"/>
    <n v="144"/>
    <n v="156.96"/>
    <n v="2016"/>
    <n v="2197.44"/>
    <x v="0"/>
    <x v="41"/>
    <x v="11"/>
  </r>
  <r>
    <x v="41"/>
    <x v="15"/>
    <n v="4"/>
    <x v="2"/>
    <x v="1"/>
    <n v="0"/>
    <s v="Product06"/>
    <x v="3"/>
    <x v="1"/>
    <n v="75"/>
    <n v="85.5"/>
    <n v="300"/>
    <n v="342"/>
    <x v="0"/>
    <x v="41"/>
    <x v="11"/>
  </r>
  <r>
    <x v="41"/>
    <x v="19"/>
    <n v="8"/>
    <x v="2"/>
    <x v="1"/>
    <n v="0"/>
    <s v="Product29"/>
    <x v="4"/>
    <x v="2"/>
    <n v="47"/>
    <n v="53.11"/>
    <n v="376"/>
    <n v="424.88"/>
    <x v="0"/>
    <x v="41"/>
    <x v="11"/>
  </r>
  <r>
    <x v="41"/>
    <x v="1"/>
    <n v="2"/>
    <x v="2"/>
    <x v="0"/>
    <n v="0"/>
    <s v="Product38"/>
    <x v="1"/>
    <x v="1"/>
    <n v="72"/>
    <n v="79.92"/>
    <n v="144"/>
    <n v="159.84"/>
    <x v="0"/>
    <x v="41"/>
    <x v="11"/>
  </r>
  <r>
    <x v="42"/>
    <x v="16"/>
    <n v="4"/>
    <x v="2"/>
    <x v="1"/>
    <n v="0"/>
    <s v="Product01"/>
    <x v="3"/>
    <x v="1"/>
    <n v="98"/>
    <n v="103.88"/>
    <n v="392"/>
    <n v="415.52"/>
    <x v="0"/>
    <x v="42"/>
    <x v="12"/>
  </r>
  <r>
    <x v="42"/>
    <x v="10"/>
    <n v="1"/>
    <x v="2"/>
    <x v="1"/>
    <n v="0"/>
    <s v="Product42"/>
    <x v="1"/>
    <x v="0"/>
    <n v="120"/>
    <n v="162"/>
    <n v="120"/>
    <n v="162"/>
    <x v="0"/>
    <x v="42"/>
    <x v="12"/>
  </r>
  <r>
    <x v="42"/>
    <x v="20"/>
    <n v="9"/>
    <x v="2"/>
    <x v="0"/>
    <n v="0"/>
    <s v="Product10"/>
    <x v="2"/>
    <x v="0"/>
    <n v="148"/>
    <n v="164.28"/>
    <n v="1332"/>
    <n v="1478.52"/>
    <x v="0"/>
    <x v="42"/>
    <x v="12"/>
  </r>
  <r>
    <x v="43"/>
    <x v="28"/>
    <n v="3"/>
    <x v="2"/>
    <x v="0"/>
    <n v="0"/>
    <s v="Product30"/>
    <x v="4"/>
    <x v="0"/>
    <n v="148"/>
    <n v="201.28"/>
    <n v="444"/>
    <n v="603.84"/>
    <x v="0"/>
    <x v="43"/>
    <x v="13"/>
  </r>
  <r>
    <x v="44"/>
    <x v="36"/>
    <n v="8"/>
    <x v="1"/>
    <x v="1"/>
    <n v="0"/>
    <s v="Product07"/>
    <x v="3"/>
    <x v="2"/>
    <n v="43"/>
    <n v="47.730000000000004"/>
    <n v="344"/>
    <n v="381.84000000000003"/>
    <x v="0"/>
    <x v="44"/>
    <x v="14"/>
  </r>
  <r>
    <x v="45"/>
    <x v="1"/>
    <n v="1"/>
    <x v="1"/>
    <x v="1"/>
    <n v="0"/>
    <s v="Product38"/>
    <x v="1"/>
    <x v="1"/>
    <n v="72"/>
    <n v="79.92"/>
    <n v="72"/>
    <n v="79.92"/>
    <x v="0"/>
    <x v="45"/>
    <x v="24"/>
  </r>
  <r>
    <x v="46"/>
    <x v="10"/>
    <n v="3"/>
    <x v="2"/>
    <x v="1"/>
    <n v="0"/>
    <s v="Product42"/>
    <x v="1"/>
    <x v="0"/>
    <n v="120"/>
    <n v="162"/>
    <n v="360"/>
    <n v="486"/>
    <x v="0"/>
    <x v="46"/>
    <x v="25"/>
  </r>
  <r>
    <x v="47"/>
    <x v="17"/>
    <n v="4"/>
    <x v="2"/>
    <x v="1"/>
    <n v="0"/>
    <s v="Product40"/>
    <x v="1"/>
    <x v="1"/>
    <n v="90"/>
    <n v="115.2"/>
    <n v="360"/>
    <n v="460.8"/>
    <x v="0"/>
    <x v="47"/>
    <x v="3"/>
  </r>
  <r>
    <x v="47"/>
    <x v="37"/>
    <n v="9"/>
    <x v="1"/>
    <x v="1"/>
    <n v="0"/>
    <s v="Product09"/>
    <x v="3"/>
    <x v="3"/>
    <n v="6"/>
    <n v="7.8599999999999994"/>
    <n v="54"/>
    <n v="70.739999999999995"/>
    <x v="0"/>
    <x v="47"/>
    <x v="3"/>
  </r>
  <r>
    <x v="48"/>
    <x v="5"/>
    <n v="15"/>
    <x v="1"/>
    <x v="0"/>
    <n v="0"/>
    <s v="Product31"/>
    <x v="4"/>
    <x v="1"/>
    <n v="93"/>
    <n v="104.16"/>
    <n v="1395"/>
    <n v="1562.3999999999999"/>
    <x v="0"/>
    <x v="48"/>
    <x v="15"/>
  </r>
  <r>
    <x v="49"/>
    <x v="24"/>
    <n v="3"/>
    <x v="1"/>
    <x v="0"/>
    <n v="0"/>
    <s v="Product05"/>
    <x v="3"/>
    <x v="0"/>
    <n v="133"/>
    <n v="155.61000000000001"/>
    <n v="399"/>
    <n v="466.83000000000004"/>
    <x v="0"/>
    <x v="49"/>
    <x v="4"/>
  </r>
  <r>
    <x v="50"/>
    <x v="22"/>
    <n v="14"/>
    <x v="2"/>
    <x v="0"/>
    <n v="0"/>
    <s v="Product22"/>
    <x v="0"/>
    <x v="0"/>
    <n v="121"/>
    <n v="141.57"/>
    <n v="1694"/>
    <n v="1981.98"/>
    <x v="0"/>
    <x v="50"/>
    <x v="26"/>
  </r>
  <r>
    <x v="51"/>
    <x v="8"/>
    <n v="3"/>
    <x v="2"/>
    <x v="1"/>
    <n v="0"/>
    <s v="Product37"/>
    <x v="1"/>
    <x v="1"/>
    <n v="67"/>
    <n v="85.76"/>
    <n v="201"/>
    <n v="257.28000000000003"/>
    <x v="0"/>
    <x v="51"/>
    <x v="6"/>
  </r>
  <r>
    <x v="51"/>
    <x v="19"/>
    <n v="4"/>
    <x v="2"/>
    <x v="0"/>
    <n v="0"/>
    <s v="Product29"/>
    <x v="4"/>
    <x v="2"/>
    <n v="47"/>
    <n v="53.11"/>
    <n v="188"/>
    <n v="212.44"/>
    <x v="0"/>
    <x v="51"/>
    <x v="6"/>
  </r>
  <r>
    <x v="51"/>
    <x v="26"/>
    <n v="9"/>
    <x v="2"/>
    <x v="0"/>
    <n v="0"/>
    <s v="Product27"/>
    <x v="4"/>
    <x v="2"/>
    <n v="48"/>
    <n v="57.120000000000005"/>
    <n v="432"/>
    <n v="514.08000000000004"/>
    <x v="0"/>
    <x v="51"/>
    <x v="6"/>
  </r>
  <r>
    <x v="51"/>
    <x v="38"/>
    <n v="13"/>
    <x v="2"/>
    <x v="1"/>
    <n v="0"/>
    <s v="Product33"/>
    <x v="4"/>
    <x v="1"/>
    <n v="95"/>
    <n v="119.7"/>
    <n v="1235"/>
    <n v="1556.1000000000001"/>
    <x v="0"/>
    <x v="51"/>
    <x v="6"/>
  </r>
  <r>
    <x v="52"/>
    <x v="39"/>
    <n v="3"/>
    <x v="2"/>
    <x v="0"/>
    <n v="0"/>
    <s v="Product17"/>
    <x v="2"/>
    <x v="0"/>
    <n v="134"/>
    <n v="156.78"/>
    <n v="402"/>
    <n v="470.34000000000003"/>
    <x v="0"/>
    <x v="52"/>
    <x v="17"/>
  </r>
  <r>
    <x v="53"/>
    <x v="30"/>
    <n v="15"/>
    <x v="2"/>
    <x v="1"/>
    <n v="0"/>
    <s v="Product18"/>
    <x v="2"/>
    <x v="3"/>
    <n v="37"/>
    <n v="49.21"/>
    <n v="555"/>
    <n v="738.15"/>
    <x v="0"/>
    <x v="53"/>
    <x v="23"/>
  </r>
  <r>
    <x v="54"/>
    <x v="1"/>
    <n v="9"/>
    <x v="0"/>
    <x v="0"/>
    <n v="0"/>
    <s v="Product38"/>
    <x v="1"/>
    <x v="1"/>
    <n v="72"/>
    <n v="79.92"/>
    <n v="648"/>
    <n v="719.28"/>
    <x v="0"/>
    <x v="54"/>
    <x v="7"/>
  </r>
  <r>
    <x v="54"/>
    <x v="40"/>
    <n v="13"/>
    <x v="2"/>
    <x v="1"/>
    <n v="0"/>
    <s v="Product19"/>
    <x v="2"/>
    <x v="0"/>
    <n v="150"/>
    <n v="210"/>
    <n v="1950"/>
    <n v="2730"/>
    <x v="0"/>
    <x v="54"/>
    <x v="7"/>
  </r>
  <r>
    <x v="55"/>
    <x v="10"/>
    <n v="6"/>
    <x v="2"/>
    <x v="0"/>
    <n v="0"/>
    <s v="Product42"/>
    <x v="1"/>
    <x v="0"/>
    <n v="120"/>
    <n v="162"/>
    <n v="720"/>
    <n v="972"/>
    <x v="0"/>
    <x v="55"/>
    <x v="19"/>
  </r>
  <r>
    <x v="55"/>
    <x v="33"/>
    <n v="10"/>
    <x v="2"/>
    <x v="0"/>
    <n v="0"/>
    <s v="Product28"/>
    <x v="4"/>
    <x v="3"/>
    <n v="37"/>
    <n v="41.81"/>
    <n v="370"/>
    <n v="418.1"/>
    <x v="0"/>
    <x v="55"/>
    <x v="19"/>
  </r>
  <r>
    <x v="56"/>
    <x v="28"/>
    <n v="2"/>
    <x v="1"/>
    <x v="0"/>
    <n v="0"/>
    <s v="Product30"/>
    <x v="4"/>
    <x v="0"/>
    <n v="148"/>
    <n v="201.28"/>
    <n v="296"/>
    <n v="402.56"/>
    <x v="0"/>
    <x v="56"/>
    <x v="27"/>
  </r>
  <r>
    <x v="57"/>
    <x v="8"/>
    <n v="3"/>
    <x v="2"/>
    <x v="0"/>
    <n v="0"/>
    <s v="Product37"/>
    <x v="1"/>
    <x v="1"/>
    <n v="67"/>
    <n v="85.76"/>
    <n v="201"/>
    <n v="257.28000000000003"/>
    <x v="0"/>
    <x v="57"/>
    <x v="12"/>
  </r>
  <r>
    <x v="58"/>
    <x v="28"/>
    <n v="7"/>
    <x v="2"/>
    <x v="0"/>
    <n v="0"/>
    <s v="Product30"/>
    <x v="4"/>
    <x v="0"/>
    <n v="148"/>
    <n v="201.28"/>
    <n v="1036"/>
    <n v="1408.96"/>
    <x v="0"/>
    <x v="58"/>
    <x v="28"/>
  </r>
  <r>
    <x v="59"/>
    <x v="19"/>
    <n v="1"/>
    <x v="2"/>
    <x v="0"/>
    <n v="0"/>
    <s v="Product29"/>
    <x v="4"/>
    <x v="2"/>
    <n v="47"/>
    <n v="53.11"/>
    <n v="47"/>
    <n v="53.11"/>
    <x v="0"/>
    <x v="59"/>
    <x v="24"/>
  </r>
  <r>
    <x v="60"/>
    <x v="30"/>
    <n v="3"/>
    <x v="1"/>
    <x v="1"/>
    <n v="0"/>
    <s v="Product18"/>
    <x v="2"/>
    <x v="3"/>
    <n v="37"/>
    <n v="49.21"/>
    <n v="111"/>
    <n v="147.63"/>
    <x v="0"/>
    <x v="60"/>
    <x v="0"/>
  </r>
  <r>
    <x v="60"/>
    <x v="10"/>
    <n v="1"/>
    <x v="1"/>
    <x v="1"/>
    <n v="0"/>
    <s v="Product42"/>
    <x v="1"/>
    <x v="0"/>
    <n v="120"/>
    <n v="162"/>
    <n v="120"/>
    <n v="162"/>
    <x v="0"/>
    <x v="60"/>
    <x v="0"/>
  </r>
  <r>
    <x v="61"/>
    <x v="13"/>
    <n v="3"/>
    <x v="1"/>
    <x v="0"/>
    <n v="0"/>
    <s v="Product34"/>
    <x v="4"/>
    <x v="2"/>
    <n v="55"/>
    <n v="58.3"/>
    <n v="165"/>
    <n v="174.89999999999998"/>
    <x v="0"/>
    <x v="61"/>
    <x v="2"/>
  </r>
  <r>
    <x v="62"/>
    <x v="27"/>
    <n v="13"/>
    <x v="1"/>
    <x v="0"/>
    <n v="0"/>
    <s v="Product15"/>
    <x v="2"/>
    <x v="3"/>
    <n v="12"/>
    <n v="15.719999999999999"/>
    <n v="156"/>
    <n v="204.35999999999999"/>
    <x v="0"/>
    <x v="62"/>
    <x v="3"/>
  </r>
  <r>
    <x v="62"/>
    <x v="9"/>
    <n v="4"/>
    <x v="2"/>
    <x v="1"/>
    <n v="0"/>
    <s v="Product14"/>
    <x v="2"/>
    <x v="1"/>
    <n v="112"/>
    <n v="146.72"/>
    <n v="448"/>
    <n v="586.88"/>
    <x v="0"/>
    <x v="62"/>
    <x v="3"/>
  </r>
  <r>
    <x v="63"/>
    <x v="37"/>
    <n v="13"/>
    <x v="2"/>
    <x v="1"/>
    <n v="0"/>
    <s v="Product09"/>
    <x v="3"/>
    <x v="3"/>
    <n v="6"/>
    <n v="7.8599999999999994"/>
    <n v="78"/>
    <n v="102.17999999999999"/>
    <x v="0"/>
    <x v="63"/>
    <x v="15"/>
  </r>
  <r>
    <x v="64"/>
    <x v="25"/>
    <n v="15"/>
    <x v="2"/>
    <x v="0"/>
    <n v="0"/>
    <s v="Product08"/>
    <x v="3"/>
    <x v="1"/>
    <n v="83"/>
    <n v="94.62"/>
    <n v="1245"/>
    <n v="1419.3000000000002"/>
    <x v="0"/>
    <x v="64"/>
    <x v="16"/>
  </r>
  <r>
    <x v="64"/>
    <x v="37"/>
    <n v="6"/>
    <x v="1"/>
    <x v="0"/>
    <n v="0"/>
    <s v="Product09"/>
    <x v="3"/>
    <x v="3"/>
    <n v="6"/>
    <n v="7.8599999999999994"/>
    <n v="36"/>
    <n v="47.16"/>
    <x v="0"/>
    <x v="64"/>
    <x v="16"/>
  </r>
  <r>
    <x v="65"/>
    <x v="30"/>
    <n v="1"/>
    <x v="2"/>
    <x v="1"/>
    <n v="0"/>
    <s v="Product18"/>
    <x v="2"/>
    <x v="3"/>
    <n v="37"/>
    <n v="49.21"/>
    <n v="37"/>
    <n v="49.21"/>
    <x v="0"/>
    <x v="65"/>
    <x v="20"/>
  </r>
  <r>
    <x v="66"/>
    <x v="21"/>
    <n v="6"/>
    <x v="1"/>
    <x v="0"/>
    <n v="0"/>
    <s v="Product16"/>
    <x v="2"/>
    <x v="3"/>
    <n v="13"/>
    <n v="16.64"/>
    <n v="78"/>
    <n v="99.84"/>
    <x v="0"/>
    <x v="66"/>
    <x v="4"/>
  </r>
  <r>
    <x v="66"/>
    <x v="33"/>
    <n v="8"/>
    <x v="2"/>
    <x v="1"/>
    <n v="0"/>
    <s v="Product28"/>
    <x v="4"/>
    <x v="3"/>
    <n v="37"/>
    <n v="41.81"/>
    <n v="296"/>
    <n v="334.48"/>
    <x v="0"/>
    <x v="66"/>
    <x v="4"/>
  </r>
  <r>
    <x v="67"/>
    <x v="21"/>
    <n v="3"/>
    <x v="2"/>
    <x v="0"/>
    <n v="0"/>
    <s v="Product16"/>
    <x v="2"/>
    <x v="3"/>
    <n v="13"/>
    <n v="16.64"/>
    <n v="39"/>
    <n v="49.92"/>
    <x v="0"/>
    <x v="67"/>
    <x v="6"/>
  </r>
  <r>
    <x v="67"/>
    <x v="4"/>
    <n v="15"/>
    <x v="2"/>
    <x v="0"/>
    <n v="0"/>
    <s v="Product35"/>
    <x v="4"/>
    <x v="3"/>
    <n v="5"/>
    <n v="6.7"/>
    <n v="75"/>
    <n v="100.5"/>
    <x v="0"/>
    <x v="67"/>
    <x v="6"/>
  </r>
  <r>
    <x v="68"/>
    <x v="19"/>
    <n v="4"/>
    <x v="2"/>
    <x v="0"/>
    <n v="0"/>
    <s v="Product29"/>
    <x v="4"/>
    <x v="2"/>
    <n v="47"/>
    <n v="53.11"/>
    <n v="188"/>
    <n v="212.44"/>
    <x v="0"/>
    <x v="68"/>
    <x v="22"/>
  </r>
  <r>
    <x v="69"/>
    <x v="10"/>
    <n v="2"/>
    <x v="1"/>
    <x v="1"/>
    <n v="0"/>
    <s v="Product42"/>
    <x v="1"/>
    <x v="0"/>
    <n v="120"/>
    <n v="162"/>
    <n v="240"/>
    <n v="324"/>
    <x v="0"/>
    <x v="69"/>
    <x v="9"/>
  </r>
  <r>
    <x v="70"/>
    <x v="17"/>
    <n v="11"/>
    <x v="2"/>
    <x v="0"/>
    <n v="0"/>
    <s v="Product40"/>
    <x v="1"/>
    <x v="1"/>
    <n v="90"/>
    <n v="115.2"/>
    <n v="990"/>
    <n v="1267.2"/>
    <x v="0"/>
    <x v="70"/>
    <x v="19"/>
  </r>
  <r>
    <x v="71"/>
    <x v="12"/>
    <n v="13"/>
    <x v="1"/>
    <x v="0"/>
    <n v="0"/>
    <s v="Product23"/>
    <x v="0"/>
    <x v="0"/>
    <n v="141"/>
    <n v="149.46"/>
    <n v="1833"/>
    <n v="1942.98"/>
    <x v="0"/>
    <x v="71"/>
    <x v="24"/>
  </r>
  <r>
    <x v="71"/>
    <x v="2"/>
    <n v="6"/>
    <x v="1"/>
    <x v="1"/>
    <n v="0"/>
    <s v="Product13"/>
    <x v="2"/>
    <x v="1"/>
    <n v="112"/>
    <n v="122.08"/>
    <n v="672"/>
    <n v="732.48"/>
    <x v="0"/>
    <x v="71"/>
    <x v="24"/>
  </r>
  <r>
    <x v="72"/>
    <x v="32"/>
    <n v="10"/>
    <x v="2"/>
    <x v="1"/>
    <n v="0"/>
    <s v="Product21"/>
    <x v="0"/>
    <x v="0"/>
    <n v="126"/>
    <n v="162.54"/>
    <n v="1260"/>
    <n v="1625.3999999999999"/>
    <x v="0"/>
    <x v="72"/>
    <x v="2"/>
  </r>
  <r>
    <x v="73"/>
    <x v="14"/>
    <n v="8"/>
    <x v="0"/>
    <x v="0"/>
    <n v="0"/>
    <s v="Product20"/>
    <x v="0"/>
    <x v="2"/>
    <n v="61"/>
    <n v="76.25"/>
    <n v="488"/>
    <n v="610"/>
    <x v="0"/>
    <x v="73"/>
    <x v="3"/>
  </r>
  <r>
    <x v="73"/>
    <x v="14"/>
    <n v="12"/>
    <x v="1"/>
    <x v="1"/>
    <n v="0"/>
    <s v="Product20"/>
    <x v="0"/>
    <x v="2"/>
    <n v="61"/>
    <n v="76.25"/>
    <n v="732"/>
    <n v="915"/>
    <x v="0"/>
    <x v="73"/>
    <x v="3"/>
  </r>
  <r>
    <x v="74"/>
    <x v="22"/>
    <n v="15"/>
    <x v="0"/>
    <x v="0"/>
    <n v="0"/>
    <s v="Product22"/>
    <x v="0"/>
    <x v="0"/>
    <n v="121"/>
    <n v="141.57"/>
    <n v="1815"/>
    <n v="2123.5499999999997"/>
    <x v="0"/>
    <x v="74"/>
    <x v="15"/>
  </r>
  <r>
    <x v="74"/>
    <x v="4"/>
    <n v="10"/>
    <x v="2"/>
    <x v="0"/>
    <n v="0"/>
    <s v="Product35"/>
    <x v="4"/>
    <x v="3"/>
    <n v="5"/>
    <n v="6.7"/>
    <n v="50"/>
    <n v="67"/>
    <x v="0"/>
    <x v="74"/>
    <x v="15"/>
  </r>
  <r>
    <x v="75"/>
    <x v="38"/>
    <n v="6"/>
    <x v="2"/>
    <x v="0"/>
    <n v="0"/>
    <s v="Product33"/>
    <x v="4"/>
    <x v="1"/>
    <n v="95"/>
    <n v="119.7"/>
    <n v="570"/>
    <n v="718.2"/>
    <x v="0"/>
    <x v="75"/>
    <x v="16"/>
  </r>
  <r>
    <x v="76"/>
    <x v="33"/>
    <n v="11"/>
    <x v="2"/>
    <x v="0"/>
    <n v="0"/>
    <s v="Product28"/>
    <x v="4"/>
    <x v="3"/>
    <n v="37"/>
    <n v="41.81"/>
    <n v="407"/>
    <n v="459.91"/>
    <x v="0"/>
    <x v="76"/>
    <x v="21"/>
  </r>
  <r>
    <x v="76"/>
    <x v="3"/>
    <n v="11"/>
    <x v="0"/>
    <x v="1"/>
    <n v="0"/>
    <s v="Product04"/>
    <x v="3"/>
    <x v="2"/>
    <n v="44"/>
    <n v="48.84"/>
    <n v="484"/>
    <n v="537.24"/>
    <x v="0"/>
    <x v="76"/>
    <x v="21"/>
  </r>
  <r>
    <x v="77"/>
    <x v="16"/>
    <n v="7"/>
    <x v="2"/>
    <x v="0"/>
    <n v="0"/>
    <s v="Product01"/>
    <x v="3"/>
    <x v="1"/>
    <n v="98"/>
    <n v="103.88"/>
    <n v="686"/>
    <n v="727.16"/>
    <x v="0"/>
    <x v="77"/>
    <x v="4"/>
  </r>
  <r>
    <x v="78"/>
    <x v="18"/>
    <n v="12"/>
    <x v="0"/>
    <x v="1"/>
    <n v="0"/>
    <s v="Product32"/>
    <x v="4"/>
    <x v="1"/>
    <n v="89"/>
    <n v="117.48"/>
    <n v="1068"/>
    <n v="1409.76"/>
    <x v="0"/>
    <x v="78"/>
    <x v="5"/>
  </r>
  <r>
    <x v="79"/>
    <x v="41"/>
    <n v="6"/>
    <x v="2"/>
    <x v="0"/>
    <n v="0"/>
    <s v="Product41"/>
    <x v="1"/>
    <x v="0"/>
    <n v="138"/>
    <n v="173.88"/>
    <n v="828"/>
    <n v="1043.28"/>
    <x v="0"/>
    <x v="79"/>
    <x v="6"/>
  </r>
  <r>
    <x v="80"/>
    <x v="7"/>
    <n v="10"/>
    <x v="1"/>
    <x v="1"/>
    <n v="0"/>
    <s v="Product25"/>
    <x v="0"/>
    <x v="3"/>
    <n v="7"/>
    <n v="8.33"/>
    <n v="70"/>
    <n v="83.3"/>
    <x v="0"/>
    <x v="80"/>
    <x v="29"/>
  </r>
  <r>
    <x v="81"/>
    <x v="40"/>
    <n v="5"/>
    <x v="0"/>
    <x v="1"/>
    <n v="0"/>
    <s v="Product19"/>
    <x v="2"/>
    <x v="0"/>
    <n v="150"/>
    <n v="210"/>
    <n v="750"/>
    <n v="1050"/>
    <x v="0"/>
    <x v="81"/>
    <x v="23"/>
  </r>
  <r>
    <x v="81"/>
    <x v="27"/>
    <n v="12"/>
    <x v="1"/>
    <x v="1"/>
    <n v="0"/>
    <s v="Product15"/>
    <x v="2"/>
    <x v="3"/>
    <n v="12"/>
    <n v="15.719999999999999"/>
    <n v="144"/>
    <n v="188.64"/>
    <x v="0"/>
    <x v="81"/>
    <x v="23"/>
  </r>
  <r>
    <x v="81"/>
    <x v="34"/>
    <n v="11"/>
    <x v="2"/>
    <x v="1"/>
    <n v="0"/>
    <s v="Product39"/>
    <x v="1"/>
    <x v="3"/>
    <n v="37"/>
    <n v="42.55"/>
    <n v="407"/>
    <n v="468.04999999999995"/>
    <x v="0"/>
    <x v="81"/>
    <x v="23"/>
  </r>
  <r>
    <x v="82"/>
    <x v="7"/>
    <n v="13"/>
    <x v="2"/>
    <x v="1"/>
    <n v="0"/>
    <s v="Product25"/>
    <x v="0"/>
    <x v="3"/>
    <n v="7"/>
    <n v="8.33"/>
    <n v="91"/>
    <n v="108.29"/>
    <x v="0"/>
    <x v="82"/>
    <x v="7"/>
  </r>
  <r>
    <x v="83"/>
    <x v="41"/>
    <n v="5"/>
    <x v="2"/>
    <x v="0"/>
    <n v="0"/>
    <s v="Product41"/>
    <x v="1"/>
    <x v="0"/>
    <n v="138"/>
    <n v="173.88"/>
    <n v="690"/>
    <n v="869.4"/>
    <x v="0"/>
    <x v="83"/>
    <x v="8"/>
  </r>
  <r>
    <x v="84"/>
    <x v="21"/>
    <n v="1"/>
    <x v="0"/>
    <x v="1"/>
    <n v="0"/>
    <s v="Product16"/>
    <x v="2"/>
    <x v="3"/>
    <n v="13"/>
    <n v="16.64"/>
    <n v="13"/>
    <n v="16.64"/>
    <x v="0"/>
    <x v="84"/>
    <x v="9"/>
  </r>
  <r>
    <x v="85"/>
    <x v="21"/>
    <n v="4"/>
    <x v="2"/>
    <x v="0"/>
    <n v="0"/>
    <s v="Product16"/>
    <x v="2"/>
    <x v="3"/>
    <n v="13"/>
    <n v="16.64"/>
    <n v="52"/>
    <n v="66.56"/>
    <x v="0"/>
    <x v="85"/>
    <x v="19"/>
  </r>
  <r>
    <x v="86"/>
    <x v="31"/>
    <n v="13"/>
    <x v="2"/>
    <x v="0"/>
    <n v="0"/>
    <s v="Product11"/>
    <x v="2"/>
    <x v="2"/>
    <n v="44"/>
    <n v="48.4"/>
    <n v="572"/>
    <n v="629.19999999999993"/>
    <x v="0"/>
    <x v="86"/>
    <x v="27"/>
  </r>
  <r>
    <x v="87"/>
    <x v="37"/>
    <n v="7"/>
    <x v="1"/>
    <x v="0"/>
    <n v="0"/>
    <s v="Product09"/>
    <x v="3"/>
    <x v="3"/>
    <n v="6"/>
    <n v="7.8599999999999994"/>
    <n v="42"/>
    <n v="55.019999999999996"/>
    <x v="0"/>
    <x v="87"/>
    <x v="12"/>
  </r>
  <r>
    <x v="88"/>
    <x v="24"/>
    <n v="11"/>
    <x v="2"/>
    <x v="1"/>
    <n v="0"/>
    <s v="Product05"/>
    <x v="3"/>
    <x v="0"/>
    <n v="133"/>
    <n v="155.61000000000001"/>
    <n v="1463"/>
    <n v="1711.71"/>
    <x v="0"/>
    <x v="88"/>
    <x v="13"/>
  </r>
  <r>
    <x v="89"/>
    <x v="32"/>
    <n v="2"/>
    <x v="1"/>
    <x v="1"/>
    <n v="0"/>
    <s v="Product21"/>
    <x v="0"/>
    <x v="0"/>
    <n v="126"/>
    <n v="162.54"/>
    <n v="252"/>
    <n v="325.08"/>
    <x v="0"/>
    <x v="89"/>
    <x v="14"/>
  </r>
  <r>
    <x v="89"/>
    <x v="4"/>
    <n v="7"/>
    <x v="1"/>
    <x v="0"/>
    <n v="0"/>
    <s v="Product35"/>
    <x v="4"/>
    <x v="3"/>
    <n v="5"/>
    <n v="6.7"/>
    <n v="35"/>
    <n v="46.9"/>
    <x v="0"/>
    <x v="89"/>
    <x v="14"/>
  </r>
  <r>
    <x v="90"/>
    <x v="9"/>
    <n v="4"/>
    <x v="2"/>
    <x v="0"/>
    <n v="0"/>
    <s v="Product14"/>
    <x v="2"/>
    <x v="1"/>
    <n v="112"/>
    <n v="146.72"/>
    <n v="448"/>
    <n v="586.88"/>
    <x v="0"/>
    <x v="90"/>
    <x v="28"/>
  </r>
  <r>
    <x v="91"/>
    <x v="24"/>
    <n v="11"/>
    <x v="2"/>
    <x v="1"/>
    <n v="0"/>
    <s v="Product05"/>
    <x v="3"/>
    <x v="0"/>
    <n v="133"/>
    <n v="155.61000000000001"/>
    <n v="1463"/>
    <n v="1711.71"/>
    <x v="0"/>
    <x v="91"/>
    <x v="0"/>
  </r>
  <r>
    <x v="92"/>
    <x v="20"/>
    <n v="11"/>
    <x v="2"/>
    <x v="1"/>
    <n v="0"/>
    <s v="Product10"/>
    <x v="2"/>
    <x v="0"/>
    <n v="148"/>
    <n v="164.28"/>
    <n v="1628"/>
    <n v="1807.08"/>
    <x v="0"/>
    <x v="92"/>
    <x v="1"/>
  </r>
  <r>
    <x v="93"/>
    <x v="38"/>
    <n v="9"/>
    <x v="1"/>
    <x v="1"/>
    <n v="0"/>
    <s v="Product33"/>
    <x v="4"/>
    <x v="1"/>
    <n v="95"/>
    <n v="119.7"/>
    <n v="855"/>
    <n v="1077.3"/>
    <x v="0"/>
    <x v="93"/>
    <x v="2"/>
  </r>
  <r>
    <x v="93"/>
    <x v="6"/>
    <n v="8"/>
    <x v="1"/>
    <x v="1"/>
    <n v="0"/>
    <s v="Product03"/>
    <x v="3"/>
    <x v="1"/>
    <n v="71"/>
    <n v="80.94"/>
    <n v="568"/>
    <n v="647.52"/>
    <x v="0"/>
    <x v="93"/>
    <x v="2"/>
  </r>
  <r>
    <x v="94"/>
    <x v="29"/>
    <n v="8"/>
    <x v="2"/>
    <x v="0"/>
    <n v="0"/>
    <s v="Product02"/>
    <x v="3"/>
    <x v="1"/>
    <n v="105"/>
    <n v="142.80000000000001"/>
    <n v="840"/>
    <n v="1142.4000000000001"/>
    <x v="0"/>
    <x v="94"/>
    <x v="15"/>
  </r>
  <r>
    <x v="95"/>
    <x v="41"/>
    <n v="15"/>
    <x v="2"/>
    <x v="1"/>
    <n v="0"/>
    <s v="Product41"/>
    <x v="1"/>
    <x v="0"/>
    <n v="138"/>
    <n v="173.88"/>
    <n v="2070"/>
    <n v="2608.1999999999998"/>
    <x v="0"/>
    <x v="95"/>
    <x v="16"/>
  </r>
  <r>
    <x v="96"/>
    <x v="3"/>
    <n v="10"/>
    <x v="2"/>
    <x v="0"/>
    <n v="0"/>
    <s v="Product04"/>
    <x v="3"/>
    <x v="2"/>
    <n v="44"/>
    <n v="48.84"/>
    <n v="440"/>
    <n v="488.40000000000003"/>
    <x v="0"/>
    <x v="96"/>
    <x v="21"/>
  </r>
  <r>
    <x v="97"/>
    <x v="13"/>
    <n v="6"/>
    <x v="0"/>
    <x v="1"/>
    <n v="0"/>
    <s v="Product34"/>
    <x v="4"/>
    <x v="2"/>
    <n v="55"/>
    <n v="58.3"/>
    <n v="330"/>
    <n v="349.79999999999995"/>
    <x v="0"/>
    <x v="97"/>
    <x v="26"/>
  </r>
  <r>
    <x v="98"/>
    <x v="37"/>
    <n v="4"/>
    <x v="0"/>
    <x v="0"/>
    <n v="0"/>
    <s v="Product09"/>
    <x v="3"/>
    <x v="3"/>
    <n v="6"/>
    <n v="7.8599999999999994"/>
    <n v="24"/>
    <n v="31.439999999999998"/>
    <x v="0"/>
    <x v="98"/>
    <x v="5"/>
  </r>
  <r>
    <x v="99"/>
    <x v="40"/>
    <n v="1"/>
    <x v="2"/>
    <x v="1"/>
    <n v="0"/>
    <s v="Product19"/>
    <x v="2"/>
    <x v="0"/>
    <n v="150"/>
    <n v="210"/>
    <n v="150"/>
    <n v="210"/>
    <x v="0"/>
    <x v="99"/>
    <x v="22"/>
  </r>
  <r>
    <x v="100"/>
    <x v="12"/>
    <n v="8"/>
    <x v="0"/>
    <x v="1"/>
    <n v="0"/>
    <s v="Product23"/>
    <x v="0"/>
    <x v="0"/>
    <n v="141"/>
    <n v="149.46"/>
    <n v="1128"/>
    <n v="1195.68"/>
    <x v="0"/>
    <x v="100"/>
    <x v="23"/>
  </r>
  <r>
    <x v="101"/>
    <x v="26"/>
    <n v="14"/>
    <x v="1"/>
    <x v="0"/>
    <n v="0"/>
    <s v="Product27"/>
    <x v="4"/>
    <x v="2"/>
    <n v="48"/>
    <n v="57.120000000000005"/>
    <n v="672"/>
    <n v="799.68000000000006"/>
    <x v="0"/>
    <x v="101"/>
    <x v="7"/>
  </r>
  <r>
    <x v="102"/>
    <x v="1"/>
    <n v="11"/>
    <x v="1"/>
    <x v="0"/>
    <n v="0"/>
    <s v="Product38"/>
    <x v="1"/>
    <x v="1"/>
    <n v="72"/>
    <n v="79.92"/>
    <n v="792"/>
    <n v="879.12"/>
    <x v="0"/>
    <x v="102"/>
    <x v="9"/>
  </r>
  <r>
    <x v="102"/>
    <x v="23"/>
    <n v="5"/>
    <x v="2"/>
    <x v="0"/>
    <n v="0"/>
    <s v="Product43"/>
    <x v="1"/>
    <x v="1"/>
    <n v="67"/>
    <n v="83.08"/>
    <n v="335"/>
    <n v="415.4"/>
    <x v="0"/>
    <x v="102"/>
    <x v="9"/>
  </r>
  <r>
    <x v="103"/>
    <x v="19"/>
    <n v="15"/>
    <x v="2"/>
    <x v="0"/>
    <n v="0"/>
    <s v="Product29"/>
    <x v="4"/>
    <x v="2"/>
    <n v="47"/>
    <n v="53.11"/>
    <n v="705"/>
    <n v="796.65"/>
    <x v="0"/>
    <x v="103"/>
    <x v="10"/>
  </r>
  <r>
    <x v="104"/>
    <x v="42"/>
    <n v="3"/>
    <x v="0"/>
    <x v="1"/>
    <n v="0"/>
    <s v="Product26"/>
    <x v="4"/>
    <x v="3"/>
    <n v="18"/>
    <n v="24.66"/>
    <n v="54"/>
    <n v="73.98"/>
    <x v="0"/>
    <x v="104"/>
    <x v="18"/>
  </r>
  <r>
    <x v="104"/>
    <x v="0"/>
    <n v="14"/>
    <x v="1"/>
    <x v="1"/>
    <n v="0"/>
    <s v="Product24"/>
    <x v="0"/>
    <x v="0"/>
    <n v="144"/>
    <n v="156.96"/>
    <n v="2016"/>
    <n v="2197.44"/>
    <x v="0"/>
    <x v="104"/>
    <x v="18"/>
  </r>
  <r>
    <x v="105"/>
    <x v="43"/>
    <n v="7"/>
    <x v="0"/>
    <x v="0"/>
    <n v="0"/>
    <s v="Product36"/>
    <x v="4"/>
    <x v="1"/>
    <n v="90"/>
    <n v="96.3"/>
    <n v="630"/>
    <n v="674.1"/>
    <x v="0"/>
    <x v="105"/>
    <x v="19"/>
  </r>
  <r>
    <x v="105"/>
    <x v="8"/>
    <n v="8"/>
    <x v="2"/>
    <x v="0"/>
    <n v="0"/>
    <s v="Product37"/>
    <x v="1"/>
    <x v="1"/>
    <n v="67"/>
    <n v="85.76"/>
    <n v="536"/>
    <n v="686.08"/>
    <x v="0"/>
    <x v="105"/>
    <x v="19"/>
  </r>
  <r>
    <x v="106"/>
    <x v="37"/>
    <n v="4"/>
    <x v="1"/>
    <x v="1"/>
    <n v="0"/>
    <s v="Product09"/>
    <x v="3"/>
    <x v="3"/>
    <n v="6"/>
    <n v="7.8599999999999994"/>
    <n v="24"/>
    <n v="31.439999999999998"/>
    <x v="0"/>
    <x v="106"/>
    <x v="27"/>
  </r>
  <r>
    <x v="107"/>
    <x v="11"/>
    <n v="15"/>
    <x v="1"/>
    <x v="1"/>
    <n v="0"/>
    <s v="Product44"/>
    <x v="1"/>
    <x v="1"/>
    <n v="76"/>
    <n v="82.08"/>
    <n v="1140"/>
    <n v="1231.2"/>
    <x v="0"/>
    <x v="107"/>
    <x v="28"/>
  </r>
  <r>
    <x v="108"/>
    <x v="16"/>
    <n v="11"/>
    <x v="2"/>
    <x v="1"/>
    <n v="0"/>
    <s v="Product01"/>
    <x v="3"/>
    <x v="1"/>
    <n v="98"/>
    <n v="103.88"/>
    <n v="1078"/>
    <n v="1142.6799999999998"/>
    <x v="0"/>
    <x v="108"/>
    <x v="0"/>
  </r>
  <r>
    <x v="109"/>
    <x v="12"/>
    <n v="3"/>
    <x v="2"/>
    <x v="0"/>
    <n v="0"/>
    <s v="Product23"/>
    <x v="0"/>
    <x v="0"/>
    <n v="141"/>
    <n v="149.46"/>
    <n v="423"/>
    <n v="448.38"/>
    <x v="0"/>
    <x v="109"/>
    <x v="1"/>
  </r>
  <r>
    <x v="110"/>
    <x v="22"/>
    <n v="13"/>
    <x v="1"/>
    <x v="0"/>
    <n v="0"/>
    <s v="Product22"/>
    <x v="0"/>
    <x v="0"/>
    <n v="121"/>
    <n v="141.57"/>
    <n v="1573"/>
    <n v="1840.4099999999999"/>
    <x v="0"/>
    <x v="110"/>
    <x v="2"/>
  </r>
  <r>
    <x v="110"/>
    <x v="13"/>
    <n v="12"/>
    <x v="1"/>
    <x v="0"/>
    <n v="0"/>
    <s v="Product34"/>
    <x v="4"/>
    <x v="2"/>
    <n v="55"/>
    <n v="58.3"/>
    <n v="660"/>
    <n v="699.59999999999991"/>
    <x v="0"/>
    <x v="110"/>
    <x v="2"/>
  </r>
  <r>
    <x v="111"/>
    <x v="33"/>
    <n v="14"/>
    <x v="2"/>
    <x v="1"/>
    <n v="0"/>
    <s v="Product28"/>
    <x v="4"/>
    <x v="3"/>
    <n v="37"/>
    <n v="41.81"/>
    <n v="518"/>
    <n v="585.34"/>
    <x v="0"/>
    <x v="111"/>
    <x v="15"/>
  </r>
  <r>
    <x v="112"/>
    <x v="8"/>
    <n v="1"/>
    <x v="0"/>
    <x v="1"/>
    <n v="0"/>
    <s v="Product37"/>
    <x v="1"/>
    <x v="1"/>
    <n v="67"/>
    <n v="85.76"/>
    <n v="67"/>
    <n v="85.76"/>
    <x v="0"/>
    <x v="112"/>
    <x v="16"/>
  </r>
  <r>
    <x v="113"/>
    <x v="24"/>
    <n v="4"/>
    <x v="0"/>
    <x v="1"/>
    <n v="0"/>
    <s v="Product05"/>
    <x v="3"/>
    <x v="0"/>
    <n v="133"/>
    <n v="155.61000000000001"/>
    <n v="532"/>
    <n v="622.44000000000005"/>
    <x v="0"/>
    <x v="113"/>
    <x v="26"/>
  </r>
  <r>
    <x v="113"/>
    <x v="11"/>
    <n v="10"/>
    <x v="1"/>
    <x v="1"/>
    <n v="0"/>
    <s v="Product44"/>
    <x v="1"/>
    <x v="1"/>
    <n v="76"/>
    <n v="82.08"/>
    <n v="760"/>
    <n v="820.8"/>
    <x v="0"/>
    <x v="113"/>
    <x v="26"/>
  </r>
  <r>
    <x v="113"/>
    <x v="15"/>
    <n v="6"/>
    <x v="2"/>
    <x v="1"/>
    <n v="0"/>
    <s v="Product06"/>
    <x v="3"/>
    <x v="1"/>
    <n v="75"/>
    <n v="85.5"/>
    <n v="450"/>
    <n v="513"/>
    <x v="0"/>
    <x v="113"/>
    <x v="26"/>
  </r>
  <r>
    <x v="114"/>
    <x v="12"/>
    <n v="4"/>
    <x v="2"/>
    <x v="0"/>
    <n v="0"/>
    <s v="Product23"/>
    <x v="0"/>
    <x v="0"/>
    <n v="141"/>
    <n v="149.46"/>
    <n v="564"/>
    <n v="597.84"/>
    <x v="0"/>
    <x v="114"/>
    <x v="5"/>
  </r>
  <r>
    <x v="115"/>
    <x v="31"/>
    <n v="13"/>
    <x v="2"/>
    <x v="0"/>
    <n v="0"/>
    <s v="Product11"/>
    <x v="2"/>
    <x v="2"/>
    <n v="44"/>
    <n v="48.4"/>
    <n v="572"/>
    <n v="629.19999999999993"/>
    <x v="0"/>
    <x v="115"/>
    <x v="22"/>
  </r>
  <r>
    <x v="115"/>
    <x v="26"/>
    <n v="9"/>
    <x v="2"/>
    <x v="0"/>
    <n v="0"/>
    <s v="Product27"/>
    <x v="4"/>
    <x v="2"/>
    <n v="48"/>
    <n v="57.120000000000005"/>
    <n v="432"/>
    <n v="514.08000000000004"/>
    <x v="0"/>
    <x v="115"/>
    <x v="22"/>
  </r>
  <r>
    <x v="116"/>
    <x v="6"/>
    <n v="3"/>
    <x v="1"/>
    <x v="0"/>
    <n v="0"/>
    <s v="Product03"/>
    <x v="3"/>
    <x v="1"/>
    <n v="71"/>
    <n v="80.94"/>
    <n v="213"/>
    <n v="242.82"/>
    <x v="0"/>
    <x v="116"/>
    <x v="23"/>
  </r>
  <r>
    <x v="117"/>
    <x v="7"/>
    <n v="6"/>
    <x v="2"/>
    <x v="0"/>
    <n v="0"/>
    <s v="Product25"/>
    <x v="0"/>
    <x v="3"/>
    <n v="7"/>
    <n v="8.33"/>
    <n v="42"/>
    <n v="49.980000000000004"/>
    <x v="0"/>
    <x v="117"/>
    <x v="7"/>
  </r>
  <r>
    <x v="118"/>
    <x v="14"/>
    <n v="15"/>
    <x v="2"/>
    <x v="1"/>
    <n v="0"/>
    <s v="Product20"/>
    <x v="0"/>
    <x v="2"/>
    <n v="61"/>
    <n v="76.25"/>
    <n v="915"/>
    <n v="1143.75"/>
    <x v="0"/>
    <x v="118"/>
    <x v="9"/>
  </r>
  <r>
    <x v="118"/>
    <x v="5"/>
    <n v="9"/>
    <x v="2"/>
    <x v="0"/>
    <n v="0"/>
    <s v="Product31"/>
    <x v="4"/>
    <x v="1"/>
    <n v="93"/>
    <n v="104.16"/>
    <n v="837"/>
    <n v="937.43999999999994"/>
    <x v="0"/>
    <x v="118"/>
    <x v="9"/>
  </r>
  <r>
    <x v="118"/>
    <x v="33"/>
    <n v="13"/>
    <x v="2"/>
    <x v="0"/>
    <n v="0"/>
    <s v="Product28"/>
    <x v="4"/>
    <x v="3"/>
    <n v="37"/>
    <n v="41.81"/>
    <n v="481"/>
    <n v="543.53"/>
    <x v="0"/>
    <x v="118"/>
    <x v="9"/>
  </r>
  <r>
    <x v="119"/>
    <x v="34"/>
    <n v="4"/>
    <x v="2"/>
    <x v="0"/>
    <n v="0"/>
    <s v="Product39"/>
    <x v="1"/>
    <x v="3"/>
    <n v="37"/>
    <n v="42.55"/>
    <n v="148"/>
    <n v="170.2"/>
    <x v="0"/>
    <x v="119"/>
    <x v="12"/>
  </r>
  <r>
    <x v="120"/>
    <x v="13"/>
    <n v="12"/>
    <x v="0"/>
    <x v="0"/>
    <n v="0"/>
    <s v="Product34"/>
    <x v="4"/>
    <x v="2"/>
    <n v="55"/>
    <n v="58.3"/>
    <n v="660"/>
    <n v="699.59999999999991"/>
    <x v="0"/>
    <x v="120"/>
    <x v="28"/>
  </r>
  <r>
    <x v="121"/>
    <x v="2"/>
    <n v="13"/>
    <x v="2"/>
    <x v="0"/>
    <n v="0"/>
    <s v="Product13"/>
    <x v="2"/>
    <x v="1"/>
    <n v="112"/>
    <n v="122.08"/>
    <n v="1456"/>
    <n v="1587.04"/>
    <x v="0"/>
    <x v="121"/>
    <x v="24"/>
  </r>
  <r>
    <x v="122"/>
    <x v="16"/>
    <n v="2"/>
    <x v="2"/>
    <x v="0"/>
    <n v="0"/>
    <s v="Product01"/>
    <x v="3"/>
    <x v="1"/>
    <n v="98"/>
    <n v="103.88"/>
    <n v="196"/>
    <n v="207.76"/>
    <x v="0"/>
    <x v="122"/>
    <x v="25"/>
  </r>
  <r>
    <x v="122"/>
    <x v="4"/>
    <n v="11"/>
    <x v="2"/>
    <x v="0"/>
    <n v="0"/>
    <s v="Product35"/>
    <x v="4"/>
    <x v="3"/>
    <n v="5"/>
    <n v="6.7"/>
    <n v="55"/>
    <n v="73.7"/>
    <x v="0"/>
    <x v="122"/>
    <x v="25"/>
  </r>
  <r>
    <x v="123"/>
    <x v="0"/>
    <n v="1"/>
    <x v="0"/>
    <x v="1"/>
    <n v="0"/>
    <s v="Product24"/>
    <x v="0"/>
    <x v="0"/>
    <n v="144"/>
    <n v="156.96"/>
    <n v="144"/>
    <n v="156.96"/>
    <x v="0"/>
    <x v="123"/>
    <x v="0"/>
  </r>
  <r>
    <x v="123"/>
    <x v="6"/>
    <n v="14"/>
    <x v="1"/>
    <x v="0"/>
    <n v="0"/>
    <s v="Product03"/>
    <x v="3"/>
    <x v="1"/>
    <n v="71"/>
    <n v="80.94"/>
    <n v="994"/>
    <n v="1133.1599999999999"/>
    <x v="0"/>
    <x v="123"/>
    <x v="0"/>
  </r>
  <r>
    <x v="124"/>
    <x v="41"/>
    <n v="8"/>
    <x v="2"/>
    <x v="0"/>
    <n v="0"/>
    <s v="Product41"/>
    <x v="1"/>
    <x v="0"/>
    <n v="138"/>
    <n v="173.88"/>
    <n v="1104"/>
    <n v="1391.04"/>
    <x v="0"/>
    <x v="124"/>
    <x v="2"/>
  </r>
  <r>
    <x v="125"/>
    <x v="33"/>
    <n v="7"/>
    <x v="2"/>
    <x v="0"/>
    <n v="0"/>
    <s v="Product28"/>
    <x v="4"/>
    <x v="3"/>
    <n v="37"/>
    <n v="41.81"/>
    <n v="259"/>
    <n v="292.67"/>
    <x v="0"/>
    <x v="125"/>
    <x v="3"/>
  </r>
  <r>
    <x v="125"/>
    <x v="12"/>
    <n v="15"/>
    <x v="2"/>
    <x v="0"/>
    <n v="0"/>
    <s v="Product23"/>
    <x v="0"/>
    <x v="0"/>
    <n v="141"/>
    <n v="149.46"/>
    <n v="2115"/>
    <n v="2241.9"/>
    <x v="0"/>
    <x v="125"/>
    <x v="3"/>
  </r>
  <r>
    <x v="126"/>
    <x v="18"/>
    <n v="1"/>
    <x v="2"/>
    <x v="1"/>
    <n v="0"/>
    <s v="Product32"/>
    <x v="4"/>
    <x v="1"/>
    <n v="89"/>
    <n v="117.48"/>
    <n v="89"/>
    <n v="117.48"/>
    <x v="0"/>
    <x v="126"/>
    <x v="15"/>
  </r>
  <r>
    <x v="127"/>
    <x v="40"/>
    <n v="5"/>
    <x v="2"/>
    <x v="0"/>
    <n v="0"/>
    <s v="Product19"/>
    <x v="2"/>
    <x v="0"/>
    <n v="150"/>
    <n v="210"/>
    <n v="750"/>
    <n v="1050"/>
    <x v="0"/>
    <x v="127"/>
    <x v="20"/>
  </r>
  <r>
    <x v="128"/>
    <x v="11"/>
    <n v="4"/>
    <x v="2"/>
    <x v="0"/>
    <n v="0"/>
    <s v="Product44"/>
    <x v="1"/>
    <x v="1"/>
    <n v="76"/>
    <n v="82.08"/>
    <n v="304"/>
    <n v="328.32"/>
    <x v="0"/>
    <x v="128"/>
    <x v="4"/>
  </r>
  <r>
    <x v="129"/>
    <x v="28"/>
    <n v="6"/>
    <x v="2"/>
    <x v="0"/>
    <n v="0"/>
    <s v="Product30"/>
    <x v="4"/>
    <x v="0"/>
    <n v="148"/>
    <n v="201.28"/>
    <n v="888"/>
    <n v="1207.68"/>
    <x v="0"/>
    <x v="129"/>
    <x v="26"/>
  </r>
  <r>
    <x v="129"/>
    <x v="16"/>
    <n v="9"/>
    <x v="0"/>
    <x v="0"/>
    <n v="0"/>
    <s v="Product01"/>
    <x v="3"/>
    <x v="1"/>
    <n v="98"/>
    <n v="103.88"/>
    <n v="882"/>
    <n v="934.92"/>
    <x v="0"/>
    <x v="129"/>
    <x v="26"/>
  </r>
  <r>
    <x v="129"/>
    <x v="42"/>
    <n v="2"/>
    <x v="2"/>
    <x v="0"/>
    <n v="0"/>
    <s v="Product26"/>
    <x v="4"/>
    <x v="3"/>
    <n v="18"/>
    <n v="24.66"/>
    <n v="36"/>
    <n v="49.32"/>
    <x v="0"/>
    <x v="129"/>
    <x v="26"/>
  </r>
  <r>
    <x v="130"/>
    <x v="16"/>
    <n v="6"/>
    <x v="0"/>
    <x v="0"/>
    <n v="0"/>
    <s v="Product01"/>
    <x v="3"/>
    <x v="1"/>
    <n v="98"/>
    <n v="103.88"/>
    <n v="588"/>
    <n v="623.28"/>
    <x v="0"/>
    <x v="130"/>
    <x v="5"/>
  </r>
  <r>
    <x v="131"/>
    <x v="41"/>
    <n v="7"/>
    <x v="2"/>
    <x v="1"/>
    <n v="0"/>
    <s v="Product41"/>
    <x v="1"/>
    <x v="0"/>
    <n v="138"/>
    <n v="173.88"/>
    <n v="966"/>
    <n v="1217.1599999999999"/>
    <x v="0"/>
    <x v="131"/>
    <x v="22"/>
  </r>
  <r>
    <x v="132"/>
    <x v="10"/>
    <n v="6"/>
    <x v="2"/>
    <x v="0"/>
    <n v="0"/>
    <s v="Product42"/>
    <x v="1"/>
    <x v="0"/>
    <n v="120"/>
    <n v="162"/>
    <n v="720"/>
    <n v="972"/>
    <x v="0"/>
    <x v="132"/>
    <x v="17"/>
  </r>
  <r>
    <x v="132"/>
    <x v="10"/>
    <n v="14"/>
    <x v="2"/>
    <x v="0"/>
    <n v="0"/>
    <s v="Product42"/>
    <x v="1"/>
    <x v="0"/>
    <n v="120"/>
    <n v="162"/>
    <n v="1680"/>
    <n v="2268"/>
    <x v="0"/>
    <x v="132"/>
    <x v="17"/>
  </r>
  <r>
    <x v="133"/>
    <x v="14"/>
    <n v="7"/>
    <x v="0"/>
    <x v="1"/>
    <n v="0"/>
    <s v="Product20"/>
    <x v="0"/>
    <x v="2"/>
    <n v="61"/>
    <n v="76.25"/>
    <n v="427"/>
    <n v="533.75"/>
    <x v="0"/>
    <x v="133"/>
    <x v="10"/>
  </r>
  <r>
    <x v="134"/>
    <x v="17"/>
    <n v="2"/>
    <x v="1"/>
    <x v="1"/>
    <n v="0"/>
    <s v="Product40"/>
    <x v="1"/>
    <x v="1"/>
    <n v="90"/>
    <n v="115.2"/>
    <n v="180"/>
    <n v="230.4"/>
    <x v="0"/>
    <x v="134"/>
    <x v="18"/>
  </r>
  <r>
    <x v="134"/>
    <x v="29"/>
    <n v="4"/>
    <x v="2"/>
    <x v="1"/>
    <n v="0"/>
    <s v="Product02"/>
    <x v="3"/>
    <x v="1"/>
    <n v="105"/>
    <n v="142.80000000000001"/>
    <n v="420"/>
    <n v="571.20000000000005"/>
    <x v="0"/>
    <x v="134"/>
    <x v="18"/>
  </r>
  <r>
    <x v="135"/>
    <x v="30"/>
    <n v="12"/>
    <x v="2"/>
    <x v="1"/>
    <n v="0"/>
    <s v="Product18"/>
    <x v="2"/>
    <x v="3"/>
    <n v="37"/>
    <n v="49.21"/>
    <n v="444"/>
    <n v="590.52"/>
    <x v="0"/>
    <x v="135"/>
    <x v="19"/>
  </r>
  <r>
    <x v="135"/>
    <x v="32"/>
    <n v="7"/>
    <x v="1"/>
    <x v="0"/>
    <n v="0"/>
    <s v="Product21"/>
    <x v="0"/>
    <x v="0"/>
    <n v="126"/>
    <n v="162.54"/>
    <n v="882"/>
    <n v="1137.78"/>
    <x v="0"/>
    <x v="135"/>
    <x v="19"/>
  </r>
  <r>
    <x v="136"/>
    <x v="13"/>
    <n v="1"/>
    <x v="2"/>
    <x v="1"/>
    <n v="0"/>
    <s v="Product34"/>
    <x v="4"/>
    <x v="2"/>
    <n v="55"/>
    <n v="58.3"/>
    <n v="55"/>
    <n v="58.3"/>
    <x v="0"/>
    <x v="136"/>
    <x v="13"/>
  </r>
  <r>
    <x v="137"/>
    <x v="9"/>
    <n v="9"/>
    <x v="1"/>
    <x v="0"/>
    <n v="0"/>
    <s v="Product14"/>
    <x v="2"/>
    <x v="1"/>
    <n v="112"/>
    <n v="146.72"/>
    <n v="1008"/>
    <n v="1320.48"/>
    <x v="0"/>
    <x v="137"/>
    <x v="24"/>
  </r>
  <r>
    <x v="137"/>
    <x v="15"/>
    <n v="5"/>
    <x v="1"/>
    <x v="0"/>
    <n v="0"/>
    <s v="Product06"/>
    <x v="3"/>
    <x v="1"/>
    <n v="75"/>
    <n v="85.5"/>
    <n v="375"/>
    <n v="427.5"/>
    <x v="0"/>
    <x v="137"/>
    <x v="24"/>
  </r>
  <r>
    <x v="138"/>
    <x v="28"/>
    <n v="14"/>
    <x v="1"/>
    <x v="1"/>
    <n v="0"/>
    <s v="Product30"/>
    <x v="4"/>
    <x v="0"/>
    <n v="148"/>
    <n v="201.28"/>
    <n v="2072"/>
    <n v="2817.92"/>
    <x v="0"/>
    <x v="138"/>
    <x v="0"/>
  </r>
  <r>
    <x v="139"/>
    <x v="9"/>
    <n v="15"/>
    <x v="2"/>
    <x v="0"/>
    <n v="0"/>
    <s v="Product14"/>
    <x v="2"/>
    <x v="1"/>
    <n v="112"/>
    <n v="146.72"/>
    <n v="1680"/>
    <n v="2200.8000000000002"/>
    <x v="0"/>
    <x v="139"/>
    <x v="1"/>
  </r>
  <r>
    <x v="140"/>
    <x v="40"/>
    <n v="9"/>
    <x v="2"/>
    <x v="0"/>
    <n v="0"/>
    <s v="Product19"/>
    <x v="2"/>
    <x v="0"/>
    <n v="150"/>
    <n v="210"/>
    <n v="1350"/>
    <n v="1890"/>
    <x v="0"/>
    <x v="140"/>
    <x v="2"/>
  </r>
  <r>
    <x v="141"/>
    <x v="4"/>
    <n v="1"/>
    <x v="2"/>
    <x v="0"/>
    <n v="0"/>
    <s v="Product35"/>
    <x v="4"/>
    <x v="3"/>
    <n v="5"/>
    <n v="6.7"/>
    <n v="5"/>
    <n v="6.7"/>
    <x v="0"/>
    <x v="141"/>
    <x v="16"/>
  </r>
  <r>
    <x v="141"/>
    <x v="43"/>
    <n v="12"/>
    <x v="1"/>
    <x v="0"/>
    <n v="0"/>
    <s v="Product36"/>
    <x v="4"/>
    <x v="1"/>
    <n v="90"/>
    <n v="96.3"/>
    <n v="1080"/>
    <n v="1155.5999999999999"/>
    <x v="0"/>
    <x v="141"/>
    <x v="16"/>
  </r>
  <r>
    <x v="142"/>
    <x v="42"/>
    <n v="6"/>
    <x v="2"/>
    <x v="1"/>
    <n v="0"/>
    <s v="Product26"/>
    <x v="4"/>
    <x v="3"/>
    <n v="18"/>
    <n v="24.66"/>
    <n v="108"/>
    <n v="147.96"/>
    <x v="0"/>
    <x v="142"/>
    <x v="20"/>
  </r>
  <r>
    <x v="143"/>
    <x v="1"/>
    <n v="5"/>
    <x v="2"/>
    <x v="1"/>
    <n v="0"/>
    <s v="Product38"/>
    <x v="1"/>
    <x v="1"/>
    <n v="72"/>
    <n v="79.92"/>
    <n v="360"/>
    <n v="399.6"/>
    <x v="0"/>
    <x v="143"/>
    <x v="4"/>
  </r>
  <r>
    <x v="143"/>
    <x v="18"/>
    <n v="11"/>
    <x v="1"/>
    <x v="1"/>
    <n v="0"/>
    <s v="Product32"/>
    <x v="4"/>
    <x v="1"/>
    <n v="89"/>
    <n v="117.48"/>
    <n v="979"/>
    <n v="1292.28"/>
    <x v="0"/>
    <x v="143"/>
    <x v="4"/>
  </r>
  <r>
    <x v="144"/>
    <x v="4"/>
    <n v="14"/>
    <x v="2"/>
    <x v="1"/>
    <n v="0"/>
    <s v="Product35"/>
    <x v="4"/>
    <x v="3"/>
    <n v="5"/>
    <n v="6.7"/>
    <n v="70"/>
    <n v="93.8"/>
    <x v="0"/>
    <x v="144"/>
    <x v="26"/>
  </r>
  <r>
    <x v="145"/>
    <x v="31"/>
    <n v="15"/>
    <x v="2"/>
    <x v="1"/>
    <n v="0"/>
    <s v="Product11"/>
    <x v="2"/>
    <x v="2"/>
    <n v="44"/>
    <n v="48.4"/>
    <n v="660"/>
    <n v="726"/>
    <x v="0"/>
    <x v="145"/>
    <x v="5"/>
  </r>
  <r>
    <x v="146"/>
    <x v="26"/>
    <n v="8"/>
    <x v="1"/>
    <x v="0"/>
    <n v="0"/>
    <s v="Product27"/>
    <x v="4"/>
    <x v="2"/>
    <n v="48"/>
    <n v="57.120000000000005"/>
    <n v="384"/>
    <n v="456.96000000000004"/>
    <x v="0"/>
    <x v="146"/>
    <x v="6"/>
  </r>
  <r>
    <x v="147"/>
    <x v="16"/>
    <n v="13"/>
    <x v="2"/>
    <x v="0"/>
    <n v="0"/>
    <s v="Product01"/>
    <x v="3"/>
    <x v="1"/>
    <n v="98"/>
    <n v="103.88"/>
    <n v="1274"/>
    <n v="1350.44"/>
    <x v="0"/>
    <x v="147"/>
    <x v="30"/>
  </r>
  <r>
    <x v="148"/>
    <x v="7"/>
    <n v="6"/>
    <x v="1"/>
    <x v="1"/>
    <n v="0"/>
    <s v="Product25"/>
    <x v="0"/>
    <x v="3"/>
    <n v="7"/>
    <n v="8.33"/>
    <n v="42"/>
    <n v="49.980000000000004"/>
    <x v="0"/>
    <x v="148"/>
    <x v="7"/>
  </r>
  <r>
    <x v="148"/>
    <x v="32"/>
    <n v="13"/>
    <x v="1"/>
    <x v="1"/>
    <n v="0"/>
    <s v="Product21"/>
    <x v="0"/>
    <x v="0"/>
    <n v="126"/>
    <n v="162.54"/>
    <n v="1638"/>
    <n v="2113.02"/>
    <x v="0"/>
    <x v="148"/>
    <x v="7"/>
  </r>
  <r>
    <x v="149"/>
    <x v="31"/>
    <n v="7"/>
    <x v="2"/>
    <x v="1"/>
    <n v="0"/>
    <s v="Product11"/>
    <x v="2"/>
    <x v="2"/>
    <n v="44"/>
    <n v="48.4"/>
    <n v="308"/>
    <n v="338.8"/>
    <x v="0"/>
    <x v="149"/>
    <x v="18"/>
  </r>
  <r>
    <x v="149"/>
    <x v="0"/>
    <n v="13"/>
    <x v="1"/>
    <x v="1"/>
    <n v="0"/>
    <s v="Product24"/>
    <x v="0"/>
    <x v="0"/>
    <n v="144"/>
    <n v="156.96"/>
    <n v="1872"/>
    <n v="2040.48"/>
    <x v="0"/>
    <x v="149"/>
    <x v="18"/>
  </r>
  <r>
    <x v="149"/>
    <x v="37"/>
    <n v="1"/>
    <x v="2"/>
    <x v="1"/>
    <n v="0"/>
    <s v="Product09"/>
    <x v="3"/>
    <x v="3"/>
    <n v="6"/>
    <n v="7.8599999999999994"/>
    <n v="6"/>
    <n v="7.8599999999999994"/>
    <x v="0"/>
    <x v="149"/>
    <x v="18"/>
  </r>
  <r>
    <x v="150"/>
    <x v="31"/>
    <n v="3"/>
    <x v="0"/>
    <x v="1"/>
    <n v="0"/>
    <s v="Product11"/>
    <x v="2"/>
    <x v="2"/>
    <n v="44"/>
    <n v="48.4"/>
    <n v="132"/>
    <n v="145.19999999999999"/>
    <x v="0"/>
    <x v="150"/>
    <x v="27"/>
  </r>
  <r>
    <x v="151"/>
    <x v="11"/>
    <n v="9"/>
    <x v="1"/>
    <x v="1"/>
    <n v="0"/>
    <s v="Product44"/>
    <x v="1"/>
    <x v="1"/>
    <n v="76"/>
    <n v="82.08"/>
    <n v="684"/>
    <n v="738.72"/>
    <x v="0"/>
    <x v="151"/>
    <x v="11"/>
  </r>
  <r>
    <x v="152"/>
    <x v="3"/>
    <n v="6"/>
    <x v="0"/>
    <x v="1"/>
    <n v="0"/>
    <s v="Product04"/>
    <x v="3"/>
    <x v="2"/>
    <n v="44"/>
    <n v="48.84"/>
    <n v="264"/>
    <n v="293.04000000000002"/>
    <x v="0"/>
    <x v="152"/>
    <x v="12"/>
  </r>
  <r>
    <x v="153"/>
    <x v="25"/>
    <n v="1"/>
    <x v="2"/>
    <x v="1"/>
    <n v="0"/>
    <s v="Product08"/>
    <x v="3"/>
    <x v="1"/>
    <n v="83"/>
    <n v="94.62"/>
    <n v="83"/>
    <n v="94.62"/>
    <x v="0"/>
    <x v="153"/>
    <x v="14"/>
  </r>
  <r>
    <x v="154"/>
    <x v="1"/>
    <n v="14"/>
    <x v="1"/>
    <x v="0"/>
    <n v="0"/>
    <s v="Product38"/>
    <x v="1"/>
    <x v="1"/>
    <n v="72"/>
    <n v="79.92"/>
    <n v="1008"/>
    <n v="1118.8800000000001"/>
    <x v="0"/>
    <x v="154"/>
    <x v="28"/>
  </r>
  <r>
    <x v="155"/>
    <x v="32"/>
    <n v="6"/>
    <x v="1"/>
    <x v="1"/>
    <n v="0"/>
    <s v="Product21"/>
    <x v="0"/>
    <x v="0"/>
    <n v="126"/>
    <n v="162.54"/>
    <n v="756"/>
    <n v="975.24"/>
    <x v="0"/>
    <x v="155"/>
    <x v="25"/>
  </r>
  <r>
    <x v="156"/>
    <x v="2"/>
    <n v="12"/>
    <x v="2"/>
    <x v="1"/>
    <n v="0"/>
    <s v="Product13"/>
    <x v="2"/>
    <x v="1"/>
    <n v="112"/>
    <n v="122.08"/>
    <n v="1344"/>
    <n v="1464.96"/>
    <x v="0"/>
    <x v="156"/>
    <x v="2"/>
  </r>
  <r>
    <x v="157"/>
    <x v="43"/>
    <n v="10"/>
    <x v="2"/>
    <x v="0"/>
    <n v="0"/>
    <s v="Product36"/>
    <x v="4"/>
    <x v="1"/>
    <n v="90"/>
    <n v="96.3"/>
    <n v="900"/>
    <n v="963"/>
    <x v="0"/>
    <x v="157"/>
    <x v="16"/>
  </r>
  <r>
    <x v="158"/>
    <x v="36"/>
    <n v="15"/>
    <x v="2"/>
    <x v="0"/>
    <n v="0"/>
    <s v="Product07"/>
    <x v="3"/>
    <x v="2"/>
    <n v="43"/>
    <n v="47.730000000000004"/>
    <n v="645"/>
    <n v="715.95"/>
    <x v="0"/>
    <x v="158"/>
    <x v="21"/>
  </r>
  <r>
    <x v="159"/>
    <x v="10"/>
    <n v="6"/>
    <x v="1"/>
    <x v="1"/>
    <n v="0"/>
    <s v="Product42"/>
    <x v="1"/>
    <x v="0"/>
    <n v="120"/>
    <n v="162"/>
    <n v="720"/>
    <n v="972"/>
    <x v="0"/>
    <x v="159"/>
    <x v="26"/>
  </r>
  <r>
    <x v="160"/>
    <x v="17"/>
    <n v="12"/>
    <x v="0"/>
    <x v="0"/>
    <n v="0"/>
    <s v="Product40"/>
    <x v="1"/>
    <x v="1"/>
    <n v="90"/>
    <n v="115.2"/>
    <n v="1080"/>
    <n v="1382.4"/>
    <x v="0"/>
    <x v="160"/>
    <x v="5"/>
  </r>
  <r>
    <x v="161"/>
    <x v="20"/>
    <n v="3"/>
    <x v="1"/>
    <x v="1"/>
    <n v="0"/>
    <s v="Product10"/>
    <x v="2"/>
    <x v="0"/>
    <n v="148"/>
    <n v="164.28"/>
    <n v="444"/>
    <n v="492.84000000000003"/>
    <x v="0"/>
    <x v="161"/>
    <x v="6"/>
  </r>
  <r>
    <x v="162"/>
    <x v="13"/>
    <n v="14"/>
    <x v="1"/>
    <x v="0"/>
    <n v="0"/>
    <s v="Product34"/>
    <x v="4"/>
    <x v="2"/>
    <n v="55"/>
    <n v="58.3"/>
    <n v="770"/>
    <n v="816.19999999999993"/>
    <x v="0"/>
    <x v="162"/>
    <x v="9"/>
  </r>
  <r>
    <x v="162"/>
    <x v="25"/>
    <n v="11"/>
    <x v="1"/>
    <x v="1"/>
    <n v="0"/>
    <s v="Product08"/>
    <x v="3"/>
    <x v="1"/>
    <n v="83"/>
    <n v="94.62"/>
    <n v="913"/>
    <n v="1040.8200000000002"/>
    <x v="0"/>
    <x v="162"/>
    <x v="9"/>
  </r>
  <r>
    <x v="163"/>
    <x v="9"/>
    <n v="1"/>
    <x v="0"/>
    <x v="0"/>
    <n v="0"/>
    <s v="Product14"/>
    <x v="2"/>
    <x v="1"/>
    <n v="112"/>
    <n v="146.72"/>
    <n v="112"/>
    <n v="146.72"/>
    <x v="0"/>
    <x v="163"/>
    <x v="10"/>
  </r>
  <r>
    <x v="163"/>
    <x v="15"/>
    <n v="1"/>
    <x v="1"/>
    <x v="1"/>
    <n v="0"/>
    <s v="Product06"/>
    <x v="3"/>
    <x v="1"/>
    <n v="75"/>
    <n v="85.5"/>
    <n v="75"/>
    <n v="85.5"/>
    <x v="0"/>
    <x v="163"/>
    <x v="10"/>
  </r>
  <r>
    <x v="164"/>
    <x v="35"/>
    <n v="8"/>
    <x v="1"/>
    <x v="0"/>
    <n v="0"/>
    <s v="Product12"/>
    <x v="2"/>
    <x v="1"/>
    <n v="73"/>
    <n v="94.17"/>
    <n v="584"/>
    <n v="753.36"/>
    <x v="0"/>
    <x v="164"/>
    <x v="13"/>
  </r>
  <r>
    <x v="165"/>
    <x v="17"/>
    <n v="2"/>
    <x v="2"/>
    <x v="1"/>
    <n v="0"/>
    <s v="Product40"/>
    <x v="1"/>
    <x v="1"/>
    <n v="90"/>
    <n v="115.2"/>
    <n v="180"/>
    <n v="230.4"/>
    <x v="0"/>
    <x v="165"/>
    <x v="14"/>
  </r>
  <r>
    <x v="166"/>
    <x v="34"/>
    <n v="15"/>
    <x v="2"/>
    <x v="0"/>
    <n v="0"/>
    <s v="Product39"/>
    <x v="1"/>
    <x v="3"/>
    <n v="37"/>
    <n v="42.55"/>
    <n v="555"/>
    <n v="638.25"/>
    <x v="0"/>
    <x v="166"/>
    <x v="24"/>
  </r>
  <r>
    <x v="167"/>
    <x v="21"/>
    <n v="10"/>
    <x v="2"/>
    <x v="1"/>
    <n v="0"/>
    <s v="Product16"/>
    <x v="2"/>
    <x v="3"/>
    <n v="13"/>
    <n v="16.64"/>
    <n v="130"/>
    <n v="166.4"/>
    <x v="0"/>
    <x v="167"/>
    <x v="1"/>
  </r>
  <r>
    <x v="168"/>
    <x v="13"/>
    <n v="2"/>
    <x v="1"/>
    <x v="1"/>
    <n v="0"/>
    <s v="Product34"/>
    <x v="4"/>
    <x v="2"/>
    <n v="55"/>
    <n v="58.3"/>
    <n v="110"/>
    <n v="116.6"/>
    <x v="0"/>
    <x v="168"/>
    <x v="2"/>
  </r>
  <r>
    <x v="168"/>
    <x v="40"/>
    <n v="8"/>
    <x v="1"/>
    <x v="0"/>
    <n v="0"/>
    <s v="Product19"/>
    <x v="2"/>
    <x v="0"/>
    <n v="150"/>
    <n v="210"/>
    <n v="1200"/>
    <n v="1680"/>
    <x v="0"/>
    <x v="168"/>
    <x v="2"/>
  </r>
  <r>
    <x v="169"/>
    <x v="3"/>
    <n v="15"/>
    <x v="2"/>
    <x v="1"/>
    <n v="0"/>
    <s v="Product04"/>
    <x v="3"/>
    <x v="2"/>
    <n v="44"/>
    <n v="48.84"/>
    <n v="660"/>
    <n v="732.6"/>
    <x v="0"/>
    <x v="169"/>
    <x v="15"/>
  </r>
  <r>
    <x v="169"/>
    <x v="20"/>
    <n v="1"/>
    <x v="2"/>
    <x v="0"/>
    <n v="0"/>
    <s v="Product10"/>
    <x v="2"/>
    <x v="0"/>
    <n v="148"/>
    <n v="164.28"/>
    <n v="148"/>
    <n v="164.28"/>
    <x v="0"/>
    <x v="169"/>
    <x v="15"/>
  </r>
  <r>
    <x v="170"/>
    <x v="2"/>
    <n v="8"/>
    <x v="2"/>
    <x v="0"/>
    <n v="0"/>
    <s v="Product13"/>
    <x v="2"/>
    <x v="1"/>
    <n v="112"/>
    <n v="122.08"/>
    <n v="896"/>
    <n v="976.64"/>
    <x v="0"/>
    <x v="170"/>
    <x v="20"/>
  </r>
  <r>
    <x v="171"/>
    <x v="11"/>
    <n v="14"/>
    <x v="2"/>
    <x v="0"/>
    <n v="0"/>
    <s v="Product44"/>
    <x v="1"/>
    <x v="1"/>
    <n v="76"/>
    <n v="82.08"/>
    <n v="1064"/>
    <n v="1149.1199999999999"/>
    <x v="0"/>
    <x v="171"/>
    <x v="21"/>
  </r>
  <r>
    <x v="172"/>
    <x v="10"/>
    <n v="4"/>
    <x v="2"/>
    <x v="0"/>
    <n v="0"/>
    <s v="Product42"/>
    <x v="1"/>
    <x v="0"/>
    <n v="120"/>
    <n v="162"/>
    <n v="480"/>
    <n v="648"/>
    <x v="0"/>
    <x v="172"/>
    <x v="29"/>
  </r>
  <r>
    <x v="173"/>
    <x v="6"/>
    <n v="2"/>
    <x v="2"/>
    <x v="1"/>
    <n v="0"/>
    <s v="Product03"/>
    <x v="3"/>
    <x v="1"/>
    <n v="71"/>
    <n v="80.94"/>
    <n v="142"/>
    <n v="161.88"/>
    <x v="0"/>
    <x v="173"/>
    <x v="7"/>
  </r>
  <r>
    <x v="173"/>
    <x v="22"/>
    <n v="8"/>
    <x v="1"/>
    <x v="1"/>
    <n v="0"/>
    <s v="Product22"/>
    <x v="0"/>
    <x v="0"/>
    <n v="121"/>
    <n v="141.57"/>
    <n v="968"/>
    <n v="1132.56"/>
    <x v="0"/>
    <x v="173"/>
    <x v="7"/>
  </r>
  <r>
    <x v="174"/>
    <x v="12"/>
    <n v="12"/>
    <x v="2"/>
    <x v="0"/>
    <n v="0"/>
    <s v="Product23"/>
    <x v="0"/>
    <x v="0"/>
    <n v="141"/>
    <n v="149.46"/>
    <n v="1692"/>
    <n v="1793.52"/>
    <x v="0"/>
    <x v="174"/>
    <x v="8"/>
  </r>
  <r>
    <x v="174"/>
    <x v="19"/>
    <n v="3"/>
    <x v="0"/>
    <x v="0"/>
    <n v="0"/>
    <s v="Product29"/>
    <x v="4"/>
    <x v="2"/>
    <n v="47"/>
    <n v="53.11"/>
    <n v="141"/>
    <n v="159.32999999999998"/>
    <x v="0"/>
    <x v="174"/>
    <x v="8"/>
  </r>
  <r>
    <x v="174"/>
    <x v="31"/>
    <n v="10"/>
    <x v="1"/>
    <x v="0"/>
    <n v="0"/>
    <s v="Product11"/>
    <x v="2"/>
    <x v="2"/>
    <n v="44"/>
    <n v="48.4"/>
    <n v="440"/>
    <n v="484"/>
    <x v="0"/>
    <x v="174"/>
    <x v="8"/>
  </r>
  <r>
    <x v="175"/>
    <x v="35"/>
    <n v="14"/>
    <x v="2"/>
    <x v="0"/>
    <n v="0"/>
    <s v="Product12"/>
    <x v="2"/>
    <x v="1"/>
    <n v="73"/>
    <n v="94.17"/>
    <n v="1022"/>
    <n v="1318.38"/>
    <x v="0"/>
    <x v="175"/>
    <x v="9"/>
  </r>
  <r>
    <x v="176"/>
    <x v="42"/>
    <n v="10"/>
    <x v="1"/>
    <x v="1"/>
    <n v="0"/>
    <s v="Product26"/>
    <x v="4"/>
    <x v="3"/>
    <n v="18"/>
    <n v="24.66"/>
    <n v="180"/>
    <n v="246.6"/>
    <x v="0"/>
    <x v="176"/>
    <x v="10"/>
  </r>
  <r>
    <x v="177"/>
    <x v="10"/>
    <n v="8"/>
    <x v="0"/>
    <x v="1"/>
    <n v="0"/>
    <s v="Product42"/>
    <x v="1"/>
    <x v="0"/>
    <n v="120"/>
    <n v="162"/>
    <n v="960"/>
    <n v="1296"/>
    <x v="0"/>
    <x v="177"/>
    <x v="27"/>
  </r>
  <r>
    <x v="177"/>
    <x v="43"/>
    <n v="8"/>
    <x v="0"/>
    <x v="0"/>
    <n v="0"/>
    <s v="Product36"/>
    <x v="4"/>
    <x v="1"/>
    <n v="90"/>
    <n v="96.3"/>
    <n v="720"/>
    <n v="770.4"/>
    <x v="0"/>
    <x v="177"/>
    <x v="27"/>
  </r>
  <r>
    <x v="178"/>
    <x v="41"/>
    <n v="14"/>
    <x v="1"/>
    <x v="1"/>
    <n v="0"/>
    <s v="Product41"/>
    <x v="1"/>
    <x v="0"/>
    <n v="138"/>
    <n v="173.88"/>
    <n v="1932"/>
    <n v="2434.3199999999997"/>
    <x v="0"/>
    <x v="178"/>
    <x v="12"/>
  </r>
  <r>
    <x v="179"/>
    <x v="19"/>
    <n v="14"/>
    <x v="2"/>
    <x v="1"/>
    <n v="0"/>
    <s v="Product29"/>
    <x v="4"/>
    <x v="2"/>
    <n v="47"/>
    <n v="53.11"/>
    <n v="658"/>
    <n v="743.54"/>
    <x v="0"/>
    <x v="179"/>
    <x v="13"/>
  </r>
  <r>
    <x v="180"/>
    <x v="19"/>
    <n v="6"/>
    <x v="2"/>
    <x v="1"/>
    <n v="0"/>
    <s v="Product29"/>
    <x v="4"/>
    <x v="2"/>
    <n v="47"/>
    <n v="53.11"/>
    <n v="282"/>
    <n v="318.65999999999997"/>
    <x v="0"/>
    <x v="180"/>
    <x v="14"/>
  </r>
  <r>
    <x v="181"/>
    <x v="20"/>
    <n v="13"/>
    <x v="1"/>
    <x v="0"/>
    <n v="0"/>
    <s v="Product10"/>
    <x v="2"/>
    <x v="0"/>
    <n v="148"/>
    <n v="164.28"/>
    <n v="1924"/>
    <n v="2135.64"/>
    <x v="0"/>
    <x v="181"/>
    <x v="24"/>
  </r>
  <r>
    <x v="182"/>
    <x v="22"/>
    <n v="1"/>
    <x v="0"/>
    <x v="1"/>
    <n v="0"/>
    <s v="Product22"/>
    <x v="0"/>
    <x v="0"/>
    <n v="121"/>
    <n v="141.57"/>
    <n v="121"/>
    <n v="141.57"/>
    <x v="1"/>
    <x v="182"/>
    <x v="0"/>
  </r>
  <r>
    <x v="183"/>
    <x v="20"/>
    <n v="7"/>
    <x v="2"/>
    <x v="1"/>
    <n v="0"/>
    <s v="Product10"/>
    <x v="2"/>
    <x v="0"/>
    <n v="148"/>
    <n v="164.28"/>
    <n v="1036"/>
    <n v="1149.96"/>
    <x v="1"/>
    <x v="183"/>
    <x v="1"/>
  </r>
  <r>
    <x v="183"/>
    <x v="27"/>
    <n v="2"/>
    <x v="1"/>
    <x v="1"/>
    <n v="0"/>
    <s v="Product15"/>
    <x v="2"/>
    <x v="3"/>
    <n v="12"/>
    <n v="15.719999999999999"/>
    <n v="24"/>
    <n v="31.439999999999998"/>
    <x v="1"/>
    <x v="183"/>
    <x v="1"/>
  </r>
  <r>
    <x v="183"/>
    <x v="38"/>
    <n v="1"/>
    <x v="2"/>
    <x v="1"/>
    <n v="0"/>
    <s v="Product33"/>
    <x v="4"/>
    <x v="1"/>
    <n v="95"/>
    <n v="119.7"/>
    <n v="95"/>
    <n v="119.7"/>
    <x v="1"/>
    <x v="183"/>
    <x v="1"/>
  </r>
  <r>
    <x v="184"/>
    <x v="23"/>
    <n v="9"/>
    <x v="2"/>
    <x v="1"/>
    <n v="0"/>
    <s v="Product43"/>
    <x v="1"/>
    <x v="1"/>
    <n v="67"/>
    <n v="83.08"/>
    <n v="603"/>
    <n v="747.72"/>
    <x v="1"/>
    <x v="184"/>
    <x v="2"/>
  </r>
  <r>
    <x v="185"/>
    <x v="35"/>
    <n v="8"/>
    <x v="2"/>
    <x v="0"/>
    <n v="0"/>
    <s v="Product12"/>
    <x v="2"/>
    <x v="1"/>
    <n v="73"/>
    <n v="94.17"/>
    <n v="584"/>
    <n v="753.36"/>
    <x v="1"/>
    <x v="185"/>
    <x v="3"/>
  </r>
  <r>
    <x v="185"/>
    <x v="19"/>
    <n v="1"/>
    <x v="1"/>
    <x v="0"/>
    <n v="0"/>
    <s v="Product29"/>
    <x v="4"/>
    <x v="2"/>
    <n v="47"/>
    <n v="53.11"/>
    <n v="47"/>
    <n v="53.11"/>
    <x v="1"/>
    <x v="185"/>
    <x v="3"/>
  </r>
  <r>
    <x v="186"/>
    <x v="18"/>
    <n v="12"/>
    <x v="2"/>
    <x v="0"/>
    <n v="0"/>
    <s v="Product32"/>
    <x v="4"/>
    <x v="1"/>
    <n v="89"/>
    <n v="117.48"/>
    <n v="1068"/>
    <n v="1409.76"/>
    <x v="1"/>
    <x v="186"/>
    <x v="4"/>
  </r>
  <r>
    <x v="187"/>
    <x v="13"/>
    <n v="14"/>
    <x v="1"/>
    <x v="0"/>
    <n v="0"/>
    <s v="Product34"/>
    <x v="4"/>
    <x v="2"/>
    <n v="55"/>
    <n v="58.3"/>
    <n v="770"/>
    <n v="816.19999999999993"/>
    <x v="1"/>
    <x v="187"/>
    <x v="26"/>
  </r>
  <r>
    <x v="188"/>
    <x v="18"/>
    <n v="2"/>
    <x v="2"/>
    <x v="0"/>
    <n v="0"/>
    <s v="Product32"/>
    <x v="4"/>
    <x v="1"/>
    <n v="89"/>
    <n v="117.48"/>
    <n v="178"/>
    <n v="234.96"/>
    <x v="1"/>
    <x v="188"/>
    <x v="5"/>
  </r>
  <r>
    <x v="189"/>
    <x v="40"/>
    <n v="6"/>
    <x v="1"/>
    <x v="0"/>
    <n v="0"/>
    <s v="Product19"/>
    <x v="2"/>
    <x v="0"/>
    <n v="150"/>
    <n v="210"/>
    <n v="900"/>
    <n v="1260"/>
    <x v="1"/>
    <x v="189"/>
    <x v="22"/>
  </r>
  <r>
    <x v="190"/>
    <x v="31"/>
    <n v="14"/>
    <x v="2"/>
    <x v="0"/>
    <n v="0"/>
    <s v="Product11"/>
    <x v="2"/>
    <x v="2"/>
    <n v="44"/>
    <n v="48.4"/>
    <n v="616"/>
    <n v="677.6"/>
    <x v="1"/>
    <x v="190"/>
    <x v="29"/>
  </r>
  <r>
    <x v="191"/>
    <x v="22"/>
    <n v="10"/>
    <x v="2"/>
    <x v="1"/>
    <n v="0"/>
    <s v="Product22"/>
    <x v="0"/>
    <x v="0"/>
    <n v="121"/>
    <n v="141.57"/>
    <n v="1210"/>
    <n v="1415.6999999999998"/>
    <x v="1"/>
    <x v="191"/>
    <x v="17"/>
  </r>
  <r>
    <x v="192"/>
    <x v="9"/>
    <n v="11"/>
    <x v="1"/>
    <x v="1"/>
    <n v="0"/>
    <s v="Product14"/>
    <x v="2"/>
    <x v="1"/>
    <n v="112"/>
    <n v="146.72"/>
    <n v="1232"/>
    <n v="1613.92"/>
    <x v="1"/>
    <x v="192"/>
    <x v="23"/>
  </r>
  <r>
    <x v="193"/>
    <x v="17"/>
    <n v="4"/>
    <x v="1"/>
    <x v="0"/>
    <n v="0"/>
    <s v="Product40"/>
    <x v="1"/>
    <x v="1"/>
    <n v="90"/>
    <n v="115.2"/>
    <n v="360"/>
    <n v="460.8"/>
    <x v="1"/>
    <x v="193"/>
    <x v="30"/>
  </r>
  <r>
    <x v="194"/>
    <x v="25"/>
    <n v="9"/>
    <x v="0"/>
    <x v="1"/>
    <n v="0"/>
    <s v="Product08"/>
    <x v="3"/>
    <x v="1"/>
    <n v="83"/>
    <n v="94.62"/>
    <n v="747"/>
    <n v="851.58"/>
    <x v="1"/>
    <x v="194"/>
    <x v="7"/>
  </r>
  <r>
    <x v="195"/>
    <x v="32"/>
    <n v="2"/>
    <x v="2"/>
    <x v="1"/>
    <n v="0"/>
    <s v="Product21"/>
    <x v="0"/>
    <x v="0"/>
    <n v="126"/>
    <n v="162.54"/>
    <n v="252"/>
    <n v="325.08"/>
    <x v="1"/>
    <x v="195"/>
    <x v="9"/>
  </r>
  <r>
    <x v="195"/>
    <x v="9"/>
    <n v="7"/>
    <x v="1"/>
    <x v="0"/>
    <n v="0"/>
    <s v="Product14"/>
    <x v="2"/>
    <x v="1"/>
    <n v="112"/>
    <n v="146.72"/>
    <n v="784"/>
    <n v="1027.04"/>
    <x v="1"/>
    <x v="195"/>
    <x v="9"/>
  </r>
  <r>
    <x v="196"/>
    <x v="16"/>
    <n v="6"/>
    <x v="1"/>
    <x v="1"/>
    <n v="0"/>
    <s v="Product01"/>
    <x v="3"/>
    <x v="1"/>
    <n v="98"/>
    <n v="103.88"/>
    <n v="588"/>
    <n v="623.28"/>
    <x v="1"/>
    <x v="196"/>
    <x v="18"/>
  </r>
  <r>
    <x v="197"/>
    <x v="29"/>
    <n v="5"/>
    <x v="0"/>
    <x v="1"/>
    <n v="0"/>
    <s v="Product02"/>
    <x v="3"/>
    <x v="1"/>
    <n v="105"/>
    <n v="142.80000000000001"/>
    <n v="525"/>
    <n v="714"/>
    <x v="1"/>
    <x v="197"/>
    <x v="19"/>
  </r>
  <r>
    <x v="197"/>
    <x v="10"/>
    <n v="8"/>
    <x v="2"/>
    <x v="0"/>
    <n v="0"/>
    <s v="Product42"/>
    <x v="1"/>
    <x v="0"/>
    <n v="120"/>
    <n v="162"/>
    <n v="960"/>
    <n v="1296"/>
    <x v="1"/>
    <x v="197"/>
    <x v="19"/>
  </r>
  <r>
    <x v="198"/>
    <x v="28"/>
    <n v="15"/>
    <x v="1"/>
    <x v="0"/>
    <n v="0"/>
    <s v="Product30"/>
    <x v="4"/>
    <x v="0"/>
    <n v="148"/>
    <n v="201.28"/>
    <n v="2220"/>
    <n v="3019.2"/>
    <x v="1"/>
    <x v="198"/>
    <x v="27"/>
  </r>
  <r>
    <x v="199"/>
    <x v="39"/>
    <n v="14"/>
    <x v="2"/>
    <x v="1"/>
    <n v="0"/>
    <s v="Product17"/>
    <x v="2"/>
    <x v="0"/>
    <n v="134"/>
    <n v="156.78"/>
    <n v="1876"/>
    <n v="2194.92"/>
    <x v="1"/>
    <x v="199"/>
    <x v="11"/>
  </r>
  <r>
    <x v="200"/>
    <x v="21"/>
    <n v="11"/>
    <x v="2"/>
    <x v="0"/>
    <n v="0"/>
    <s v="Product16"/>
    <x v="2"/>
    <x v="3"/>
    <n v="13"/>
    <n v="16.64"/>
    <n v="143"/>
    <n v="183.04000000000002"/>
    <x v="1"/>
    <x v="200"/>
    <x v="14"/>
  </r>
  <r>
    <x v="201"/>
    <x v="12"/>
    <n v="6"/>
    <x v="1"/>
    <x v="1"/>
    <n v="0"/>
    <s v="Product23"/>
    <x v="0"/>
    <x v="0"/>
    <n v="141"/>
    <n v="149.46"/>
    <n v="846"/>
    <n v="896.76"/>
    <x v="1"/>
    <x v="201"/>
    <x v="25"/>
  </r>
  <r>
    <x v="201"/>
    <x v="41"/>
    <n v="9"/>
    <x v="2"/>
    <x v="1"/>
    <n v="0"/>
    <s v="Product41"/>
    <x v="1"/>
    <x v="0"/>
    <n v="138"/>
    <n v="173.88"/>
    <n v="1242"/>
    <n v="1564.92"/>
    <x v="1"/>
    <x v="201"/>
    <x v="25"/>
  </r>
  <r>
    <x v="202"/>
    <x v="24"/>
    <n v="9"/>
    <x v="2"/>
    <x v="1"/>
    <n v="0"/>
    <s v="Product05"/>
    <x v="3"/>
    <x v="0"/>
    <n v="133"/>
    <n v="155.61000000000001"/>
    <n v="1197"/>
    <n v="1400.4900000000002"/>
    <x v="1"/>
    <x v="202"/>
    <x v="0"/>
  </r>
  <r>
    <x v="203"/>
    <x v="9"/>
    <n v="8"/>
    <x v="2"/>
    <x v="0"/>
    <n v="0"/>
    <s v="Product14"/>
    <x v="2"/>
    <x v="1"/>
    <n v="112"/>
    <n v="146.72"/>
    <n v="896"/>
    <n v="1173.76"/>
    <x v="1"/>
    <x v="203"/>
    <x v="2"/>
  </r>
  <r>
    <x v="204"/>
    <x v="30"/>
    <n v="6"/>
    <x v="2"/>
    <x v="1"/>
    <n v="0"/>
    <s v="Product18"/>
    <x v="2"/>
    <x v="3"/>
    <n v="37"/>
    <n v="49.21"/>
    <n v="222"/>
    <n v="295.26"/>
    <x v="1"/>
    <x v="204"/>
    <x v="15"/>
  </r>
  <r>
    <x v="205"/>
    <x v="29"/>
    <n v="6"/>
    <x v="2"/>
    <x v="1"/>
    <n v="0"/>
    <s v="Product02"/>
    <x v="3"/>
    <x v="1"/>
    <n v="105"/>
    <n v="142.80000000000001"/>
    <n v="630"/>
    <n v="856.80000000000007"/>
    <x v="1"/>
    <x v="205"/>
    <x v="16"/>
  </r>
  <r>
    <x v="206"/>
    <x v="24"/>
    <n v="11"/>
    <x v="1"/>
    <x v="1"/>
    <n v="0"/>
    <s v="Product05"/>
    <x v="3"/>
    <x v="0"/>
    <n v="133"/>
    <n v="155.61000000000001"/>
    <n v="1463"/>
    <n v="1711.71"/>
    <x v="1"/>
    <x v="206"/>
    <x v="21"/>
  </r>
  <r>
    <x v="206"/>
    <x v="3"/>
    <n v="3"/>
    <x v="1"/>
    <x v="1"/>
    <n v="0"/>
    <s v="Product04"/>
    <x v="3"/>
    <x v="2"/>
    <n v="44"/>
    <n v="48.84"/>
    <n v="132"/>
    <n v="146.52000000000001"/>
    <x v="1"/>
    <x v="206"/>
    <x v="21"/>
  </r>
  <r>
    <x v="207"/>
    <x v="18"/>
    <n v="14"/>
    <x v="1"/>
    <x v="0"/>
    <n v="0"/>
    <s v="Product32"/>
    <x v="4"/>
    <x v="1"/>
    <n v="89"/>
    <n v="117.48"/>
    <n v="1246"/>
    <n v="1644.72"/>
    <x v="1"/>
    <x v="207"/>
    <x v="4"/>
  </r>
  <r>
    <x v="208"/>
    <x v="20"/>
    <n v="13"/>
    <x v="2"/>
    <x v="1"/>
    <n v="0"/>
    <s v="Product10"/>
    <x v="2"/>
    <x v="0"/>
    <n v="148"/>
    <n v="164.28"/>
    <n v="1924"/>
    <n v="2135.64"/>
    <x v="1"/>
    <x v="208"/>
    <x v="6"/>
  </r>
  <r>
    <x v="209"/>
    <x v="42"/>
    <n v="8"/>
    <x v="1"/>
    <x v="1"/>
    <n v="0"/>
    <s v="Product26"/>
    <x v="4"/>
    <x v="3"/>
    <n v="18"/>
    <n v="24.66"/>
    <n v="144"/>
    <n v="197.28"/>
    <x v="1"/>
    <x v="209"/>
    <x v="29"/>
  </r>
  <r>
    <x v="209"/>
    <x v="33"/>
    <n v="3"/>
    <x v="2"/>
    <x v="1"/>
    <n v="0"/>
    <s v="Product28"/>
    <x v="4"/>
    <x v="3"/>
    <n v="37"/>
    <n v="41.81"/>
    <n v="111"/>
    <n v="125.43"/>
    <x v="1"/>
    <x v="209"/>
    <x v="29"/>
  </r>
  <r>
    <x v="210"/>
    <x v="18"/>
    <n v="1"/>
    <x v="1"/>
    <x v="1"/>
    <n v="0"/>
    <s v="Product32"/>
    <x v="4"/>
    <x v="1"/>
    <n v="89"/>
    <n v="117.48"/>
    <n v="89"/>
    <n v="117.48"/>
    <x v="1"/>
    <x v="210"/>
    <x v="23"/>
  </r>
  <r>
    <x v="211"/>
    <x v="29"/>
    <n v="13"/>
    <x v="1"/>
    <x v="1"/>
    <n v="0"/>
    <s v="Product02"/>
    <x v="3"/>
    <x v="1"/>
    <n v="105"/>
    <n v="142.80000000000001"/>
    <n v="1365"/>
    <n v="1856.4"/>
    <x v="1"/>
    <x v="211"/>
    <x v="8"/>
  </r>
  <r>
    <x v="212"/>
    <x v="35"/>
    <n v="6"/>
    <x v="2"/>
    <x v="1"/>
    <n v="0"/>
    <s v="Product12"/>
    <x v="2"/>
    <x v="1"/>
    <n v="73"/>
    <n v="94.17"/>
    <n v="438"/>
    <n v="565.02"/>
    <x v="1"/>
    <x v="212"/>
    <x v="9"/>
  </r>
  <r>
    <x v="213"/>
    <x v="2"/>
    <n v="6"/>
    <x v="1"/>
    <x v="0"/>
    <n v="0"/>
    <s v="Product13"/>
    <x v="2"/>
    <x v="1"/>
    <n v="112"/>
    <n v="122.08"/>
    <n v="672"/>
    <n v="732.48"/>
    <x v="1"/>
    <x v="213"/>
    <x v="19"/>
  </r>
  <r>
    <x v="213"/>
    <x v="21"/>
    <n v="15"/>
    <x v="1"/>
    <x v="1"/>
    <n v="0"/>
    <s v="Product16"/>
    <x v="2"/>
    <x v="3"/>
    <n v="13"/>
    <n v="16.64"/>
    <n v="195"/>
    <n v="249.60000000000002"/>
    <x v="1"/>
    <x v="213"/>
    <x v="19"/>
  </r>
  <r>
    <x v="213"/>
    <x v="43"/>
    <n v="8"/>
    <x v="2"/>
    <x v="0"/>
    <n v="0"/>
    <s v="Product36"/>
    <x v="4"/>
    <x v="1"/>
    <n v="90"/>
    <n v="96.3"/>
    <n v="720"/>
    <n v="770.4"/>
    <x v="1"/>
    <x v="213"/>
    <x v="19"/>
  </r>
  <r>
    <x v="214"/>
    <x v="35"/>
    <n v="7"/>
    <x v="2"/>
    <x v="1"/>
    <n v="0"/>
    <s v="Product12"/>
    <x v="2"/>
    <x v="1"/>
    <n v="73"/>
    <n v="94.17"/>
    <n v="511"/>
    <n v="659.19"/>
    <x v="1"/>
    <x v="214"/>
    <x v="13"/>
  </r>
  <r>
    <x v="214"/>
    <x v="24"/>
    <n v="15"/>
    <x v="2"/>
    <x v="0"/>
    <n v="0"/>
    <s v="Product05"/>
    <x v="3"/>
    <x v="0"/>
    <n v="133"/>
    <n v="155.61000000000001"/>
    <n v="1995"/>
    <n v="2334.15"/>
    <x v="1"/>
    <x v="214"/>
    <x v="13"/>
  </r>
  <r>
    <x v="215"/>
    <x v="8"/>
    <n v="15"/>
    <x v="2"/>
    <x v="1"/>
    <n v="0"/>
    <s v="Product37"/>
    <x v="1"/>
    <x v="1"/>
    <n v="67"/>
    <n v="85.76"/>
    <n v="1005"/>
    <n v="1286.4000000000001"/>
    <x v="1"/>
    <x v="215"/>
    <x v="14"/>
  </r>
  <r>
    <x v="216"/>
    <x v="42"/>
    <n v="13"/>
    <x v="0"/>
    <x v="0"/>
    <n v="0"/>
    <s v="Product26"/>
    <x v="4"/>
    <x v="3"/>
    <n v="18"/>
    <n v="24.66"/>
    <n v="234"/>
    <n v="320.58"/>
    <x v="1"/>
    <x v="216"/>
    <x v="3"/>
  </r>
  <r>
    <x v="217"/>
    <x v="3"/>
    <n v="2"/>
    <x v="2"/>
    <x v="1"/>
    <n v="0"/>
    <s v="Product04"/>
    <x v="3"/>
    <x v="2"/>
    <n v="44"/>
    <n v="48.84"/>
    <n v="88"/>
    <n v="97.68"/>
    <x v="1"/>
    <x v="217"/>
    <x v="16"/>
  </r>
  <r>
    <x v="218"/>
    <x v="6"/>
    <n v="1"/>
    <x v="2"/>
    <x v="1"/>
    <n v="0"/>
    <s v="Product03"/>
    <x v="3"/>
    <x v="1"/>
    <n v="71"/>
    <n v="80.94"/>
    <n v="71"/>
    <n v="80.94"/>
    <x v="1"/>
    <x v="218"/>
    <x v="20"/>
  </r>
  <r>
    <x v="219"/>
    <x v="11"/>
    <n v="6"/>
    <x v="2"/>
    <x v="0"/>
    <n v="0"/>
    <s v="Product44"/>
    <x v="1"/>
    <x v="1"/>
    <n v="76"/>
    <n v="82.08"/>
    <n v="456"/>
    <n v="492.48"/>
    <x v="1"/>
    <x v="219"/>
    <x v="21"/>
  </r>
  <r>
    <x v="220"/>
    <x v="28"/>
    <n v="3"/>
    <x v="2"/>
    <x v="0"/>
    <n v="0"/>
    <s v="Product30"/>
    <x v="4"/>
    <x v="0"/>
    <n v="148"/>
    <n v="201.28"/>
    <n v="444"/>
    <n v="603.84"/>
    <x v="1"/>
    <x v="220"/>
    <x v="4"/>
  </r>
  <r>
    <x v="220"/>
    <x v="3"/>
    <n v="11"/>
    <x v="1"/>
    <x v="1"/>
    <n v="0"/>
    <s v="Product04"/>
    <x v="3"/>
    <x v="2"/>
    <n v="44"/>
    <n v="48.84"/>
    <n v="484"/>
    <n v="537.24"/>
    <x v="1"/>
    <x v="220"/>
    <x v="4"/>
  </r>
  <r>
    <x v="221"/>
    <x v="38"/>
    <n v="12"/>
    <x v="0"/>
    <x v="0"/>
    <n v="0"/>
    <s v="Product33"/>
    <x v="4"/>
    <x v="1"/>
    <n v="95"/>
    <n v="119.7"/>
    <n v="1140"/>
    <n v="1436.4"/>
    <x v="1"/>
    <x v="221"/>
    <x v="26"/>
  </r>
  <r>
    <x v="222"/>
    <x v="21"/>
    <n v="2"/>
    <x v="2"/>
    <x v="1"/>
    <n v="0"/>
    <s v="Product16"/>
    <x v="2"/>
    <x v="3"/>
    <n v="13"/>
    <n v="16.64"/>
    <n v="26"/>
    <n v="33.28"/>
    <x v="1"/>
    <x v="222"/>
    <x v="29"/>
  </r>
  <r>
    <x v="222"/>
    <x v="42"/>
    <n v="13"/>
    <x v="2"/>
    <x v="0"/>
    <n v="0"/>
    <s v="Product26"/>
    <x v="4"/>
    <x v="3"/>
    <n v="18"/>
    <n v="24.66"/>
    <n v="234"/>
    <n v="320.58"/>
    <x v="1"/>
    <x v="222"/>
    <x v="29"/>
  </r>
  <r>
    <x v="223"/>
    <x v="40"/>
    <n v="2"/>
    <x v="1"/>
    <x v="1"/>
    <n v="0"/>
    <s v="Product19"/>
    <x v="2"/>
    <x v="0"/>
    <n v="150"/>
    <n v="210"/>
    <n v="300"/>
    <n v="420"/>
    <x v="1"/>
    <x v="223"/>
    <x v="7"/>
  </r>
  <r>
    <x v="223"/>
    <x v="26"/>
    <n v="10"/>
    <x v="2"/>
    <x v="1"/>
    <n v="0"/>
    <s v="Product27"/>
    <x v="4"/>
    <x v="2"/>
    <n v="48"/>
    <n v="57.120000000000005"/>
    <n v="480"/>
    <n v="571.20000000000005"/>
    <x v="1"/>
    <x v="223"/>
    <x v="7"/>
  </r>
  <r>
    <x v="224"/>
    <x v="41"/>
    <n v="6"/>
    <x v="0"/>
    <x v="1"/>
    <n v="0"/>
    <s v="Product41"/>
    <x v="1"/>
    <x v="0"/>
    <n v="138"/>
    <n v="173.88"/>
    <n v="828"/>
    <n v="1043.28"/>
    <x v="1"/>
    <x v="224"/>
    <x v="8"/>
  </r>
  <r>
    <x v="225"/>
    <x v="18"/>
    <n v="9"/>
    <x v="2"/>
    <x v="1"/>
    <n v="0"/>
    <s v="Product32"/>
    <x v="4"/>
    <x v="1"/>
    <n v="89"/>
    <n v="117.48"/>
    <n v="801"/>
    <n v="1057.32"/>
    <x v="1"/>
    <x v="225"/>
    <x v="19"/>
  </r>
  <r>
    <x v="226"/>
    <x v="16"/>
    <n v="2"/>
    <x v="0"/>
    <x v="0"/>
    <n v="0"/>
    <s v="Product01"/>
    <x v="3"/>
    <x v="1"/>
    <n v="98"/>
    <n v="103.88"/>
    <n v="196"/>
    <n v="207.76"/>
    <x v="1"/>
    <x v="226"/>
    <x v="11"/>
  </r>
  <r>
    <x v="226"/>
    <x v="28"/>
    <n v="11"/>
    <x v="2"/>
    <x v="0"/>
    <n v="0"/>
    <s v="Product30"/>
    <x v="4"/>
    <x v="0"/>
    <n v="148"/>
    <n v="201.28"/>
    <n v="1628"/>
    <n v="2214.08"/>
    <x v="1"/>
    <x v="226"/>
    <x v="11"/>
  </r>
  <r>
    <x v="227"/>
    <x v="18"/>
    <n v="12"/>
    <x v="1"/>
    <x v="0"/>
    <n v="0"/>
    <s v="Product32"/>
    <x v="4"/>
    <x v="1"/>
    <n v="89"/>
    <n v="117.48"/>
    <n v="1068"/>
    <n v="1409.76"/>
    <x v="1"/>
    <x v="227"/>
    <x v="28"/>
  </r>
  <r>
    <x v="228"/>
    <x v="16"/>
    <n v="13"/>
    <x v="1"/>
    <x v="1"/>
    <n v="0"/>
    <s v="Product01"/>
    <x v="3"/>
    <x v="1"/>
    <n v="98"/>
    <n v="103.88"/>
    <n v="1274"/>
    <n v="1350.44"/>
    <x v="1"/>
    <x v="228"/>
    <x v="24"/>
  </r>
  <r>
    <x v="229"/>
    <x v="29"/>
    <n v="2"/>
    <x v="1"/>
    <x v="1"/>
    <n v="0"/>
    <s v="Product02"/>
    <x v="3"/>
    <x v="1"/>
    <n v="105"/>
    <n v="142.80000000000001"/>
    <n v="210"/>
    <n v="285.60000000000002"/>
    <x v="1"/>
    <x v="229"/>
    <x v="0"/>
  </r>
  <r>
    <x v="230"/>
    <x v="29"/>
    <n v="3"/>
    <x v="2"/>
    <x v="1"/>
    <n v="0"/>
    <s v="Product02"/>
    <x v="3"/>
    <x v="1"/>
    <n v="105"/>
    <n v="142.80000000000001"/>
    <n v="315"/>
    <n v="428.40000000000003"/>
    <x v="1"/>
    <x v="230"/>
    <x v="1"/>
  </r>
  <r>
    <x v="231"/>
    <x v="17"/>
    <n v="2"/>
    <x v="0"/>
    <x v="1"/>
    <n v="0"/>
    <s v="Product40"/>
    <x v="1"/>
    <x v="1"/>
    <n v="90"/>
    <n v="115.2"/>
    <n v="180"/>
    <n v="230.4"/>
    <x v="1"/>
    <x v="231"/>
    <x v="16"/>
  </r>
  <r>
    <x v="232"/>
    <x v="42"/>
    <n v="7"/>
    <x v="2"/>
    <x v="0"/>
    <n v="0"/>
    <s v="Product26"/>
    <x v="4"/>
    <x v="3"/>
    <n v="18"/>
    <n v="24.66"/>
    <n v="126"/>
    <n v="172.62"/>
    <x v="1"/>
    <x v="232"/>
    <x v="20"/>
  </r>
  <r>
    <x v="233"/>
    <x v="34"/>
    <n v="12"/>
    <x v="0"/>
    <x v="1"/>
    <n v="0"/>
    <s v="Product39"/>
    <x v="1"/>
    <x v="3"/>
    <n v="37"/>
    <n v="42.55"/>
    <n v="444"/>
    <n v="510.59999999999997"/>
    <x v="1"/>
    <x v="233"/>
    <x v="4"/>
  </r>
  <r>
    <x v="233"/>
    <x v="29"/>
    <n v="9"/>
    <x v="1"/>
    <x v="0"/>
    <n v="0"/>
    <s v="Product02"/>
    <x v="3"/>
    <x v="1"/>
    <n v="105"/>
    <n v="142.80000000000001"/>
    <n v="945"/>
    <n v="1285.2"/>
    <x v="1"/>
    <x v="233"/>
    <x v="4"/>
  </r>
  <r>
    <x v="234"/>
    <x v="21"/>
    <n v="14"/>
    <x v="0"/>
    <x v="0"/>
    <n v="0"/>
    <s v="Product16"/>
    <x v="2"/>
    <x v="3"/>
    <n v="13"/>
    <n v="16.64"/>
    <n v="182"/>
    <n v="232.96"/>
    <x v="1"/>
    <x v="234"/>
    <x v="22"/>
  </r>
  <r>
    <x v="235"/>
    <x v="41"/>
    <n v="9"/>
    <x v="2"/>
    <x v="1"/>
    <n v="0"/>
    <s v="Product41"/>
    <x v="1"/>
    <x v="0"/>
    <n v="138"/>
    <n v="173.88"/>
    <n v="1242"/>
    <n v="1564.92"/>
    <x v="1"/>
    <x v="235"/>
    <x v="7"/>
  </r>
  <r>
    <x v="236"/>
    <x v="30"/>
    <n v="2"/>
    <x v="0"/>
    <x v="0"/>
    <n v="0"/>
    <s v="Product18"/>
    <x v="2"/>
    <x v="3"/>
    <n v="37"/>
    <n v="49.21"/>
    <n v="74"/>
    <n v="98.42"/>
    <x v="1"/>
    <x v="236"/>
    <x v="9"/>
  </r>
  <r>
    <x v="236"/>
    <x v="35"/>
    <n v="4"/>
    <x v="2"/>
    <x v="0"/>
    <n v="0"/>
    <s v="Product12"/>
    <x v="2"/>
    <x v="1"/>
    <n v="73"/>
    <n v="94.17"/>
    <n v="292"/>
    <n v="376.68"/>
    <x v="1"/>
    <x v="236"/>
    <x v="9"/>
  </r>
  <r>
    <x v="237"/>
    <x v="28"/>
    <n v="2"/>
    <x v="2"/>
    <x v="1"/>
    <n v="0"/>
    <s v="Product30"/>
    <x v="4"/>
    <x v="0"/>
    <n v="148"/>
    <n v="201.28"/>
    <n v="296"/>
    <n v="402.56"/>
    <x v="1"/>
    <x v="237"/>
    <x v="10"/>
  </r>
  <r>
    <x v="237"/>
    <x v="42"/>
    <n v="14"/>
    <x v="1"/>
    <x v="0"/>
    <n v="0"/>
    <s v="Product26"/>
    <x v="4"/>
    <x v="3"/>
    <n v="18"/>
    <n v="24.66"/>
    <n v="252"/>
    <n v="345.24"/>
    <x v="1"/>
    <x v="237"/>
    <x v="10"/>
  </r>
  <r>
    <x v="238"/>
    <x v="11"/>
    <n v="15"/>
    <x v="1"/>
    <x v="0"/>
    <n v="0"/>
    <s v="Product44"/>
    <x v="1"/>
    <x v="1"/>
    <n v="76"/>
    <n v="82.08"/>
    <n v="1140"/>
    <n v="1231.2"/>
    <x v="1"/>
    <x v="238"/>
    <x v="19"/>
  </r>
  <r>
    <x v="239"/>
    <x v="13"/>
    <n v="4"/>
    <x v="2"/>
    <x v="0"/>
    <n v="0"/>
    <s v="Product34"/>
    <x v="4"/>
    <x v="2"/>
    <n v="55"/>
    <n v="58.3"/>
    <n v="220"/>
    <n v="233.2"/>
    <x v="1"/>
    <x v="239"/>
    <x v="27"/>
  </r>
  <r>
    <x v="240"/>
    <x v="3"/>
    <n v="9"/>
    <x v="2"/>
    <x v="1"/>
    <n v="0"/>
    <s v="Product04"/>
    <x v="3"/>
    <x v="2"/>
    <n v="44"/>
    <n v="48.84"/>
    <n v="396"/>
    <n v="439.56000000000006"/>
    <x v="1"/>
    <x v="240"/>
    <x v="11"/>
  </r>
  <r>
    <x v="240"/>
    <x v="6"/>
    <n v="8"/>
    <x v="1"/>
    <x v="0"/>
    <n v="0"/>
    <s v="Product03"/>
    <x v="3"/>
    <x v="1"/>
    <n v="71"/>
    <n v="80.94"/>
    <n v="568"/>
    <n v="647.52"/>
    <x v="1"/>
    <x v="240"/>
    <x v="11"/>
  </r>
  <r>
    <x v="241"/>
    <x v="26"/>
    <n v="2"/>
    <x v="2"/>
    <x v="1"/>
    <n v="0"/>
    <s v="Product27"/>
    <x v="4"/>
    <x v="2"/>
    <n v="48"/>
    <n v="57.120000000000005"/>
    <n v="96"/>
    <n v="114.24000000000001"/>
    <x v="1"/>
    <x v="241"/>
    <x v="12"/>
  </r>
  <r>
    <x v="242"/>
    <x v="9"/>
    <n v="14"/>
    <x v="2"/>
    <x v="1"/>
    <n v="0"/>
    <s v="Product14"/>
    <x v="2"/>
    <x v="1"/>
    <n v="112"/>
    <n v="146.72"/>
    <n v="1568"/>
    <n v="2054.08"/>
    <x v="1"/>
    <x v="242"/>
    <x v="14"/>
  </r>
  <r>
    <x v="243"/>
    <x v="21"/>
    <n v="13"/>
    <x v="1"/>
    <x v="0"/>
    <n v="0"/>
    <s v="Product16"/>
    <x v="2"/>
    <x v="3"/>
    <n v="13"/>
    <n v="16.64"/>
    <n v="169"/>
    <n v="216.32"/>
    <x v="1"/>
    <x v="243"/>
    <x v="24"/>
  </r>
  <r>
    <x v="243"/>
    <x v="26"/>
    <n v="8"/>
    <x v="2"/>
    <x v="0"/>
    <n v="0"/>
    <s v="Product27"/>
    <x v="4"/>
    <x v="2"/>
    <n v="48"/>
    <n v="57.120000000000005"/>
    <n v="384"/>
    <n v="456.96000000000004"/>
    <x v="1"/>
    <x v="243"/>
    <x v="24"/>
  </r>
  <r>
    <x v="244"/>
    <x v="13"/>
    <n v="9"/>
    <x v="0"/>
    <x v="0"/>
    <n v="0"/>
    <s v="Product34"/>
    <x v="4"/>
    <x v="2"/>
    <n v="55"/>
    <n v="58.3"/>
    <n v="495"/>
    <n v="524.69999999999993"/>
    <x v="1"/>
    <x v="244"/>
    <x v="0"/>
  </r>
  <r>
    <x v="244"/>
    <x v="38"/>
    <n v="6"/>
    <x v="1"/>
    <x v="0"/>
    <n v="0"/>
    <s v="Product33"/>
    <x v="4"/>
    <x v="1"/>
    <n v="95"/>
    <n v="119.7"/>
    <n v="570"/>
    <n v="718.2"/>
    <x v="1"/>
    <x v="244"/>
    <x v="0"/>
  </r>
  <r>
    <x v="245"/>
    <x v="2"/>
    <n v="4"/>
    <x v="1"/>
    <x v="1"/>
    <n v="0"/>
    <s v="Product13"/>
    <x v="2"/>
    <x v="1"/>
    <n v="112"/>
    <n v="122.08"/>
    <n v="448"/>
    <n v="488.32"/>
    <x v="1"/>
    <x v="245"/>
    <x v="1"/>
  </r>
  <r>
    <x v="246"/>
    <x v="14"/>
    <n v="10"/>
    <x v="2"/>
    <x v="0"/>
    <n v="0"/>
    <s v="Product20"/>
    <x v="0"/>
    <x v="2"/>
    <n v="61"/>
    <n v="76.25"/>
    <n v="610"/>
    <n v="762.5"/>
    <x v="1"/>
    <x v="246"/>
    <x v="3"/>
  </r>
  <r>
    <x v="247"/>
    <x v="13"/>
    <n v="7"/>
    <x v="2"/>
    <x v="0"/>
    <n v="0"/>
    <s v="Product34"/>
    <x v="4"/>
    <x v="2"/>
    <n v="55"/>
    <n v="58.3"/>
    <n v="385"/>
    <n v="408.09999999999997"/>
    <x v="1"/>
    <x v="247"/>
    <x v="16"/>
  </r>
  <r>
    <x v="248"/>
    <x v="27"/>
    <n v="4"/>
    <x v="1"/>
    <x v="1"/>
    <n v="0"/>
    <s v="Product15"/>
    <x v="2"/>
    <x v="3"/>
    <n v="12"/>
    <n v="15.719999999999999"/>
    <n v="48"/>
    <n v="62.879999999999995"/>
    <x v="1"/>
    <x v="248"/>
    <x v="20"/>
  </r>
  <r>
    <x v="248"/>
    <x v="26"/>
    <n v="1"/>
    <x v="1"/>
    <x v="0"/>
    <n v="0"/>
    <s v="Product27"/>
    <x v="4"/>
    <x v="2"/>
    <n v="48"/>
    <n v="57.120000000000005"/>
    <n v="48"/>
    <n v="57.120000000000005"/>
    <x v="1"/>
    <x v="248"/>
    <x v="20"/>
  </r>
  <r>
    <x v="249"/>
    <x v="22"/>
    <n v="7"/>
    <x v="1"/>
    <x v="0"/>
    <n v="0"/>
    <s v="Product22"/>
    <x v="0"/>
    <x v="0"/>
    <n v="121"/>
    <n v="141.57"/>
    <n v="847"/>
    <n v="990.99"/>
    <x v="1"/>
    <x v="249"/>
    <x v="21"/>
  </r>
  <r>
    <x v="250"/>
    <x v="39"/>
    <n v="12"/>
    <x v="0"/>
    <x v="1"/>
    <n v="0"/>
    <s v="Product17"/>
    <x v="2"/>
    <x v="0"/>
    <n v="134"/>
    <n v="156.78"/>
    <n v="1608"/>
    <n v="1881.3600000000001"/>
    <x v="1"/>
    <x v="250"/>
    <x v="4"/>
  </r>
  <r>
    <x v="251"/>
    <x v="37"/>
    <n v="6"/>
    <x v="2"/>
    <x v="0"/>
    <n v="0"/>
    <s v="Product09"/>
    <x v="3"/>
    <x v="3"/>
    <n v="6"/>
    <n v="7.8599999999999994"/>
    <n v="36"/>
    <n v="47.16"/>
    <x v="1"/>
    <x v="251"/>
    <x v="26"/>
  </r>
  <r>
    <x v="252"/>
    <x v="31"/>
    <n v="7"/>
    <x v="1"/>
    <x v="1"/>
    <n v="0"/>
    <s v="Product11"/>
    <x v="2"/>
    <x v="2"/>
    <n v="44"/>
    <n v="48.4"/>
    <n v="308"/>
    <n v="338.8"/>
    <x v="1"/>
    <x v="252"/>
    <x v="6"/>
  </r>
  <r>
    <x v="253"/>
    <x v="35"/>
    <n v="5"/>
    <x v="2"/>
    <x v="0"/>
    <n v="0"/>
    <s v="Product12"/>
    <x v="2"/>
    <x v="1"/>
    <n v="73"/>
    <n v="94.17"/>
    <n v="365"/>
    <n v="470.85"/>
    <x v="1"/>
    <x v="253"/>
    <x v="22"/>
  </r>
  <r>
    <x v="254"/>
    <x v="25"/>
    <n v="14"/>
    <x v="2"/>
    <x v="1"/>
    <n v="0"/>
    <s v="Product08"/>
    <x v="3"/>
    <x v="1"/>
    <n v="83"/>
    <n v="94.62"/>
    <n v="1162"/>
    <n v="1324.68"/>
    <x v="1"/>
    <x v="254"/>
    <x v="29"/>
  </r>
  <r>
    <x v="255"/>
    <x v="14"/>
    <n v="5"/>
    <x v="1"/>
    <x v="0"/>
    <n v="0"/>
    <s v="Product20"/>
    <x v="0"/>
    <x v="2"/>
    <n v="61"/>
    <n v="76.25"/>
    <n v="305"/>
    <n v="381.25"/>
    <x v="1"/>
    <x v="255"/>
    <x v="17"/>
  </r>
  <r>
    <x v="256"/>
    <x v="20"/>
    <n v="13"/>
    <x v="2"/>
    <x v="1"/>
    <n v="0"/>
    <s v="Product10"/>
    <x v="2"/>
    <x v="0"/>
    <n v="148"/>
    <n v="164.28"/>
    <n v="1924"/>
    <n v="2135.64"/>
    <x v="1"/>
    <x v="256"/>
    <x v="23"/>
  </r>
  <r>
    <x v="256"/>
    <x v="5"/>
    <n v="13"/>
    <x v="1"/>
    <x v="0"/>
    <n v="0"/>
    <s v="Product31"/>
    <x v="4"/>
    <x v="1"/>
    <n v="93"/>
    <n v="104.16"/>
    <n v="1209"/>
    <n v="1354.08"/>
    <x v="1"/>
    <x v="256"/>
    <x v="23"/>
  </r>
  <r>
    <x v="257"/>
    <x v="26"/>
    <n v="8"/>
    <x v="2"/>
    <x v="1"/>
    <n v="0"/>
    <s v="Product27"/>
    <x v="4"/>
    <x v="2"/>
    <n v="48"/>
    <n v="57.120000000000005"/>
    <n v="384"/>
    <n v="456.96000000000004"/>
    <x v="1"/>
    <x v="257"/>
    <x v="30"/>
  </r>
  <r>
    <x v="258"/>
    <x v="26"/>
    <n v="4"/>
    <x v="0"/>
    <x v="0"/>
    <n v="0"/>
    <s v="Product27"/>
    <x v="4"/>
    <x v="2"/>
    <n v="48"/>
    <n v="57.120000000000005"/>
    <n v="192"/>
    <n v="228.48000000000002"/>
    <x v="1"/>
    <x v="258"/>
    <x v="7"/>
  </r>
  <r>
    <x v="258"/>
    <x v="1"/>
    <n v="8"/>
    <x v="0"/>
    <x v="0"/>
    <n v="0"/>
    <s v="Product38"/>
    <x v="1"/>
    <x v="1"/>
    <n v="72"/>
    <n v="79.92"/>
    <n v="576"/>
    <n v="639.36"/>
    <x v="1"/>
    <x v="258"/>
    <x v="7"/>
  </r>
  <r>
    <x v="259"/>
    <x v="11"/>
    <n v="15"/>
    <x v="1"/>
    <x v="1"/>
    <n v="0"/>
    <s v="Product44"/>
    <x v="1"/>
    <x v="1"/>
    <n v="76"/>
    <n v="82.08"/>
    <n v="1140"/>
    <n v="1231.2"/>
    <x v="1"/>
    <x v="259"/>
    <x v="9"/>
  </r>
  <r>
    <x v="260"/>
    <x v="27"/>
    <n v="12"/>
    <x v="2"/>
    <x v="0"/>
    <n v="0"/>
    <s v="Product15"/>
    <x v="2"/>
    <x v="3"/>
    <n v="12"/>
    <n v="15.719999999999999"/>
    <n v="144"/>
    <n v="188.64"/>
    <x v="1"/>
    <x v="260"/>
    <x v="18"/>
  </r>
  <r>
    <x v="261"/>
    <x v="29"/>
    <n v="7"/>
    <x v="1"/>
    <x v="0"/>
    <n v="0"/>
    <s v="Product02"/>
    <x v="3"/>
    <x v="1"/>
    <n v="105"/>
    <n v="142.80000000000001"/>
    <n v="735"/>
    <n v="999.60000000000014"/>
    <x v="1"/>
    <x v="261"/>
    <x v="11"/>
  </r>
  <r>
    <x v="262"/>
    <x v="33"/>
    <n v="2"/>
    <x v="2"/>
    <x v="0"/>
    <n v="0"/>
    <s v="Product28"/>
    <x v="4"/>
    <x v="3"/>
    <n v="37"/>
    <n v="41.81"/>
    <n v="74"/>
    <n v="83.62"/>
    <x v="1"/>
    <x v="262"/>
    <x v="12"/>
  </r>
  <r>
    <x v="262"/>
    <x v="26"/>
    <n v="2"/>
    <x v="1"/>
    <x v="0"/>
    <n v="0"/>
    <s v="Product27"/>
    <x v="4"/>
    <x v="2"/>
    <n v="48"/>
    <n v="57.120000000000005"/>
    <n v="96"/>
    <n v="114.24000000000001"/>
    <x v="1"/>
    <x v="262"/>
    <x v="12"/>
  </r>
  <r>
    <x v="263"/>
    <x v="41"/>
    <n v="10"/>
    <x v="0"/>
    <x v="1"/>
    <n v="0"/>
    <s v="Product41"/>
    <x v="1"/>
    <x v="0"/>
    <n v="138"/>
    <n v="173.88"/>
    <n v="1380"/>
    <n v="1738.8"/>
    <x v="1"/>
    <x v="263"/>
    <x v="14"/>
  </r>
  <r>
    <x v="263"/>
    <x v="25"/>
    <n v="5"/>
    <x v="0"/>
    <x v="0"/>
    <n v="0"/>
    <s v="Product08"/>
    <x v="3"/>
    <x v="1"/>
    <n v="83"/>
    <n v="94.62"/>
    <n v="415"/>
    <n v="473.1"/>
    <x v="1"/>
    <x v="263"/>
    <x v="14"/>
  </r>
  <r>
    <x v="263"/>
    <x v="20"/>
    <n v="9"/>
    <x v="1"/>
    <x v="1"/>
    <n v="0"/>
    <s v="Product10"/>
    <x v="2"/>
    <x v="0"/>
    <n v="148"/>
    <n v="164.28"/>
    <n v="1332"/>
    <n v="1478.52"/>
    <x v="1"/>
    <x v="263"/>
    <x v="14"/>
  </r>
  <r>
    <x v="263"/>
    <x v="3"/>
    <n v="12"/>
    <x v="1"/>
    <x v="0"/>
    <n v="0"/>
    <s v="Product04"/>
    <x v="3"/>
    <x v="2"/>
    <n v="44"/>
    <n v="48.84"/>
    <n v="528"/>
    <n v="586.08000000000004"/>
    <x v="1"/>
    <x v="263"/>
    <x v="14"/>
  </r>
  <r>
    <x v="263"/>
    <x v="14"/>
    <n v="14"/>
    <x v="2"/>
    <x v="1"/>
    <n v="0"/>
    <s v="Product20"/>
    <x v="0"/>
    <x v="2"/>
    <n v="61"/>
    <n v="76.25"/>
    <n v="854"/>
    <n v="1067.5"/>
    <x v="1"/>
    <x v="263"/>
    <x v="14"/>
  </r>
  <r>
    <x v="264"/>
    <x v="11"/>
    <n v="9"/>
    <x v="2"/>
    <x v="0"/>
    <n v="0"/>
    <s v="Product44"/>
    <x v="1"/>
    <x v="1"/>
    <n v="76"/>
    <n v="82.08"/>
    <n v="684"/>
    <n v="738.72"/>
    <x v="1"/>
    <x v="264"/>
    <x v="24"/>
  </r>
  <r>
    <x v="264"/>
    <x v="24"/>
    <n v="4"/>
    <x v="0"/>
    <x v="1"/>
    <n v="0"/>
    <s v="Product05"/>
    <x v="3"/>
    <x v="0"/>
    <n v="133"/>
    <n v="155.61000000000001"/>
    <n v="532"/>
    <n v="622.44000000000005"/>
    <x v="1"/>
    <x v="264"/>
    <x v="24"/>
  </r>
  <r>
    <x v="264"/>
    <x v="38"/>
    <n v="3"/>
    <x v="1"/>
    <x v="1"/>
    <n v="0"/>
    <s v="Product33"/>
    <x v="4"/>
    <x v="1"/>
    <n v="95"/>
    <n v="119.7"/>
    <n v="285"/>
    <n v="359.1"/>
    <x v="1"/>
    <x v="264"/>
    <x v="24"/>
  </r>
  <r>
    <x v="265"/>
    <x v="25"/>
    <n v="14"/>
    <x v="1"/>
    <x v="0"/>
    <n v="0"/>
    <s v="Product08"/>
    <x v="3"/>
    <x v="1"/>
    <n v="83"/>
    <n v="94.62"/>
    <n v="1162"/>
    <n v="1324.68"/>
    <x v="1"/>
    <x v="265"/>
    <x v="2"/>
  </r>
  <r>
    <x v="266"/>
    <x v="33"/>
    <n v="8"/>
    <x v="0"/>
    <x v="0"/>
    <n v="0"/>
    <s v="Product28"/>
    <x v="4"/>
    <x v="3"/>
    <n v="37"/>
    <n v="41.81"/>
    <n v="296"/>
    <n v="334.48"/>
    <x v="1"/>
    <x v="266"/>
    <x v="26"/>
  </r>
  <r>
    <x v="267"/>
    <x v="34"/>
    <n v="13"/>
    <x v="1"/>
    <x v="1"/>
    <n v="0"/>
    <s v="Product39"/>
    <x v="1"/>
    <x v="3"/>
    <n v="37"/>
    <n v="42.55"/>
    <n v="481"/>
    <n v="553.15"/>
    <x v="1"/>
    <x v="267"/>
    <x v="5"/>
  </r>
  <r>
    <x v="267"/>
    <x v="32"/>
    <n v="6"/>
    <x v="2"/>
    <x v="0"/>
    <n v="0"/>
    <s v="Product21"/>
    <x v="0"/>
    <x v="0"/>
    <n v="126"/>
    <n v="162.54"/>
    <n v="756"/>
    <n v="975.24"/>
    <x v="1"/>
    <x v="267"/>
    <x v="5"/>
  </r>
  <r>
    <x v="268"/>
    <x v="42"/>
    <n v="6"/>
    <x v="2"/>
    <x v="1"/>
    <n v="0"/>
    <s v="Product26"/>
    <x v="4"/>
    <x v="3"/>
    <n v="18"/>
    <n v="24.66"/>
    <n v="108"/>
    <n v="147.96"/>
    <x v="1"/>
    <x v="268"/>
    <x v="22"/>
  </r>
  <r>
    <x v="269"/>
    <x v="10"/>
    <n v="15"/>
    <x v="0"/>
    <x v="0"/>
    <n v="0"/>
    <s v="Product42"/>
    <x v="1"/>
    <x v="0"/>
    <n v="120"/>
    <n v="162"/>
    <n v="1800"/>
    <n v="2430"/>
    <x v="1"/>
    <x v="269"/>
    <x v="17"/>
  </r>
  <r>
    <x v="270"/>
    <x v="19"/>
    <n v="15"/>
    <x v="1"/>
    <x v="1"/>
    <n v="0"/>
    <s v="Product29"/>
    <x v="4"/>
    <x v="2"/>
    <n v="47"/>
    <n v="53.11"/>
    <n v="705"/>
    <n v="796.65"/>
    <x v="1"/>
    <x v="270"/>
    <x v="23"/>
  </r>
  <r>
    <x v="271"/>
    <x v="29"/>
    <n v="8"/>
    <x v="2"/>
    <x v="1"/>
    <n v="0"/>
    <s v="Product02"/>
    <x v="3"/>
    <x v="1"/>
    <n v="105"/>
    <n v="142.80000000000001"/>
    <n v="840"/>
    <n v="1142.4000000000001"/>
    <x v="1"/>
    <x v="271"/>
    <x v="8"/>
  </r>
  <r>
    <x v="272"/>
    <x v="39"/>
    <n v="14"/>
    <x v="2"/>
    <x v="1"/>
    <n v="0"/>
    <s v="Product17"/>
    <x v="2"/>
    <x v="0"/>
    <n v="134"/>
    <n v="156.78"/>
    <n v="1876"/>
    <n v="2194.92"/>
    <x v="1"/>
    <x v="272"/>
    <x v="10"/>
  </r>
  <r>
    <x v="273"/>
    <x v="17"/>
    <n v="10"/>
    <x v="1"/>
    <x v="1"/>
    <n v="0"/>
    <s v="Product40"/>
    <x v="1"/>
    <x v="1"/>
    <n v="90"/>
    <n v="115.2"/>
    <n v="900"/>
    <n v="1152"/>
    <x v="1"/>
    <x v="273"/>
    <x v="18"/>
  </r>
  <r>
    <x v="273"/>
    <x v="16"/>
    <n v="4"/>
    <x v="2"/>
    <x v="1"/>
    <n v="0"/>
    <s v="Product01"/>
    <x v="3"/>
    <x v="1"/>
    <n v="98"/>
    <n v="103.88"/>
    <n v="392"/>
    <n v="415.52"/>
    <x v="1"/>
    <x v="273"/>
    <x v="18"/>
  </r>
  <r>
    <x v="274"/>
    <x v="3"/>
    <n v="8"/>
    <x v="2"/>
    <x v="0"/>
    <n v="0"/>
    <s v="Product04"/>
    <x v="3"/>
    <x v="2"/>
    <n v="44"/>
    <n v="48.84"/>
    <n v="352"/>
    <n v="390.72"/>
    <x v="1"/>
    <x v="274"/>
    <x v="19"/>
  </r>
  <r>
    <x v="275"/>
    <x v="30"/>
    <n v="7"/>
    <x v="2"/>
    <x v="1"/>
    <n v="0"/>
    <s v="Product18"/>
    <x v="2"/>
    <x v="3"/>
    <n v="37"/>
    <n v="49.21"/>
    <n v="259"/>
    <n v="344.47"/>
    <x v="1"/>
    <x v="275"/>
    <x v="27"/>
  </r>
  <r>
    <x v="276"/>
    <x v="35"/>
    <n v="7"/>
    <x v="1"/>
    <x v="0"/>
    <n v="0"/>
    <s v="Product12"/>
    <x v="2"/>
    <x v="1"/>
    <n v="73"/>
    <n v="94.17"/>
    <n v="511"/>
    <n v="659.19"/>
    <x v="1"/>
    <x v="276"/>
    <x v="11"/>
  </r>
  <r>
    <x v="277"/>
    <x v="13"/>
    <n v="4"/>
    <x v="2"/>
    <x v="1"/>
    <n v="0"/>
    <s v="Product34"/>
    <x v="4"/>
    <x v="2"/>
    <n v="55"/>
    <n v="58.3"/>
    <n v="220"/>
    <n v="233.2"/>
    <x v="1"/>
    <x v="277"/>
    <x v="12"/>
  </r>
  <r>
    <x v="277"/>
    <x v="23"/>
    <n v="12"/>
    <x v="2"/>
    <x v="0"/>
    <n v="0"/>
    <s v="Product43"/>
    <x v="1"/>
    <x v="1"/>
    <n v="67"/>
    <n v="83.08"/>
    <n v="804"/>
    <n v="996.96"/>
    <x v="1"/>
    <x v="277"/>
    <x v="12"/>
  </r>
  <r>
    <x v="278"/>
    <x v="38"/>
    <n v="15"/>
    <x v="2"/>
    <x v="1"/>
    <n v="0"/>
    <s v="Product33"/>
    <x v="4"/>
    <x v="1"/>
    <n v="95"/>
    <n v="119.7"/>
    <n v="1425"/>
    <n v="1795.5"/>
    <x v="1"/>
    <x v="278"/>
    <x v="2"/>
  </r>
  <r>
    <x v="279"/>
    <x v="36"/>
    <n v="7"/>
    <x v="2"/>
    <x v="0"/>
    <n v="0"/>
    <s v="Product07"/>
    <x v="3"/>
    <x v="2"/>
    <n v="43"/>
    <n v="47.730000000000004"/>
    <n v="301"/>
    <n v="334.11"/>
    <x v="1"/>
    <x v="279"/>
    <x v="3"/>
  </r>
  <r>
    <x v="280"/>
    <x v="7"/>
    <n v="7"/>
    <x v="1"/>
    <x v="1"/>
    <n v="0"/>
    <s v="Product25"/>
    <x v="0"/>
    <x v="3"/>
    <n v="7"/>
    <n v="8.33"/>
    <n v="49"/>
    <n v="58.31"/>
    <x v="1"/>
    <x v="280"/>
    <x v="15"/>
  </r>
  <r>
    <x v="280"/>
    <x v="27"/>
    <n v="8"/>
    <x v="2"/>
    <x v="0"/>
    <n v="0"/>
    <s v="Product15"/>
    <x v="2"/>
    <x v="3"/>
    <n v="12"/>
    <n v="15.719999999999999"/>
    <n v="96"/>
    <n v="125.75999999999999"/>
    <x v="1"/>
    <x v="280"/>
    <x v="15"/>
  </r>
  <r>
    <x v="281"/>
    <x v="41"/>
    <n v="2"/>
    <x v="2"/>
    <x v="1"/>
    <n v="0"/>
    <s v="Product41"/>
    <x v="1"/>
    <x v="0"/>
    <n v="138"/>
    <n v="173.88"/>
    <n v="276"/>
    <n v="347.76"/>
    <x v="1"/>
    <x v="281"/>
    <x v="16"/>
  </r>
  <r>
    <x v="282"/>
    <x v="30"/>
    <n v="2"/>
    <x v="2"/>
    <x v="0"/>
    <n v="0"/>
    <s v="Product18"/>
    <x v="2"/>
    <x v="3"/>
    <n v="37"/>
    <n v="49.21"/>
    <n v="74"/>
    <n v="98.42"/>
    <x v="1"/>
    <x v="282"/>
    <x v="21"/>
  </r>
  <r>
    <x v="283"/>
    <x v="18"/>
    <n v="12"/>
    <x v="1"/>
    <x v="1"/>
    <n v="0"/>
    <s v="Product32"/>
    <x v="4"/>
    <x v="1"/>
    <n v="89"/>
    <n v="117.48"/>
    <n v="1068"/>
    <n v="1409.76"/>
    <x v="1"/>
    <x v="283"/>
    <x v="26"/>
  </r>
  <r>
    <x v="284"/>
    <x v="33"/>
    <n v="12"/>
    <x v="2"/>
    <x v="1"/>
    <n v="0"/>
    <s v="Product28"/>
    <x v="4"/>
    <x v="3"/>
    <n v="37"/>
    <n v="41.81"/>
    <n v="444"/>
    <n v="501.72"/>
    <x v="1"/>
    <x v="284"/>
    <x v="6"/>
  </r>
  <r>
    <x v="285"/>
    <x v="7"/>
    <n v="7"/>
    <x v="2"/>
    <x v="0"/>
    <n v="0"/>
    <s v="Product25"/>
    <x v="0"/>
    <x v="3"/>
    <n v="7"/>
    <n v="8.33"/>
    <n v="49"/>
    <n v="58.31"/>
    <x v="1"/>
    <x v="285"/>
    <x v="22"/>
  </r>
  <r>
    <x v="286"/>
    <x v="38"/>
    <n v="9"/>
    <x v="2"/>
    <x v="0"/>
    <n v="0"/>
    <s v="Product33"/>
    <x v="4"/>
    <x v="1"/>
    <n v="95"/>
    <n v="119.7"/>
    <n v="855"/>
    <n v="1077.3"/>
    <x v="1"/>
    <x v="286"/>
    <x v="29"/>
  </r>
  <r>
    <x v="287"/>
    <x v="3"/>
    <n v="2"/>
    <x v="1"/>
    <x v="0"/>
    <n v="0"/>
    <s v="Product04"/>
    <x v="3"/>
    <x v="2"/>
    <n v="44"/>
    <n v="48.84"/>
    <n v="88"/>
    <n v="97.68"/>
    <x v="1"/>
    <x v="287"/>
    <x v="17"/>
  </r>
  <r>
    <x v="288"/>
    <x v="41"/>
    <n v="8"/>
    <x v="1"/>
    <x v="1"/>
    <n v="0"/>
    <s v="Product41"/>
    <x v="1"/>
    <x v="0"/>
    <n v="138"/>
    <n v="173.88"/>
    <n v="1104"/>
    <n v="1391.04"/>
    <x v="1"/>
    <x v="288"/>
    <x v="30"/>
  </r>
  <r>
    <x v="289"/>
    <x v="20"/>
    <n v="12"/>
    <x v="2"/>
    <x v="0"/>
    <n v="0"/>
    <s v="Product10"/>
    <x v="2"/>
    <x v="0"/>
    <n v="148"/>
    <n v="164.28"/>
    <n v="1776"/>
    <n v="1971.3600000000001"/>
    <x v="1"/>
    <x v="289"/>
    <x v="7"/>
  </r>
  <r>
    <x v="290"/>
    <x v="10"/>
    <n v="8"/>
    <x v="0"/>
    <x v="0"/>
    <n v="0"/>
    <s v="Product42"/>
    <x v="1"/>
    <x v="0"/>
    <n v="120"/>
    <n v="162"/>
    <n v="960"/>
    <n v="1296"/>
    <x v="1"/>
    <x v="290"/>
    <x v="9"/>
  </r>
  <r>
    <x v="291"/>
    <x v="13"/>
    <n v="6"/>
    <x v="2"/>
    <x v="1"/>
    <n v="0"/>
    <s v="Product34"/>
    <x v="4"/>
    <x v="2"/>
    <n v="55"/>
    <n v="58.3"/>
    <n v="330"/>
    <n v="349.79999999999995"/>
    <x v="1"/>
    <x v="291"/>
    <x v="18"/>
  </r>
  <r>
    <x v="292"/>
    <x v="30"/>
    <n v="2"/>
    <x v="1"/>
    <x v="0"/>
    <n v="0"/>
    <s v="Product18"/>
    <x v="2"/>
    <x v="3"/>
    <n v="37"/>
    <n v="49.21"/>
    <n v="74"/>
    <n v="98.42"/>
    <x v="1"/>
    <x v="292"/>
    <x v="19"/>
  </r>
  <r>
    <x v="293"/>
    <x v="15"/>
    <n v="14"/>
    <x v="2"/>
    <x v="1"/>
    <n v="0"/>
    <s v="Product06"/>
    <x v="3"/>
    <x v="1"/>
    <n v="75"/>
    <n v="85.5"/>
    <n v="1050"/>
    <n v="1197"/>
    <x v="1"/>
    <x v="293"/>
    <x v="27"/>
  </r>
  <r>
    <x v="293"/>
    <x v="26"/>
    <n v="1"/>
    <x v="1"/>
    <x v="0"/>
    <n v="0"/>
    <s v="Product27"/>
    <x v="4"/>
    <x v="2"/>
    <n v="48"/>
    <n v="57.120000000000005"/>
    <n v="48"/>
    <n v="57.120000000000005"/>
    <x v="1"/>
    <x v="293"/>
    <x v="27"/>
  </r>
  <r>
    <x v="294"/>
    <x v="11"/>
    <n v="2"/>
    <x v="2"/>
    <x v="1"/>
    <n v="0"/>
    <s v="Product44"/>
    <x v="1"/>
    <x v="1"/>
    <n v="76"/>
    <n v="82.08"/>
    <n v="152"/>
    <n v="164.16"/>
    <x v="1"/>
    <x v="294"/>
    <x v="11"/>
  </r>
  <r>
    <x v="294"/>
    <x v="39"/>
    <n v="12"/>
    <x v="2"/>
    <x v="1"/>
    <n v="0"/>
    <s v="Product17"/>
    <x v="2"/>
    <x v="0"/>
    <n v="134"/>
    <n v="156.78"/>
    <n v="1608"/>
    <n v="1881.3600000000001"/>
    <x v="1"/>
    <x v="294"/>
    <x v="11"/>
  </r>
  <r>
    <x v="294"/>
    <x v="6"/>
    <n v="13"/>
    <x v="1"/>
    <x v="1"/>
    <n v="0"/>
    <s v="Product03"/>
    <x v="3"/>
    <x v="1"/>
    <n v="71"/>
    <n v="80.94"/>
    <n v="923"/>
    <n v="1052.22"/>
    <x v="1"/>
    <x v="294"/>
    <x v="11"/>
  </r>
  <r>
    <x v="295"/>
    <x v="6"/>
    <n v="10"/>
    <x v="1"/>
    <x v="0"/>
    <n v="0"/>
    <s v="Product03"/>
    <x v="3"/>
    <x v="1"/>
    <n v="71"/>
    <n v="80.94"/>
    <n v="710"/>
    <n v="809.4"/>
    <x v="1"/>
    <x v="295"/>
    <x v="12"/>
  </r>
  <r>
    <x v="295"/>
    <x v="42"/>
    <n v="1"/>
    <x v="1"/>
    <x v="1"/>
    <n v="0"/>
    <s v="Product26"/>
    <x v="4"/>
    <x v="3"/>
    <n v="18"/>
    <n v="24.66"/>
    <n v="18"/>
    <n v="24.66"/>
    <x v="1"/>
    <x v="295"/>
    <x v="12"/>
  </r>
  <r>
    <x v="296"/>
    <x v="35"/>
    <n v="5"/>
    <x v="2"/>
    <x v="1"/>
    <n v="0"/>
    <s v="Product12"/>
    <x v="2"/>
    <x v="1"/>
    <n v="73"/>
    <n v="94.17"/>
    <n v="365"/>
    <n v="470.85"/>
    <x v="1"/>
    <x v="296"/>
    <x v="2"/>
  </r>
  <r>
    <x v="297"/>
    <x v="21"/>
    <n v="9"/>
    <x v="1"/>
    <x v="0"/>
    <n v="0"/>
    <s v="Product16"/>
    <x v="2"/>
    <x v="3"/>
    <n v="13"/>
    <n v="16.64"/>
    <n v="117"/>
    <n v="149.76"/>
    <x v="1"/>
    <x v="297"/>
    <x v="16"/>
  </r>
  <r>
    <x v="298"/>
    <x v="21"/>
    <n v="2"/>
    <x v="2"/>
    <x v="0"/>
    <n v="0"/>
    <s v="Product16"/>
    <x v="2"/>
    <x v="3"/>
    <n v="13"/>
    <n v="16.64"/>
    <n v="26"/>
    <n v="33.28"/>
    <x v="1"/>
    <x v="298"/>
    <x v="21"/>
  </r>
  <r>
    <x v="298"/>
    <x v="18"/>
    <n v="12"/>
    <x v="2"/>
    <x v="1"/>
    <n v="0"/>
    <s v="Product32"/>
    <x v="4"/>
    <x v="1"/>
    <n v="89"/>
    <n v="117.48"/>
    <n v="1068"/>
    <n v="1409.76"/>
    <x v="1"/>
    <x v="298"/>
    <x v="21"/>
  </r>
  <r>
    <x v="298"/>
    <x v="32"/>
    <n v="11"/>
    <x v="2"/>
    <x v="1"/>
    <n v="0"/>
    <s v="Product21"/>
    <x v="0"/>
    <x v="0"/>
    <n v="126"/>
    <n v="162.54"/>
    <n v="1386"/>
    <n v="1787.9399999999998"/>
    <x v="1"/>
    <x v="298"/>
    <x v="21"/>
  </r>
  <r>
    <x v="299"/>
    <x v="28"/>
    <n v="14"/>
    <x v="2"/>
    <x v="1"/>
    <n v="0"/>
    <s v="Product30"/>
    <x v="4"/>
    <x v="0"/>
    <n v="148"/>
    <n v="201.28"/>
    <n v="2072"/>
    <n v="2817.92"/>
    <x v="1"/>
    <x v="299"/>
    <x v="29"/>
  </r>
  <r>
    <x v="300"/>
    <x v="31"/>
    <n v="10"/>
    <x v="0"/>
    <x v="1"/>
    <n v="0"/>
    <s v="Product11"/>
    <x v="2"/>
    <x v="2"/>
    <n v="44"/>
    <n v="48.4"/>
    <n v="440"/>
    <n v="484"/>
    <x v="1"/>
    <x v="300"/>
    <x v="17"/>
  </r>
  <r>
    <x v="300"/>
    <x v="27"/>
    <n v="7"/>
    <x v="2"/>
    <x v="0"/>
    <n v="0"/>
    <s v="Product15"/>
    <x v="2"/>
    <x v="3"/>
    <n v="12"/>
    <n v="15.719999999999999"/>
    <n v="84"/>
    <n v="110.03999999999999"/>
    <x v="1"/>
    <x v="300"/>
    <x v="17"/>
  </r>
  <r>
    <x v="301"/>
    <x v="19"/>
    <n v="8"/>
    <x v="1"/>
    <x v="0"/>
    <n v="0"/>
    <s v="Product29"/>
    <x v="4"/>
    <x v="2"/>
    <n v="47"/>
    <n v="53.11"/>
    <n v="376"/>
    <n v="424.88"/>
    <x v="1"/>
    <x v="301"/>
    <x v="7"/>
  </r>
  <r>
    <x v="301"/>
    <x v="20"/>
    <n v="2"/>
    <x v="1"/>
    <x v="1"/>
    <n v="0"/>
    <s v="Product10"/>
    <x v="2"/>
    <x v="0"/>
    <n v="148"/>
    <n v="164.28"/>
    <n v="296"/>
    <n v="328.56"/>
    <x v="1"/>
    <x v="301"/>
    <x v="7"/>
  </r>
  <r>
    <x v="302"/>
    <x v="36"/>
    <n v="3"/>
    <x v="1"/>
    <x v="0"/>
    <n v="0"/>
    <s v="Product07"/>
    <x v="3"/>
    <x v="2"/>
    <n v="43"/>
    <n v="47.730000000000004"/>
    <n v="129"/>
    <n v="143.19"/>
    <x v="1"/>
    <x v="302"/>
    <x v="8"/>
  </r>
  <r>
    <x v="303"/>
    <x v="12"/>
    <n v="13"/>
    <x v="2"/>
    <x v="0"/>
    <n v="0"/>
    <s v="Product23"/>
    <x v="0"/>
    <x v="0"/>
    <n v="141"/>
    <n v="149.46"/>
    <n v="1833"/>
    <n v="1942.98"/>
    <x v="1"/>
    <x v="303"/>
    <x v="9"/>
  </r>
  <r>
    <x v="303"/>
    <x v="38"/>
    <n v="14"/>
    <x v="2"/>
    <x v="0"/>
    <n v="0"/>
    <s v="Product33"/>
    <x v="4"/>
    <x v="1"/>
    <n v="95"/>
    <n v="119.7"/>
    <n v="1330"/>
    <n v="1675.8"/>
    <x v="1"/>
    <x v="303"/>
    <x v="9"/>
  </r>
  <r>
    <x v="304"/>
    <x v="21"/>
    <n v="4"/>
    <x v="2"/>
    <x v="0"/>
    <n v="0"/>
    <s v="Product16"/>
    <x v="2"/>
    <x v="3"/>
    <n v="13"/>
    <n v="16.64"/>
    <n v="52"/>
    <n v="66.56"/>
    <x v="1"/>
    <x v="304"/>
    <x v="10"/>
  </r>
  <r>
    <x v="305"/>
    <x v="11"/>
    <n v="11"/>
    <x v="1"/>
    <x v="0"/>
    <n v="0"/>
    <s v="Product44"/>
    <x v="1"/>
    <x v="1"/>
    <n v="76"/>
    <n v="82.08"/>
    <n v="836"/>
    <n v="902.88"/>
    <x v="1"/>
    <x v="305"/>
    <x v="19"/>
  </r>
  <r>
    <x v="305"/>
    <x v="19"/>
    <n v="14"/>
    <x v="2"/>
    <x v="1"/>
    <n v="0"/>
    <s v="Product29"/>
    <x v="4"/>
    <x v="2"/>
    <n v="47"/>
    <n v="53.11"/>
    <n v="658"/>
    <n v="743.54"/>
    <x v="1"/>
    <x v="305"/>
    <x v="19"/>
  </r>
  <r>
    <x v="306"/>
    <x v="24"/>
    <n v="5"/>
    <x v="2"/>
    <x v="1"/>
    <n v="0"/>
    <s v="Product05"/>
    <x v="3"/>
    <x v="0"/>
    <n v="133"/>
    <n v="155.61000000000001"/>
    <n v="665"/>
    <n v="778.05000000000007"/>
    <x v="1"/>
    <x v="306"/>
    <x v="27"/>
  </r>
  <r>
    <x v="307"/>
    <x v="40"/>
    <n v="13"/>
    <x v="0"/>
    <x v="1"/>
    <n v="0"/>
    <s v="Product19"/>
    <x v="2"/>
    <x v="0"/>
    <n v="150"/>
    <n v="210"/>
    <n v="1950"/>
    <n v="2730"/>
    <x v="1"/>
    <x v="307"/>
    <x v="12"/>
  </r>
  <r>
    <x v="307"/>
    <x v="8"/>
    <n v="8"/>
    <x v="1"/>
    <x v="0"/>
    <n v="0"/>
    <s v="Product37"/>
    <x v="1"/>
    <x v="1"/>
    <n v="67"/>
    <n v="85.76"/>
    <n v="536"/>
    <n v="686.08"/>
    <x v="1"/>
    <x v="307"/>
    <x v="12"/>
  </r>
  <r>
    <x v="308"/>
    <x v="34"/>
    <n v="15"/>
    <x v="0"/>
    <x v="0"/>
    <n v="0"/>
    <s v="Product39"/>
    <x v="1"/>
    <x v="3"/>
    <n v="37"/>
    <n v="42.55"/>
    <n v="555"/>
    <n v="638.25"/>
    <x v="1"/>
    <x v="308"/>
    <x v="13"/>
  </r>
  <r>
    <x v="309"/>
    <x v="24"/>
    <n v="9"/>
    <x v="1"/>
    <x v="0"/>
    <n v="0"/>
    <s v="Product05"/>
    <x v="3"/>
    <x v="0"/>
    <n v="133"/>
    <n v="155.61000000000001"/>
    <n v="1197"/>
    <n v="1400.4900000000002"/>
    <x v="1"/>
    <x v="309"/>
    <x v="14"/>
  </r>
  <r>
    <x v="309"/>
    <x v="34"/>
    <n v="5"/>
    <x v="2"/>
    <x v="0"/>
    <n v="0"/>
    <s v="Product39"/>
    <x v="1"/>
    <x v="3"/>
    <n v="37"/>
    <n v="42.55"/>
    <n v="185"/>
    <n v="212.75"/>
    <x v="1"/>
    <x v="309"/>
    <x v="14"/>
  </r>
  <r>
    <x v="310"/>
    <x v="15"/>
    <n v="6"/>
    <x v="1"/>
    <x v="1"/>
    <n v="0"/>
    <s v="Product06"/>
    <x v="3"/>
    <x v="1"/>
    <n v="75"/>
    <n v="85.5"/>
    <n v="450"/>
    <n v="513"/>
    <x v="1"/>
    <x v="310"/>
    <x v="24"/>
  </r>
  <r>
    <x v="310"/>
    <x v="23"/>
    <n v="6"/>
    <x v="2"/>
    <x v="1"/>
    <n v="0"/>
    <s v="Product43"/>
    <x v="1"/>
    <x v="1"/>
    <n v="67"/>
    <n v="83.08"/>
    <n v="402"/>
    <n v="498.48"/>
    <x v="1"/>
    <x v="310"/>
    <x v="24"/>
  </r>
  <r>
    <x v="310"/>
    <x v="7"/>
    <n v="5"/>
    <x v="2"/>
    <x v="1"/>
    <n v="0"/>
    <s v="Product25"/>
    <x v="0"/>
    <x v="3"/>
    <n v="7"/>
    <n v="8.33"/>
    <n v="35"/>
    <n v="41.65"/>
    <x v="1"/>
    <x v="310"/>
    <x v="24"/>
  </r>
  <r>
    <x v="311"/>
    <x v="27"/>
    <n v="13"/>
    <x v="2"/>
    <x v="1"/>
    <n v="0"/>
    <s v="Product15"/>
    <x v="2"/>
    <x v="3"/>
    <n v="12"/>
    <n v="15.719999999999999"/>
    <n v="156"/>
    <n v="204.35999999999999"/>
    <x v="1"/>
    <x v="311"/>
    <x v="25"/>
  </r>
  <r>
    <x v="312"/>
    <x v="29"/>
    <n v="1"/>
    <x v="2"/>
    <x v="1"/>
    <n v="0"/>
    <s v="Product02"/>
    <x v="3"/>
    <x v="1"/>
    <n v="105"/>
    <n v="142.80000000000001"/>
    <n v="105"/>
    <n v="142.80000000000001"/>
    <x v="1"/>
    <x v="312"/>
    <x v="3"/>
  </r>
  <r>
    <x v="313"/>
    <x v="24"/>
    <n v="12"/>
    <x v="0"/>
    <x v="0"/>
    <n v="0"/>
    <s v="Product05"/>
    <x v="3"/>
    <x v="0"/>
    <n v="133"/>
    <n v="155.61000000000001"/>
    <n v="1596"/>
    <n v="1867.3200000000002"/>
    <x v="1"/>
    <x v="313"/>
    <x v="16"/>
  </r>
  <r>
    <x v="314"/>
    <x v="41"/>
    <n v="9"/>
    <x v="2"/>
    <x v="0"/>
    <n v="0"/>
    <s v="Product41"/>
    <x v="1"/>
    <x v="0"/>
    <n v="138"/>
    <n v="173.88"/>
    <n v="1242"/>
    <n v="1564.92"/>
    <x v="1"/>
    <x v="314"/>
    <x v="4"/>
  </r>
  <r>
    <x v="314"/>
    <x v="6"/>
    <n v="3"/>
    <x v="2"/>
    <x v="0"/>
    <n v="0"/>
    <s v="Product03"/>
    <x v="3"/>
    <x v="1"/>
    <n v="71"/>
    <n v="80.94"/>
    <n v="213"/>
    <n v="242.82"/>
    <x v="1"/>
    <x v="314"/>
    <x v="4"/>
  </r>
  <r>
    <x v="315"/>
    <x v="4"/>
    <n v="15"/>
    <x v="1"/>
    <x v="1"/>
    <n v="0"/>
    <s v="Product35"/>
    <x v="4"/>
    <x v="3"/>
    <n v="5"/>
    <n v="6.7"/>
    <n v="75"/>
    <n v="100.5"/>
    <x v="1"/>
    <x v="315"/>
    <x v="26"/>
  </r>
  <r>
    <x v="315"/>
    <x v="1"/>
    <n v="4"/>
    <x v="2"/>
    <x v="1"/>
    <n v="0"/>
    <s v="Product38"/>
    <x v="1"/>
    <x v="1"/>
    <n v="72"/>
    <n v="79.92"/>
    <n v="288"/>
    <n v="319.68"/>
    <x v="1"/>
    <x v="315"/>
    <x v="26"/>
  </r>
  <r>
    <x v="316"/>
    <x v="19"/>
    <n v="3"/>
    <x v="2"/>
    <x v="1"/>
    <n v="0"/>
    <s v="Product29"/>
    <x v="4"/>
    <x v="2"/>
    <n v="47"/>
    <n v="53.11"/>
    <n v="141"/>
    <n v="159.32999999999998"/>
    <x v="1"/>
    <x v="316"/>
    <x v="29"/>
  </r>
  <r>
    <x v="317"/>
    <x v="8"/>
    <n v="15"/>
    <x v="1"/>
    <x v="0"/>
    <n v="0"/>
    <s v="Product37"/>
    <x v="1"/>
    <x v="1"/>
    <n v="67"/>
    <n v="85.76"/>
    <n v="1005"/>
    <n v="1286.4000000000001"/>
    <x v="1"/>
    <x v="317"/>
    <x v="17"/>
  </r>
  <r>
    <x v="318"/>
    <x v="42"/>
    <n v="14"/>
    <x v="1"/>
    <x v="1"/>
    <n v="0"/>
    <s v="Product26"/>
    <x v="4"/>
    <x v="3"/>
    <n v="18"/>
    <n v="24.66"/>
    <n v="252"/>
    <n v="345.24"/>
    <x v="1"/>
    <x v="318"/>
    <x v="7"/>
  </r>
  <r>
    <x v="319"/>
    <x v="38"/>
    <n v="8"/>
    <x v="0"/>
    <x v="1"/>
    <n v="0"/>
    <s v="Product33"/>
    <x v="4"/>
    <x v="1"/>
    <n v="95"/>
    <n v="119.7"/>
    <n v="760"/>
    <n v="957.6"/>
    <x v="1"/>
    <x v="319"/>
    <x v="8"/>
  </r>
  <r>
    <x v="320"/>
    <x v="38"/>
    <n v="6"/>
    <x v="2"/>
    <x v="0"/>
    <n v="0"/>
    <s v="Product33"/>
    <x v="4"/>
    <x v="1"/>
    <n v="95"/>
    <n v="119.7"/>
    <n v="570"/>
    <n v="718.2"/>
    <x v="1"/>
    <x v="320"/>
    <x v="9"/>
  </r>
  <r>
    <x v="320"/>
    <x v="16"/>
    <n v="10"/>
    <x v="2"/>
    <x v="0"/>
    <n v="0"/>
    <s v="Product01"/>
    <x v="3"/>
    <x v="1"/>
    <n v="98"/>
    <n v="103.88"/>
    <n v="980"/>
    <n v="1038.8"/>
    <x v="1"/>
    <x v="320"/>
    <x v="9"/>
  </r>
  <r>
    <x v="321"/>
    <x v="30"/>
    <n v="14"/>
    <x v="1"/>
    <x v="0"/>
    <n v="0"/>
    <s v="Product18"/>
    <x v="2"/>
    <x v="3"/>
    <n v="37"/>
    <n v="49.21"/>
    <n v="518"/>
    <n v="688.94"/>
    <x v="1"/>
    <x v="321"/>
    <x v="10"/>
  </r>
  <r>
    <x v="321"/>
    <x v="42"/>
    <n v="5"/>
    <x v="2"/>
    <x v="1"/>
    <n v="0"/>
    <s v="Product26"/>
    <x v="4"/>
    <x v="3"/>
    <n v="18"/>
    <n v="24.66"/>
    <n v="90"/>
    <n v="123.3"/>
    <x v="1"/>
    <x v="321"/>
    <x v="10"/>
  </r>
  <r>
    <x v="322"/>
    <x v="23"/>
    <n v="12"/>
    <x v="1"/>
    <x v="0"/>
    <n v="0"/>
    <s v="Product43"/>
    <x v="1"/>
    <x v="1"/>
    <n v="67"/>
    <n v="83.08"/>
    <n v="804"/>
    <n v="996.96"/>
    <x v="1"/>
    <x v="322"/>
    <x v="18"/>
  </r>
  <r>
    <x v="323"/>
    <x v="35"/>
    <n v="12"/>
    <x v="2"/>
    <x v="0"/>
    <n v="0"/>
    <s v="Product12"/>
    <x v="2"/>
    <x v="1"/>
    <n v="73"/>
    <n v="94.17"/>
    <n v="876"/>
    <n v="1130.04"/>
    <x v="1"/>
    <x v="323"/>
    <x v="19"/>
  </r>
  <r>
    <x v="324"/>
    <x v="18"/>
    <n v="14"/>
    <x v="2"/>
    <x v="0"/>
    <n v="0"/>
    <s v="Product32"/>
    <x v="4"/>
    <x v="1"/>
    <n v="89"/>
    <n v="117.48"/>
    <n v="1246"/>
    <n v="1644.72"/>
    <x v="1"/>
    <x v="324"/>
    <x v="27"/>
  </r>
  <r>
    <x v="324"/>
    <x v="18"/>
    <n v="8"/>
    <x v="2"/>
    <x v="1"/>
    <n v="0"/>
    <s v="Product32"/>
    <x v="4"/>
    <x v="1"/>
    <n v="89"/>
    <n v="117.48"/>
    <n v="712"/>
    <n v="939.84"/>
    <x v="1"/>
    <x v="324"/>
    <x v="27"/>
  </r>
  <r>
    <x v="325"/>
    <x v="43"/>
    <n v="4"/>
    <x v="2"/>
    <x v="1"/>
    <n v="0"/>
    <s v="Product36"/>
    <x v="4"/>
    <x v="1"/>
    <n v="90"/>
    <n v="96.3"/>
    <n v="360"/>
    <n v="385.2"/>
    <x v="1"/>
    <x v="325"/>
    <x v="13"/>
  </r>
  <r>
    <x v="325"/>
    <x v="11"/>
    <n v="9"/>
    <x v="2"/>
    <x v="1"/>
    <n v="0"/>
    <s v="Product44"/>
    <x v="1"/>
    <x v="1"/>
    <n v="76"/>
    <n v="82.08"/>
    <n v="684"/>
    <n v="738.72"/>
    <x v="1"/>
    <x v="325"/>
    <x v="13"/>
  </r>
  <r>
    <x v="325"/>
    <x v="1"/>
    <n v="3"/>
    <x v="0"/>
    <x v="1"/>
    <n v="0"/>
    <s v="Product38"/>
    <x v="1"/>
    <x v="1"/>
    <n v="72"/>
    <n v="79.92"/>
    <n v="216"/>
    <n v="239.76"/>
    <x v="1"/>
    <x v="325"/>
    <x v="13"/>
  </r>
  <r>
    <x v="326"/>
    <x v="13"/>
    <n v="13"/>
    <x v="2"/>
    <x v="0"/>
    <n v="0"/>
    <s v="Product34"/>
    <x v="4"/>
    <x v="2"/>
    <n v="55"/>
    <n v="58.3"/>
    <n v="715"/>
    <n v="757.9"/>
    <x v="1"/>
    <x v="326"/>
    <x v="28"/>
  </r>
  <r>
    <x v="327"/>
    <x v="31"/>
    <n v="5"/>
    <x v="2"/>
    <x v="1"/>
    <n v="0"/>
    <s v="Product11"/>
    <x v="2"/>
    <x v="2"/>
    <n v="44"/>
    <n v="48.4"/>
    <n v="220"/>
    <n v="242"/>
    <x v="1"/>
    <x v="327"/>
    <x v="2"/>
  </r>
  <r>
    <x v="328"/>
    <x v="36"/>
    <n v="15"/>
    <x v="2"/>
    <x v="0"/>
    <n v="0"/>
    <s v="Product07"/>
    <x v="3"/>
    <x v="2"/>
    <n v="43"/>
    <n v="47.730000000000004"/>
    <n v="645"/>
    <n v="715.95"/>
    <x v="1"/>
    <x v="328"/>
    <x v="3"/>
  </r>
  <r>
    <x v="329"/>
    <x v="4"/>
    <n v="1"/>
    <x v="2"/>
    <x v="0"/>
    <n v="0"/>
    <s v="Product35"/>
    <x v="4"/>
    <x v="3"/>
    <n v="5"/>
    <n v="6.7"/>
    <n v="5"/>
    <n v="6.7"/>
    <x v="1"/>
    <x v="329"/>
    <x v="16"/>
  </r>
  <r>
    <x v="330"/>
    <x v="1"/>
    <n v="14"/>
    <x v="1"/>
    <x v="0"/>
    <n v="0"/>
    <s v="Product38"/>
    <x v="1"/>
    <x v="1"/>
    <n v="72"/>
    <n v="79.92"/>
    <n v="1008"/>
    <n v="1118.8800000000001"/>
    <x v="1"/>
    <x v="330"/>
    <x v="4"/>
  </r>
  <r>
    <x v="331"/>
    <x v="40"/>
    <n v="9"/>
    <x v="2"/>
    <x v="0"/>
    <n v="0"/>
    <s v="Product19"/>
    <x v="2"/>
    <x v="0"/>
    <n v="150"/>
    <n v="210"/>
    <n v="1350"/>
    <n v="1890"/>
    <x v="1"/>
    <x v="331"/>
    <x v="26"/>
  </r>
  <r>
    <x v="331"/>
    <x v="11"/>
    <n v="12"/>
    <x v="1"/>
    <x v="0"/>
    <n v="0"/>
    <s v="Product44"/>
    <x v="1"/>
    <x v="1"/>
    <n v="76"/>
    <n v="82.08"/>
    <n v="912"/>
    <n v="984.96"/>
    <x v="1"/>
    <x v="331"/>
    <x v="26"/>
  </r>
  <r>
    <x v="332"/>
    <x v="25"/>
    <n v="10"/>
    <x v="2"/>
    <x v="0"/>
    <n v="0"/>
    <s v="Product08"/>
    <x v="3"/>
    <x v="1"/>
    <n v="83"/>
    <n v="94.62"/>
    <n v="830"/>
    <n v="946.2"/>
    <x v="1"/>
    <x v="332"/>
    <x v="5"/>
  </r>
  <r>
    <x v="333"/>
    <x v="29"/>
    <n v="15"/>
    <x v="1"/>
    <x v="0"/>
    <n v="0"/>
    <s v="Product02"/>
    <x v="3"/>
    <x v="1"/>
    <n v="105"/>
    <n v="142.80000000000001"/>
    <n v="1575"/>
    <n v="2142"/>
    <x v="1"/>
    <x v="333"/>
    <x v="22"/>
  </r>
  <r>
    <x v="334"/>
    <x v="11"/>
    <n v="15"/>
    <x v="0"/>
    <x v="0"/>
    <n v="0"/>
    <s v="Product44"/>
    <x v="1"/>
    <x v="1"/>
    <n v="76"/>
    <n v="82.08"/>
    <n v="1140"/>
    <n v="1231.2"/>
    <x v="1"/>
    <x v="334"/>
    <x v="29"/>
  </r>
  <r>
    <x v="335"/>
    <x v="27"/>
    <n v="10"/>
    <x v="2"/>
    <x v="1"/>
    <n v="0"/>
    <s v="Product15"/>
    <x v="2"/>
    <x v="3"/>
    <n v="12"/>
    <n v="15.719999999999999"/>
    <n v="120"/>
    <n v="157.19999999999999"/>
    <x v="1"/>
    <x v="335"/>
    <x v="17"/>
  </r>
  <r>
    <x v="336"/>
    <x v="43"/>
    <n v="3"/>
    <x v="1"/>
    <x v="0"/>
    <n v="0"/>
    <s v="Product36"/>
    <x v="4"/>
    <x v="1"/>
    <n v="90"/>
    <n v="96.3"/>
    <n v="270"/>
    <n v="288.89999999999998"/>
    <x v="1"/>
    <x v="336"/>
    <x v="23"/>
  </r>
  <r>
    <x v="337"/>
    <x v="0"/>
    <n v="14"/>
    <x v="1"/>
    <x v="1"/>
    <n v="0"/>
    <s v="Product24"/>
    <x v="0"/>
    <x v="0"/>
    <n v="144"/>
    <n v="156.96"/>
    <n v="2016"/>
    <n v="2197.44"/>
    <x v="1"/>
    <x v="337"/>
    <x v="19"/>
  </r>
  <r>
    <x v="338"/>
    <x v="10"/>
    <n v="3"/>
    <x v="2"/>
    <x v="1"/>
    <n v="0"/>
    <s v="Product42"/>
    <x v="1"/>
    <x v="0"/>
    <n v="120"/>
    <n v="162"/>
    <n v="360"/>
    <n v="486"/>
    <x v="1"/>
    <x v="338"/>
    <x v="24"/>
  </r>
  <r>
    <x v="339"/>
    <x v="1"/>
    <n v="8"/>
    <x v="2"/>
    <x v="0"/>
    <n v="0"/>
    <s v="Product38"/>
    <x v="1"/>
    <x v="1"/>
    <n v="72"/>
    <n v="79.92"/>
    <n v="576"/>
    <n v="639.36"/>
    <x v="1"/>
    <x v="339"/>
    <x v="25"/>
  </r>
  <r>
    <x v="340"/>
    <x v="35"/>
    <n v="15"/>
    <x v="0"/>
    <x v="0"/>
    <n v="0"/>
    <s v="Product12"/>
    <x v="2"/>
    <x v="1"/>
    <n v="73"/>
    <n v="94.17"/>
    <n v="1095"/>
    <n v="1412.55"/>
    <x v="1"/>
    <x v="340"/>
    <x v="0"/>
  </r>
  <r>
    <x v="341"/>
    <x v="27"/>
    <n v="15"/>
    <x v="0"/>
    <x v="1"/>
    <n v="0"/>
    <s v="Product15"/>
    <x v="2"/>
    <x v="3"/>
    <n v="12"/>
    <n v="15.719999999999999"/>
    <n v="180"/>
    <n v="235.79999999999998"/>
    <x v="1"/>
    <x v="341"/>
    <x v="1"/>
  </r>
  <r>
    <x v="341"/>
    <x v="28"/>
    <n v="15"/>
    <x v="2"/>
    <x v="1"/>
    <n v="0"/>
    <s v="Product30"/>
    <x v="4"/>
    <x v="0"/>
    <n v="148"/>
    <n v="201.28"/>
    <n v="2220"/>
    <n v="3019.2"/>
    <x v="1"/>
    <x v="341"/>
    <x v="1"/>
  </r>
  <r>
    <x v="341"/>
    <x v="4"/>
    <n v="5"/>
    <x v="2"/>
    <x v="1"/>
    <n v="0"/>
    <s v="Product35"/>
    <x v="4"/>
    <x v="3"/>
    <n v="5"/>
    <n v="6.7"/>
    <n v="25"/>
    <n v="33.5"/>
    <x v="1"/>
    <x v="341"/>
    <x v="1"/>
  </r>
  <r>
    <x v="342"/>
    <x v="14"/>
    <n v="11"/>
    <x v="1"/>
    <x v="0"/>
    <n v="0"/>
    <s v="Product20"/>
    <x v="0"/>
    <x v="2"/>
    <n v="61"/>
    <n v="76.25"/>
    <n v="671"/>
    <n v="838.75"/>
    <x v="1"/>
    <x v="342"/>
    <x v="2"/>
  </r>
  <r>
    <x v="343"/>
    <x v="25"/>
    <n v="10"/>
    <x v="2"/>
    <x v="0"/>
    <n v="0"/>
    <s v="Product08"/>
    <x v="3"/>
    <x v="1"/>
    <n v="83"/>
    <n v="94.62"/>
    <n v="830"/>
    <n v="946.2"/>
    <x v="1"/>
    <x v="343"/>
    <x v="3"/>
  </r>
  <r>
    <x v="344"/>
    <x v="40"/>
    <n v="15"/>
    <x v="2"/>
    <x v="1"/>
    <n v="0"/>
    <s v="Product19"/>
    <x v="2"/>
    <x v="0"/>
    <n v="150"/>
    <n v="210"/>
    <n v="2250"/>
    <n v="3150"/>
    <x v="1"/>
    <x v="344"/>
    <x v="15"/>
  </r>
  <r>
    <x v="345"/>
    <x v="23"/>
    <n v="13"/>
    <x v="2"/>
    <x v="1"/>
    <n v="0"/>
    <s v="Product43"/>
    <x v="1"/>
    <x v="1"/>
    <n v="67"/>
    <n v="83.08"/>
    <n v="871"/>
    <n v="1080.04"/>
    <x v="1"/>
    <x v="345"/>
    <x v="16"/>
  </r>
  <r>
    <x v="345"/>
    <x v="27"/>
    <n v="13"/>
    <x v="1"/>
    <x v="0"/>
    <n v="0"/>
    <s v="Product15"/>
    <x v="2"/>
    <x v="3"/>
    <n v="12"/>
    <n v="15.719999999999999"/>
    <n v="156"/>
    <n v="204.35999999999999"/>
    <x v="1"/>
    <x v="345"/>
    <x v="16"/>
  </r>
  <r>
    <x v="345"/>
    <x v="10"/>
    <n v="13"/>
    <x v="2"/>
    <x v="1"/>
    <n v="0"/>
    <s v="Product42"/>
    <x v="1"/>
    <x v="0"/>
    <n v="120"/>
    <n v="162"/>
    <n v="1560"/>
    <n v="2106"/>
    <x v="1"/>
    <x v="345"/>
    <x v="16"/>
  </r>
  <r>
    <x v="346"/>
    <x v="17"/>
    <n v="13"/>
    <x v="1"/>
    <x v="1"/>
    <n v="0"/>
    <s v="Product40"/>
    <x v="1"/>
    <x v="1"/>
    <n v="90"/>
    <n v="115.2"/>
    <n v="1170"/>
    <n v="1497.6000000000001"/>
    <x v="1"/>
    <x v="346"/>
    <x v="20"/>
  </r>
  <r>
    <x v="347"/>
    <x v="43"/>
    <n v="11"/>
    <x v="0"/>
    <x v="1"/>
    <n v="0"/>
    <s v="Product36"/>
    <x v="4"/>
    <x v="1"/>
    <n v="90"/>
    <n v="96.3"/>
    <n v="990"/>
    <n v="1059.3"/>
    <x v="1"/>
    <x v="347"/>
    <x v="21"/>
  </r>
  <r>
    <x v="347"/>
    <x v="40"/>
    <n v="10"/>
    <x v="0"/>
    <x v="0"/>
    <n v="0"/>
    <s v="Product19"/>
    <x v="2"/>
    <x v="0"/>
    <n v="150"/>
    <n v="210"/>
    <n v="1500"/>
    <n v="2100"/>
    <x v="1"/>
    <x v="347"/>
    <x v="21"/>
  </r>
  <r>
    <x v="348"/>
    <x v="26"/>
    <n v="8"/>
    <x v="1"/>
    <x v="1"/>
    <n v="0"/>
    <s v="Product27"/>
    <x v="4"/>
    <x v="2"/>
    <n v="48"/>
    <n v="57.120000000000005"/>
    <n v="384"/>
    <n v="456.96000000000004"/>
    <x v="1"/>
    <x v="348"/>
    <x v="4"/>
  </r>
  <r>
    <x v="349"/>
    <x v="30"/>
    <n v="7"/>
    <x v="2"/>
    <x v="0"/>
    <n v="0"/>
    <s v="Product18"/>
    <x v="2"/>
    <x v="3"/>
    <n v="37"/>
    <n v="49.21"/>
    <n v="259"/>
    <n v="344.47"/>
    <x v="1"/>
    <x v="349"/>
    <x v="26"/>
  </r>
  <r>
    <x v="350"/>
    <x v="26"/>
    <n v="10"/>
    <x v="0"/>
    <x v="1"/>
    <n v="0"/>
    <s v="Product27"/>
    <x v="4"/>
    <x v="2"/>
    <n v="48"/>
    <n v="57.120000000000005"/>
    <n v="480"/>
    <n v="571.20000000000005"/>
    <x v="1"/>
    <x v="350"/>
    <x v="22"/>
  </r>
  <r>
    <x v="351"/>
    <x v="29"/>
    <n v="1"/>
    <x v="2"/>
    <x v="1"/>
    <n v="0"/>
    <s v="Product02"/>
    <x v="3"/>
    <x v="1"/>
    <n v="105"/>
    <n v="142.80000000000001"/>
    <n v="105"/>
    <n v="142.80000000000001"/>
    <x v="1"/>
    <x v="351"/>
    <x v="29"/>
  </r>
  <r>
    <x v="352"/>
    <x v="35"/>
    <n v="14"/>
    <x v="2"/>
    <x v="1"/>
    <n v="0"/>
    <s v="Product12"/>
    <x v="2"/>
    <x v="1"/>
    <n v="73"/>
    <n v="94.17"/>
    <n v="1022"/>
    <n v="1318.38"/>
    <x v="1"/>
    <x v="352"/>
    <x v="17"/>
  </r>
  <r>
    <x v="353"/>
    <x v="39"/>
    <n v="8"/>
    <x v="1"/>
    <x v="0"/>
    <n v="0"/>
    <s v="Product17"/>
    <x v="2"/>
    <x v="0"/>
    <n v="134"/>
    <n v="156.78"/>
    <n v="1072"/>
    <n v="1254.24"/>
    <x v="1"/>
    <x v="353"/>
    <x v="23"/>
  </r>
  <r>
    <x v="354"/>
    <x v="13"/>
    <n v="8"/>
    <x v="2"/>
    <x v="1"/>
    <n v="0"/>
    <s v="Product34"/>
    <x v="4"/>
    <x v="2"/>
    <n v="55"/>
    <n v="58.3"/>
    <n v="440"/>
    <n v="466.4"/>
    <x v="1"/>
    <x v="354"/>
    <x v="7"/>
  </r>
  <r>
    <x v="355"/>
    <x v="14"/>
    <n v="6"/>
    <x v="2"/>
    <x v="1"/>
    <n v="0"/>
    <s v="Product20"/>
    <x v="0"/>
    <x v="2"/>
    <n v="61"/>
    <n v="76.25"/>
    <n v="366"/>
    <n v="457.5"/>
    <x v="1"/>
    <x v="355"/>
    <x v="10"/>
  </r>
  <r>
    <x v="356"/>
    <x v="43"/>
    <n v="12"/>
    <x v="1"/>
    <x v="0"/>
    <n v="0"/>
    <s v="Product36"/>
    <x v="4"/>
    <x v="1"/>
    <n v="90"/>
    <n v="96.3"/>
    <n v="1080"/>
    <n v="1155.5999999999999"/>
    <x v="1"/>
    <x v="356"/>
    <x v="19"/>
  </r>
  <r>
    <x v="357"/>
    <x v="3"/>
    <n v="5"/>
    <x v="2"/>
    <x v="1"/>
    <n v="0"/>
    <s v="Product04"/>
    <x v="3"/>
    <x v="2"/>
    <n v="44"/>
    <n v="48.84"/>
    <n v="220"/>
    <n v="244.20000000000002"/>
    <x v="1"/>
    <x v="357"/>
    <x v="11"/>
  </r>
  <r>
    <x v="358"/>
    <x v="18"/>
    <n v="5"/>
    <x v="2"/>
    <x v="0"/>
    <n v="0"/>
    <s v="Product32"/>
    <x v="4"/>
    <x v="1"/>
    <n v="89"/>
    <n v="117.48"/>
    <n v="445"/>
    <n v="587.4"/>
    <x v="1"/>
    <x v="358"/>
    <x v="12"/>
  </r>
  <r>
    <x v="359"/>
    <x v="13"/>
    <n v="15"/>
    <x v="2"/>
    <x v="0"/>
    <n v="0"/>
    <s v="Product34"/>
    <x v="4"/>
    <x v="2"/>
    <n v="55"/>
    <n v="58.3"/>
    <n v="825"/>
    <n v="874.5"/>
    <x v="1"/>
    <x v="359"/>
    <x v="13"/>
  </r>
  <r>
    <x v="360"/>
    <x v="5"/>
    <n v="8"/>
    <x v="2"/>
    <x v="1"/>
    <n v="0"/>
    <s v="Product31"/>
    <x v="4"/>
    <x v="1"/>
    <n v="93"/>
    <n v="104.16"/>
    <n v="744"/>
    <n v="833.28"/>
    <x v="1"/>
    <x v="360"/>
    <x v="14"/>
  </r>
  <r>
    <x v="361"/>
    <x v="27"/>
    <n v="2"/>
    <x v="2"/>
    <x v="0"/>
    <n v="0"/>
    <s v="Product15"/>
    <x v="2"/>
    <x v="3"/>
    <n v="12"/>
    <n v="15.719999999999999"/>
    <n v="24"/>
    <n v="31.439999999999998"/>
    <x v="1"/>
    <x v="361"/>
    <x v="24"/>
  </r>
  <r>
    <x v="362"/>
    <x v="33"/>
    <n v="5"/>
    <x v="0"/>
    <x v="1"/>
    <n v="0"/>
    <s v="Product28"/>
    <x v="4"/>
    <x v="3"/>
    <n v="37"/>
    <n v="41.81"/>
    <n v="185"/>
    <n v="209.05"/>
    <x v="1"/>
    <x v="362"/>
    <x v="2"/>
  </r>
  <r>
    <x v="363"/>
    <x v="42"/>
    <n v="10"/>
    <x v="2"/>
    <x v="1"/>
    <n v="0"/>
    <s v="Product26"/>
    <x v="4"/>
    <x v="3"/>
    <n v="18"/>
    <n v="24.66"/>
    <n v="180"/>
    <n v="246.6"/>
    <x v="1"/>
    <x v="363"/>
    <x v="3"/>
  </r>
  <r>
    <x v="363"/>
    <x v="11"/>
    <n v="15"/>
    <x v="2"/>
    <x v="1"/>
    <n v="0"/>
    <s v="Product44"/>
    <x v="1"/>
    <x v="1"/>
    <n v="76"/>
    <n v="82.08"/>
    <n v="1140"/>
    <n v="1231.2"/>
    <x v="1"/>
    <x v="363"/>
    <x v="3"/>
  </r>
  <r>
    <x v="364"/>
    <x v="1"/>
    <n v="12"/>
    <x v="2"/>
    <x v="1"/>
    <n v="0"/>
    <s v="Product38"/>
    <x v="1"/>
    <x v="1"/>
    <n v="72"/>
    <n v="79.92"/>
    <n v="864"/>
    <n v="959.04"/>
    <x v="1"/>
    <x v="364"/>
    <x v="20"/>
  </r>
  <r>
    <x v="364"/>
    <x v="21"/>
    <n v="13"/>
    <x v="2"/>
    <x v="0"/>
    <n v="0"/>
    <s v="Product16"/>
    <x v="2"/>
    <x v="3"/>
    <n v="13"/>
    <n v="16.64"/>
    <n v="169"/>
    <n v="216.32"/>
    <x v="1"/>
    <x v="364"/>
    <x v="20"/>
  </r>
  <r>
    <x v="364"/>
    <x v="1"/>
    <n v="5"/>
    <x v="2"/>
    <x v="1"/>
    <n v="0"/>
    <s v="Product38"/>
    <x v="1"/>
    <x v="1"/>
    <n v="72"/>
    <n v="79.92"/>
    <n v="360"/>
    <n v="399.6"/>
    <x v="1"/>
    <x v="364"/>
    <x v="20"/>
  </r>
  <r>
    <x v="365"/>
    <x v="26"/>
    <n v="5"/>
    <x v="2"/>
    <x v="0"/>
    <n v="0"/>
    <s v="Product27"/>
    <x v="4"/>
    <x v="2"/>
    <n v="48"/>
    <n v="57.120000000000005"/>
    <n v="240"/>
    <n v="285.60000000000002"/>
    <x v="1"/>
    <x v="365"/>
    <x v="5"/>
  </r>
  <r>
    <x v="365"/>
    <x v="2"/>
    <n v="9"/>
    <x v="0"/>
    <x v="0"/>
    <n v="0"/>
    <s v="Product13"/>
    <x v="2"/>
    <x v="1"/>
    <n v="112"/>
    <n v="122.08"/>
    <n v="1008"/>
    <n v="1098.72"/>
    <x v="1"/>
    <x v="365"/>
    <x v="5"/>
  </r>
  <r>
    <x v="365"/>
    <x v="9"/>
    <n v="10"/>
    <x v="1"/>
    <x v="1"/>
    <n v="0"/>
    <s v="Product14"/>
    <x v="2"/>
    <x v="1"/>
    <n v="112"/>
    <n v="146.72"/>
    <n v="1120"/>
    <n v="1467.2"/>
    <x v="1"/>
    <x v="365"/>
    <x v="5"/>
  </r>
  <r>
    <x v="366"/>
    <x v="28"/>
    <n v="9"/>
    <x v="0"/>
    <x v="1"/>
    <n v="0"/>
    <s v="Product30"/>
    <x v="4"/>
    <x v="0"/>
    <n v="148"/>
    <n v="201.28"/>
    <n v="1332"/>
    <n v="1811.52"/>
    <x v="1"/>
    <x v="366"/>
    <x v="6"/>
  </r>
  <r>
    <x v="366"/>
    <x v="41"/>
    <n v="10"/>
    <x v="0"/>
    <x v="0"/>
    <n v="0"/>
    <s v="Product41"/>
    <x v="1"/>
    <x v="0"/>
    <n v="138"/>
    <n v="173.88"/>
    <n v="1380"/>
    <n v="1738.8"/>
    <x v="1"/>
    <x v="366"/>
    <x v="6"/>
  </r>
  <r>
    <x v="367"/>
    <x v="24"/>
    <n v="4"/>
    <x v="2"/>
    <x v="1"/>
    <n v="0"/>
    <s v="Product05"/>
    <x v="3"/>
    <x v="0"/>
    <n v="133"/>
    <n v="155.61000000000001"/>
    <n v="532"/>
    <n v="622.44000000000005"/>
    <x v="1"/>
    <x v="367"/>
    <x v="29"/>
  </r>
  <r>
    <x v="368"/>
    <x v="37"/>
    <n v="13"/>
    <x v="2"/>
    <x v="0"/>
    <n v="0"/>
    <s v="Product09"/>
    <x v="3"/>
    <x v="3"/>
    <n v="6"/>
    <n v="7.8599999999999994"/>
    <n v="78"/>
    <n v="102.17999999999999"/>
    <x v="1"/>
    <x v="368"/>
    <x v="17"/>
  </r>
  <r>
    <x v="369"/>
    <x v="11"/>
    <n v="7"/>
    <x v="2"/>
    <x v="0"/>
    <n v="0"/>
    <s v="Product44"/>
    <x v="1"/>
    <x v="1"/>
    <n v="76"/>
    <n v="82.08"/>
    <n v="532"/>
    <n v="574.55999999999995"/>
    <x v="1"/>
    <x v="369"/>
    <x v="8"/>
  </r>
  <r>
    <x v="369"/>
    <x v="31"/>
    <n v="14"/>
    <x v="2"/>
    <x v="1"/>
    <n v="0"/>
    <s v="Product11"/>
    <x v="2"/>
    <x v="2"/>
    <n v="44"/>
    <n v="48.4"/>
    <n v="616"/>
    <n v="677.6"/>
    <x v="1"/>
    <x v="369"/>
    <x v="8"/>
  </r>
  <r>
    <x v="369"/>
    <x v="37"/>
    <n v="11"/>
    <x v="1"/>
    <x v="0"/>
    <n v="0"/>
    <s v="Product09"/>
    <x v="3"/>
    <x v="3"/>
    <n v="6"/>
    <n v="7.8599999999999994"/>
    <n v="66"/>
    <n v="86.46"/>
    <x v="1"/>
    <x v="369"/>
    <x v="8"/>
  </r>
  <r>
    <x v="370"/>
    <x v="15"/>
    <n v="10"/>
    <x v="2"/>
    <x v="0"/>
    <n v="0"/>
    <s v="Product06"/>
    <x v="3"/>
    <x v="1"/>
    <n v="75"/>
    <n v="85.5"/>
    <n v="750"/>
    <n v="855"/>
    <x v="1"/>
    <x v="370"/>
    <x v="10"/>
  </r>
  <r>
    <x v="371"/>
    <x v="25"/>
    <n v="15"/>
    <x v="2"/>
    <x v="0"/>
    <n v="0"/>
    <s v="Product08"/>
    <x v="3"/>
    <x v="1"/>
    <n v="83"/>
    <n v="94.62"/>
    <n v="1245"/>
    <n v="1419.3000000000002"/>
    <x v="1"/>
    <x v="371"/>
    <x v="28"/>
  </r>
  <r>
    <x v="371"/>
    <x v="10"/>
    <n v="1"/>
    <x v="0"/>
    <x v="1"/>
    <n v="0"/>
    <s v="Product42"/>
    <x v="1"/>
    <x v="0"/>
    <n v="120"/>
    <n v="162"/>
    <n v="120"/>
    <n v="162"/>
    <x v="1"/>
    <x v="371"/>
    <x v="28"/>
  </r>
  <r>
    <x v="372"/>
    <x v="41"/>
    <n v="14"/>
    <x v="2"/>
    <x v="0"/>
    <n v="0"/>
    <s v="Product41"/>
    <x v="1"/>
    <x v="0"/>
    <n v="138"/>
    <n v="173.88"/>
    <n v="1932"/>
    <n v="2434.3199999999997"/>
    <x v="1"/>
    <x v="372"/>
    <x v="24"/>
  </r>
  <r>
    <x v="373"/>
    <x v="38"/>
    <n v="12"/>
    <x v="1"/>
    <x v="0"/>
    <n v="0"/>
    <s v="Product33"/>
    <x v="4"/>
    <x v="1"/>
    <n v="95"/>
    <n v="119.7"/>
    <n v="1140"/>
    <n v="1436.4"/>
    <x v="1"/>
    <x v="373"/>
    <x v="25"/>
  </r>
  <r>
    <x v="373"/>
    <x v="31"/>
    <n v="6"/>
    <x v="1"/>
    <x v="0"/>
    <n v="0"/>
    <s v="Product11"/>
    <x v="2"/>
    <x v="2"/>
    <n v="44"/>
    <n v="48.4"/>
    <n v="264"/>
    <n v="290.39999999999998"/>
    <x v="1"/>
    <x v="373"/>
    <x v="25"/>
  </r>
  <r>
    <x v="373"/>
    <x v="31"/>
    <n v="3"/>
    <x v="0"/>
    <x v="1"/>
    <n v="0"/>
    <s v="Product11"/>
    <x v="2"/>
    <x v="2"/>
    <n v="44"/>
    <n v="48.4"/>
    <n v="132"/>
    <n v="145.19999999999999"/>
    <x v="1"/>
    <x v="373"/>
    <x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87E216-0AA9-4E66-A3A7-47BBD9AA680C}"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W3:Z24" firstHeaderRow="0" firstDataRow="1" firstDataCol="2"/>
  <pivotFields count="20">
    <pivotField compact="0" numFmtId="14" outline="0" showAll="0" defaultSubtotal="0">
      <items count="14">
        <item x="0"/>
        <item x="1"/>
        <item x="2"/>
        <item x="3"/>
        <item x="4"/>
        <item x="5"/>
        <item x="6"/>
        <item x="7"/>
        <item x="8"/>
        <item x="9"/>
        <item x="10"/>
        <item x="11"/>
        <item x="12"/>
        <item x="13"/>
      </items>
    </pivotField>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compact="0" outline="0" showAll="0" defaultSubtotal="0"/>
    <pivotField axis="axisRow"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items count="2">
        <item x="0"/>
        <item h="1" x="1"/>
      </items>
    </pivotField>
    <pivotField compact="0" numFmtId="166" outline="0" showAll="0" defaultSubtotal="0">
      <items count="14">
        <item h="1" x="0"/>
        <item x="1"/>
        <item h="1" x="2"/>
        <item h="1" x="3"/>
        <item h="1" x="4"/>
        <item h="1" x="5"/>
        <item h="1" x="6"/>
        <item h="1" x="7"/>
        <item h="1" x="8"/>
        <item h="1" x="9"/>
        <item h="1" x="10"/>
        <item h="1" x="11"/>
        <item h="1" x="12"/>
        <item h="1" x="13"/>
      </items>
    </pivotField>
    <pivotField compact="0" outline="0" showAll="0" defaultSubtotal="0"/>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 compact="0" outline="0" showAll="0" defaultSubtotal="0">
      <items count="6">
        <item x="0"/>
        <item x="1"/>
        <item x="2"/>
        <item x="3"/>
        <item x="4"/>
        <item x="5"/>
      </items>
    </pivotField>
    <pivotField compact="0" outline="0" showAll="0" defaultSubtotal="0">
      <items count="5">
        <item x="0"/>
        <item x="1"/>
        <item x="2"/>
        <item x="3"/>
        <item x="4"/>
      </items>
    </pivotField>
  </pivotFields>
  <rowFields count="2">
    <field x="1"/>
    <field x="8"/>
  </rowFields>
  <rowItems count="21">
    <i>
      <x/>
      <x v="1"/>
    </i>
    <i>
      <x v="2"/>
      <x v="1"/>
    </i>
    <i>
      <x v="3"/>
      <x v="2"/>
    </i>
    <i>
      <x v="5"/>
      <x v="1"/>
    </i>
    <i>
      <x v="12"/>
      <x v="1"/>
    </i>
    <i>
      <x v="13"/>
      <x v="1"/>
    </i>
    <i>
      <x v="19"/>
      <x v="2"/>
    </i>
    <i>
      <x v="22"/>
      <x/>
    </i>
    <i>
      <x v="23"/>
      <x/>
    </i>
    <i>
      <x v="24"/>
      <x v="3"/>
    </i>
    <i>
      <x v="28"/>
      <x v="2"/>
    </i>
    <i>
      <x v="30"/>
      <x v="1"/>
    </i>
    <i>
      <x v="31"/>
      <x v="1"/>
    </i>
    <i>
      <x v="33"/>
      <x v="2"/>
    </i>
    <i>
      <x v="34"/>
      <x v="3"/>
    </i>
    <i>
      <x v="36"/>
      <x v="1"/>
    </i>
    <i>
      <x v="37"/>
      <x v="1"/>
    </i>
    <i>
      <x v="39"/>
      <x v="1"/>
    </i>
    <i>
      <x v="41"/>
      <x/>
    </i>
    <i>
      <x v="43"/>
      <x v="1"/>
    </i>
    <i t="grand">
      <x/>
    </i>
  </rowItems>
  <colFields count="1">
    <field x="-2"/>
  </colFields>
  <colItems count="2">
    <i>
      <x/>
    </i>
    <i i="1">
      <x v="1"/>
    </i>
  </colItems>
  <dataFields count="2">
    <dataField name="Sum of Total Selling Pric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09FFD6-BE0F-48E3-959E-71CA00B7C12A}" name="Month Wis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6" firstHeaderRow="0"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
        <item x="0"/>
        <item h="1" x="1"/>
        <item t="default"/>
      </items>
    </pivotField>
    <pivotField axis="axisRow" numFmtId="166" showAll="0">
      <items count="15">
        <item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4"/>
  </rowFields>
  <rowItems count="13">
    <i>
      <x v="1"/>
    </i>
    <i>
      <x v="2"/>
    </i>
    <i>
      <x v="3"/>
    </i>
    <i>
      <x v="4"/>
    </i>
    <i>
      <x v="5"/>
    </i>
    <i>
      <x v="6"/>
    </i>
    <i>
      <x v="7"/>
    </i>
    <i>
      <x v="8"/>
    </i>
    <i>
      <x v="9"/>
    </i>
    <i>
      <x v="10"/>
    </i>
    <i>
      <x v="11"/>
    </i>
    <i>
      <x v="12"/>
    </i>
    <i t="grand">
      <x/>
    </i>
  </rowItems>
  <colFields count="1">
    <field x="-2"/>
  </colFields>
  <colItems count="2">
    <i>
      <x/>
    </i>
    <i i="1">
      <x v="1"/>
    </i>
  </colItems>
  <dataFields count="2">
    <dataField name="Sum of Total Selling Price" fld="12" baseField="0" baseItem="0"/>
    <dataField name="Sum of Total Buying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A25824-EFBF-46B9-8DED-BDDF6CE02680}" name="CategoryWis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P3:AQ9" firstHeaderRow="1" firstDataRow="1" firstDataCol="1"/>
  <pivotFields count="2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axis="axisRow" compact="0" outline="0" showAll="0" defaultSubtotal="0">
      <items count="5">
        <item x="3"/>
        <item x="2"/>
        <item x="0"/>
        <item x="4"/>
        <item x="1"/>
      </items>
    </pivotField>
    <pivotField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items count="2">
        <item x="0"/>
        <item h="1" x="1"/>
      </items>
    </pivotField>
    <pivotField compact="0" numFmtId="166" outline="0" showAll="0" defaultSubtotal="0">
      <items count="14">
        <item h="1" x="0"/>
        <item x="1"/>
        <item h="1" x="2"/>
        <item h="1" x="3"/>
        <item h="1" x="4"/>
        <item h="1" x="5"/>
        <item h="1" x="6"/>
        <item h="1" x="7"/>
        <item h="1" x="8"/>
        <item h="1" x="9"/>
        <item h="1" x="10"/>
        <item h="1" x="11"/>
        <item h="1" x="12"/>
        <item h="1" x="13"/>
      </items>
    </pivotField>
    <pivotField compact="0" outline="0" showAll="0" defaultSubtotal="0"/>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 compact="0" outline="0" showAll="0" defaultSubtotal="0">
      <items count="6">
        <item x="0"/>
        <item x="1"/>
        <item x="2"/>
        <item x="3"/>
        <item x="4"/>
        <item x="5"/>
      </items>
    </pivotField>
    <pivotField compact="0" outline="0"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B7D579-7B47-403C-AEF4-CFF491543B04}" name="Sale Typ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4">
  <location ref="BA3:BB7" firstHeaderRow="1" firstDataRow="1" firstDataCol="1"/>
  <pivotFields count="2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3">
        <item x="2"/>
        <item x="1"/>
        <item x="0"/>
      </items>
    </pivotField>
    <pivotField compact="0" outline="0" showAll="0" defaultSubtotal="0">
      <items count="2">
        <item x="1"/>
        <item x="0"/>
      </items>
    </pivotField>
    <pivotField compact="0" numFmtId="164" outline="0" showAll="0" defaultSubtotal="0"/>
    <pivotField compact="0" outline="0" showAll="0" defaultSubtotal="0"/>
    <pivotField compact="0" outline="0" showAll="0" defaultSubtotal="0">
      <items count="5">
        <item x="3"/>
        <item x="2"/>
        <item x="0"/>
        <item x="4"/>
        <item x="1"/>
      </items>
    </pivotField>
    <pivotField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items count="2">
        <item x="0"/>
        <item h="1" x="1"/>
      </items>
    </pivotField>
    <pivotField compact="0" numFmtId="166" outline="0" showAll="0" defaultSubtotal="0">
      <items count="14">
        <item h="1" x="0"/>
        <item x="1"/>
        <item h="1" x="2"/>
        <item h="1" x="3"/>
        <item h="1" x="4"/>
        <item h="1" x="5"/>
        <item h="1" x="6"/>
        <item h="1" x="7"/>
        <item h="1" x="8"/>
        <item h="1" x="9"/>
        <item h="1" x="10"/>
        <item h="1" x="11"/>
        <item h="1" x="12"/>
        <item h="1" x="13"/>
      </items>
    </pivotField>
    <pivotField compact="0" outline="0" showAll="0" defaultSubtotal="0"/>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 compact="0" outline="0" showAll="0" defaultSubtotal="0">
      <items count="6">
        <item x="0"/>
        <item x="1"/>
        <item x="2"/>
        <item x="3"/>
        <item x="4"/>
        <item x="5"/>
      </items>
    </pivotField>
    <pivotField compact="0" outline="0" showAll="0" defaultSubtotal="0">
      <items count="5">
        <item x="0"/>
        <item x="1"/>
        <item x="2"/>
        <item x="3"/>
        <item x="4"/>
      </items>
    </pivotField>
  </pivotFields>
  <rowFields count="1">
    <field x="3"/>
  </rowFields>
  <rowItems count="4">
    <i>
      <x/>
    </i>
    <i>
      <x v="1"/>
    </i>
    <i>
      <x v="2"/>
    </i>
    <i t="grand">
      <x/>
    </i>
  </rowItems>
  <colItems count="1">
    <i/>
  </colItems>
  <dataFields count="1">
    <dataField name="Sum of Total Selling Price" fld="12"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1CB2C2-E751-4EE0-8C75-3622A49A8C56}" name="Dail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A39:B55" firstHeaderRow="1" firstDataRow="1" firstDataCol="1"/>
  <pivotFields count="20">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showAll="0">
      <items count="3">
        <item x="0"/>
        <item h="1" x="1"/>
        <item t="default"/>
      </items>
    </pivotField>
    <pivotField numFmtId="166" showAll="0">
      <items count="15">
        <item h="1" x="0"/>
        <item x="1"/>
        <item h="1" x="2"/>
        <item h="1" x="3"/>
        <item h="1" x="4"/>
        <item h="1" x="5"/>
        <item h="1" x="6"/>
        <item h="1" x="7"/>
        <item h="1" x="8"/>
        <item h="1" x="9"/>
        <item h="1" x="10"/>
        <item h="1" x="11"/>
        <item h="1" x="12"/>
        <item h="1" x="13"/>
        <item t="default"/>
      </items>
    </pivotField>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defaultSubtotal="0"/>
    <pivotField showAll="0" defaultSubtotal="0"/>
    <pivotField showAll="0" defaultSubtotal="0"/>
    <pivotField showAll="0" defaultSubtotal="0"/>
  </pivotFields>
  <rowFields count="1">
    <field x="15"/>
  </rowFields>
  <rowItems count="16">
    <i>
      <x/>
    </i>
    <i>
      <x v="1"/>
    </i>
    <i>
      <x v="2"/>
    </i>
    <i>
      <x v="3"/>
    </i>
    <i>
      <x v="8"/>
    </i>
    <i>
      <x v="10"/>
    </i>
    <i>
      <x v="11"/>
    </i>
    <i>
      <x v="17"/>
    </i>
    <i>
      <x v="18"/>
    </i>
    <i>
      <x v="19"/>
    </i>
    <i>
      <x v="20"/>
    </i>
    <i>
      <x v="24"/>
    </i>
    <i>
      <x v="25"/>
    </i>
    <i>
      <x v="26"/>
    </i>
    <i>
      <x v="27"/>
    </i>
    <i t="grand">
      <x/>
    </i>
  </rowItems>
  <colItems count="1">
    <i/>
  </colItems>
  <dataFields count="1">
    <dataField name="Sum of Total Selling Price" fld="12" baseField="0" baseItem="0"/>
  </dataFields>
  <chartFormats count="2">
    <chartFormat chart="17"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9885EF-BDAA-4AF5-ACD5-CA9BCA7825D4}" name="Payment Mod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W3:AX6" firstHeaderRow="1" firstDataRow="1" firstDataCol="1"/>
  <pivotFields count="2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compact="0" outline="0" showAll="0" defaultSubtotal="0">
      <items count="3">
        <item x="2"/>
        <item x="1"/>
        <item x="0"/>
      </items>
    </pivotField>
    <pivotField axis="axisRow" compact="0" outline="0" showAll="0" defaultSubtotal="0">
      <items count="2">
        <item x="1"/>
        <item x="0"/>
      </items>
    </pivotField>
    <pivotField compact="0" numFmtId="164" outline="0" showAll="0" defaultSubtotal="0"/>
    <pivotField compact="0" outline="0" showAll="0" defaultSubtotal="0"/>
    <pivotField compact="0" outline="0" showAll="0" defaultSubtotal="0">
      <items count="5">
        <item x="3"/>
        <item x="2"/>
        <item x="0"/>
        <item x="4"/>
        <item x="1"/>
      </items>
    </pivotField>
    <pivotField compact="0" outline="0" showAll="0" defaultSubtotal="0">
      <items count="4">
        <item x="0"/>
        <item x="1"/>
        <item x="2"/>
        <item x="3"/>
      </items>
    </pivotField>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items count="2">
        <item x="0"/>
        <item h="1" x="1"/>
      </items>
    </pivotField>
    <pivotField compact="0" numFmtId="166" outline="0" showAll="0" defaultSubtotal="0">
      <items count="14">
        <item h="1" x="0"/>
        <item x="1"/>
        <item h="1" x="2"/>
        <item h="1" x="3"/>
        <item h="1" x="4"/>
        <item h="1" x="5"/>
        <item h="1" x="6"/>
        <item h="1" x="7"/>
        <item h="1" x="8"/>
        <item h="1" x="9"/>
        <item h="1" x="10"/>
        <item h="1" x="11"/>
        <item h="1" x="12"/>
        <item h="1" x="13"/>
      </items>
    </pivotField>
    <pivotField compact="0" outline="0" showAll="0" defaultSubtotal="0"/>
    <pivotField compact="0" outline="0" showAll="0" defaultSubtotal="0">
      <items count="6">
        <item sd="0" x="0"/>
        <item sd="0" x="1"/>
        <item sd="0" x="2"/>
        <item sd="0" x="3"/>
        <item sd="0" x="4"/>
        <item sd="0" x="5"/>
      </items>
    </pivotField>
    <pivotField compact="0" outline="0" showAll="0" defaultSubtotal="0">
      <items count="5">
        <item sd="0" x="0"/>
        <item sd="0" x="1"/>
        <item sd="0" x="2"/>
        <item sd="0" x="3"/>
        <item sd="0" x="4"/>
      </items>
    </pivotField>
    <pivotField compact="0" outline="0" showAll="0" defaultSubtotal="0">
      <items count="6">
        <item x="0"/>
        <item x="1"/>
        <item x="2"/>
        <item x="3"/>
        <item x="4"/>
        <item x="5"/>
      </items>
    </pivotField>
    <pivotField compact="0" outline="0" showAll="0" defaultSubtotal="0">
      <items count="5">
        <item x="0"/>
        <item x="1"/>
        <item x="2"/>
        <item x="3"/>
        <item x="4"/>
      </items>
    </pivotField>
  </pivotFields>
  <rowFields count="1">
    <field x="4"/>
  </rowFields>
  <rowItems count="3">
    <i>
      <x/>
    </i>
    <i>
      <x v="1"/>
    </i>
    <i t="grand">
      <x/>
    </i>
  </rowItems>
  <colItems count="1">
    <i/>
  </colItems>
  <dataFields count="1">
    <dataField name="Sum of Total Selling Price" fld="12"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0"/>
          </reference>
        </references>
      </pivotArea>
    </chartFormat>
    <chartFormat chart="5"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C244E5-5066-48B0-B9AB-F91DF6D7A023}" name="Total Sa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6:D27" firstHeaderRow="0" firstDataRow="1" firstDataCol="0"/>
  <pivotFields count="20">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
        <item x="0"/>
        <item h="1" x="1"/>
        <item t="default"/>
      </items>
    </pivotField>
    <pivotField numFmtId="166" showAll="0">
      <items count="15">
        <item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Sum of Total Selling Price" fld="12" baseField="0" baseItem="0"/>
    <dataField name="Sum of Total Buying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267EE51-5484-49C1-AF2B-07047C077422}" sourceName="SALE TYPE">
  <pivotTables>
    <pivotTable tabId="4" name="Daily"/>
    <pivotTable tabId="4" name="CategoryWise"/>
    <pivotTable tabId="4" name="Month Wise"/>
    <pivotTable tabId="4" name="Payment Mode"/>
    <pivotTable tabId="4" name="PivotTable5"/>
    <pivotTable tabId="4" name="Total Sale"/>
  </pivotTables>
  <data>
    <tabular pivotCacheId="10232316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65971D1-487D-4714-AA05-D534FD1F958C}" sourceName="PAYMENT MODE">
  <pivotTables>
    <pivotTable tabId="4" name="Daily"/>
    <pivotTable tabId="4" name="CategoryWise"/>
    <pivotTable tabId="4" name="Month Wise"/>
    <pivotTable tabId="4" name="PivotTable5"/>
    <pivotTable tabId="4" name="Sale Type"/>
    <pivotTable tabId="4" name="Total Sale"/>
  </pivotTables>
  <data>
    <tabular pivotCacheId="102323161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FEC7C6A-7827-477C-8872-576BC05D8830}" sourceName="Year">
  <pivotTables>
    <pivotTable tabId="4" name="Daily"/>
    <pivotTable tabId="4" name="CategoryWise"/>
    <pivotTable tabId="4" name="Month Wise"/>
    <pivotTable tabId="4" name="Payment Mode"/>
    <pivotTable tabId="4" name="PivotTable5"/>
    <pivotTable tabId="4" name="Sale Type"/>
    <pivotTable tabId="4" name="Total Sale"/>
  </pivotTables>
  <data>
    <tabular pivotCacheId="1023231617">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60EA028-F1C4-4777-8519-B0FCD31F3050}" sourceName="Month">
  <pivotTables>
    <pivotTable tabId="4" name="Daily"/>
    <pivotTable tabId="4" name="CategoryWise"/>
    <pivotTable tabId="4" name="Payment Mode"/>
    <pivotTable tabId="4" name="PivotTable5"/>
    <pivotTable tabId="4" name="Sale Type"/>
  </pivotTables>
  <data>
    <tabular pivotCacheId="1023231617">
      <items count="14">
        <i x="1" s="1"/>
        <i x="2"/>
        <i x="3"/>
        <i x="4"/>
        <i x="5"/>
        <i x="6"/>
        <i x="7"/>
        <i x="8"/>
        <i x="9"/>
        <i x="10"/>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3BB5779-55AA-4593-AAA1-36999CDA7259}" cache="Slicer_SALE_TYPE" caption="SALE TYPE" rowHeight="241300"/>
  <slicer name="PAYMENT MODE" xr10:uid="{3DDC2F6D-2E1E-4701-B12C-ECCF756C6AF6}" cache="Slicer_PAYMENT_MODE" caption="PAYMENT MODE" rowHeight="241300"/>
  <slicer name="Year" xr10:uid="{A2DE2FFA-E032-414D-B4FD-552141DBAE54}" cache="Slicer_Year" caption="Year" rowHeight="241300"/>
  <slicer name="Month" xr10:uid="{DCE2B04B-547E-4641-B8FD-0EAA0E95EC8A}" cache="Slicer_Month" caption="Month" startItem="7"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79F53E8-036D-4B1D-9A3C-53A4EB03ACF7}" cache="Slicer_Year" caption="Year" rowHeight="241300"/>
  <slicer name="Month 1" xr10:uid="{CA575222-DED9-4359-A211-E9F8A926753B}" cache="Slicer_Month"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N528" totalsRowShown="0" headerRowDxfId="24" headerRowBorderDxfId="23">
  <autoFilter ref="A1:N528" xr:uid="{60351B27-4213-4B50-AF1E-6DD234ED1CD8}"/>
  <sortState xmlns:xlrd2="http://schemas.microsoft.com/office/spreadsheetml/2017/richdata2" ref="A2:E527">
    <sortCondition ref="A1:A527"/>
  </sortState>
  <tableColumns count="14">
    <tableColumn id="1" xr3:uid="{7E2D9722-C99A-4D79-AD8A-A4AF24D31B15}" name="DATE" dataDxfId="22"/>
    <tableColumn id="3" xr3:uid="{1B687DA1-746A-409E-8132-464ADA2D65F7}" name="PRODUCT ID" dataDxfId="21"/>
    <tableColumn id="2" xr3:uid="{3D21C161-3520-4EEB-95C2-BC89A67F811B}" name="QUANTITY" dataDxfId="20"/>
    <tableColumn id="4" xr3:uid="{51AFA112-3989-4C7A-B537-003512753602}" name="SALE TYPE" dataDxfId="19"/>
    <tableColumn id="5" xr3:uid="{057B8FDA-60FB-4816-999C-2030B688B9CF}" name="PAYMENT MODE" dataDxfId="18"/>
    <tableColumn id="6" xr3:uid="{A77A9445-20AF-4122-92EB-C3706E536AB4}" name="DISCOUNT %" dataDxfId="17"/>
    <tableColumn id="8" xr3:uid="{B8C8AD02-C93F-4DCE-8E70-B78289B2C717}" name="PRODUCT" dataDxfId="16">
      <calculatedColumnFormula>VLOOKUP(InputData[[#This Row],[PRODUCT ID]],MasterData[],2,0)</calculatedColumnFormula>
    </tableColumn>
    <tableColumn id="9" xr3:uid="{FEB58DA7-8366-4E2D-825E-48439284C053}" name="CATEGORY" dataDxfId="15">
      <calculatedColumnFormula>VLOOKUP(InputData[[#This Row],[PRODUCT ID]],MasterData[],3,0)</calculatedColumnFormula>
    </tableColumn>
    <tableColumn id="10" xr3:uid="{D8934705-8A12-416E-B440-91B134A97439}" name="UOM" dataDxfId="14">
      <calculatedColumnFormula>VLOOKUP(InputData[[#This Row],[PRODUCT ID]],MasterData[],4,0)</calculatedColumnFormula>
    </tableColumn>
    <tableColumn id="11" xr3:uid="{D20AD644-442F-48B4-889F-AD4145421E7D}" name="BUYING PRIZE" dataDxfId="13">
      <calculatedColumnFormula>VLOOKUP(InputData[[#This Row],[PRODUCT ID]],MasterData[],5,0)</calculatedColumnFormula>
    </tableColumn>
    <tableColumn id="12" xr3:uid="{D4CD8693-02AC-445E-888B-F846F3BEA1F9}" name="SELLING PRICE" dataDxfId="12">
      <calculatedColumnFormula>VLOOKUP(InputData[[#This Row],[PRODUCT ID]],MasterData[],6,0)</calculatedColumnFormula>
    </tableColumn>
    <tableColumn id="13" xr3:uid="{D8F1BDB2-039C-4A75-A561-1B73BEAE941D}" name="Total Buying Price" dataDxfId="11">
      <calculatedColumnFormula>InputData[[#This Row],[QUANTITY]]*InputData[[#This Row],[BUYING PRIZE]]</calculatedColumnFormula>
    </tableColumn>
    <tableColumn id="14" xr3:uid="{F71220A2-9C36-4DA4-A9CE-D4779E6F17EF}" name="Total Selling Price" dataDxfId="10">
      <calculatedColumnFormula>InputData[[#This Row],[SELLING PRICE]]*InputData[[#This Row],[QUANTITY]]</calculatedColumnFormula>
    </tableColumn>
    <tableColumn id="15" xr3:uid="{BE5A91AA-9627-4EF5-87AC-52729E01E0FD}" name="Year" dataDxfId="9">
      <calculatedColumnFormula>YEAR(InputData[[#This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7.xml"/><Relationship Id="rId3" Type="http://schemas.openxmlformats.org/officeDocument/2006/relationships/vmlDrawing" Target="../drawings/vmlDrawing2.vml"/><Relationship Id="rId7" Type="http://schemas.openxmlformats.org/officeDocument/2006/relationships/ctrlProp" Target="../ctrlProps/ctrlProp6.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 Id="rId9"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F46"/>
  <sheetViews>
    <sheetView tabSelected="1" workbookViewId="0">
      <selection activeCell="C2" sqref="C2"/>
    </sheetView>
  </sheetViews>
  <sheetFormatPr defaultRowHeight="14.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c r="A1" s="1" t="s">
        <v>0</v>
      </c>
      <c r="B1" s="1" t="s">
        <v>1</v>
      </c>
      <c r="C1" s="1" t="s">
        <v>2</v>
      </c>
      <c r="D1" s="1" t="s">
        <v>3</v>
      </c>
      <c r="E1" s="1" t="s">
        <v>4</v>
      </c>
      <c r="F1" s="1" t="s">
        <v>5</v>
      </c>
    </row>
    <row r="2" spans="1:6">
      <c r="A2" s="9" t="s">
        <v>6</v>
      </c>
      <c r="B2" s="9" t="s">
        <v>7</v>
      </c>
      <c r="C2" s="9" t="s">
        <v>8</v>
      </c>
      <c r="D2" s="9" t="s">
        <v>9</v>
      </c>
      <c r="E2" s="9">
        <v>98</v>
      </c>
      <c r="F2" s="9">
        <v>103.88</v>
      </c>
    </row>
    <row r="3" spans="1:6">
      <c r="A3" s="9" t="s">
        <v>10</v>
      </c>
      <c r="B3" s="9" t="s">
        <v>11</v>
      </c>
      <c r="C3" s="9" t="s">
        <v>8</v>
      </c>
      <c r="D3" s="9" t="s">
        <v>9</v>
      </c>
      <c r="E3" s="9">
        <v>105</v>
      </c>
      <c r="F3" s="9">
        <v>142.80000000000001</v>
      </c>
    </row>
    <row r="4" spans="1:6">
      <c r="A4" s="9" t="s">
        <v>12</v>
      </c>
      <c r="B4" s="9" t="s">
        <v>13</v>
      </c>
      <c r="C4" s="9" t="s">
        <v>8</v>
      </c>
      <c r="D4" s="9" t="s">
        <v>9</v>
      </c>
      <c r="E4" s="9">
        <v>71</v>
      </c>
      <c r="F4" s="9">
        <v>80.94</v>
      </c>
    </row>
    <row r="5" spans="1:6">
      <c r="A5" s="9" t="s">
        <v>14</v>
      </c>
      <c r="B5" s="9" t="s">
        <v>15</v>
      </c>
      <c r="C5" s="9" t="s">
        <v>8</v>
      </c>
      <c r="D5" s="9" t="s">
        <v>109</v>
      </c>
      <c r="E5" s="9">
        <v>44</v>
      </c>
      <c r="F5" s="9">
        <v>48.84</v>
      </c>
    </row>
    <row r="6" spans="1:6">
      <c r="A6" s="9" t="s">
        <v>16</v>
      </c>
      <c r="B6" s="9" t="s">
        <v>17</v>
      </c>
      <c r="C6" s="9" t="s">
        <v>8</v>
      </c>
      <c r="D6" s="9" t="s">
        <v>110</v>
      </c>
      <c r="E6" s="9">
        <v>133</v>
      </c>
      <c r="F6" s="9">
        <v>155.61000000000001</v>
      </c>
    </row>
    <row r="7" spans="1:6">
      <c r="A7" s="9" t="s">
        <v>18</v>
      </c>
      <c r="B7" s="9" t="s">
        <v>19</v>
      </c>
      <c r="C7" s="9" t="s">
        <v>8</v>
      </c>
      <c r="D7" s="9" t="s">
        <v>9</v>
      </c>
      <c r="E7" s="9">
        <v>75</v>
      </c>
      <c r="F7" s="9">
        <v>85.5</v>
      </c>
    </row>
    <row r="8" spans="1:6">
      <c r="A8" s="9" t="s">
        <v>20</v>
      </c>
      <c r="B8" s="9" t="s">
        <v>21</v>
      </c>
      <c r="C8" s="9" t="s">
        <v>8</v>
      </c>
      <c r="D8" s="9" t="s">
        <v>109</v>
      </c>
      <c r="E8" s="9">
        <v>43</v>
      </c>
      <c r="F8" s="9">
        <v>47.730000000000004</v>
      </c>
    </row>
    <row r="9" spans="1:6">
      <c r="A9" s="9" t="s">
        <v>22</v>
      </c>
      <c r="B9" s="9" t="s">
        <v>23</v>
      </c>
      <c r="C9" s="9" t="s">
        <v>8</v>
      </c>
      <c r="D9" s="9" t="s">
        <v>9</v>
      </c>
      <c r="E9" s="9">
        <v>83</v>
      </c>
      <c r="F9" s="9">
        <v>94.62</v>
      </c>
    </row>
    <row r="10" spans="1:6">
      <c r="A10" s="9" t="s">
        <v>24</v>
      </c>
      <c r="B10" s="9" t="s">
        <v>25</v>
      </c>
      <c r="C10" s="9" t="s">
        <v>8</v>
      </c>
      <c r="D10" s="9" t="s">
        <v>111</v>
      </c>
      <c r="E10" s="9">
        <v>6</v>
      </c>
      <c r="F10" s="9">
        <v>7.8599999999999994</v>
      </c>
    </row>
    <row r="11" spans="1:6">
      <c r="A11" s="9" t="s">
        <v>26</v>
      </c>
      <c r="B11" s="9" t="s">
        <v>27</v>
      </c>
      <c r="C11" s="9" t="s">
        <v>28</v>
      </c>
      <c r="D11" s="9" t="s">
        <v>110</v>
      </c>
      <c r="E11" s="9">
        <v>148</v>
      </c>
      <c r="F11" s="9">
        <v>164.28</v>
      </c>
    </row>
    <row r="12" spans="1:6">
      <c r="A12" s="9" t="s">
        <v>29</v>
      </c>
      <c r="B12" s="9" t="s">
        <v>30</v>
      </c>
      <c r="C12" s="9" t="s">
        <v>28</v>
      </c>
      <c r="D12" s="9" t="s">
        <v>109</v>
      </c>
      <c r="E12" s="9">
        <v>44</v>
      </c>
      <c r="F12" s="9">
        <v>48.4</v>
      </c>
    </row>
    <row r="13" spans="1:6">
      <c r="A13" s="9" t="s">
        <v>31</v>
      </c>
      <c r="B13" s="9" t="s">
        <v>32</v>
      </c>
      <c r="C13" s="9" t="s">
        <v>28</v>
      </c>
      <c r="D13" s="9" t="s">
        <v>9</v>
      </c>
      <c r="E13" s="9">
        <v>73</v>
      </c>
      <c r="F13" s="9">
        <v>94.17</v>
      </c>
    </row>
    <row r="14" spans="1:6">
      <c r="A14" s="9" t="s">
        <v>33</v>
      </c>
      <c r="B14" s="9" t="s">
        <v>34</v>
      </c>
      <c r="C14" s="9" t="s">
        <v>28</v>
      </c>
      <c r="D14" s="9" t="s">
        <v>9</v>
      </c>
      <c r="E14" s="9">
        <v>112</v>
      </c>
      <c r="F14" s="9">
        <v>122.08</v>
      </c>
    </row>
    <row r="15" spans="1:6">
      <c r="A15" s="9" t="s">
        <v>35</v>
      </c>
      <c r="B15" s="9" t="s">
        <v>36</v>
      </c>
      <c r="C15" s="9" t="s">
        <v>28</v>
      </c>
      <c r="D15" s="9" t="s">
        <v>9</v>
      </c>
      <c r="E15" s="9">
        <v>112</v>
      </c>
      <c r="F15" s="9">
        <v>146.72</v>
      </c>
    </row>
    <row r="16" spans="1:6">
      <c r="A16" s="9" t="s">
        <v>37</v>
      </c>
      <c r="B16" s="9" t="s">
        <v>38</v>
      </c>
      <c r="C16" s="9" t="s">
        <v>28</v>
      </c>
      <c r="D16" s="9" t="s">
        <v>111</v>
      </c>
      <c r="E16" s="9">
        <v>12</v>
      </c>
      <c r="F16" s="9">
        <v>15.719999999999999</v>
      </c>
    </row>
    <row r="17" spans="1:6">
      <c r="A17" s="9" t="s">
        <v>39</v>
      </c>
      <c r="B17" s="9" t="s">
        <v>40</v>
      </c>
      <c r="C17" s="9" t="s">
        <v>28</v>
      </c>
      <c r="D17" s="9" t="s">
        <v>111</v>
      </c>
      <c r="E17" s="9">
        <v>13</v>
      </c>
      <c r="F17" s="9">
        <v>16.64</v>
      </c>
    </row>
    <row r="18" spans="1:6">
      <c r="A18" s="9" t="s">
        <v>41</v>
      </c>
      <c r="B18" s="9" t="s">
        <v>42</v>
      </c>
      <c r="C18" s="9" t="s">
        <v>28</v>
      </c>
      <c r="D18" s="9" t="s">
        <v>110</v>
      </c>
      <c r="E18" s="9">
        <v>134</v>
      </c>
      <c r="F18" s="9">
        <v>156.78</v>
      </c>
    </row>
    <row r="19" spans="1:6">
      <c r="A19" s="9" t="s">
        <v>43</v>
      </c>
      <c r="B19" s="9" t="s">
        <v>44</v>
      </c>
      <c r="C19" s="9" t="s">
        <v>28</v>
      </c>
      <c r="D19" s="9" t="s">
        <v>111</v>
      </c>
      <c r="E19" s="9">
        <v>37</v>
      </c>
      <c r="F19" s="9">
        <v>49.21</v>
      </c>
    </row>
    <row r="20" spans="1:6">
      <c r="A20" s="9" t="s">
        <v>45</v>
      </c>
      <c r="B20" s="9" t="s">
        <v>46</v>
      </c>
      <c r="C20" s="9" t="s">
        <v>28</v>
      </c>
      <c r="D20" s="9" t="s">
        <v>110</v>
      </c>
      <c r="E20" s="9">
        <v>150</v>
      </c>
      <c r="F20" s="9">
        <v>210</v>
      </c>
    </row>
    <row r="21" spans="1:6">
      <c r="A21" s="9" t="s">
        <v>47</v>
      </c>
      <c r="B21" s="9" t="s">
        <v>48</v>
      </c>
      <c r="C21" s="9" t="s">
        <v>49</v>
      </c>
      <c r="D21" s="9" t="s">
        <v>109</v>
      </c>
      <c r="E21" s="9">
        <v>61</v>
      </c>
      <c r="F21" s="9">
        <v>76.25</v>
      </c>
    </row>
    <row r="22" spans="1:6">
      <c r="A22" s="9" t="s">
        <v>50</v>
      </c>
      <c r="B22" s="9" t="s">
        <v>51</v>
      </c>
      <c r="C22" s="9" t="s">
        <v>49</v>
      </c>
      <c r="D22" s="9" t="s">
        <v>110</v>
      </c>
      <c r="E22" s="9">
        <v>126</v>
      </c>
      <c r="F22" s="9">
        <v>162.54</v>
      </c>
    </row>
    <row r="23" spans="1:6">
      <c r="A23" s="9" t="s">
        <v>52</v>
      </c>
      <c r="B23" s="9" t="s">
        <v>53</v>
      </c>
      <c r="C23" s="9" t="s">
        <v>49</v>
      </c>
      <c r="D23" s="9" t="s">
        <v>110</v>
      </c>
      <c r="E23" s="9">
        <v>121</v>
      </c>
      <c r="F23" s="9">
        <v>141.57</v>
      </c>
    </row>
    <row r="24" spans="1:6">
      <c r="A24" s="9" t="s">
        <v>54</v>
      </c>
      <c r="B24" s="9" t="s">
        <v>55</v>
      </c>
      <c r="C24" s="9" t="s">
        <v>49</v>
      </c>
      <c r="D24" s="9" t="s">
        <v>110</v>
      </c>
      <c r="E24" s="9">
        <v>141</v>
      </c>
      <c r="F24" s="9">
        <v>149.46</v>
      </c>
    </row>
    <row r="25" spans="1:6">
      <c r="A25" s="9" t="s">
        <v>56</v>
      </c>
      <c r="B25" s="9" t="s">
        <v>57</v>
      </c>
      <c r="C25" s="9" t="s">
        <v>49</v>
      </c>
      <c r="D25" s="9" t="s">
        <v>110</v>
      </c>
      <c r="E25" s="9">
        <v>144</v>
      </c>
      <c r="F25" s="9">
        <v>156.96</v>
      </c>
    </row>
    <row r="26" spans="1:6">
      <c r="A26" s="9" t="s">
        <v>58</v>
      </c>
      <c r="B26" s="9" t="s">
        <v>59</v>
      </c>
      <c r="C26" s="9" t="s">
        <v>49</v>
      </c>
      <c r="D26" s="9" t="s">
        <v>111</v>
      </c>
      <c r="E26" s="9">
        <v>7</v>
      </c>
      <c r="F26" s="9">
        <v>8.33</v>
      </c>
    </row>
    <row r="27" spans="1:6">
      <c r="A27" s="9" t="s">
        <v>60</v>
      </c>
      <c r="B27" s="9" t="s">
        <v>61</v>
      </c>
      <c r="C27" s="9" t="s">
        <v>62</v>
      </c>
      <c r="D27" s="9" t="s">
        <v>111</v>
      </c>
      <c r="E27" s="9">
        <v>18</v>
      </c>
      <c r="F27" s="9">
        <v>24.66</v>
      </c>
    </row>
    <row r="28" spans="1:6">
      <c r="A28" s="9" t="s">
        <v>63</v>
      </c>
      <c r="B28" s="9" t="s">
        <v>64</v>
      </c>
      <c r="C28" s="9" t="s">
        <v>62</v>
      </c>
      <c r="D28" s="9" t="s">
        <v>109</v>
      </c>
      <c r="E28" s="9">
        <v>48</v>
      </c>
      <c r="F28" s="9">
        <v>57.120000000000005</v>
      </c>
    </row>
    <row r="29" spans="1:6">
      <c r="A29" s="9" t="s">
        <v>65</v>
      </c>
      <c r="B29" s="9" t="s">
        <v>66</v>
      </c>
      <c r="C29" s="9" t="s">
        <v>62</v>
      </c>
      <c r="D29" s="9" t="s">
        <v>111</v>
      </c>
      <c r="E29" s="9">
        <v>37</v>
      </c>
      <c r="F29" s="9">
        <v>41.81</v>
      </c>
    </row>
    <row r="30" spans="1:6">
      <c r="A30" s="9" t="s">
        <v>67</v>
      </c>
      <c r="B30" s="9" t="s">
        <v>68</v>
      </c>
      <c r="C30" s="9" t="s">
        <v>62</v>
      </c>
      <c r="D30" s="9" t="s">
        <v>109</v>
      </c>
      <c r="E30" s="9">
        <v>47</v>
      </c>
      <c r="F30" s="9">
        <v>53.11</v>
      </c>
    </row>
    <row r="31" spans="1:6">
      <c r="A31" s="9" t="s">
        <v>69</v>
      </c>
      <c r="B31" s="9" t="s">
        <v>70</v>
      </c>
      <c r="C31" s="9" t="s">
        <v>62</v>
      </c>
      <c r="D31" s="9" t="s">
        <v>110</v>
      </c>
      <c r="E31" s="9">
        <v>148</v>
      </c>
      <c r="F31" s="9">
        <v>201.28</v>
      </c>
    </row>
    <row r="32" spans="1:6">
      <c r="A32" s="9" t="s">
        <v>71</v>
      </c>
      <c r="B32" s="9" t="s">
        <v>72</v>
      </c>
      <c r="C32" s="9" t="s">
        <v>62</v>
      </c>
      <c r="D32" s="9" t="s">
        <v>9</v>
      </c>
      <c r="E32" s="9">
        <v>93</v>
      </c>
      <c r="F32" s="9">
        <v>104.16</v>
      </c>
    </row>
    <row r="33" spans="1:6">
      <c r="A33" s="9" t="s">
        <v>73</v>
      </c>
      <c r="B33" s="9" t="s">
        <v>74</v>
      </c>
      <c r="C33" s="9" t="s">
        <v>62</v>
      </c>
      <c r="D33" s="9" t="s">
        <v>9</v>
      </c>
      <c r="E33" s="9">
        <v>89</v>
      </c>
      <c r="F33" s="9">
        <v>117.48</v>
      </c>
    </row>
    <row r="34" spans="1:6">
      <c r="A34" s="9" t="s">
        <v>75</v>
      </c>
      <c r="B34" s="9" t="s">
        <v>76</v>
      </c>
      <c r="C34" s="9" t="s">
        <v>62</v>
      </c>
      <c r="D34" s="9" t="s">
        <v>9</v>
      </c>
      <c r="E34" s="9">
        <v>95</v>
      </c>
      <c r="F34" s="9">
        <v>119.7</v>
      </c>
    </row>
    <row r="35" spans="1:6">
      <c r="A35" s="9" t="s">
        <v>77</v>
      </c>
      <c r="B35" s="9" t="s">
        <v>78</v>
      </c>
      <c r="C35" s="9" t="s">
        <v>62</v>
      </c>
      <c r="D35" s="9" t="s">
        <v>109</v>
      </c>
      <c r="E35" s="9">
        <v>55</v>
      </c>
      <c r="F35" s="9">
        <v>58.3</v>
      </c>
    </row>
    <row r="36" spans="1:6">
      <c r="A36" s="9" t="s">
        <v>79</v>
      </c>
      <c r="B36" s="9" t="s">
        <v>80</v>
      </c>
      <c r="C36" s="9" t="s">
        <v>62</v>
      </c>
      <c r="D36" s="9" t="s">
        <v>111</v>
      </c>
      <c r="E36" s="9">
        <v>5</v>
      </c>
      <c r="F36" s="9">
        <v>6.7</v>
      </c>
    </row>
    <row r="37" spans="1:6">
      <c r="A37" s="9" t="s">
        <v>81</v>
      </c>
      <c r="B37" s="9" t="s">
        <v>82</v>
      </c>
      <c r="C37" s="9" t="s">
        <v>62</v>
      </c>
      <c r="D37" s="9" t="s">
        <v>9</v>
      </c>
      <c r="E37" s="9">
        <v>90</v>
      </c>
      <c r="F37" s="9">
        <v>96.3</v>
      </c>
    </row>
    <row r="38" spans="1:6">
      <c r="A38" s="9" t="s">
        <v>83</v>
      </c>
      <c r="B38" s="9" t="s">
        <v>84</v>
      </c>
      <c r="C38" s="9" t="s">
        <v>85</v>
      </c>
      <c r="D38" s="9" t="s">
        <v>9</v>
      </c>
      <c r="E38" s="9">
        <v>67</v>
      </c>
      <c r="F38" s="9">
        <v>85.76</v>
      </c>
    </row>
    <row r="39" spans="1:6">
      <c r="A39" s="9" t="s">
        <v>86</v>
      </c>
      <c r="B39" s="9" t="s">
        <v>87</v>
      </c>
      <c r="C39" s="9" t="s">
        <v>85</v>
      </c>
      <c r="D39" s="9" t="s">
        <v>9</v>
      </c>
      <c r="E39" s="9">
        <v>72</v>
      </c>
      <c r="F39" s="9">
        <v>79.92</v>
      </c>
    </row>
    <row r="40" spans="1:6">
      <c r="A40" s="9" t="s">
        <v>88</v>
      </c>
      <c r="B40" s="9" t="s">
        <v>89</v>
      </c>
      <c r="C40" s="9" t="s">
        <v>85</v>
      </c>
      <c r="D40" s="9" t="s">
        <v>111</v>
      </c>
      <c r="E40" s="9">
        <v>37</v>
      </c>
      <c r="F40" s="9">
        <v>42.55</v>
      </c>
    </row>
    <row r="41" spans="1:6">
      <c r="A41" s="9" t="s">
        <v>90</v>
      </c>
      <c r="B41" s="9" t="s">
        <v>91</v>
      </c>
      <c r="C41" s="9" t="s">
        <v>85</v>
      </c>
      <c r="D41" s="9" t="s">
        <v>9</v>
      </c>
      <c r="E41" s="9">
        <v>90</v>
      </c>
      <c r="F41" s="9">
        <v>115.2</v>
      </c>
    </row>
    <row r="42" spans="1:6">
      <c r="A42" s="9" t="s">
        <v>92</v>
      </c>
      <c r="B42" s="9" t="s">
        <v>93</v>
      </c>
      <c r="C42" s="9" t="s">
        <v>85</v>
      </c>
      <c r="D42" s="9" t="s">
        <v>110</v>
      </c>
      <c r="E42" s="9">
        <v>138</v>
      </c>
      <c r="F42" s="9">
        <v>173.88</v>
      </c>
    </row>
    <row r="43" spans="1:6">
      <c r="A43" s="9" t="s">
        <v>94</v>
      </c>
      <c r="B43" s="9" t="s">
        <v>95</v>
      </c>
      <c r="C43" s="9" t="s">
        <v>85</v>
      </c>
      <c r="D43" s="9" t="s">
        <v>110</v>
      </c>
      <c r="E43" s="9">
        <v>120</v>
      </c>
      <c r="F43" s="9">
        <v>162</v>
      </c>
    </row>
    <row r="44" spans="1:6">
      <c r="A44" s="9" t="s">
        <v>96</v>
      </c>
      <c r="B44" s="9" t="s">
        <v>97</v>
      </c>
      <c r="C44" s="9" t="s">
        <v>85</v>
      </c>
      <c r="D44" s="9" t="s">
        <v>9</v>
      </c>
      <c r="E44" s="9">
        <v>67</v>
      </c>
      <c r="F44" s="9">
        <v>83.08</v>
      </c>
    </row>
    <row r="45" spans="1:6">
      <c r="A45" s="9" t="s">
        <v>98</v>
      </c>
      <c r="B45" s="9" t="s">
        <v>99</v>
      </c>
      <c r="C45" s="9" t="s">
        <v>85</v>
      </c>
      <c r="D45" s="9" t="s">
        <v>9</v>
      </c>
      <c r="E45" s="9">
        <v>76</v>
      </c>
      <c r="F45" s="9">
        <v>82.08</v>
      </c>
    </row>
    <row r="46" spans="1:6">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P528"/>
  <sheetViews>
    <sheetView topLeftCell="D413" zoomScaleNormal="100" workbookViewId="0">
      <selection activeCell="G428" sqref="G428"/>
    </sheetView>
  </sheetViews>
  <sheetFormatPr defaultRowHeight="14.5"/>
  <cols>
    <col min="1" max="1" width="10.3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4.453125" bestFit="1" customWidth="1"/>
    <col min="8" max="8" width="9.90625" bestFit="1" customWidth="1"/>
    <col min="9" max="9" width="17.1796875" bestFit="1" customWidth="1"/>
    <col min="10" max="10" width="17.81640625" bestFit="1" customWidth="1"/>
    <col min="11" max="11" width="24.1796875" bestFit="1" customWidth="1"/>
    <col min="12" max="12" width="14.7265625" customWidth="1"/>
    <col min="13" max="13" width="15.36328125" customWidth="1"/>
    <col min="14" max="14" width="9.08984375" bestFit="1" customWidth="1"/>
    <col min="15" max="15" width="10.36328125" style="12" bestFit="1" customWidth="1"/>
  </cols>
  <sheetData>
    <row r="1" spans="1:16" ht="15" thickBot="1">
      <c r="A1" s="2" t="s">
        <v>100</v>
      </c>
      <c r="B1" s="2" t="s">
        <v>0</v>
      </c>
      <c r="C1" s="2" t="s">
        <v>101</v>
      </c>
      <c r="D1" s="2" t="s">
        <v>102</v>
      </c>
      <c r="E1" s="2" t="s">
        <v>103</v>
      </c>
      <c r="F1" s="2" t="s">
        <v>104</v>
      </c>
      <c r="G1" s="2" t="s">
        <v>1</v>
      </c>
      <c r="H1" s="2" t="s">
        <v>2</v>
      </c>
      <c r="I1" s="2" t="s">
        <v>3</v>
      </c>
      <c r="J1" s="2" t="s">
        <v>4</v>
      </c>
      <c r="K1" s="2" t="s">
        <v>5</v>
      </c>
      <c r="L1" s="2" t="s">
        <v>114</v>
      </c>
      <c r="M1" s="2" t="s">
        <v>115</v>
      </c>
      <c r="N1" s="2" t="s">
        <v>116</v>
      </c>
      <c r="O1" s="14" t="s">
        <v>117</v>
      </c>
      <c r="P1" s="13" t="s">
        <v>118</v>
      </c>
    </row>
    <row r="2" spans="1:16">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f>VLOOKUP(InputData[[#This Row],[PRODUCT ID]],MasterData[],5,0)</f>
        <v>144</v>
      </c>
      <c r="K2">
        <f>VLOOKUP(InputData[[#This Row],[PRODUCT ID]],MasterData[],6,0)</f>
        <v>156.96</v>
      </c>
      <c r="L2" s="11">
        <f>InputData[[#This Row],[QUANTITY]]*InputData[[#This Row],[BUYING PRIZE]]</f>
        <v>1296</v>
      </c>
      <c r="M2" s="11">
        <f>InputData[[#This Row],[SELLING PRICE]]*InputData[[#This Row],[QUANTITY]]</f>
        <v>1412.64</v>
      </c>
      <c r="N2" s="11">
        <f>YEAR(InputData[[#This Row],[DATE]])</f>
        <v>2021</v>
      </c>
      <c r="O2" s="15">
        <v>44197</v>
      </c>
      <c r="P2">
        <f>DAY(InputData[[#This Row],[DATE]])</f>
        <v>1</v>
      </c>
    </row>
    <row r="3" spans="1:16">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f>VLOOKUP(InputData[[#This Row],[PRODUCT ID]],MasterData[],5,0)</f>
        <v>72</v>
      </c>
      <c r="K3">
        <f>VLOOKUP(InputData[[#This Row],[PRODUCT ID]],MasterData[],6,0)</f>
        <v>79.92</v>
      </c>
      <c r="L3" s="11">
        <f>InputData[[#This Row],[QUANTITY]]*InputData[[#This Row],[BUYING PRIZE]]</f>
        <v>1080</v>
      </c>
      <c r="M3" s="11">
        <f>InputData[[#This Row],[SELLING PRICE]]*InputData[[#This Row],[QUANTITY]]</f>
        <v>1198.8</v>
      </c>
      <c r="N3" s="11">
        <f>YEAR(InputData[[#This Row],[DATE]])</f>
        <v>2021</v>
      </c>
      <c r="O3" s="15">
        <v>44198</v>
      </c>
      <c r="P3">
        <f>DAY(InputData[[#This Row],[DATE]])</f>
        <v>2</v>
      </c>
    </row>
    <row r="4" spans="1:16">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f>VLOOKUP(InputData[[#This Row],[PRODUCT ID]],MasterData[],5,0)</f>
        <v>112</v>
      </c>
      <c r="K4">
        <f>VLOOKUP(InputData[[#This Row],[PRODUCT ID]],MasterData[],6,0)</f>
        <v>122.08</v>
      </c>
      <c r="L4" s="11">
        <f>InputData[[#This Row],[QUANTITY]]*InputData[[#This Row],[BUYING PRIZE]]</f>
        <v>672</v>
      </c>
      <c r="M4" s="11">
        <f>InputData[[#This Row],[SELLING PRICE]]*InputData[[#This Row],[QUANTITY]]</f>
        <v>732.48</v>
      </c>
      <c r="N4" s="11">
        <f>YEAR(InputData[[#This Row],[DATE]])</f>
        <v>2021</v>
      </c>
      <c r="O4" s="15">
        <v>44198</v>
      </c>
      <c r="P4">
        <f>DAY(InputData[[#This Row],[DATE]])</f>
        <v>2</v>
      </c>
    </row>
    <row r="5" spans="1:16">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f>VLOOKUP(InputData[[#This Row],[PRODUCT ID]],MasterData[],5,0)</f>
        <v>44</v>
      </c>
      <c r="K5">
        <f>VLOOKUP(InputData[[#This Row],[PRODUCT ID]],MasterData[],6,0)</f>
        <v>48.84</v>
      </c>
      <c r="L5" s="11">
        <f>InputData[[#This Row],[QUANTITY]]*InputData[[#This Row],[BUYING PRIZE]]</f>
        <v>220</v>
      </c>
      <c r="M5" s="11">
        <f>InputData[[#This Row],[SELLING PRICE]]*InputData[[#This Row],[QUANTITY]]</f>
        <v>244.20000000000002</v>
      </c>
      <c r="N5" s="11">
        <f>YEAR(InputData[[#This Row],[DATE]])</f>
        <v>2021</v>
      </c>
      <c r="O5" s="15">
        <v>44199</v>
      </c>
      <c r="P5">
        <f>DAY(InputData[[#This Row],[DATE]])</f>
        <v>3</v>
      </c>
    </row>
    <row r="6" spans="1:16">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f>VLOOKUP(InputData[[#This Row],[PRODUCT ID]],MasterData[],5,0)</f>
        <v>5</v>
      </c>
      <c r="K6">
        <f>VLOOKUP(InputData[[#This Row],[PRODUCT ID]],MasterData[],6,0)</f>
        <v>6.7</v>
      </c>
      <c r="L6" s="11">
        <f>InputData[[#This Row],[QUANTITY]]*InputData[[#This Row],[BUYING PRIZE]]</f>
        <v>60</v>
      </c>
      <c r="M6" s="11">
        <f>InputData[[#This Row],[SELLING PRICE]]*InputData[[#This Row],[QUANTITY]]</f>
        <v>80.400000000000006</v>
      </c>
      <c r="N6" s="11">
        <f>YEAR(InputData[[#This Row],[DATE]])</f>
        <v>2021</v>
      </c>
      <c r="O6" s="15">
        <v>44200</v>
      </c>
      <c r="P6">
        <f>DAY(InputData[[#This Row],[DATE]])</f>
        <v>4</v>
      </c>
    </row>
    <row r="7" spans="1:16">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f>VLOOKUP(InputData[[#This Row],[PRODUCT ID]],MasterData[],5,0)</f>
        <v>93</v>
      </c>
      <c r="K7">
        <f>VLOOKUP(InputData[[#This Row],[PRODUCT ID]],MasterData[],6,0)</f>
        <v>104.16</v>
      </c>
      <c r="L7" s="11">
        <f>InputData[[#This Row],[QUANTITY]]*InputData[[#This Row],[BUYING PRIZE]]</f>
        <v>93</v>
      </c>
      <c r="M7" s="11">
        <f>InputData[[#This Row],[SELLING PRICE]]*InputData[[#This Row],[QUANTITY]]</f>
        <v>104.16</v>
      </c>
      <c r="N7" s="11">
        <f>YEAR(InputData[[#This Row],[DATE]])</f>
        <v>2021</v>
      </c>
      <c r="O7" s="15">
        <v>44205</v>
      </c>
      <c r="P7">
        <f>DAY(InputData[[#This Row],[DATE]])</f>
        <v>9</v>
      </c>
    </row>
    <row r="8" spans="1:16">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f>VLOOKUP(InputData[[#This Row],[PRODUCT ID]],MasterData[],5,0)</f>
        <v>71</v>
      </c>
      <c r="K8">
        <f>VLOOKUP(InputData[[#This Row],[PRODUCT ID]],MasterData[],6,0)</f>
        <v>80.94</v>
      </c>
      <c r="L8" s="11">
        <f>InputData[[#This Row],[QUANTITY]]*InputData[[#This Row],[BUYING PRIZE]]</f>
        <v>568</v>
      </c>
      <c r="M8" s="11">
        <f>InputData[[#This Row],[SELLING PRICE]]*InputData[[#This Row],[QUANTITY]]</f>
        <v>647.52</v>
      </c>
      <c r="N8" s="11">
        <f>YEAR(InputData[[#This Row],[DATE]])</f>
        <v>2021</v>
      </c>
      <c r="O8" s="15">
        <v>44205</v>
      </c>
      <c r="P8">
        <f>DAY(InputData[[#This Row],[DATE]])</f>
        <v>9</v>
      </c>
    </row>
    <row r="9" spans="1:16">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f>VLOOKUP(InputData[[#This Row],[PRODUCT ID]],MasterData[],5,0)</f>
        <v>7</v>
      </c>
      <c r="K9">
        <f>VLOOKUP(InputData[[#This Row],[PRODUCT ID]],MasterData[],6,0)</f>
        <v>8.33</v>
      </c>
      <c r="L9" s="11">
        <f>InputData[[#This Row],[QUANTITY]]*InputData[[#This Row],[BUYING PRIZE]]</f>
        <v>28</v>
      </c>
      <c r="M9" s="11">
        <f>InputData[[#This Row],[SELLING PRICE]]*InputData[[#This Row],[QUANTITY]]</f>
        <v>33.32</v>
      </c>
      <c r="N9" s="11">
        <f>YEAR(InputData[[#This Row],[DATE]])</f>
        <v>2021</v>
      </c>
      <c r="O9" s="15">
        <v>44205</v>
      </c>
      <c r="P9">
        <f>DAY(InputData[[#This Row],[DATE]])</f>
        <v>9</v>
      </c>
    </row>
    <row r="10" spans="1:16">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f>VLOOKUP(InputData[[#This Row],[PRODUCT ID]],MasterData[],5,0)</f>
        <v>67</v>
      </c>
      <c r="K10">
        <f>VLOOKUP(InputData[[#This Row],[PRODUCT ID]],MasterData[],6,0)</f>
        <v>85.76</v>
      </c>
      <c r="L10" s="11">
        <f>InputData[[#This Row],[QUANTITY]]*InputData[[#This Row],[BUYING PRIZE]]</f>
        <v>201</v>
      </c>
      <c r="M10" s="11">
        <f>InputData[[#This Row],[SELLING PRICE]]*InputData[[#This Row],[QUANTITY]]</f>
        <v>257.28000000000003</v>
      </c>
      <c r="N10" s="11">
        <f>YEAR(InputData[[#This Row],[DATE]])</f>
        <v>2021</v>
      </c>
      <c r="O10" s="15">
        <v>44207</v>
      </c>
      <c r="P10">
        <f>DAY(InputData[[#This Row],[DATE]])</f>
        <v>11</v>
      </c>
    </row>
    <row r="11" spans="1:16">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f>VLOOKUP(InputData[[#This Row],[PRODUCT ID]],MasterData[],5,0)</f>
        <v>112</v>
      </c>
      <c r="K11">
        <f>VLOOKUP(InputData[[#This Row],[PRODUCT ID]],MasterData[],6,0)</f>
        <v>146.72</v>
      </c>
      <c r="L11" s="11">
        <f>InputData[[#This Row],[QUANTITY]]*InputData[[#This Row],[BUYING PRIZE]]</f>
        <v>448</v>
      </c>
      <c r="M11" s="11">
        <f>InputData[[#This Row],[SELLING PRICE]]*InputData[[#This Row],[QUANTITY]]</f>
        <v>586.88</v>
      </c>
      <c r="N11" s="11">
        <f>YEAR(InputData[[#This Row],[DATE]])</f>
        <v>2021</v>
      </c>
      <c r="O11" s="15">
        <v>44207</v>
      </c>
      <c r="P11">
        <f>DAY(InputData[[#This Row],[DATE]])</f>
        <v>11</v>
      </c>
    </row>
    <row r="12" spans="1:16">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f>VLOOKUP(InputData[[#This Row],[PRODUCT ID]],MasterData[],5,0)</f>
        <v>120</v>
      </c>
      <c r="K12">
        <f>VLOOKUP(InputData[[#This Row],[PRODUCT ID]],MasterData[],6,0)</f>
        <v>162</v>
      </c>
      <c r="L12" s="11">
        <f>InputData[[#This Row],[QUANTITY]]*InputData[[#This Row],[BUYING PRIZE]]</f>
        <v>480</v>
      </c>
      <c r="M12" s="11">
        <f>InputData[[#This Row],[SELLING PRICE]]*InputData[[#This Row],[QUANTITY]]</f>
        <v>648</v>
      </c>
      <c r="N12" s="11">
        <f>YEAR(InputData[[#This Row],[DATE]])</f>
        <v>2021</v>
      </c>
      <c r="O12" s="15">
        <v>44207</v>
      </c>
      <c r="P12">
        <f>DAY(InputData[[#This Row],[DATE]])</f>
        <v>11</v>
      </c>
    </row>
    <row r="13" spans="1:16">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f>VLOOKUP(InputData[[#This Row],[PRODUCT ID]],MasterData[],5,0)</f>
        <v>120</v>
      </c>
      <c r="K13">
        <f>VLOOKUP(InputData[[#This Row],[PRODUCT ID]],MasterData[],6,0)</f>
        <v>162</v>
      </c>
      <c r="L13" s="11">
        <f>InputData[[#This Row],[QUANTITY]]*InputData[[#This Row],[BUYING PRIZE]]</f>
        <v>1200</v>
      </c>
      <c r="M13" s="11">
        <f>InputData[[#This Row],[SELLING PRICE]]*InputData[[#This Row],[QUANTITY]]</f>
        <v>1620</v>
      </c>
      <c r="N13" s="11">
        <f>YEAR(InputData[[#This Row],[DATE]])</f>
        <v>2021</v>
      </c>
      <c r="O13" s="15">
        <v>44208</v>
      </c>
      <c r="P13">
        <f>DAY(InputData[[#This Row],[DATE]])</f>
        <v>12</v>
      </c>
    </row>
    <row r="14" spans="1:16">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f>VLOOKUP(InputData[[#This Row],[PRODUCT ID]],MasterData[],5,0)</f>
        <v>76</v>
      </c>
      <c r="K14">
        <f>VLOOKUP(InputData[[#This Row],[PRODUCT ID]],MasterData[],6,0)</f>
        <v>82.08</v>
      </c>
      <c r="L14" s="11">
        <f>InputData[[#This Row],[QUANTITY]]*InputData[[#This Row],[BUYING PRIZE]]</f>
        <v>988</v>
      </c>
      <c r="M14" s="11">
        <f>InputData[[#This Row],[SELLING PRICE]]*InputData[[#This Row],[QUANTITY]]</f>
        <v>1067.04</v>
      </c>
      <c r="N14" s="11">
        <f>YEAR(InputData[[#This Row],[DATE]])</f>
        <v>2021</v>
      </c>
      <c r="O14" s="15">
        <v>44214</v>
      </c>
      <c r="P14">
        <f>DAY(InputData[[#This Row],[DATE]])</f>
        <v>18</v>
      </c>
    </row>
    <row r="15" spans="1:16">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f>VLOOKUP(InputData[[#This Row],[PRODUCT ID]],MasterData[],5,0)</f>
        <v>141</v>
      </c>
      <c r="K15">
        <f>VLOOKUP(InputData[[#This Row],[PRODUCT ID]],MasterData[],6,0)</f>
        <v>149.46</v>
      </c>
      <c r="L15" s="11">
        <f>InputData[[#This Row],[QUANTITY]]*InputData[[#This Row],[BUYING PRIZE]]</f>
        <v>423</v>
      </c>
      <c r="M15" s="11">
        <f>InputData[[#This Row],[SELLING PRICE]]*InputData[[#This Row],[QUANTITY]]</f>
        <v>448.38</v>
      </c>
      <c r="N15" s="11">
        <f>YEAR(InputData[[#This Row],[DATE]])</f>
        <v>2021</v>
      </c>
      <c r="O15" s="15">
        <v>44214</v>
      </c>
      <c r="P15">
        <f>DAY(InputData[[#This Row],[DATE]])</f>
        <v>18</v>
      </c>
    </row>
    <row r="16" spans="1:16">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f>VLOOKUP(InputData[[#This Row],[PRODUCT ID]],MasterData[],5,0)</f>
        <v>5</v>
      </c>
      <c r="K16">
        <f>VLOOKUP(InputData[[#This Row],[PRODUCT ID]],MasterData[],6,0)</f>
        <v>6.7</v>
      </c>
      <c r="L16" s="11">
        <f>InputData[[#This Row],[QUANTITY]]*InputData[[#This Row],[BUYING PRIZE]]</f>
        <v>30</v>
      </c>
      <c r="M16" s="11">
        <f>InputData[[#This Row],[SELLING PRICE]]*InputData[[#This Row],[QUANTITY]]</f>
        <v>40.200000000000003</v>
      </c>
      <c r="N16" s="11">
        <f>YEAR(InputData[[#This Row],[DATE]])</f>
        <v>2021</v>
      </c>
      <c r="O16" s="15">
        <v>44215</v>
      </c>
      <c r="P16">
        <f>DAY(InputData[[#This Row],[DATE]])</f>
        <v>19</v>
      </c>
    </row>
    <row r="17" spans="1:16">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f>VLOOKUP(InputData[[#This Row],[PRODUCT ID]],MasterData[],5,0)</f>
        <v>55</v>
      </c>
      <c r="K17">
        <f>VLOOKUP(InputData[[#This Row],[PRODUCT ID]],MasterData[],6,0)</f>
        <v>58.3</v>
      </c>
      <c r="L17" s="11">
        <f>InputData[[#This Row],[QUANTITY]]*InputData[[#This Row],[BUYING PRIZE]]</f>
        <v>220</v>
      </c>
      <c r="M17" s="11">
        <f>InputData[[#This Row],[SELLING PRICE]]*InputData[[#This Row],[QUANTITY]]</f>
        <v>233.2</v>
      </c>
      <c r="N17" s="11">
        <f>YEAR(InputData[[#This Row],[DATE]])</f>
        <v>2021</v>
      </c>
      <c r="O17" s="15">
        <v>44216</v>
      </c>
      <c r="P17">
        <f>DAY(InputData[[#This Row],[DATE]])</f>
        <v>20</v>
      </c>
    </row>
    <row r="18" spans="1:16">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f>VLOOKUP(InputData[[#This Row],[PRODUCT ID]],MasterData[],5,0)</f>
        <v>61</v>
      </c>
      <c r="K18">
        <f>VLOOKUP(InputData[[#This Row],[PRODUCT ID]],MasterData[],6,0)</f>
        <v>76.25</v>
      </c>
      <c r="L18" s="11">
        <f>InputData[[#This Row],[QUANTITY]]*InputData[[#This Row],[BUYING PRIZE]]</f>
        <v>244</v>
      </c>
      <c r="M18" s="11">
        <f>InputData[[#This Row],[SELLING PRICE]]*InputData[[#This Row],[QUANTITY]]</f>
        <v>305</v>
      </c>
      <c r="N18" s="11">
        <f>YEAR(InputData[[#This Row],[DATE]])</f>
        <v>2021</v>
      </c>
      <c r="O18" s="15">
        <v>44216</v>
      </c>
      <c r="P18">
        <f>DAY(InputData[[#This Row],[DATE]])</f>
        <v>20</v>
      </c>
    </row>
    <row r="19" spans="1:16">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f>VLOOKUP(InputData[[#This Row],[PRODUCT ID]],MasterData[],5,0)</f>
        <v>44</v>
      </c>
      <c r="K19">
        <f>VLOOKUP(InputData[[#This Row],[PRODUCT ID]],MasterData[],6,0)</f>
        <v>48.84</v>
      </c>
      <c r="L19" s="11">
        <f>InputData[[#This Row],[QUANTITY]]*InputData[[#This Row],[BUYING PRIZE]]</f>
        <v>660</v>
      </c>
      <c r="M19" s="11">
        <f>InputData[[#This Row],[SELLING PRICE]]*InputData[[#This Row],[QUANTITY]]</f>
        <v>732.6</v>
      </c>
      <c r="N19" s="11">
        <f>YEAR(InputData[[#This Row],[DATE]])</f>
        <v>2021</v>
      </c>
      <c r="O19" s="15">
        <v>44217</v>
      </c>
      <c r="P19">
        <f>DAY(InputData[[#This Row],[DATE]])</f>
        <v>21</v>
      </c>
    </row>
    <row r="20" spans="1:16">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f>VLOOKUP(InputData[[#This Row],[PRODUCT ID]],MasterData[],5,0)</f>
        <v>71</v>
      </c>
      <c r="K20">
        <f>VLOOKUP(InputData[[#This Row],[PRODUCT ID]],MasterData[],6,0)</f>
        <v>80.94</v>
      </c>
      <c r="L20" s="11">
        <f>InputData[[#This Row],[QUANTITY]]*InputData[[#This Row],[BUYING PRIZE]]</f>
        <v>639</v>
      </c>
      <c r="M20" s="11">
        <f>InputData[[#This Row],[SELLING PRICE]]*InputData[[#This Row],[QUANTITY]]</f>
        <v>728.46</v>
      </c>
      <c r="N20" s="11">
        <f>YEAR(InputData[[#This Row],[DATE]])</f>
        <v>2021</v>
      </c>
      <c r="O20" s="15">
        <v>44217</v>
      </c>
      <c r="P20">
        <f>DAY(InputData[[#This Row],[DATE]])</f>
        <v>21</v>
      </c>
    </row>
    <row r="21" spans="1:16">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f>VLOOKUP(InputData[[#This Row],[PRODUCT ID]],MasterData[],5,0)</f>
        <v>120</v>
      </c>
      <c r="K21">
        <f>VLOOKUP(InputData[[#This Row],[PRODUCT ID]],MasterData[],6,0)</f>
        <v>162</v>
      </c>
      <c r="L21" s="11">
        <f>InputData[[#This Row],[QUANTITY]]*InputData[[#This Row],[BUYING PRIZE]]</f>
        <v>720</v>
      </c>
      <c r="M21" s="11">
        <f>InputData[[#This Row],[SELLING PRICE]]*InputData[[#This Row],[QUANTITY]]</f>
        <v>972</v>
      </c>
      <c r="N21" s="11">
        <f>YEAR(InputData[[#This Row],[DATE]])</f>
        <v>2021</v>
      </c>
      <c r="O21" s="15">
        <v>44217</v>
      </c>
      <c r="P21">
        <f>DAY(InputData[[#This Row],[DATE]])</f>
        <v>21</v>
      </c>
    </row>
    <row r="22" spans="1:16">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f>VLOOKUP(InputData[[#This Row],[PRODUCT ID]],MasterData[],5,0)</f>
        <v>55</v>
      </c>
      <c r="K22">
        <f>VLOOKUP(InputData[[#This Row],[PRODUCT ID]],MasterData[],6,0)</f>
        <v>58.3</v>
      </c>
      <c r="L22" s="11">
        <f>InputData[[#This Row],[QUANTITY]]*InputData[[#This Row],[BUYING PRIZE]]</f>
        <v>330</v>
      </c>
      <c r="M22" s="11">
        <f>InputData[[#This Row],[SELLING PRICE]]*InputData[[#This Row],[QUANTITY]]</f>
        <v>349.79999999999995</v>
      </c>
      <c r="N22" s="11">
        <f>YEAR(InputData[[#This Row],[DATE]])</f>
        <v>2021</v>
      </c>
      <c r="O22" s="15">
        <v>44221</v>
      </c>
      <c r="P22">
        <f>DAY(InputData[[#This Row],[DATE]])</f>
        <v>25</v>
      </c>
    </row>
    <row r="23" spans="1:16">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f>VLOOKUP(InputData[[#This Row],[PRODUCT ID]],MasterData[],5,0)</f>
        <v>5</v>
      </c>
      <c r="K23">
        <f>VLOOKUP(InputData[[#This Row],[PRODUCT ID]],MasterData[],6,0)</f>
        <v>6.7</v>
      </c>
      <c r="L23" s="11">
        <f>InputData[[#This Row],[QUANTITY]]*InputData[[#This Row],[BUYING PRIZE]]</f>
        <v>35</v>
      </c>
      <c r="M23" s="11">
        <f>InputData[[#This Row],[SELLING PRICE]]*InputData[[#This Row],[QUANTITY]]</f>
        <v>46.9</v>
      </c>
      <c r="N23" s="11">
        <f>YEAR(InputData[[#This Row],[DATE]])</f>
        <v>2021</v>
      </c>
      <c r="O23" s="15">
        <v>44221</v>
      </c>
      <c r="P23">
        <f>DAY(InputData[[#This Row],[DATE]])</f>
        <v>25</v>
      </c>
    </row>
    <row r="24" spans="1:16">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f>VLOOKUP(InputData[[#This Row],[PRODUCT ID]],MasterData[],5,0)</f>
        <v>93</v>
      </c>
      <c r="K24">
        <f>VLOOKUP(InputData[[#This Row],[PRODUCT ID]],MasterData[],6,0)</f>
        <v>104.16</v>
      </c>
      <c r="L24" s="11">
        <f>InputData[[#This Row],[QUANTITY]]*InputData[[#This Row],[BUYING PRIZE]]</f>
        <v>1302</v>
      </c>
      <c r="M24" s="11">
        <f>InputData[[#This Row],[SELLING PRICE]]*InputData[[#This Row],[QUANTITY]]</f>
        <v>1458.24</v>
      </c>
      <c r="N24" s="11">
        <f>YEAR(InputData[[#This Row],[DATE]])</f>
        <v>2021</v>
      </c>
      <c r="O24" s="15">
        <v>44221</v>
      </c>
      <c r="P24">
        <f>DAY(InputData[[#This Row],[DATE]])</f>
        <v>25</v>
      </c>
    </row>
    <row r="25" spans="1:16">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f>VLOOKUP(InputData[[#This Row],[PRODUCT ID]],MasterData[],5,0)</f>
        <v>76</v>
      </c>
      <c r="K25">
        <f>VLOOKUP(InputData[[#This Row],[PRODUCT ID]],MasterData[],6,0)</f>
        <v>82.08</v>
      </c>
      <c r="L25" s="11">
        <f>InputData[[#This Row],[QUANTITY]]*InputData[[#This Row],[BUYING PRIZE]]</f>
        <v>684</v>
      </c>
      <c r="M25" s="11">
        <f>InputData[[#This Row],[SELLING PRICE]]*InputData[[#This Row],[QUANTITY]]</f>
        <v>738.72</v>
      </c>
      <c r="N25" s="11">
        <f>YEAR(InputData[[#This Row],[DATE]])</f>
        <v>2021</v>
      </c>
      <c r="O25" s="15">
        <v>44222</v>
      </c>
      <c r="P25">
        <f>DAY(InputData[[#This Row],[DATE]])</f>
        <v>26</v>
      </c>
    </row>
    <row r="26" spans="1:16">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f>VLOOKUP(InputData[[#This Row],[PRODUCT ID]],MasterData[],5,0)</f>
        <v>75</v>
      </c>
      <c r="K26">
        <f>VLOOKUP(InputData[[#This Row],[PRODUCT ID]],MasterData[],6,0)</f>
        <v>85.5</v>
      </c>
      <c r="L26" s="11">
        <f>InputData[[#This Row],[QUANTITY]]*InputData[[#This Row],[BUYING PRIZE]]</f>
        <v>525</v>
      </c>
      <c r="M26" s="11">
        <f>InputData[[#This Row],[SELLING PRICE]]*InputData[[#This Row],[QUANTITY]]</f>
        <v>598.5</v>
      </c>
      <c r="N26" s="11">
        <f>YEAR(InputData[[#This Row],[DATE]])</f>
        <v>2021</v>
      </c>
      <c r="O26" s="15">
        <v>44222</v>
      </c>
      <c r="P26">
        <f>DAY(InputData[[#This Row],[DATE]])</f>
        <v>26</v>
      </c>
    </row>
    <row r="27" spans="1:16">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f>VLOOKUP(InputData[[#This Row],[PRODUCT ID]],MasterData[],5,0)</f>
        <v>98</v>
      </c>
      <c r="K27">
        <f>VLOOKUP(InputData[[#This Row],[PRODUCT ID]],MasterData[],6,0)</f>
        <v>103.88</v>
      </c>
      <c r="L27" s="11">
        <f>InputData[[#This Row],[QUANTITY]]*InputData[[#This Row],[BUYING PRIZE]]</f>
        <v>686</v>
      </c>
      <c r="M27" s="11">
        <f>InputData[[#This Row],[SELLING PRICE]]*InputData[[#This Row],[QUANTITY]]</f>
        <v>727.16</v>
      </c>
      <c r="N27" s="11">
        <f>YEAR(InputData[[#This Row],[DATE]])</f>
        <v>2021</v>
      </c>
      <c r="O27" s="15">
        <v>44222</v>
      </c>
      <c r="P27">
        <f>DAY(InputData[[#This Row],[DATE]])</f>
        <v>26</v>
      </c>
    </row>
    <row r="28" spans="1:16">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f>VLOOKUP(InputData[[#This Row],[PRODUCT ID]],MasterData[],5,0)</f>
        <v>90</v>
      </c>
      <c r="K28">
        <f>VLOOKUP(InputData[[#This Row],[PRODUCT ID]],MasterData[],6,0)</f>
        <v>115.2</v>
      </c>
      <c r="L28" s="11">
        <f>InputData[[#This Row],[QUANTITY]]*InputData[[#This Row],[BUYING PRIZE]]</f>
        <v>630</v>
      </c>
      <c r="M28" s="11">
        <f>InputData[[#This Row],[SELLING PRICE]]*InputData[[#This Row],[QUANTITY]]</f>
        <v>806.4</v>
      </c>
      <c r="N28" s="11">
        <f>YEAR(InputData[[#This Row],[DATE]])</f>
        <v>2021</v>
      </c>
      <c r="O28" s="15">
        <v>44223</v>
      </c>
      <c r="P28">
        <f>DAY(InputData[[#This Row],[DATE]])</f>
        <v>27</v>
      </c>
    </row>
    <row r="29" spans="1:16">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f>VLOOKUP(InputData[[#This Row],[PRODUCT ID]],MasterData[],5,0)</f>
        <v>89</v>
      </c>
      <c r="K29">
        <f>VLOOKUP(InputData[[#This Row],[PRODUCT ID]],MasterData[],6,0)</f>
        <v>117.48</v>
      </c>
      <c r="L29" s="11">
        <f>InputData[[#This Row],[QUANTITY]]*InputData[[#This Row],[BUYING PRIZE]]</f>
        <v>267</v>
      </c>
      <c r="M29" s="11">
        <f>InputData[[#This Row],[SELLING PRICE]]*InputData[[#This Row],[QUANTITY]]</f>
        <v>352.44</v>
      </c>
      <c r="N29" s="11">
        <f>YEAR(InputData[[#This Row],[DATE]])</f>
        <v>2021</v>
      </c>
      <c r="O29" s="15">
        <v>44223</v>
      </c>
      <c r="P29">
        <f>DAY(InputData[[#This Row],[DATE]])</f>
        <v>27</v>
      </c>
    </row>
    <row r="30" spans="1:16">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f>VLOOKUP(InputData[[#This Row],[PRODUCT ID]],MasterData[],5,0)</f>
        <v>44</v>
      </c>
      <c r="K30">
        <f>VLOOKUP(InputData[[#This Row],[PRODUCT ID]],MasterData[],6,0)</f>
        <v>48.84</v>
      </c>
      <c r="L30" s="11">
        <f>InputData[[#This Row],[QUANTITY]]*InputData[[#This Row],[BUYING PRIZE]]</f>
        <v>440</v>
      </c>
      <c r="M30" s="11">
        <f>InputData[[#This Row],[SELLING PRICE]]*InputData[[#This Row],[QUANTITY]]</f>
        <v>488.40000000000003</v>
      </c>
      <c r="N30" s="11">
        <f>YEAR(InputData[[#This Row],[DATE]])</f>
        <v>2021</v>
      </c>
      <c r="O30" s="15">
        <v>44224</v>
      </c>
      <c r="P30">
        <f>DAY(InputData[[#This Row],[DATE]])</f>
        <v>28</v>
      </c>
    </row>
    <row r="31" spans="1:16">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f>VLOOKUP(InputData[[#This Row],[PRODUCT ID]],MasterData[],5,0)</f>
        <v>47</v>
      </c>
      <c r="K31">
        <f>VLOOKUP(InputData[[#This Row],[PRODUCT ID]],MasterData[],6,0)</f>
        <v>53.11</v>
      </c>
      <c r="L31" s="11">
        <f>InputData[[#This Row],[QUANTITY]]*InputData[[#This Row],[BUYING PRIZE]]</f>
        <v>94</v>
      </c>
      <c r="M31" s="11">
        <f>InputData[[#This Row],[SELLING PRICE]]*InputData[[#This Row],[QUANTITY]]</f>
        <v>106.22</v>
      </c>
      <c r="N31" s="11">
        <f>YEAR(InputData[[#This Row],[DATE]])</f>
        <v>2021</v>
      </c>
      <c r="O31" s="15">
        <v>44224</v>
      </c>
      <c r="P31">
        <f>DAY(InputData[[#This Row],[DATE]])</f>
        <v>28</v>
      </c>
    </row>
    <row r="32" spans="1:16">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f>VLOOKUP(InputData[[#This Row],[PRODUCT ID]],MasterData[],5,0)</f>
        <v>148</v>
      </c>
      <c r="K32">
        <f>VLOOKUP(InputData[[#This Row],[PRODUCT ID]],MasterData[],6,0)</f>
        <v>164.28</v>
      </c>
      <c r="L32" s="11">
        <f>InputData[[#This Row],[QUANTITY]]*InputData[[#This Row],[BUYING PRIZE]]</f>
        <v>1036</v>
      </c>
      <c r="M32" s="11">
        <f>InputData[[#This Row],[SELLING PRICE]]*InputData[[#This Row],[QUANTITY]]</f>
        <v>1149.96</v>
      </c>
      <c r="N32" s="11">
        <f>YEAR(InputData[[#This Row],[DATE]])</f>
        <v>2021</v>
      </c>
      <c r="O32" s="15">
        <v>44229</v>
      </c>
      <c r="P32">
        <f>DAY(InputData[[#This Row],[DATE]])</f>
        <v>2</v>
      </c>
    </row>
    <row r="33" spans="1:16">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f>VLOOKUP(InputData[[#This Row],[PRODUCT ID]],MasterData[],5,0)</f>
        <v>13</v>
      </c>
      <c r="K33">
        <f>VLOOKUP(InputData[[#This Row],[PRODUCT ID]],MasterData[],6,0)</f>
        <v>16.64</v>
      </c>
      <c r="L33" s="11">
        <f>InputData[[#This Row],[QUANTITY]]*InputData[[#This Row],[BUYING PRIZE]]</f>
        <v>169</v>
      </c>
      <c r="M33" s="11">
        <f>InputData[[#This Row],[SELLING PRICE]]*InputData[[#This Row],[QUANTITY]]</f>
        <v>216.32</v>
      </c>
      <c r="N33" s="11">
        <f>YEAR(InputData[[#This Row],[DATE]])</f>
        <v>2021</v>
      </c>
      <c r="O33" s="15">
        <v>44230</v>
      </c>
      <c r="P33">
        <f>DAY(InputData[[#This Row],[DATE]])</f>
        <v>3</v>
      </c>
    </row>
    <row r="34" spans="1:16">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f>VLOOKUP(InputData[[#This Row],[PRODUCT ID]],MasterData[],5,0)</f>
        <v>121</v>
      </c>
      <c r="K34">
        <f>VLOOKUP(InputData[[#This Row],[PRODUCT ID]],MasterData[],6,0)</f>
        <v>141.57</v>
      </c>
      <c r="L34" s="11">
        <f>InputData[[#This Row],[QUANTITY]]*InputData[[#This Row],[BUYING PRIZE]]</f>
        <v>242</v>
      </c>
      <c r="M34" s="11">
        <f>InputData[[#This Row],[SELLING PRICE]]*InputData[[#This Row],[QUANTITY]]</f>
        <v>283.14</v>
      </c>
      <c r="N34" s="11">
        <f>YEAR(InputData[[#This Row],[DATE]])</f>
        <v>2021</v>
      </c>
      <c r="O34" s="15">
        <v>44230</v>
      </c>
      <c r="P34">
        <f>DAY(InputData[[#This Row],[DATE]])</f>
        <v>3</v>
      </c>
    </row>
    <row r="35" spans="1:16">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f>VLOOKUP(InputData[[#This Row],[PRODUCT ID]],MasterData[],5,0)</f>
        <v>67</v>
      </c>
      <c r="K35">
        <f>VLOOKUP(InputData[[#This Row],[PRODUCT ID]],MasterData[],6,0)</f>
        <v>85.76</v>
      </c>
      <c r="L35" s="11">
        <f>InputData[[#This Row],[QUANTITY]]*InputData[[#This Row],[BUYING PRIZE]]</f>
        <v>268</v>
      </c>
      <c r="M35" s="11">
        <f>InputData[[#This Row],[SELLING PRICE]]*InputData[[#This Row],[QUANTITY]]</f>
        <v>343.04</v>
      </c>
      <c r="N35" s="11">
        <f>YEAR(InputData[[#This Row],[DATE]])</f>
        <v>2021</v>
      </c>
      <c r="O35" s="15">
        <v>44231</v>
      </c>
      <c r="P35">
        <f>DAY(InputData[[#This Row],[DATE]])</f>
        <v>4</v>
      </c>
    </row>
    <row r="36" spans="1:16">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f>VLOOKUP(InputData[[#This Row],[PRODUCT ID]],MasterData[],5,0)</f>
        <v>67</v>
      </c>
      <c r="K36">
        <f>VLOOKUP(InputData[[#This Row],[PRODUCT ID]],MasterData[],6,0)</f>
        <v>83.08</v>
      </c>
      <c r="L36" s="11">
        <f>InputData[[#This Row],[QUANTITY]]*InputData[[#This Row],[BUYING PRIZE]]</f>
        <v>469</v>
      </c>
      <c r="M36" s="11">
        <f>InputData[[#This Row],[SELLING PRICE]]*InputData[[#This Row],[QUANTITY]]</f>
        <v>581.55999999999995</v>
      </c>
      <c r="N36" s="11">
        <f>YEAR(InputData[[#This Row],[DATE]])</f>
        <v>2021</v>
      </c>
      <c r="O36" s="15">
        <v>44232</v>
      </c>
      <c r="P36">
        <f>DAY(InputData[[#This Row],[DATE]])</f>
        <v>5</v>
      </c>
    </row>
    <row r="37" spans="1:16">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f>VLOOKUP(InputData[[#This Row],[PRODUCT ID]],MasterData[],5,0)</f>
        <v>133</v>
      </c>
      <c r="K37">
        <f>VLOOKUP(InputData[[#This Row],[PRODUCT ID]],MasterData[],6,0)</f>
        <v>155.61000000000001</v>
      </c>
      <c r="L37" s="11">
        <f>InputData[[#This Row],[QUANTITY]]*InputData[[#This Row],[BUYING PRIZE]]</f>
        <v>133</v>
      </c>
      <c r="M37" s="11">
        <f>InputData[[#This Row],[SELLING PRICE]]*InputData[[#This Row],[QUANTITY]]</f>
        <v>155.61000000000001</v>
      </c>
      <c r="N37" s="11">
        <f>YEAR(InputData[[#This Row],[DATE]])</f>
        <v>2021</v>
      </c>
      <c r="O37" s="15">
        <v>44232</v>
      </c>
      <c r="P37">
        <f>DAY(InputData[[#This Row],[DATE]])</f>
        <v>5</v>
      </c>
    </row>
    <row r="38" spans="1:16">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f>VLOOKUP(InputData[[#This Row],[PRODUCT ID]],MasterData[],5,0)</f>
        <v>67</v>
      </c>
      <c r="K38">
        <f>VLOOKUP(InputData[[#This Row],[PRODUCT ID]],MasterData[],6,0)</f>
        <v>83.08</v>
      </c>
      <c r="L38" s="11">
        <f>InputData[[#This Row],[QUANTITY]]*InputData[[#This Row],[BUYING PRIZE]]</f>
        <v>603</v>
      </c>
      <c r="M38" s="11">
        <f>InputData[[#This Row],[SELLING PRICE]]*InputData[[#This Row],[QUANTITY]]</f>
        <v>747.72</v>
      </c>
      <c r="N38" s="11">
        <f>YEAR(InputData[[#This Row],[DATE]])</f>
        <v>2021</v>
      </c>
      <c r="O38" s="15">
        <v>44232</v>
      </c>
      <c r="P38">
        <f>DAY(InputData[[#This Row],[DATE]])</f>
        <v>5</v>
      </c>
    </row>
    <row r="39" spans="1:16">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f>VLOOKUP(InputData[[#This Row],[PRODUCT ID]],MasterData[],5,0)</f>
        <v>5</v>
      </c>
      <c r="K39">
        <f>VLOOKUP(InputData[[#This Row],[PRODUCT ID]],MasterData[],6,0)</f>
        <v>6.7</v>
      </c>
      <c r="L39" s="11">
        <f>InputData[[#This Row],[QUANTITY]]*InputData[[#This Row],[BUYING PRIZE]]</f>
        <v>5</v>
      </c>
      <c r="M39" s="11">
        <f>InputData[[#This Row],[SELLING PRICE]]*InputData[[#This Row],[QUANTITY]]</f>
        <v>6.7</v>
      </c>
      <c r="N39" s="11">
        <f>YEAR(InputData[[#This Row],[DATE]])</f>
        <v>2021</v>
      </c>
      <c r="O39" s="15">
        <v>44233</v>
      </c>
      <c r="P39">
        <f>DAY(InputData[[#This Row],[DATE]])</f>
        <v>6</v>
      </c>
    </row>
    <row r="40" spans="1:16">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f>VLOOKUP(InputData[[#This Row],[PRODUCT ID]],MasterData[],5,0)</f>
        <v>55</v>
      </c>
      <c r="K40">
        <f>VLOOKUP(InputData[[#This Row],[PRODUCT ID]],MasterData[],6,0)</f>
        <v>58.3</v>
      </c>
      <c r="L40" s="11">
        <f>InputData[[#This Row],[QUANTITY]]*InputData[[#This Row],[BUYING PRIZE]]</f>
        <v>770</v>
      </c>
      <c r="M40" s="11">
        <f>InputData[[#This Row],[SELLING PRICE]]*InputData[[#This Row],[QUANTITY]]</f>
        <v>816.19999999999993</v>
      </c>
      <c r="N40" s="11">
        <f>YEAR(InputData[[#This Row],[DATE]])</f>
        <v>2021</v>
      </c>
      <c r="O40" s="15">
        <v>44236</v>
      </c>
      <c r="P40">
        <f>DAY(InputData[[#This Row],[DATE]])</f>
        <v>9</v>
      </c>
    </row>
    <row r="41" spans="1:16">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f>VLOOKUP(InputData[[#This Row],[PRODUCT ID]],MasterData[],5,0)</f>
        <v>83</v>
      </c>
      <c r="K41">
        <f>VLOOKUP(InputData[[#This Row],[PRODUCT ID]],MasterData[],6,0)</f>
        <v>94.62</v>
      </c>
      <c r="L41" s="11">
        <f>InputData[[#This Row],[QUANTITY]]*InputData[[#This Row],[BUYING PRIZE]]</f>
        <v>581</v>
      </c>
      <c r="M41" s="11">
        <f>InputData[[#This Row],[SELLING PRICE]]*InputData[[#This Row],[QUANTITY]]</f>
        <v>662.34</v>
      </c>
      <c r="N41" s="11">
        <f>YEAR(InputData[[#This Row],[DATE]])</f>
        <v>2021</v>
      </c>
      <c r="O41" s="15">
        <v>44239</v>
      </c>
      <c r="P41">
        <f>DAY(InputData[[#This Row],[DATE]])</f>
        <v>12</v>
      </c>
    </row>
    <row r="42" spans="1:16">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f>VLOOKUP(InputData[[#This Row],[PRODUCT ID]],MasterData[],5,0)</f>
        <v>141</v>
      </c>
      <c r="K42">
        <f>VLOOKUP(InputData[[#This Row],[PRODUCT ID]],MasterData[],6,0)</f>
        <v>149.46</v>
      </c>
      <c r="L42" s="11">
        <f>InputData[[#This Row],[QUANTITY]]*InputData[[#This Row],[BUYING PRIZE]]</f>
        <v>1269</v>
      </c>
      <c r="M42" s="11">
        <f>InputData[[#This Row],[SELLING PRICE]]*InputData[[#This Row],[QUANTITY]]</f>
        <v>1345.14</v>
      </c>
      <c r="N42" s="11">
        <f>YEAR(InputData[[#This Row],[DATE]])</f>
        <v>2021</v>
      </c>
      <c r="O42" s="15">
        <v>44239</v>
      </c>
      <c r="P42">
        <f>DAY(InputData[[#This Row],[DATE]])</f>
        <v>12</v>
      </c>
    </row>
    <row r="43" spans="1:16">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f>VLOOKUP(InputData[[#This Row],[PRODUCT ID]],MasterData[],5,0)</f>
        <v>48</v>
      </c>
      <c r="K43">
        <f>VLOOKUP(InputData[[#This Row],[PRODUCT ID]],MasterData[],6,0)</f>
        <v>57.120000000000005</v>
      </c>
      <c r="L43" s="11">
        <f>InputData[[#This Row],[QUANTITY]]*InputData[[#This Row],[BUYING PRIZE]]</f>
        <v>192</v>
      </c>
      <c r="M43" s="11">
        <f>InputData[[#This Row],[SELLING PRICE]]*InputData[[#This Row],[QUANTITY]]</f>
        <v>228.48000000000002</v>
      </c>
      <c r="N43" s="11">
        <f>YEAR(InputData[[#This Row],[DATE]])</f>
        <v>2021</v>
      </c>
      <c r="O43" s="15">
        <v>44242</v>
      </c>
      <c r="P43">
        <f>DAY(InputData[[#This Row],[DATE]])</f>
        <v>15</v>
      </c>
    </row>
    <row r="44" spans="1:16">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f>VLOOKUP(InputData[[#This Row],[PRODUCT ID]],MasterData[],5,0)</f>
        <v>12</v>
      </c>
      <c r="K44">
        <f>VLOOKUP(InputData[[#This Row],[PRODUCT ID]],MasterData[],6,0)</f>
        <v>15.719999999999999</v>
      </c>
      <c r="L44" s="11">
        <f>InputData[[#This Row],[QUANTITY]]*InputData[[#This Row],[BUYING PRIZE]]</f>
        <v>72</v>
      </c>
      <c r="M44" s="11">
        <f>InputData[[#This Row],[SELLING PRICE]]*InputData[[#This Row],[QUANTITY]]</f>
        <v>94.32</v>
      </c>
      <c r="N44" s="11">
        <f>YEAR(InputData[[#This Row],[DATE]])</f>
        <v>2021</v>
      </c>
      <c r="O44" s="15">
        <v>44245</v>
      </c>
      <c r="P44">
        <f>DAY(InputData[[#This Row],[DATE]])</f>
        <v>18</v>
      </c>
    </row>
    <row r="45" spans="1:16">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f>VLOOKUP(InputData[[#This Row],[PRODUCT ID]],MasterData[],5,0)</f>
        <v>148</v>
      </c>
      <c r="K45">
        <f>VLOOKUP(InputData[[#This Row],[PRODUCT ID]],MasterData[],6,0)</f>
        <v>201.28</v>
      </c>
      <c r="L45" s="11">
        <f>InputData[[#This Row],[QUANTITY]]*InputData[[#This Row],[BUYING PRIZE]]</f>
        <v>1628</v>
      </c>
      <c r="M45" s="11">
        <f>InputData[[#This Row],[SELLING PRICE]]*InputData[[#This Row],[QUANTITY]]</f>
        <v>2214.08</v>
      </c>
      <c r="N45" s="11">
        <f>YEAR(InputData[[#This Row],[DATE]])</f>
        <v>2021</v>
      </c>
      <c r="O45" s="15">
        <v>44247</v>
      </c>
      <c r="P45">
        <f>DAY(InputData[[#This Row],[DATE]])</f>
        <v>20</v>
      </c>
    </row>
    <row r="46" spans="1:16">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f>VLOOKUP(InputData[[#This Row],[PRODUCT ID]],MasterData[],5,0)</f>
        <v>112</v>
      </c>
      <c r="K46">
        <f>VLOOKUP(InputData[[#This Row],[PRODUCT ID]],MasterData[],6,0)</f>
        <v>122.08</v>
      </c>
      <c r="L46" s="11">
        <f>InputData[[#This Row],[QUANTITY]]*InputData[[#This Row],[BUYING PRIZE]]</f>
        <v>560</v>
      </c>
      <c r="M46" s="11">
        <f>InputData[[#This Row],[SELLING PRICE]]*InputData[[#This Row],[QUANTITY]]</f>
        <v>610.4</v>
      </c>
      <c r="N46" s="11">
        <f>YEAR(InputData[[#This Row],[DATE]])</f>
        <v>2021</v>
      </c>
      <c r="O46" s="15">
        <v>44249</v>
      </c>
      <c r="P46">
        <f>DAY(InputData[[#This Row],[DATE]])</f>
        <v>22</v>
      </c>
    </row>
    <row r="47" spans="1:16">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f>VLOOKUP(InputData[[#This Row],[PRODUCT ID]],MasterData[],5,0)</f>
        <v>7</v>
      </c>
      <c r="K47">
        <f>VLOOKUP(InputData[[#This Row],[PRODUCT ID]],MasterData[],6,0)</f>
        <v>8.33</v>
      </c>
      <c r="L47" s="11">
        <f>InputData[[#This Row],[QUANTITY]]*InputData[[#This Row],[BUYING PRIZE]]</f>
        <v>21</v>
      </c>
      <c r="M47" s="11">
        <f>InputData[[#This Row],[SELLING PRICE]]*InputData[[#This Row],[QUANTITY]]</f>
        <v>24.990000000000002</v>
      </c>
      <c r="N47" s="11">
        <f>YEAR(InputData[[#This Row],[DATE]])</f>
        <v>2021</v>
      </c>
      <c r="O47" s="15">
        <v>44250</v>
      </c>
      <c r="P47">
        <f>DAY(InputData[[#This Row],[DATE]])</f>
        <v>23</v>
      </c>
    </row>
    <row r="48" spans="1:16">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f>VLOOKUP(InputData[[#This Row],[PRODUCT ID]],MasterData[],5,0)</f>
        <v>133</v>
      </c>
      <c r="K48">
        <f>VLOOKUP(InputData[[#This Row],[PRODUCT ID]],MasterData[],6,0)</f>
        <v>155.61000000000001</v>
      </c>
      <c r="L48" s="11">
        <f>InputData[[#This Row],[QUANTITY]]*InputData[[#This Row],[BUYING PRIZE]]</f>
        <v>266</v>
      </c>
      <c r="M48" s="11">
        <f>InputData[[#This Row],[SELLING PRICE]]*InputData[[#This Row],[QUANTITY]]</f>
        <v>311.22000000000003</v>
      </c>
      <c r="N48" s="11">
        <f>YEAR(InputData[[#This Row],[DATE]])</f>
        <v>2021</v>
      </c>
      <c r="O48" s="15">
        <v>44250</v>
      </c>
      <c r="P48">
        <f>DAY(InputData[[#This Row],[DATE]])</f>
        <v>23</v>
      </c>
    </row>
    <row r="49" spans="1:16">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f>VLOOKUP(InputData[[#This Row],[PRODUCT ID]],MasterData[],5,0)</f>
        <v>105</v>
      </c>
      <c r="K49">
        <f>VLOOKUP(InputData[[#This Row],[PRODUCT ID]],MasterData[],6,0)</f>
        <v>142.80000000000001</v>
      </c>
      <c r="L49" s="11">
        <f>InputData[[#This Row],[QUANTITY]]*InputData[[#This Row],[BUYING PRIZE]]</f>
        <v>420</v>
      </c>
      <c r="M49" s="11">
        <f>InputData[[#This Row],[SELLING PRICE]]*InputData[[#This Row],[QUANTITY]]</f>
        <v>571.20000000000005</v>
      </c>
      <c r="N49" s="11">
        <f>YEAR(InputData[[#This Row],[DATE]])</f>
        <v>2021</v>
      </c>
      <c r="O49" s="15">
        <v>44252</v>
      </c>
      <c r="P49">
        <f>DAY(InputData[[#This Row],[DATE]])</f>
        <v>25</v>
      </c>
    </row>
    <row r="50" spans="1:16">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f>VLOOKUP(InputData[[#This Row],[PRODUCT ID]],MasterData[],5,0)</f>
        <v>89</v>
      </c>
      <c r="K50">
        <f>VLOOKUP(InputData[[#This Row],[PRODUCT ID]],MasterData[],6,0)</f>
        <v>117.48</v>
      </c>
      <c r="L50" s="11">
        <f>InputData[[#This Row],[QUANTITY]]*InputData[[#This Row],[BUYING PRIZE]]</f>
        <v>979</v>
      </c>
      <c r="M50" s="11">
        <f>InputData[[#This Row],[SELLING PRICE]]*InputData[[#This Row],[QUANTITY]]</f>
        <v>1292.28</v>
      </c>
      <c r="N50" s="11">
        <f>YEAR(InputData[[#This Row],[DATE]])</f>
        <v>2021</v>
      </c>
      <c r="O50" s="15">
        <v>44252</v>
      </c>
      <c r="P50">
        <f>DAY(InputData[[#This Row],[DATE]])</f>
        <v>25</v>
      </c>
    </row>
    <row r="51" spans="1:16">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f>VLOOKUP(InputData[[#This Row],[PRODUCT ID]],MasterData[],5,0)</f>
        <v>148</v>
      </c>
      <c r="K51">
        <f>VLOOKUP(InputData[[#This Row],[PRODUCT ID]],MasterData[],6,0)</f>
        <v>201.28</v>
      </c>
      <c r="L51" s="11">
        <f>InputData[[#This Row],[QUANTITY]]*InputData[[#This Row],[BUYING PRIZE]]</f>
        <v>296</v>
      </c>
      <c r="M51" s="11">
        <f>InputData[[#This Row],[SELLING PRICE]]*InputData[[#This Row],[QUANTITY]]</f>
        <v>402.56</v>
      </c>
      <c r="N51" s="11">
        <f>YEAR(InputData[[#This Row],[DATE]])</f>
        <v>2021</v>
      </c>
      <c r="O51" s="15">
        <v>44252</v>
      </c>
      <c r="P51">
        <f>DAY(InputData[[#This Row],[DATE]])</f>
        <v>25</v>
      </c>
    </row>
    <row r="52" spans="1:16">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f>VLOOKUP(InputData[[#This Row],[PRODUCT ID]],MasterData[],5,0)</f>
        <v>37</v>
      </c>
      <c r="K52">
        <f>VLOOKUP(InputData[[#This Row],[PRODUCT ID]],MasterData[],6,0)</f>
        <v>49.21</v>
      </c>
      <c r="L52" s="11">
        <f>InputData[[#This Row],[QUANTITY]]*InputData[[#This Row],[BUYING PRIZE]]</f>
        <v>407</v>
      </c>
      <c r="M52" s="11">
        <f>InputData[[#This Row],[SELLING PRICE]]*InputData[[#This Row],[QUANTITY]]</f>
        <v>541.31000000000006</v>
      </c>
      <c r="N52" s="11">
        <f>YEAR(InputData[[#This Row],[DATE]])</f>
        <v>2021</v>
      </c>
      <c r="O52" s="15">
        <v>44254</v>
      </c>
      <c r="P52">
        <f>DAY(InputData[[#This Row],[DATE]])</f>
        <v>27</v>
      </c>
    </row>
    <row r="53" spans="1:16">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f>VLOOKUP(InputData[[#This Row],[PRODUCT ID]],MasterData[],5,0)</f>
        <v>44</v>
      </c>
      <c r="K53">
        <f>VLOOKUP(InputData[[#This Row],[PRODUCT ID]],MasterData[],6,0)</f>
        <v>48.4</v>
      </c>
      <c r="L53" s="11">
        <f>InputData[[#This Row],[QUANTITY]]*InputData[[#This Row],[BUYING PRIZE]]</f>
        <v>44</v>
      </c>
      <c r="M53" s="11">
        <f>InputData[[#This Row],[SELLING PRICE]]*InputData[[#This Row],[QUANTITY]]</f>
        <v>48.4</v>
      </c>
      <c r="N53" s="11">
        <f>YEAR(InputData[[#This Row],[DATE]])</f>
        <v>2021</v>
      </c>
      <c r="O53" s="15">
        <v>44258</v>
      </c>
      <c r="P53">
        <f>DAY(InputData[[#This Row],[DATE]])</f>
        <v>3</v>
      </c>
    </row>
    <row r="54" spans="1:16">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f>VLOOKUP(InputData[[#This Row],[PRODUCT ID]],MasterData[],5,0)</f>
        <v>126</v>
      </c>
      <c r="K54">
        <f>VLOOKUP(InputData[[#This Row],[PRODUCT ID]],MasterData[],6,0)</f>
        <v>162.54</v>
      </c>
      <c r="L54" s="11">
        <f>InputData[[#This Row],[QUANTITY]]*InputData[[#This Row],[BUYING PRIZE]]</f>
        <v>1134</v>
      </c>
      <c r="M54" s="11">
        <f>InputData[[#This Row],[SELLING PRICE]]*InputData[[#This Row],[QUANTITY]]</f>
        <v>1462.86</v>
      </c>
      <c r="N54" s="11">
        <f>YEAR(InputData[[#This Row],[DATE]])</f>
        <v>2021</v>
      </c>
      <c r="O54" s="15">
        <v>44262</v>
      </c>
      <c r="P54">
        <f>DAY(InputData[[#This Row],[DATE]])</f>
        <v>7</v>
      </c>
    </row>
    <row r="55" spans="1:16">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f>VLOOKUP(InputData[[#This Row],[PRODUCT ID]],MasterData[],5,0)</f>
        <v>48</v>
      </c>
      <c r="K55">
        <f>VLOOKUP(InputData[[#This Row],[PRODUCT ID]],MasterData[],6,0)</f>
        <v>57.120000000000005</v>
      </c>
      <c r="L55" s="11">
        <f>InputData[[#This Row],[QUANTITY]]*InputData[[#This Row],[BUYING PRIZE]]</f>
        <v>288</v>
      </c>
      <c r="M55" s="11">
        <f>InputData[[#This Row],[SELLING PRICE]]*InputData[[#This Row],[QUANTITY]]</f>
        <v>342.72</v>
      </c>
      <c r="N55" s="11">
        <f>YEAR(InputData[[#This Row],[DATE]])</f>
        <v>2021</v>
      </c>
      <c r="O55" s="15">
        <v>44263</v>
      </c>
      <c r="P55">
        <f>DAY(InputData[[#This Row],[DATE]])</f>
        <v>8</v>
      </c>
    </row>
    <row r="56" spans="1:16">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f>VLOOKUP(InputData[[#This Row],[PRODUCT ID]],MasterData[],5,0)</f>
        <v>76</v>
      </c>
      <c r="K56">
        <f>VLOOKUP(InputData[[#This Row],[PRODUCT ID]],MasterData[],6,0)</f>
        <v>82.08</v>
      </c>
      <c r="L56" s="11">
        <f>InputData[[#This Row],[QUANTITY]]*InputData[[#This Row],[BUYING PRIZE]]</f>
        <v>684</v>
      </c>
      <c r="M56" s="11">
        <f>InputData[[#This Row],[SELLING PRICE]]*InputData[[#This Row],[QUANTITY]]</f>
        <v>738.72</v>
      </c>
      <c r="N56" s="11">
        <f>YEAR(InputData[[#This Row],[DATE]])</f>
        <v>2021</v>
      </c>
      <c r="O56" s="15">
        <v>44263</v>
      </c>
      <c r="P56">
        <f>DAY(InputData[[#This Row],[DATE]])</f>
        <v>8</v>
      </c>
    </row>
    <row r="57" spans="1:16">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f>VLOOKUP(InputData[[#This Row],[PRODUCT ID]],MasterData[],5,0)</f>
        <v>47</v>
      </c>
      <c r="K57">
        <f>VLOOKUP(InputData[[#This Row],[PRODUCT ID]],MasterData[],6,0)</f>
        <v>53.11</v>
      </c>
      <c r="L57" s="11">
        <f>InputData[[#This Row],[QUANTITY]]*InputData[[#This Row],[BUYING PRIZE]]</f>
        <v>282</v>
      </c>
      <c r="M57" s="11">
        <f>InputData[[#This Row],[SELLING PRICE]]*InputData[[#This Row],[QUANTITY]]</f>
        <v>318.65999999999997</v>
      </c>
      <c r="N57" s="11">
        <f>YEAR(InputData[[#This Row],[DATE]])</f>
        <v>2021</v>
      </c>
      <c r="O57" s="15">
        <v>44264</v>
      </c>
      <c r="P57">
        <f>DAY(InputData[[#This Row],[DATE]])</f>
        <v>9</v>
      </c>
    </row>
    <row r="58" spans="1:16">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f>VLOOKUP(InputData[[#This Row],[PRODUCT ID]],MasterData[],5,0)</f>
        <v>7</v>
      </c>
      <c r="K58">
        <f>VLOOKUP(InputData[[#This Row],[PRODUCT ID]],MasterData[],6,0)</f>
        <v>8.33</v>
      </c>
      <c r="L58" s="11">
        <f>InputData[[#This Row],[QUANTITY]]*InputData[[#This Row],[BUYING PRIZE]]</f>
        <v>77</v>
      </c>
      <c r="M58" s="11">
        <f>InputData[[#This Row],[SELLING PRICE]]*InputData[[#This Row],[QUANTITY]]</f>
        <v>91.63</v>
      </c>
      <c r="N58" s="11">
        <f>YEAR(InputData[[#This Row],[DATE]])</f>
        <v>2021</v>
      </c>
      <c r="O58" s="15">
        <v>44266</v>
      </c>
      <c r="P58">
        <f>DAY(InputData[[#This Row],[DATE]])</f>
        <v>11</v>
      </c>
    </row>
    <row r="59" spans="1:16">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f>VLOOKUP(InputData[[#This Row],[PRODUCT ID]],MasterData[],5,0)</f>
        <v>37</v>
      </c>
      <c r="K59">
        <f>VLOOKUP(InputData[[#This Row],[PRODUCT ID]],MasterData[],6,0)</f>
        <v>41.81</v>
      </c>
      <c r="L59" s="11">
        <f>InputData[[#This Row],[QUANTITY]]*InputData[[#This Row],[BUYING PRIZE]]</f>
        <v>370</v>
      </c>
      <c r="M59" s="11">
        <f>InputData[[#This Row],[SELLING PRICE]]*InputData[[#This Row],[QUANTITY]]</f>
        <v>418.1</v>
      </c>
      <c r="N59" s="11">
        <f>YEAR(InputData[[#This Row],[DATE]])</f>
        <v>2021</v>
      </c>
      <c r="O59" s="15">
        <v>44268</v>
      </c>
      <c r="P59">
        <f>DAY(InputData[[#This Row],[DATE]])</f>
        <v>13</v>
      </c>
    </row>
    <row r="60" spans="1:16">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f>VLOOKUP(InputData[[#This Row],[PRODUCT ID]],MasterData[],5,0)</f>
        <v>37</v>
      </c>
      <c r="K60">
        <f>VLOOKUP(InputData[[#This Row],[PRODUCT ID]],MasterData[],6,0)</f>
        <v>42.55</v>
      </c>
      <c r="L60" s="11">
        <f>InputData[[#This Row],[QUANTITY]]*InputData[[#This Row],[BUYING PRIZE]]</f>
        <v>407</v>
      </c>
      <c r="M60" s="11">
        <f>InputData[[#This Row],[SELLING PRICE]]*InputData[[#This Row],[QUANTITY]]</f>
        <v>468.04999999999995</v>
      </c>
      <c r="N60" s="11">
        <f>YEAR(InputData[[#This Row],[DATE]])</f>
        <v>2021</v>
      </c>
      <c r="O60" s="15">
        <v>44270</v>
      </c>
      <c r="P60">
        <f>DAY(InputData[[#This Row],[DATE]])</f>
        <v>15</v>
      </c>
    </row>
    <row r="61" spans="1:16">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f>VLOOKUP(InputData[[#This Row],[PRODUCT ID]],MasterData[],5,0)</f>
        <v>73</v>
      </c>
      <c r="K61">
        <f>VLOOKUP(InputData[[#This Row],[PRODUCT ID]],MasterData[],6,0)</f>
        <v>94.17</v>
      </c>
      <c r="L61" s="11">
        <f>InputData[[#This Row],[QUANTITY]]*InputData[[#This Row],[BUYING PRIZE]]</f>
        <v>1022</v>
      </c>
      <c r="M61" s="11">
        <f>InputData[[#This Row],[SELLING PRICE]]*InputData[[#This Row],[QUANTITY]]</f>
        <v>1318.38</v>
      </c>
      <c r="N61" s="11">
        <f>YEAR(InputData[[#This Row],[DATE]])</f>
        <v>2021</v>
      </c>
      <c r="O61" s="15">
        <v>44271</v>
      </c>
      <c r="P61">
        <f>DAY(InputData[[#This Row],[DATE]])</f>
        <v>16</v>
      </c>
    </row>
    <row r="62" spans="1:16">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f>VLOOKUP(InputData[[#This Row],[PRODUCT ID]],MasterData[],5,0)</f>
        <v>120</v>
      </c>
      <c r="K62">
        <f>VLOOKUP(InputData[[#This Row],[PRODUCT ID]],MasterData[],6,0)</f>
        <v>162</v>
      </c>
      <c r="L62" s="11">
        <f>InputData[[#This Row],[QUANTITY]]*InputData[[#This Row],[BUYING PRIZE]]</f>
        <v>960</v>
      </c>
      <c r="M62" s="11">
        <f>InputData[[#This Row],[SELLING PRICE]]*InputData[[#This Row],[QUANTITY]]</f>
        <v>1296</v>
      </c>
      <c r="N62" s="11">
        <f>YEAR(InputData[[#This Row],[DATE]])</f>
        <v>2021</v>
      </c>
      <c r="O62" s="15">
        <v>44273</v>
      </c>
      <c r="P62">
        <f>DAY(InputData[[#This Row],[DATE]])</f>
        <v>18</v>
      </c>
    </row>
    <row r="63" spans="1:16">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f>VLOOKUP(InputData[[#This Row],[PRODUCT ID]],MasterData[],5,0)</f>
        <v>37</v>
      </c>
      <c r="K63">
        <f>VLOOKUP(InputData[[#This Row],[PRODUCT ID]],MasterData[],6,0)</f>
        <v>41.81</v>
      </c>
      <c r="L63" s="11">
        <f>InputData[[#This Row],[QUANTITY]]*InputData[[#This Row],[BUYING PRIZE]]</f>
        <v>333</v>
      </c>
      <c r="M63" s="11">
        <f>InputData[[#This Row],[SELLING PRICE]]*InputData[[#This Row],[QUANTITY]]</f>
        <v>376.29</v>
      </c>
      <c r="N63" s="11">
        <f>YEAR(InputData[[#This Row],[DATE]])</f>
        <v>2021</v>
      </c>
      <c r="O63" s="15">
        <v>44274</v>
      </c>
      <c r="P63">
        <f>DAY(InputData[[#This Row],[DATE]])</f>
        <v>19</v>
      </c>
    </row>
    <row r="64" spans="1:16">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f>VLOOKUP(InputData[[#This Row],[PRODUCT ID]],MasterData[],5,0)</f>
        <v>61</v>
      </c>
      <c r="K64">
        <f>VLOOKUP(InputData[[#This Row],[PRODUCT ID]],MasterData[],6,0)</f>
        <v>76.25</v>
      </c>
      <c r="L64" s="11">
        <f>InputData[[#This Row],[QUANTITY]]*InputData[[#This Row],[BUYING PRIZE]]</f>
        <v>793</v>
      </c>
      <c r="M64" s="11">
        <f>InputData[[#This Row],[SELLING PRICE]]*InputData[[#This Row],[QUANTITY]]</f>
        <v>991.25</v>
      </c>
      <c r="N64" s="11">
        <f>YEAR(InputData[[#This Row],[DATE]])</f>
        <v>2021</v>
      </c>
      <c r="O64" s="15">
        <v>44276</v>
      </c>
      <c r="P64">
        <f>DAY(InputData[[#This Row],[DATE]])</f>
        <v>21</v>
      </c>
    </row>
    <row r="65" spans="1:16">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f>VLOOKUP(InputData[[#This Row],[PRODUCT ID]],MasterData[],5,0)</f>
        <v>37</v>
      </c>
      <c r="K65">
        <f>VLOOKUP(InputData[[#This Row],[PRODUCT ID]],MasterData[],6,0)</f>
        <v>42.55</v>
      </c>
      <c r="L65" s="11">
        <f>InputData[[#This Row],[QUANTITY]]*InputData[[#This Row],[BUYING PRIZE]]</f>
        <v>259</v>
      </c>
      <c r="M65" s="11">
        <f>InputData[[#This Row],[SELLING PRICE]]*InputData[[#This Row],[QUANTITY]]</f>
        <v>297.84999999999997</v>
      </c>
      <c r="N65" s="11">
        <f>YEAR(InputData[[#This Row],[DATE]])</f>
        <v>2021</v>
      </c>
      <c r="O65" s="15">
        <v>44276</v>
      </c>
      <c r="P65">
        <f>DAY(InputData[[#This Row],[DATE]])</f>
        <v>21</v>
      </c>
    </row>
    <row r="66" spans="1:16">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f>VLOOKUP(InputData[[#This Row],[PRODUCT ID]],MasterData[],5,0)</f>
        <v>105</v>
      </c>
      <c r="K66">
        <f>VLOOKUP(InputData[[#This Row],[PRODUCT ID]],MasterData[],6,0)</f>
        <v>142.80000000000001</v>
      </c>
      <c r="L66" s="11">
        <f>InputData[[#This Row],[QUANTITY]]*InputData[[#This Row],[BUYING PRIZE]]</f>
        <v>840</v>
      </c>
      <c r="M66" s="11">
        <f>InputData[[#This Row],[SELLING PRICE]]*InputData[[#This Row],[QUANTITY]]</f>
        <v>1142.4000000000001</v>
      </c>
      <c r="N66" s="11">
        <f>YEAR(InputData[[#This Row],[DATE]])</f>
        <v>2021</v>
      </c>
      <c r="O66" s="15">
        <v>44277</v>
      </c>
      <c r="P66">
        <f>DAY(InputData[[#This Row],[DATE]])</f>
        <v>22</v>
      </c>
    </row>
    <row r="67" spans="1:16">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f>VLOOKUP(InputData[[#This Row],[PRODUCT ID]],MasterData[],5,0)</f>
        <v>73</v>
      </c>
      <c r="K67">
        <f>VLOOKUP(InputData[[#This Row],[PRODUCT ID]],MasterData[],6,0)</f>
        <v>94.17</v>
      </c>
      <c r="L67" s="11">
        <f>InputData[[#This Row],[QUANTITY]]*InputData[[#This Row],[BUYING PRIZE]]</f>
        <v>292</v>
      </c>
      <c r="M67" s="11">
        <f>InputData[[#This Row],[SELLING PRICE]]*InputData[[#This Row],[QUANTITY]]</f>
        <v>376.68</v>
      </c>
      <c r="N67" s="11">
        <f>YEAR(InputData[[#This Row],[DATE]])</f>
        <v>2021</v>
      </c>
      <c r="O67" s="15">
        <v>44277</v>
      </c>
      <c r="P67">
        <f>DAY(InputData[[#This Row],[DATE]])</f>
        <v>22</v>
      </c>
    </row>
    <row r="68" spans="1:16">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f>VLOOKUP(InputData[[#This Row],[PRODUCT ID]],MasterData[],5,0)</f>
        <v>144</v>
      </c>
      <c r="K68">
        <f>VLOOKUP(InputData[[#This Row],[PRODUCT ID]],MasterData[],6,0)</f>
        <v>156.96</v>
      </c>
      <c r="L68" s="11">
        <f>InputData[[#This Row],[QUANTITY]]*InputData[[#This Row],[BUYING PRIZE]]</f>
        <v>2016</v>
      </c>
      <c r="M68" s="11">
        <f>InputData[[#This Row],[SELLING PRICE]]*InputData[[#This Row],[QUANTITY]]</f>
        <v>2197.44</v>
      </c>
      <c r="N68" s="11">
        <f>YEAR(InputData[[#This Row],[DATE]])</f>
        <v>2021</v>
      </c>
      <c r="O68" s="15">
        <v>44280</v>
      </c>
      <c r="P68">
        <f>DAY(InputData[[#This Row],[DATE]])</f>
        <v>25</v>
      </c>
    </row>
    <row r="69" spans="1:16">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f>VLOOKUP(InputData[[#This Row],[PRODUCT ID]],MasterData[],5,0)</f>
        <v>75</v>
      </c>
      <c r="K69">
        <f>VLOOKUP(InputData[[#This Row],[PRODUCT ID]],MasterData[],6,0)</f>
        <v>85.5</v>
      </c>
      <c r="L69" s="11">
        <f>InputData[[#This Row],[QUANTITY]]*InputData[[#This Row],[BUYING PRIZE]]</f>
        <v>300</v>
      </c>
      <c r="M69" s="11">
        <f>InputData[[#This Row],[SELLING PRICE]]*InputData[[#This Row],[QUANTITY]]</f>
        <v>342</v>
      </c>
      <c r="N69" s="11">
        <f>YEAR(InputData[[#This Row],[DATE]])</f>
        <v>2021</v>
      </c>
      <c r="O69" s="15">
        <v>44280</v>
      </c>
      <c r="P69">
        <f>DAY(InputData[[#This Row],[DATE]])</f>
        <v>25</v>
      </c>
    </row>
    <row r="70" spans="1:16">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f>VLOOKUP(InputData[[#This Row],[PRODUCT ID]],MasterData[],5,0)</f>
        <v>47</v>
      </c>
      <c r="K70">
        <f>VLOOKUP(InputData[[#This Row],[PRODUCT ID]],MasterData[],6,0)</f>
        <v>53.11</v>
      </c>
      <c r="L70" s="11">
        <f>InputData[[#This Row],[QUANTITY]]*InputData[[#This Row],[BUYING PRIZE]]</f>
        <v>376</v>
      </c>
      <c r="M70" s="11">
        <f>InputData[[#This Row],[SELLING PRICE]]*InputData[[#This Row],[QUANTITY]]</f>
        <v>424.88</v>
      </c>
      <c r="N70" s="11">
        <f>YEAR(InputData[[#This Row],[DATE]])</f>
        <v>2021</v>
      </c>
      <c r="O70" s="15">
        <v>44280</v>
      </c>
      <c r="P70">
        <f>DAY(InputData[[#This Row],[DATE]])</f>
        <v>25</v>
      </c>
    </row>
    <row r="71" spans="1:16">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f>VLOOKUP(InputData[[#This Row],[PRODUCT ID]],MasterData[],5,0)</f>
        <v>72</v>
      </c>
      <c r="K71">
        <f>VLOOKUP(InputData[[#This Row],[PRODUCT ID]],MasterData[],6,0)</f>
        <v>79.92</v>
      </c>
      <c r="L71" s="11">
        <f>InputData[[#This Row],[QUANTITY]]*InputData[[#This Row],[BUYING PRIZE]]</f>
        <v>144</v>
      </c>
      <c r="M71" s="11">
        <f>InputData[[#This Row],[SELLING PRICE]]*InputData[[#This Row],[QUANTITY]]</f>
        <v>159.84</v>
      </c>
      <c r="N71" s="11">
        <f>YEAR(InputData[[#This Row],[DATE]])</f>
        <v>2021</v>
      </c>
      <c r="O71" s="15">
        <v>44280</v>
      </c>
      <c r="P71">
        <f>DAY(InputData[[#This Row],[DATE]])</f>
        <v>25</v>
      </c>
    </row>
    <row r="72" spans="1:16">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f>VLOOKUP(InputData[[#This Row],[PRODUCT ID]],MasterData[],5,0)</f>
        <v>98</v>
      </c>
      <c r="K72">
        <f>VLOOKUP(InputData[[#This Row],[PRODUCT ID]],MasterData[],6,0)</f>
        <v>103.88</v>
      </c>
      <c r="L72" s="11">
        <f>InputData[[#This Row],[QUANTITY]]*InputData[[#This Row],[BUYING PRIZE]]</f>
        <v>392</v>
      </c>
      <c r="M72" s="11">
        <f>InputData[[#This Row],[SELLING PRICE]]*InputData[[#This Row],[QUANTITY]]</f>
        <v>415.52</v>
      </c>
      <c r="N72" s="11">
        <f>YEAR(InputData[[#This Row],[DATE]])</f>
        <v>2021</v>
      </c>
      <c r="O72" s="15">
        <v>44281</v>
      </c>
      <c r="P72">
        <f>DAY(InputData[[#This Row],[DATE]])</f>
        <v>26</v>
      </c>
    </row>
    <row r="73" spans="1:16">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f>VLOOKUP(InputData[[#This Row],[PRODUCT ID]],MasterData[],5,0)</f>
        <v>120</v>
      </c>
      <c r="K73">
        <f>VLOOKUP(InputData[[#This Row],[PRODUCT ID]],MasterData[],6,0)</f>
        <v>162</v>
      </c>
      <c r="L73" s="11">
        <f>InputData[[#This Row],[QUANTITY]]*InputData[[#This Row],[BUYING PRIZE]]</f>
        <v>120</v>
      </c>
      <c r="M73" s="11">
        <f>InputData[[#This Row],[SELLING PRICE]]*InputData[[#This Row],[QUANTITY]]</f>
        <v>162</v>
      </c>
      <c r="N73" s="11">
        <f>YEAR(InputData[[#This Row],[DATE]])</f>
        <v>2021</v>
      </c>
      <c r="O73" s="15">
        <v>44281</v>
      </c>
      <c r="P73">
        <f>DAY(InputData[[#This Row],[DATE]])</f>
        <v>26</v>
      </c>
    </row>
    <row r="74" spans="1:16">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f>VLOOKUP(InputData[[#This Row],[PRODUCT ID]],MasterData[],5,0)</f>
        <v>148</v>
      </c>
      <c r="K74">
        <f>VLOOKUP(InputData[[#This Row],[PRODUCT ID]],MasterData[],6,0)</f>
        <v>164.28</v>
      </c>
      <c r="L74" s="11">
        <f>InputData[[#This Row],[QUANTITY]]*InputData[[#This Row],[BUYING PRIZE]]</f>
        <v>1332</v>
      </c>
      <c r="M74" s="11">
        <f>InputData[[#This Row],[SELLING PRICE]]*InputData[[#This Row],[QUANTITY]]</f>
        <v>1478.52</v>
      </c>
      <c r="N74" s="11">
        <f>YEAR(InputData[[#This Row],[DATE]])</f>
        <v>2021</v>
      </c>
      <c r="O74" s="15">
        <v>44281</v>
      </c>
      <c r="P74">
        <f>DAY(InputData[[#This Row],[DATE]])</f>
        <v>26</v>
      </c>
    </row>
    <row r="75" spans="1:16">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f>VLOOKUP(InputData[[#This Row],[PRODUCT ID]],MasterData[],5,0)</f>
        <v>148</v>
      </c>
      <c r="K75">
        <f>VLOOKUP(InputData[[#This Row],[PRODUCT ID]],MasterData[],6,0)</f>
        <v>201.28</v>
      </c>
      <c r="L75" s="11">
        <f>InputData[[#This Row],[QUANTITY]]*InputData[[#This Row],[BUYING PRIZE]]</f>
        <v>444</v>
      </c>
      <c r="M75" s="11">
        <f>InputData[[#This Row],[SELLING PRICE]]*InputData[[#This Row],[QUANTITY]]</f>
        <v>603.84</v>
      </c>
      <c r="N75" s="11">
        <f>YEAR(InputData[[#This Row],[DATE]])</f>
        <v>2021</v>
      </c>
      <c r="O75" s="15">
        <v>44282</v>
      </c>
      <c r="P75">
        <f>DAY(InputData[[#This Row],[DATE]])</f>
        <v>27</v>
      </c>
    </row>
    <row r="76" spans="1:16">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f>VLOOKUP(InputData[[#This Row],[PRODUCT ID]],MasterData[],5,0)</f>
        <v>43</v>
      </c>
      <c r="K76">
        <f>VLOOKUP(InputData[[#This Row],[PRODUCT ID]],MasterData[],6,0)</f>
        <v>47.730000000000004</v>
      </c>
      <c r="L76" s="11">
        <f>InputData[[#This Row],[QUANTITY]]*InputData[[#This Row],[BUYING PRIZE]]</f>
        <v>344</v>
      </c>
      <c r="M76" s="11">
        <f>InputData[[#This Row],[SELLING PRICE]]*InputData[[#This Row],[QUANTITY]]</f>
        <v>381.84000000000003</v>
      </c>
      <c r="N76" s="11">
        <f>YEAR(InputData[[#This Row],[DATE]])</f>
        <v>2021</v>
      </c>
      <c r="O76" s="15">
        <v>44283</v>
      </c>
      <c r="P76">
        <f>DAY(InputData[[#This Row],[DATE]])</f>
        <v>28</v>
      </c>
    </row>
    <row r="77" spans="1:16">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f>VLOOKUP(InputData[[#This Row],[PRODUCT ID]],MasterData[],5,0)</f>
        <v>72</v>
      </c>
      <c r="K77">
        <f>VLOOKUP(InputData[[#This Row],[PRODUCT ID]],MasterData[],6,0)</f>
        <v>79.92</v>
      </c>
      <c r="L77" s="11">
        <f>InputData[[#This Row],[QUANTITY]]*InputData[[#This Row],[BUYING PRIZE]]</f>
        <v>72</v>
      </c>
      <c r="M77" s="11">
        <f>InputData[[#This Row],[SELLING PRICE]]*InputData[[#This Row],[QUANTITY]]</f>
        <v>79.92</v>
      </c>
      <c r="N77" s="11">
        <f>YEAR(InputData[[#This Row],[DATE]])</f>
        <v>2021</v>
      </c>
      <c r="O77" s="15">
        <v>44285</v>
      </c>
      <c r="P77">
        <f>DAY(InputData[[#This Row],[DATE]])</f>
        <v>30</v>
      </c>
    </row>
    <row r="78" spans="1:16">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f>VLOOKUP(InputData[[#This Row],[PRODUCT ID]],MasterData[],5,0)</f>
        <v>120</v>
      </c>
      <c r="K78">
        <f>VLOOKUP(InputData[[#This Row],[PRODUCT ID]],MasterData[],6,0)</f>
        <v>162</v>
      </c>
      <c r="L78" s="11">
        <f>InputData[[#This Row],[QUANTITY]]*InputData[[#This Row],[BUYING PRIZE]]</f>
        <v>360</v>
      </c>
      <c r="M78" s="11">
        <f>InputData[[#This Row],[SELLING PRICE]]*InputData[[#This Row],[QUANTITY]]</f>
        <v>486</v>
      </c>
      <c r="N78" s="11">
        <f>YEAR(InputData[[#This Row],[DATE]])</f>
        <v>2021</v>
      </c>
      <c r="O78" s="15">
        <v>44286</v>
      </c>
      <c r="P78">
        <f>DAY(InputData[[#This Row],[DATE]])</f>
        <v>31</v>
      </c>
    </row>
    <row r="79" spans="1:16">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f>VLOOKUP(InputData[[#This Row],[PRODUCT ID]],MasterData[],5,0)</f>
        <v>90</v>
      </c>
      <c r="K79">
        <f>VLOOKUP(InputData[[#This Row],[PRODUCT ID]],MasterData[],6,0)</f>
        <v>115.2</v>
      </c>
      <c r="L79" s="11">
        <f>InputData[[#This Row],[QUANTITY]]*InputData[[#This Row],[BUYING PRIZE]]</f>
        <v>360</v>
      </c>
      <c r="M79" s="11">
        <f>InputData[[#This Row],[SELLING PRICE]]*InputData[[#This Row],[QUANTITY]]</f>
        <v>460.8</v>
      </c>
      <c r="N79" s="11">
        <f>YEAR(InputData[[#This Row],[DATE]])</f>
        <v>2021</v>
      </c>
      <c r="O79" s="15">
        <v>44290</v>
      </c>
      <c r="P79">
        <f>DAY(InputData[[#This Row],[DATE]])</f>
        <v>4</v>
      </c>
    </row>
    <row r="80" spans="1:16">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f>VLOOKUP(InputData[[#This Row],[PRODUCT ID]],MasterData[],5,0)</f>
        <v>6</v>
      </c>
      <c r="K80">
        <f>VLOOKUP(InputData[[#This Row],[PRODUCT ID]],MasterData[],6,0)</f>
        <v>7.8599999999999994</v>
      </c>
      <c r="L80" s="11">
        <f>InputData[[#This Row],[QUANTITY]]*InputData[[#This Row],[BUYING PRIZE]]</f>
        <v>54</v>
      </c>
      <c r="M80" s="11">
        <f>InputData[[#This Row],[SELLING PRICE]]*InputData[[#This Row],[QUANTITY]]</f>
        <v>70.739999999999995</v>
      </c>
      <c r="N80" s="11">
        <f>YEAR(InputData[[#This Row],[DATE]])</f>
        <v>2021</v>
      </c>
      <c r="O80" s="15">
        <v>44290</v>
      </c>
      <c r="P80">
        <f>DAY(InputData[[#This Row],[DATE]])</f>
        <v>4</v>
      </c>
    </row>
    <row r="81" spans="1:16">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f>VLOOKUP(InputData[[#This Row],[PRODUCT ID]],MasterData[],5,0)</f>
        <v>93</v>
      </c>
      <c r="K81">
        <f>VLOOKUP(InputData[[#This Row],[PRODUCT ID]],MasterData[],6,0)</f>
        <v>104.16</v>
      </c>
      <c r="L81" s="11">
        <f>InputData[[#This Row],[QUANTITY]]*InputData[[#This Row],[BUYING PRIZE]]</f>
        <v>1395</v>
      </c>
      <c r="M81" s="11">
        <f>InputData[[#This Row],[SELLING PRICE]]*InputData[[#This Row],[QUANTITY]]</f>
        <v>1562.3999999999999</v>
      </c>
      <c r="N81" s="11">
        <f>YEAR(InputData[[#This Row],[DATE]])</f>
        <v>2021</v>
      </c>
      <c r="O81" s="15">
        <v>44291</v>
      </c>
      <c r="P81">
        <f>DAY(InputData[[#This Row],[DATE]])</f>
        <v>5</v>
      </c>
    </row>
    <row r="82" spans="1:16">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f>VLOOKUP(InputData[[#This Row],[PRODUCT ID]],MasterData[],5,0)</f>
        <v>133</v>
      </c>
      <c r="K82">
        <f>VLOOKUP(InputData[[#This Row],[PRODUCT ID]],MasterData[],6,0)</f>
        <v>155.61000000000001</v>
      </c>
      <c r="L82" s="11">
        <f>InputData[[#This Row],[QUANTITY]]*InputData[[#This Row],[BUYING PRIZE]]</f>
        <v>399</v>
      </c>
      <c r="M82" s="11">
        <f>InputData[[#This Row],[SELLING PRICE]]*InputData[[#This Row],[QUANTITY]]</f>
        <v>466.83000000000004</v>
      </c>
      <c r="N82" s="11">
        <f>YEAR(InputData[[#This Row],[DATE]])</f>
        <v>2021</v>
      </c>
      <c r="O82" s="15">
        <v>44295</v>
      </c>
      <c r="P82">
        <f>DAY(InputData[[#This Row],[DATE]])</f>
        <v>9</v>
      </c>
    </row>
    <row r="83" spans="1:16">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f>VLOOKUP(InputData[[#This Row],[PRODUCT ID]],MasterData[],5,0)</f>
        <v>121</v>
      </c>
      <c r="K83">
        <f>VLOOKUP(InputData[[#This Row],[PRODUCT ID]],MasterData[],6,0)</f>
        <v>141.57</v>
      </c>
      <c r="L83" s="11">
        <f>InputData[[#This Row],[QUANTITY]]*InputData[[#This Row],[BUYING PRIZE]]</f>
        <v>1694</v>
      </c>
      <c r="M83" s="11">
        <f>InputData[[#This Row],[SELLING PRICE]]*InputData[[#This Row],[QUANTITY]]</f>
        <v>1981.98</v>
      </c>
      <c r="N83" s="11">
        <f>YEAR(InputData[[#This Row],[DATE]])</f>
        <v>2021</v>
      </c>
      <c r="O83" s="15">
        <v>44296</v>
      </c>
      <c r="P83">
        <f>DAY(InputData[[#This Row],[DATE]])</f>
        <v>10</v>
      </c>
    </row>
    <row r="84" spans="1:16">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f>VLOOKUP(InputData[[#This Row],[PRODUCT ID]],MasterData[],5,0)</f>
        <v>67</v>
      </c>
      <c r="K84">
        <f>VLOOKUP(InputData[[#This Row],[PRODUCT ID]],MasterData[],6,0)</f>
        <v>85.76</v>
      </c>
      <c r="L84" s="11">
        <f>InputData[[#This Row],[QUANTITY]]*InputData[[#This Row],[BUYING PRIZE]]</f>
        <v>201</v>
      </c>
      <c r="M84" s="11">
        <f>InputData[[#This Row],[SELLING PRICE]]*InputData[[#This Row],[QUANTITY]]</f>
        <v>257.28000000000003</v>
      </c>
      <c r="N84" s="11">
        <f>YEAR(InputData[[#This Row],[DATE]])</f>
        <v>2021</v>
      </c>
      <c r="O84" s="15">
        <v>44298</v>
      </c>
      <c r="P84">
        <f>DAY(InputData[[#This Row],[DATE]])</f>
        <v>12</v>
      </c>
    </row>
    <row r="85" spans="1:16">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f>VLOOKUP(InputData[[#This Row],[PRODUCT ID]],MasterData[],5,0)</f>
        <v>47</v>
      </c>
      <c r="K85">
        <f>VLOOKUP(InputData[[#This Row],[PRODUCT ID]],MasterData[],6,0)</f>
        <v>53.11</v>
      </c>
      <c r="L85" s="11">
        <f>InputData[[#This Row],[QUANTITY]]*InputData[[#This Row],[BUYING PRIZE]]</f>
        <v>188</v>
      </c>
      <c r="M85" s="11">
        <f>InputData[[#This Row],[SELLING PRICE]]*InputData[[#This Row],[QUANTITY]]</f>
        <v>212.44</v>
      </c>
      <c r="N85" s="11">
        <f>YEAR(InputData[[#This Row],[DATE]])</f>
        <v>2021</v>
      </c>
      <c r="O85" s="15">
        <v>44298</v>
      </c>
      <c r="P85">
        <f>DAY(InputData[[#This Row],[DATE]])</f>
        <v>12</v>
      </c>
    </row>
    <row r="86" spans="1:16">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f>VLOOKUP(InputData[[#This Row],[PRODUCT ID]],MasterData[],5,0)</f>
        <v>48</v>
      </c>
      <c r="K86">
        <f>VLOOKUP(InputData[[#This Row],[PRODUCT ID]],MasterData[],6,0)</f>
        <v>57.120000000000005</v>
      </c>
      <c r="L86" s="11">
        <f>InputData[[#This Row],[QUANTITY]]*InputData[[#This Row],[BUYING PRIZE]]</f>
        <v>432</v>
      </c>
      <c r="M86" s="11">
        <f>InputData[[#This Row],[SELLING PRICE]]*InputData[[#This Row],[QUANTITY]]</f>
        <v>514.08000000000004</v>
      </c>
      <c r="N86" s="11">
        <f>YEAR(InputData[[#This Row],[DATE]])</f>
        <v>2021</v>
      </c>
      <c r="O86" s="15">
        <v>44298</v>
      </c>
      <c r="P86">
        <f>DAY(InputData[[#This Row],[DATE]])</f>
        <v>12</v>
      </c>
    </row>
    <row r="87" spans="1:16">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f>VLOOKUP(InputData[[#This Row],[PRODUCT ID]],MasterData[],5,0)</f>
        <v>95</v>
      </c>
      <c r="K87">
        <f>VLOOKUP(InputData[[#This Row],[PRODUCT ID]],MasterData[],6,0)</f>
        <v>119.7</v>
      </c>
      <c r="L87" s="11">
        <f>InputData[[#This Row],[QUANTITY]]*InputData[[#This Row],[BUYING PRIZE]]</f>
        <v>1235</v>
      </c>
      <c r="M87" s="11">
        <f>InputData[[#This Row],[SELLING PRICE]]*InputData[[#This Row],[QUANTITY]]</f>
        <v>1556.1000000000001</v>
      </c>
      <c r="N87" s="11">
        <f>YEAR(InputData[[#This Row],[DATE]])</f>
        <v>2021</v>
      </c>
      <c r="O87" s="15">
        <v>44298</v>
      </c>
      <c r="P87">
        <f>DAY(InputData[[#This Row],[DATE]])</f>
        <v>12</v>
      </c>
    </row>
    <row r="88" spans="1:16">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f>VLOOKUP(InputData[[#This Row],[PRODUCT ID]],MasterData[],5,0)</f>
        <v>134</v>
      </c>
      <c r="K88">
        <f>VLOOKUP(InputData[[#This Row],[PRODUCT ID]],MasterData[],6,0)</f>
        <v>156.78</v>
      </c>
      <c r="L88" s="11">
        <f>InputData[[#This Row],[QUANTITY]]*InputData[[#This Row],[BUYING PRIZE]]</f>
        <v>402</v>
      </c>
      <c r="M88" s="11">
        <f>InputData[[#This Row],[SELLING PRICE]]*InputData[[#This Row],[QUANTITY]]</f>
        <v>470.34000000000003</v>
      </c>
      <c r="N88" s="11">
        <f>YEAR(InputData[[#This Row],[DATE]])</f>
        <v>2021</v>
      </c>
      <c r="O88" s="15">
        <v>44301</v>
      </c>
      <c r="P88">
        <f>DAY(InputData[[#This Row],[DATE]])</f>
        <v>15</v>
      </c>
    </row>
    <row r="89" spans="1:16">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f>VLOOKUP(InputData[[#This Row],[PRODUCT ID]],MasterData[],5,0)</f>
        <v>37</v>
      </c>
      <c r="K89">
        <f>VLOOKUP(InputData[[#This Row],[PRODUCT ID]],MasterData[],6,0)</f>
        <v>49.21</v>
      </c>
      <c r="L89" s="11">
        <f>InputData[[#This Row],[QUANTITY]]*InputData[[#This Row],[BUYING PRIZE]]</f>
        <v>555</v>
      </c>
      <c r="M89" s="11">
        <f>InputData[[#This Row],[SELLING PRICE]]*InputData[[#This Row],[QUANTITY]]</f>
        <v>738.15</v>
      </c>
      <c r="N89" s="11">
        <f>YEAR(InputData[[#This Row],[DATE]])</f>
        <v>2021</v>
      </c>
      <c r="O89" s="15">
        <v>44302</v>
      </c>
      <c r="P89">
        <f>DAY(InputData[[#This Row],[DATE]])</f>
        <v>16</v>
      </c>
    </row>
    <row r="90" spans="1:16">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f>VLOOKUP(InputData[[#This Row],[PRODUCT ID]],MasterData[],5,0)</f>
        <v>72</v>
      </c>
      <c r="K90">
        <f>VLOOKUP(InputData[[#This Row],[PRODUCT ID]],MasterData[],6,0)</f>
        <v>79.92</v>
      </c>
      <c r="L90" s="11">
        <f>InputData[[#This Row],[QUANTITY]]*InputData[[#This Row],[BUYING PRIZE]]</f>
        <v>648</v>
      </c>
      <c r="M90" s="11">
        <f>InputData[[#This Row],[SELLING PRICE]]*InputData[[#This Row],[QUANTITY]]</f>
        <v>719.28</v>
      </c>
      <c r="N90" s="11">
        <f>YEAR(InputData[[#This Row],[DATE]])</f>
        <v>2021</v>
      </c>
      <c r="O90" s="15">
        <v>44304</v>
      </c>
      <c r="P90">
        <f>DAY(InputData[[#This Row],[DATE]])</f>
        <v>18</v>
      </c>
    </row>
    <row r="91" spans="1:16">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f>VLOOKUP(InputData[[#This Row],[PRODUCT ID]],MasterData[],5,0)</f>
        <v>150</v>
      </c>
      <c r="K91">
        <f>VLOOKUP(InputData[[#This Row],[PRODUCT ID]],MasterData[],6,0)</f>
        <v>210</v>
      </c>
      <c r="L91" s="11">
        <f>InputData[[#This Row],[QUANTITY]]*InputData[[#This Row],[BUYING PRIZE]]</f>
        <v>1950</v>
      </c>
      <c r="M91" s="11">
        <f>InputData[[#This Row],[SELLING PRICE]]*InputData[[#This Row],[QUANTITY]]</f>
        <v>2730</v>
      </c>
      <c r="N91" s="11">
        <f>YEAR(InputData[[#This Row],[DATE]])</f>
        <v>2021</v>
      </c>
      <c r="O91" s="15">
        <v>44304</v>
      </c>
      <c r="P91">
        <f>DAY(InputData[[#This Row],[DATE]])</f>
        <v>18</v>
      </c>
    </row>
    <row r="92" spans="1:16">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f>VLOOKUP(InputData[[#This Row],[PRODUCT ID]],MasterData[],5,0)</f>
        <v>120</v>
      </c>
      <c r="K92">
        <f>VLOOKUP(InputData[[#This Row],[PRODUCT ID]],MasterData[],6,0)</f>
        <v>162</v>
      </c>
      <c r="L92" s="11">
        <f>InputData[[#This Row],[QUANTITY]]*InputData[[#This Row],[BUYING PRIZE]]</f>
        <v>720</v>
      </c>
      <c r="M92" s="11">
        <f>InputData[[#This Row],[SELLING PRICE]]*InputData[[#This Row],[QUANTITY]]</f>
        <v>972</v>
      </c>
      <c r="N92" s="11">
        <f>YEAR(InputData[[#This Row],[DATE]])</f>
        <v>2021</v>
      </c>
      <c r="O92" s="15">
        <v>44309</v>
      </c>
      <c r="P92">
        <f>DAY(InputData[[#This Row],[DATE]])</f>
        <v>23</v>
      </c>
    </row>
    <row r="93" spans="1:16">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f>VLOOKUP(InputData[[#This Row],[PRODUCT ID]],MasterData[],5,0)</f>
        <v>37</v>
      </c>
      <c r="K93">
        <f>VLOOKUP(InputData[[#This Row],[PRODUCT ID]],MasterData[],6,0)</f>
        <v>41.81</v>
      </c>
      <c r="L93" s="11">
        <f>InputData[[#This Row],[QUANTITY]]*InputData[[#This Row],[BUYING PRIZE]]</f>
        <v>370</v>
      </c>
      <c r="M93" s="11">
        <f>InputData[[#This Row],[SELLING PRICE]]*InputData[[#This Row],[QUANTITY]]</f>
        <v>418.1</v>
      </c>
      <c r="N93" s="11">
        <f>YEAR(InputData[[#This Row],[DATE]])</f>
        <v>2021</v>
      </c>
      <c r="O93" s="15">
        <v>44309</v>
      </c>
      <c r="P93">
        <f>DAY(InputData[[#This Row],[DATE]])</f>
        <v>23</v>
      </c>
    </row>
    <row r="94" spans="1:16">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f>VLOOKUP(InputData[[#This Row],[PRODUCT ID]],MasterData[],5,0)</f>
        <v>148</v>
      </c>
      <c r="K94">
        <f>VLOOKUP(InputData[[#This Row],[PRODUCT ID]],MasterData[],6,0)</f>
        <v>201.28</v>
      </c>
      <c r="L94" s="11">
        <f>InputData[[#This Row],[QUANTITY]]*InputData[[#This Row],[BUYING PRIZE]]</f>
        <v>296</v>
      </c>
      <c r="M94" s="11">
        <f>InputData[[#This Row],[SELLING PRICE]]*InputData[[#This Row],[QUANTITY]]</f>
        <v>402.56</v>
      </c>
      <c r="N94" s="11">
        <f>YEAR(InputData[[#This Row],[DATE]])</f>
        <v>2021</v>
      </c>
      <c r="O94" s="15">
        <v>44310</v>
      </c>
      <c r="P94">
        <f>DAY(InputData[[#This Row],[DATE]])</f>
        <v>24</v>
      </c>
    </row>
    <row r="95" spans="1:16">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f>VLOOKUP(InputData[[#This Row],[PRODUCT ID]],MasterData[],5,0)</f>
        <v>67</v>
      </c>
      <c r="K95">
        <f>VLOOKUP(InputData[[#This Row],[PRODUCT ID]],MasterData[],6,0)</f>
        <v>85.76</v>
      </c>
      <c r="L95" s="11">
        <f>InputData[[#This Row],[QUANTITY]]*InputData[[#This Row],[BUYING PRIZE]]</f>
        <v>201</v>
      </c>
      <c r="M95" s="11">
        <f>InputData[[#This Row],[SELLING PRICE]]*InputData[[#This Row],[QUANTITY]]</f>
        <v>257.28000000000003</v>
      </c>
      <c r="N95" s="11">
        <f>YEAR(InputData[[#This Row],[DATE]])</f>
        <v>2021</v>
      </c>
      <c r="O95" s="15">
        <v>44312</v>
      </c>
      <c r="P95">
        <f>DAY(InputData[[#This Row],[DATE]])</f>
        <v>26</v>
      </c>
    </row>
    <row r="96" spans="1:16">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f>VLOOKUP(InputData[[#This Row],[PRODUCT ID]],MasterData[],5,0)</f>
        <v>148</v>
      </c>
      <c r="K96">
        <f>VLOOKUP(InputData[[#This Row],[PRODUCT ID]],MasterData[],6,0)</f>
        <v>201.28</v>
      </c>
      <c r="L96" s="11">
        <f>InputData[[#This Row],[QUANTITY]]*InputData[[#This Row],[BUYING PRIZE]]</f>
        <v>1036</v>
      </c>
      <c r="M96" s="11">
        <f>InputData[[#This Row],[SELLING PRICE]]*InputData[[#This Row],[QUANTITY]]</f>
        <v>1408.96</v>
      </c>
      <c r="N96" s="11">
        <f>YEAR(InputData[[#This Row],[DATE]])</f>
        <v>2021</v>
      </c>
      <c r="O96" s="15">
        <v>44315</v>
      </c>
      <c r="P96">
        <f>DAY(InputData[[#This Row],[DATE]])</f>
        <v>29</v>
      </c>
    </row>
    <row r="97" spans="1:16">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f>VLOOKUP(InputData[[#This Row],[PRODUCT ID]],MasterData[],5,0)</f>
        <v>47</v>
      </c>
      <c r="K97">
        <f>VLOOKUP(InputData[[#This Row],[PRODUCT ID]],MasterData[],6,0)</f>
        <v>53.11</v>
      </c>
      <c r="L97" s="11">
        <f>InputData[[#This Row],[QUANTITY]]*InputData[[#This Row],[BUYING PRIZE]]</f>
        <v>47</v>
      </c>
      <c r="M97" s="11">
        <f>InputData[[#This Row],[SELLING PRICE]]*InputData[[#This Row],[QUANTITY]]</f>
        <v>53.11</v>
      </c>
      <c r="N97" s="11">
        <f>YEAR(InputData[[#This Row],[DATE]])</f>
        <v>2021</v>
      </c>
      <c r="O97" s="15">
        <v>44316</v>
      </c>
      <c r="P97">
        <f>DAY(InputData[[#This Row],[DATE]])</f>
        <v>30</v>
      </c>
    </row>
    <row r="98" spans="1:16">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f>VLOOKUP(InputData[[#This Row],[PRODUCT ID]],MasterData[],5,0)</f>
        <v>37</v>
      </c>
      <c r="K98">
        <f>VLOOKUP(InputData[[#This Row],[PRODUCT ID]],MasterData[],6,0)</f>
        <v>49.21</v>
      </c>
      <c r="L98" s="11">
        <f>InputData[[#This Row],[QUANTITY]]*InputData[[#This Row],[BUYING PRIZE]]</f>
        <v>111</v>
      </c>
      <c r="M98" s="11">
        <f>InputData[[#This Row],[SELLING PRICE]]*InputData[[#This Row],[QUANTITY]]</f>
        <v>147.63</v>
      </c>
      <c r="N98" s="11">
        <f>YEAR(InputData[[#This Row],[DATE]])</f>
        <v>2021</v>
      </c>
      <c r="O98" s="15">
        <v>44317</v>
      </c>
      <c r="P98">
        <f>DAY(InputData[[#This Row],[DATE]])</f>
        <v>1</v>
      </c>
    </row>
    <row r="99" spans="1:16">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f>VLOOKUP(InputData[[#This Row],[PRODUCT ID]],MasterData[],5,0)</f>
        <v>120</v>
      </c>
      <c r="K99">
        <f>VLOOKUP(InputData[[#This Row],[PRODUCT ID]],MasterData[],6,0)</f>
        <v>162</v>
      </c>
      <c r="L99" s="11">
        <f>InputData[[#This Row],[QUANTITY]]*InputData[[#This Row],[BUYING PRIZE]]</f>
        <v>120</v>
      </c>
      <c r="M99" s="11">
        <f>InputData[[#This Row],[SELLING PRICE]]*InputData[[#This Row],[QUANTITY]]</f>
        <v>162</v>
      </c>
      <c r="N99" s="11">
        <f>YEAR(InputData[[#This Row],[DATE]])</f>
        <v>2021</v>
      </c>
      <c r="O99" s="15">
        <v>44317</v>
      </c>
      <c r="P99">
        <f>DAY(InputData[[#This Row],[DATE]])</f>
        <v>1</v>
      </c>
    </row>
    <row r="100" spans="1:16">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f>VLOOKUP(InputData[[#This Row],[PRODUCT ID]],MasterData[],5,0)</f>
        <v>55</v>
      </c>
      <c r="K100">
        <f>VLOOKUP(InputData[[#This Row],[PRODUCT ID]],MasterData[],6,0)</f>
        <v>58.3</v>
      </c>
      <c r="L100" s="11">
        <f>InputData[[#This Row],[QUANTITY]]*InputData[[#This Row],[BUYING PRIZE]]</f>
        <v>165</v>
      </c>
      <c r="M100" s="11">
        <f>InputData[[#This Row],[SELLING PRICE]]*InputData[[#This Row],[QUANTITY]]</f>
        <v>174.89999999999998</v>
      </c>
      <c r="N100" s="11">
        <f>YEAR(InputData[[#This Row],[DATE]])</f>
        <v>2021</v>
      </c>
      <c r="O100" s="15">
        <v>44319</v>
      </c>
      <c r="P100">
        <f>DAY(InputData[[#This Row],[DATE]])</f>
        <v>3</v>
      </c>
    </row>
    <row r="101" spans="1:16">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f>VLOOKUP(InputData[[#This Row],[PRODUCT ID]],MasterData[],5,0)</f>
        <v>12</v>
      </c>
      <c r="K101">
        <f>VLOOKUP(InputData[[#This Row],[PRODUCT ID]],MasterData[],6,0)</f>
        <v>15.719999999999999</v>
      </c>
      <c r="L101" s="11">
        <f>InputData[[#This Row],[QUANTITY]]*InputData[[#This Row],[BUYING PRIZE]]</f>
        <v>156</v>
      </c>
      <c r="M101" s="11">
        <f>InputData[[#This Row],[SELLING PRICE]]*InputData[[#This Row],[QUANTITY]]</f>
        <v>204.35999999999999</v>
      </c>
      <c r="N101" s="11">
        <f>YEAR(InputData[[#This Row],[DATE]])</f>
        <v>2021</v>
      </c>
      <c r="O101" s="15">
        <v>44320</v>
      </c>
      <c r="P101">
        <f>DAY(InputData[[#This Row],[DATE]])</f>
        <v>4</v>
      </c>
    </row>
    <row r="102" spans="1:16">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f>VLOOKUP(InputData[[#This Row],[PRODUCT ID]],MasterData[],5,0)</f>
        <v>112</v>
      </c>
      <c r="K102">
        <f>VLOOKUP(InputData[[#This Row],[PRODUCT ID]],MasterData[],6,0)</f>
        <v>146.72</v>
      </c>
      <c r="L102" s="11">
        <f>InputData[[#This Row],[QUANTITY]]*InputData[[#This Row],[BUYING PRIZE]]</f>
        <v>448</v>
      </c>
      <c r="M102" s="11">
        <f>InputData[[#This Row],[SELLING PRICE]]*InputData[[#This Row],[QUANTITY]]</f>
        <v>586.88</v>
      </c>
      <c r="N102" s="11">
        <f>YEAR(InputData[[#This Row],[DATE]])</f>
        <v>2021</v>
      </c>
      <c r="O102" s="15">
        <v>44320</v>
      </c>
      <c r="P102">
        <f>DAY(InputData[[#This Row],[DATE]])</f>
        <v>4</v>
      </c>
    </row>
    <row r="103" spans="1:16">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f>VLOOKUP(InputData[[#This Row],[PRODUCT ID]],MasterData[],5,0)</f>
        <v>6</v>
      </c>
      <c r="K103">
        <f>VLOOKUP(InputData[[#This Row],[PRODUCT ID]],MasterData[],6,0)</f>
        <v>7.8599999999999994</v>
      </c>
      <c r="L103" s="11">
        <f>InputData[[#This Row],[QUANTITY]]*InputData[[#This Row],[BUYING PRIZE]]</f>
        <v>78</v>
      </c>
      <c r="M103" s="11">
        <f>InputData[[#This Row],[SELLING PRICE]]*InputData[[#This Row],[QUANTITY]]</f>
        <v>102.17999999999999</v>
      </c>
      <c r="N103" s="11">
        <f>YEAR(InputData[[#This Row],[DATE]])</f>
        <v>2021</v>
      </c>
      <c r="O103" s="15">
        <v>44321</v>
      </c>
      <c r="P103">
        <f>DAY(InputData[[#This Row],[DATE]])</f>
        <v>5</v>
      </c>
    </row>
    <row r="104" spans="1:16">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f>VLOOKUP(InputData[[#This Row],[PRODUCT ID]],MasterData[],5,0)</f>
        <v>83</v>
      </c>
      <c r="K104">
        <f>VLOOKUP(InputData[[#This Row],[PRODUCT ID]],MasterData[],6,0)</f>
        <v>94.62</v>
      </c>
      <c r="L104" s="11">
        <f>InputData[[#This Row],[QUANTITY]]*InputData[[#This Row],[BUYING PRIZE]]</f>
        <v>1245</v>
      </c>
      <c r="M104" s="11">
        <f>InputData[[#This Row],[SELLING PRICE]]*InputData[[#This Row],[QUANTITY]]</f>
        <v>1419.3000000000002</v>
      </c>
      <c r="N104" s="11">
        <f>YEAR(InputData[[#This Row],[DATE]])</f>
        <v>2021</v>
      </c>
      <c r="O104" s="15">
        <v>44322</v>
      </c>
      <c r="P104">
        <f>DAY(InputData[[#This Row],[DATE]])</f>
        <v>6</v>
      </c>
    </row>
    <row r="105" spans="1:16">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f>VLOOKUP(InputData[[#This Row],[PRODUCT ID]],MasterData[],5,0)</f>
        <v>6</v>
      </c>
      <c r="K105">
        <f>VLOOKUP(InputData[[#This Row],[PRODUCT ID]],MasterData[],6,0)</f>
        <v>7.8599999999999994</v>
      </c>
      <c r="L105" s="11">
        <f>InputData[[#This Row],[QUANTITY]]*InputData[[#This Row],[BUYING PRIZE]]</f>
        <v>36</v>
      </c>
      <c r="M105" s="11">
        <f>InputData[[#This Row],[SELLING PRICE]]*InputData[[#This Row],[QUANTITY]]</f>
        <v>47.16</v>
      </c>
      <c r="N105" s="11">
        <f>YEAR(InputData[[#This Row],[DATE]])</f>
        <v>2021</v>
      </c>
      <c r="O105" s="15">
        <v>44322</v>
      </c>
      <c r="P105">
        <f>DAY(InputData[[#This Row],[DATE]])</f>
        <v>6</v>
      </c>
    </row>
    <row r="106" spans="1:16">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f>VLOOKUP(InputData[[#This Row],[PRODUCT ID]],MasterData[],5,0)</f>
        <v>37</v>
      </c>
      <c r="K106">
        <f>VLOOKUP(InputData[[#This Row],[PRODUCT ID]],MasterData[],6,0)</f>
        <v>49.21</v>
      </c>
      <c r="L106" s="11">
        <f>InputData[[#This Row],[QUANTITY]]*InputData[[#This Row],[BUYING PRIZE]]</f>
        <v>37</v>
      </c>
      <c r="M106" s="11">
        <f>InputData[[#This Row],[SELLING PRICE]]*InputData[[#This Row],[QUANTITY]]</f>
        <v>49.21</v>
      </c>
      <c r="N106" s="11">
        <f>YEAR(InputData[[#This Row],[DATE]])</f>
        <v>2021</v>
      </c>
      <c r="O106" s="15">
        <v>44323</v>
      </c>
      <c r="P106">
        <f>DAY(InputData[[#This Row],[DATE]])</f>
        <v>7</v>
      </c>
    </row>
    <row r="107" spans="1:16">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f>VLOOKUP(InputData[[#This Row],[PRODUCT ID]],MasterData[],5,0)</f>
        <v>13</v>
      </c>
      <c r="K107">
        <f>VLOOKUP(InputData[[#This Row],[PRODUCT ID]],MasterData[],6,0)</f>
        <v>16.64</v>
      </c>
      <c r="L107" s="11">
        <f>InputData[[#This Row],[QUANTITY]]*InputData[[#This Row],[BUYING PRIZE]]</f>
        <v>78</v>
      </c>
      <c r="M107" s="11">
        <f>InputData[[#This Row],[SELLING PRICE]]*InputData[[#This Row],[QUANTITY]]</f>
        <v>99.84</v>
      </c>
      <c r="N107" s="11">
        <f>YEAR(InputData[[#This Row],[DATE]])</f>
        <v>2021</v>
      </c>
      <c r="O107" s="15">
        <v>44325</v>
      </c>
      <c r="P107">
        <f>DAY(InputData[[#This Row],[DATE]])</f>
        <v>9</v>
      </c>
    </row>
    <row r="108" spans="1:16">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f>VLOOKUP(InputData[[#This Row],[PRODUCT ID]],MasterData[],5,0)</f>
        <v>37</v>
      </c>
      <c r="K108">
        <f>VLOOKUP(InputData[[#This Row],[PRODUCT ID]],MasterData[],6,0)</f>
        <v>41.81</v>
      </c>
      <c r="L108" s="11">
        <f>InputData[[#This Row],[QUANTITY]]*InputData[[#This Row],[BUYING PRIZE]]</f>
        <v>296</v>
      </c>
      <c r="M108" s="11">
        <f>InputData[[#This Row],[SELLING PRICE]]*InputData[[#This Row],[QUANTITY]]</f>
        <v>334.48</v>
      </c>
      <c r="N108" s="11">
        <f>YEAR(InputData[[#This Row],[DATE]])</f>
        <v>2021</v>
      </c>
      <c r="O108" s="15">
        <v>44325</v>
      </c>
      <c r="P108">
        <f>DAY(InputData[[#This Row],[DATE]])</f>
        <v>9</v>
      </c>
    </row>
    <row r="109" spans="1:16">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f>VLOOKUP(InputData[[#This Row],[PRODUCT ID]],MasterData[],5,0)</f>
        <v>13</v>
      </c>
      <c r="K109">
        <f>VLOOKUP(InputData[[#This Row],[PRODUCT ID]],MasterData[],6,0)</f>
        <v>16.64</v>
      </c>
      <c r="L109" s="11">
        <f>InputData[[#This Row],[QUANTITY]]*InputData[[#This Row],[BUYING PRIZE]]</f>
        <v>39</v>
      </c>
      <c r="M109" s="11">
        <f>InputData[[#This Row],[SELLING PRICE]]*InputData[[#This Row],[QUANTITY]]</f>
        <v>49.92</v>
      </c>
      <c r="N109" s="11">
        <f>YEAR(InputData[[#This Row],[DATE]])</f>
        <v>2021</v>
      </c>
      <c r="O109" s="15">
        <v>44328</v>
      </c>
      <c r="P109">
        <f>DAY(InputData[[#This Row],[DATE]])</f>
        <v>12</v>
      </c>
    </row>
    <row r="110" spans="1:16">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f>VLOOKUP(InputData[[#This Row],[PRODUCT ID]],MasterData[],5,0)</f>
        <v>5</v>
      </c>
      <c r="K110">
        <f>VLOOKUP(InputData[[#This Row],[PRODUCT ID]],MasterData[],6,0)</f>
        <v>6.7</v>
      </c>
      <c r="L110" s="11">
        <f>InputData[[#This Row],[QUANTITY]]*InputData[[#This Row],[BUYING PRIZE]]</f>
        <v>75</v>
      </c>
      <c r="M110" s="11">
        <f>InputData[[#This Row],[SELLING PRICE]]*InputData[[#This Row],[QUANTITY]]</f>
        <v>100.5</v>
      </c>
      <c r="N110" s="11">
        <f>YEAR(InputData[[#This Row],[DATE]])</f>
        <v>2021</v>
      </c>
      <c r="O110" s="15">
        <v>44328</v>
      </c>
      <c r="P110">
        <f>DAY(InputData[[#This Row],[DATE]])</f>
        <v>12</v>
      </c>
    </row>
    <row r="111" spans="1:16">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f>VLOOKUP(InputData[[#This Row],[PRODUCT ID]],MasterData[],5,0)</f>
        <v>47</v>
      </c>
      <c r="K111">
        <f>VLOOKUP(InputData[[#This Row],[PRODUCT ID]],MasterData[],6,0)</f>
        <v>53.11</v>
      </c>
      <c r="L111" s="11">
        <f>InputData[[#This Row],[QUANTITY]]*InputData[[#This Row],[BUYING PRIZE]]</f>
        <v>188</v>
      </c>
      <c r="M111" s="11">
        <f>InputData[[#This Row],[SELLING PRICE]]*InputData[[#This Row],[QUANTITY]]</f>
        <v>212.44</v>
      </c>
      <c r="N111" s="11">
        <f>YEAR(InputData[[#This Row],[DATE]])</f>
        <v>2021</v>
      </c>
      <c r="O111" s="15">
        <v>44329</v>
      </c>
      <c r="P111">
        <f>DAY(InputData[[#This Row],[DATE]])</f>
        <v>13</v>
      </c>
    </row>
    <row r="112" spans="1:16">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f>VLOOKUP(InputData[[#This Row],[PRODUCT ID]],MasterData[],5,0)</f>
        <v>120</v>
      </c>
      <c r="K112">
        <f>VLOOKUP(InputData[[#This Row],[PRODUCT ID]],MasterData[],6,0)</f>
        <v>162</v>
      </c>
      <c r="L112" s="11">
        <f>InputData[[#This Row],[QUANTITY]]*InputData[[#This Row],[BUYING PRIZE]]</f>
        <v>240</v>
      </c>
      <c r="M112" s="11">
        <f>InputData[[#This Row],[SELLING PRICE]]*InputData[[#This Row],[QUANTITY]]</f>
        <v>324</v>
      </c>
      <c r="N112" s="11">
        <f>YEAR(InputData[[#This Row],[DATE]])</f>
        <v>2021</v>
      </c>
      <c r="O112" s="15">
        <v>44336</v>
      </c>
      <c r="P112">
        <f>DAY(InputData[[#This Row],[DATE]])</f>
        <v>20</v>
      </c>
    </row>
    <row r="113" spans="1:16">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f>VLOOKUP(InputData[[#This Row],[PRODUCT ID]],MasterData[],5,0)</f>
        <v>90</v>
      </c>
      <c r="K113">
        <f>VLOOKUP(InputData[[#This Row],[PRODUCT ID]],MasterData[],6,0)</f>
        <v>115.2</v>
      </c>
      <c r="L113" s="11">
        <f>InputData[[#This Row],[QUANTITY]]*InputData[[#This Row],[BUYING PRIZE]]</f>
        <v>990</v>
      </c>
      <c r="M113" s="11">
        <f>InputData[[#This Row],[SELLING PRICE]]*InputData[[#This Row],[QUANTITY]]</f>
        <v>1267.2</v>
      </c>
      <c r="N113" s="11">
        <f>YEAR(InputData[[#This Row],[DATE]])</f>
        <v>2021</v>
      </c>
      <c r="O113" s="15">
        <v>44339</v>
      </c>
      <c r="P113">
        <f>DAY(InputData[[#This Row],[DATE]])</f>
        <v>23</v>
      </c>
    </row>
    <row r="114" spans="1:16">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f>VLOOKUP(InputData[[#This Row],[PRODUCT ID]],MasterData[],5,0)</f>
        <v>141</v>
      </c>
      <c r="K114">
        <f>VLOOKUP(InputData[[#This Row],[PRODUCT ID]],MasterData[],6,0)</f>
        <v>149.46</v>
      </c>
      <c r="L114" s="11">
        <f>InputData[[#This Row],[QUANTITY]]*InputData[[#This Row],[BUYING PRIZE]]</f>
        <v>1833</v>
      </c>
      <c r="M114" s="11">
        <f>InputData[[#This Row],[SELLING PRICE]]*InputData[[#This Row],[QUANTITY]]</f>
        <v>1942.98</v>
      </c>
      <c r="N114" s="11">
        <f>YEAR(InputData[[#This Row],[DATE]])</f>
        <v>2021</v>
      </c>
      <c r="O114" s="15">
        <v>44346</v>
      </c>
      <c r="P114">
        <f>DAY(InputData[[#This Row],[DATE]])</f>
        <v>30</v>
      </c>
    </row>
    <row r="115" spans="1:16">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f>VLOOKUP(InputData[[#This Row],[PRODUCT ID]],MasterData[],5,0)</f>
        <v>112</v>
      </c>
      <c r="K115">
        <f>VLOOKUP(InputData[[#This Row],[PRODUCT ID]],MasterData[],6,0)</f>
        <v>122.08</v>
      </c>
      <c r="L115" s="11">
        <f>InputData[[#This Row],[QUANTITY]]*InputData[[#This Row],[BUYING PRIZE]]</f>
        <v>672</v>
      </c>
      <c r="M115" s="11">
        <f>InputData[[#This Row],[SELLING PRICE]]*InputData[[#This Row],[QUANTITY]]</f>
        <v>732.48</v>
      </c>
      <c r="N115" s="11">
        <f>YEAR(InputData[[#This Row],[DATE]])</f>
        <v>2021</v>
      </c>
      <c r="O115" s="15">
        <v>44346</v>
      </c>
      <c r="P115">
        <f>DAY(InputData[[#This Row],[DATE]])</f>
        <v>30</v>
      </c>
    </row>
    <row r="116" spans="1:16">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f>VLOOKUP(InputData[[#This Row],[PRODUCT ID]],MasterData[],5,0)</f>
        <v>126</v>
      </c>
      <c r="K116">
        <f>VLOOKUP(InputData[[#This Row],[PRODUCT ID]],MasterData[],6,0)</f>
        <v>162.54</v>
      </c>
      <c r="L116" s="11">
        <f>InputData[[#This Row],[QUANTITY]]*InputData[[#This Row],[BUYING PRIZE]]</f>
        <v>1260</v>
      </c>
      <c r="M116" s="11">
        <f>InputData[[#This Row],[SELLING PRICE]]*InputData[[#This Row],[QUANTITY]]</f>
        <v>1625.3999999999999</v>
      </c>
      <c r="N116" s="11">
        <f>YEAR(InputData[[#This Row],[DATE]])</f>
        <v>2021</v>
      </c>
      <c r="O116" s="15">
        <v>44350</v>
      </c>
      <c r="P116">
        <f>DAY(InputData[[#This Row],[DATE]])</f>
        <v>3</v>
      </c>
    </row>
    <row r="117" spans="1:16">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f>VLOOKUP(InputData[[#This Row],[PRODUCT ID]],MasterData[],5,0)</f>
        <v>61</v>
      </c>
      <c r="K117">
        <f>VLOOKUP(InputData[[#This Row],[PRODUCT ID]],MasterData[],6,0)</f>
        <v>76.25</v>
      </c>
      <c r="L117" s="11">
        <f>InputData[[#This Row],[QUANTITY]]*InputData[[#This Row],[BUYING PRIZE]]</f>
        <v>488</v>
      </c>
      <c r="M117" s="11">
        <f>InputData[[#This Row],[SELLING PRICE]]*InputData[[#This Row],[QUANTITY]]</f>
        <v>610</v>
      </c>
      <c r="N117" s="11">
        <f>YEAR(InputData[[#This Row],[DATE]])</f>
        <v>2021</v>
      </c>
      <c r="O117" s="15">
        <v>44351</v>
      </c>
      <c r="P117">
        <f>DAY(InputData[[#This Row],[DATE]])</f>
        <v>4</v>
      </c>
    </row>
    <row r="118" spans="1:16">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f>VLOOKUP(InputData[[#This Row],[PRODUCT ID]],MasterData[],5,0)</f>
        <v>61</v>
      </c>
      <c r="K118">
        <f>VLOOKUP(InputData[[#This Row],[PRODUCT ID]],MasterData[],6,0)</f>
        <v>76.25</v>
      </c>
      <c r="L118" s="11">
        <f>InputData[[#This Row],[QUANTITY]]*InputData[[#This Row],[BUYING PRIZE]]</f>
        <v>732</v>
      </c>
      <c r="M118" s="11">
        <f>InputData[[#This Row],[SELLING PRICE]]*InputData[[#This Row],[QUANTITY]]</f>
        <v>915</v>
      </c>
      <c r="N118" s="11">
        <f>YEAR(InputData[[#This Row],[DATE]])</f>
        <v>2021</v>
      </c>
      <c r="O118" s="15">
        <v>44351</v>
      </c>
      <c r="P118">
        <f>DAY(InputData[[#This Row],[DATE]])</f>
        <v>4</v>
      </c>
    </row>
    <row r="119" spans="1:16">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f>VLOOKUP(InputData[[#This Row],[PRODUCT ID]],MasterData[],5,0)</f>
        <v>121</v>
      </c>
      <c r="K119">
        <f>VLOOKUP(InputData[[#This Row],[PRODUCT ID]],MasterData[],6,0)</f>
        <v>141.57</v>
      </c>
      <c r="L119" s="11">
        <f>InputData[[#This Row],[QUANTITY]]*InputData[[#This Row],[BUYING PRIZE]]</f>
        <v>1815</v>
      </c>
      <c r="M119" s="11">
        <f>InputData[[#This Row],[SELLING PRICE]]*InputData[[#This Row],[QUANTITY]]</f>
        <v>2123.5499999999997</v>
      </c>
      <c r="N119" s="11">
        <f>YEAR(InputData[[#This Row],[DATE]])</f>
        <v>2021</v>
      </c>
      <c r="O119" s="15">
        <v>44352</v>
      </c>
      <c r="P119">
        <f>DAY(InputData[[#This Row],[DATE]])</f>
        <v>5</v>
      </c>
    </row>
    <row r="120" spans="1:16">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f>VLOOKUP(InputData[[#This Row],[PRODUCT ID]],MasterData[],5,0)</f>
        <v>5</v>
      </c>
      <c r="K120">
        <f>VLOOKUP(InputData[[#This Row],[PRODUCT ID]],MasterData[],6,0)</f>
        <v>6.7</v>
      </c>
      <c r="L120" s="11">
        <f>InputData[[#This Row],[QUANTITY]]*InputData[[#This Row],[BUYING PRIZE]]</f>
        <v>50</v>
      </c>
      <c r="M120" s="11">
        <f>InputData[[#This Row],[SELLING PRICE]]*InputData[[#This Row],[QUANTITY]]</f>
        <v>67</v>
      </c>
      <c r="N120" s="11">
        <f>YEAR(InputData[[#This Row],[DATE]])</f>
        <v>2021</v>
      </c>
      <c r="O120" s="15">
        <v>44352</v>
      </c>
      <c r="P120">
        <f>DAY(InputData[[#This Row],[DATE]])</f>
        <v>5</v>
      </c>
    </row>
    <row r="121" spans="1:16">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f>VLOOKUP(InputData[[#This Row],[PRODUCT ID]],MasterData[],5,0)</f>
        <v>95</v>
      </c>
      <c r="K121">
        <f>VLOOKUP(InputData[[#This Row],[PRODUCT ID]],MasterData[],6,0)</f>
        <v>119.7</v>
      </c>
      <c r="L121" s="11">
        <f>InputData[[#This Row],[QUANTITY]]*InputData[[#This Row],[BUYING PRIZE]]</f>
        <v>570</v>
      </c>
      <c r="M121" s="11">
        <f>InputData[[#This Row],[SELLING PRICE]]*InputData[[#This Row],[QUANTITY]]</f>
        <v>718.2</v>
      </c>
      <c r="N121" s="11">
        <f>YEAR(InputData[[#This Row],[DATE]])</f>
        <v>2021</v>
      </c>
      <c r="O121" s="15">
        <v>44353</v>
      </c>
      <c r="P121">
        <f>DAY(InputData[[#This Row],[DATE]])</f>
        <v>6</v>
      </c>
    </row>
    <row r="122" spans="1:16">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f>VLOOKUP(InputData[[#This Row],[PRODUCT ID]],MasterData[],5,0)</f>
        <v>37</v>
      </c>
      <c r="K122">
        <f>VLOOKUP(InputData[[#This Row],[PRODUCT ID]],MasterData[],6,0)</f>
        <v>41.81</v>
      </c>
      <c r="L122" s="11">
        <f>InputData[[#This Row],[QUANTITY]]*InputData[[#This Row],[BUYING PRIZE]]</f>
        <v>407</v>
      </c>
      <c r="M122" s="11">
        <f>InputData[[#This Row],[SELLING PRICE]]*InputData[[#This Row],[QUANTITY]]</f>
        <v>459.91</v>
      </c>
      <c r="N122" s="11">
        <f>YEAR(InputData[[#This Row],[DATE]])</f>
        <v>2021</v>
      </c>
      <c r="O122" s="15">
        <v>44355</v>
      </c>
      <c r="P122">
        <f>DAY(InputData[[#This Row],[DATE]])</f>
        <v>8</v>
      </c>
    </row>
    <row r="123" spans="1:16">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f>VLOOKUP(InputData[[#This Row],[PRODUCT ID]],MasterData[],5,0)</f>
        <v>44</v>
      </c>
      <c r="K123">
        <f>VLOOKUP(InputData[[#This Row],[PRODUCT ID]],MasterData[],6,0)</f>
        <v>48.84</v>
      </c>
      <c r="L123" s="11">
        <f>InputData[[#This Row],[QUANTITY]]*InputData[[#This Row],[BUYING PRIZE]]</f>
        <v>484</v>
      </c>
      <c r="M123" s="11">
        <f>InputData[[#This Row],[SELLING PRICE]]*InputData[[#This Row],[QUANTITY]]</f>
        <v>537.24</v>
      </c>
      <c r="N123" s="11">
        <f>YEAR(InputData[[#This Row],[DATE]])</f>
        <v>2021</v>
      </c>
      <c r="O123" s="15">
        <v>44355</v>
      </c>
      <c r="P123">
        <f>DAY(InputData[[#This Row],[DATE]])</f>
        <v>8</v>
      </c>
    </row>
    <row r="124" spans="1:16">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f>VLOOKUP(InputData[[#This Row],[PRODUCT ID]],MasterData[],5,0)</f>
        <v>98</v>
      </c>
      <c r="K124">
        <f>VLOOKUP(InputData[[#This Row],[PRODUCT ID]],MasterData[],6,0)</f>
        <v>103.88</v>
      </c>
      <c r="L124" s="11">
        <f>InputData[[#This Row],[QUANTITY]]*InputData[[#This Row],[BUYING PRIZE]]</f>
        <v>686</v>
      </c>
      <c r="M124" s="11">
        <f>InputData[[#This Row],[SELLING PRICE]]*InputData[[#This Row],[QUANTITY]]</f>
        <v>727.16</v>
      </c>
      <c r="N124" s="11">
        <f>YEAR(InputData[[#This Row],[DATE]])</f>
        <v>2021</v>
      </c>
      <c r="O124" s="15">
        <v>44356</v>
      </c>
      <c r="P124">
        <f>DAY(InputData[[#This Row],[DATE]])</f>
        <v>9</v>
      </c>
    </row>
    <row r="125" spans="1:16">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f>VLOOKUP(InputData[[#This Row],[PRODUCT ID]],MasterData[],5,0)</f>
        <v>89</v>
      </c>
      <c r="K125">
        <f>VLOOKUP(InputData[[#This Row],[PRODUCT ID]],MasterData[],6,0)</f>
        <v>117.48</v>
      </c>
      <c r="L125" s="11">
        <f>InputData[[#This Row],[QUANTITY]]*InputData[[#This Row],[BUYING PRIZE]]</f>
        <v>1068</v>
      </c>
      <c r="M125" s="11">
        <f>InputData[[#This Row],[SELLING PRICE]]*InputData[[#This Row],[QUANTITY]]</f>
        <v>1409.76</v>
      </c>
      <c r="N125" s="11">
        <f>YEAR(InputData[[#This Row],[DATE]])</f>
        <v>2021</v>
      </c>
      <c r="O125" s="15">
        <v>44358</v>
      </c>
      <c r="P125">
        <f>DAY(InputData[[#This Row],[DATE]])</f>
        <v>11</v>
      </c>
    </row>
    <row r="126" spans="1:16">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f>VLOOKUP(InputData[[#This Row],[PRODUCT ID]],MasterData[],5,0)</f>
        <v>138</v>
      </c>
      <c r="K126">
        <f>VLOOKUP(InputData[[#This Row],[PRODUCT ID]],MasterData[],6,0)</f>
        <v>173.88</v>
      </c>
      <c r="L126" s="11">
        <f>InputData[[#This Row],[QUANTITY]]*InputData[[#This Row],[BUYING PRIZE]]</f>
        <v>828</v>
      </c>
      <c r="M126" s="11">
        <f>InputData[[#This Row],[SELLING PRICE]]*InputData[[#This Row],[QUANTITY]]</f>
        <v>1043.28</v>
      </c>
      <c r="N126" s="11">
        <f>YEAR(InputData[[#This Row],[DATE]])</f>
        <v>2021</v>
      </c>
      <c r="O126" s="15">
        <v>44359</v>
      </c>
      <c r="P126">
        <f>DAY(InputData[[#This Row],[DATE]])</f>
        <v>12</v>
      </c>
    </row>
    <row r="127" spans="1:16">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f>VLOOKUP(InputData[[#This Row],[PRODUCT ID]],MasterData[],5,0)</f>
        <v>7</v>
      </c>
      <c r="K127">
        <f>VLOOKUP(InputData[[#This Row],[PRODUCT ID]],MasterData[],6,0)</f>
        <v>8.33</v>
      </c>
      <c r="L127" s="11">
        <f>InputData[[#This Row],[QUANTITY]]*InputData[[#This Row],[BUYING PRIZE]]</f>
        <v>70</v>
      </c>
      <c r="M127" s="11">
        <f>InputData[[#This Row],[SELLING PRICE]]*InputData[[#This Row],[QUANTITY]]</f>
        <v>83.3</v>
      </c>
      <c r="N127" s="11">
        <f>YEAR(InputData[[#This Row],[DATE]])</f>
        <v>2021</v>
      </c>
      <c r="O127" s="15">
        <v>44361</v>
      </c>
      <c r="P127">
        <f>DAY(InputData[[#This Row],[DATE]])</f>
        <v>14</v>
      </c>
    </row>
    <row r="128" spans="1:16">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f>VLOOKUP(InputData[[#This Row],[PRODUCT ID]],MasterData[],5,0)</f>
        <v>150</v>
      </c>
      <c r="K128">
        <f>VLOOKUP(InputData[[#This Row],[PRODUCT ID]],MasterData[],6,0)</f>
        <v>210</v>
      </c>
      <c r="L128" s="11">
        <f>InputData[[#This Row],[QUANTITY]]*InputData[[#This Row],[BUYING PRIZE]]</f>
        <v>750</v>
      </c>
      <c r="M128" s="11">
        <f>InputData[[#This Row],[SELLING PRICE]]*InputData[[#This Row],[QUANTITY]]</f>
        <v>1050</v>
      </c>
      <c r="N128" s="11">
        <f>YEAR(InputData[[#This Row],[DATE]])</f>
        <v>2021</v>
      </c>
      <c r="O128" s="15">
        <v>44363</v>
      </c>
      <c r="P128">
        <f>DAY(InputData[[#This Row],[DATE]])</f>
        <v>16</v>
      </c>
    </row>
    <row r="129" spans="1:16">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f>VLOOKUP(InputData[[#This Row],[PRODUCT ID]],MasterData[],5,0)</f>
        <v>12</v>
      </c>
      <c r="K129">
        <f>VLOOKUP(InputData[[#This Row],[PRODUCT ID]],MasterData[],6,0)</f>
        <v>15.719999999999999</v>
      </c>
      <c r="L129" s="11">
        <f>InputData[[#This Row],[QUANTITY]]*InputData[[#This Row],[BUYING PRIZE]]</f>
        <v>144</v>
      </c>
      <c r="M129" s="11">
        <f>InputData[[#This Row],[SELLING PRICE]]*InputData[[#This Row],[QUANTITY]]</f>
        <v>188.64</v>
      </c>
      <c r="N129" s="11">
        <f>YEAR(InputData[[#This Row],[DATE]])</f>
        <v>2021</v>
      </c>
      <c r="O129" s="15">
        <v>44363</v>
      </c>
      <c r="P129">
        <f>DAY(InputData[[#This Row],[DATE]])</f>
        <v>16</v>
      </c>
    </row>
    <row r="130" spans="1:16">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f>VLOOKUP(InputData[[#This Row],[PRODUCT ID]],MasterData[],5,0)</f>
        <v>37</v>
      </c>
      <c r="K130">
        <f>VLOOKUP(InputData[[#This Row],[PRODUCT ID]],MasterData[],6,0)</f>
        <v>42.55</v>
      </c>
      <c r="L130" s="11">
        <f>InputData[[#This Row],[QUANTITY]]*InputData[[#This Row],[BUYING PRIZE]]</f>
        <v>407</v>
      </c>
      <c r="M130" s="11">
        <f>InputData[[#This Row],[SELLING PRICE]]*InputData[[#This Row],[QUANTITY]]</f>
        <v>468.04999999999995</v>
      </c>
      <c r="N130" s="11">
        <f>YEAR(InputData[[#This Row],[DATE]])</f>
        <v>2021</v>
      </c>
      <c r="O130" s="15">
        <v>44363</v>
      </c>
      <c r="P130">
        <f>DAY(InputData[[#This Row],[DATE]])</f>
        <v>16</v>
      </c>
    </row>
    <row r="131" spans="1:16">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f>VLOOKUP(InputData[[#This Row],[PRODUCT ID]],MasterData[],5,0)</f>
        <v>7</v>
      </c>
      <c r="K131">
        <f>VLOOKUP(InputData[[#This Row],[PRODUCT ID]],MasterData[],6,0)</f>
        <v>8.33</v>
      </c>
      <c r="L131" s="11">
        <f>InputData[[#This Row],[QUANTITY]]*InputData[[#This Row],[BUYING PRIZE]]</f>
        <v>91</v>
      </c>
      <c r="M131" s="11">
        <f>InputData[[#This Row],[SELLING PRICE]]*InputData[[#This Row],[QUANTITY]]</f>
        <v>108.29</v>
      </c>
      <c r="N131" s="11">
        <f>YEAR(InputData[[#This Row],[DATE]])</f>
        <v>2021</v>
      </c>
      <c r="O131" s="15">
        <v>44365</v>
      </c>
      <c r="P131">
        <f>DAY(InputData[[#This Row],[DATE]])</f>
        <v>18</v>
      </c>
    </row>
    <row r="132" spans="1:16">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f>VLOOKUP(InputData[[#This Row],[PRODUCT ID]],MasterData[],5,0)</f>
        <v>138</v>
      </c>
      <c r="K132">
        <f>VLOOKUP(InputData[[#This Row],[PRODUCT ID]],MasterData[],6,0)</f>
        <v>173.88</v>
      </c>
      <c r="L132" s="11">
        <f>InputData[[#This Row],[QUANTITY]]*InputData[[#This Row],[BUYING PRIZE]]</f>
        <v>690</v>
      </c>
      <c r="M132" s="11">
        <f>InputData[[#This Row],[SELLING PRICE]]*InputData[[#This Row],[QUANTITY]]</f>
        <v>869.4</v>
      </c>
      <c r="N132" s="11">
        <f>YEAR(InputData[[#This Row],[DATE]])</f>
        <v>2021</v>
      </c>
      <c r="O132" s="15">
        <v>44366</v>
      </c>
      <c r="P132">
        <f>DAY(InputData[[#This Row],[DATE]])</f>
        <v>19</v>
      </c>
    </row>
    <row r="133" spans="1:16">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f>VLOOKUP(InputData[[#This Row],[PRODUCT ID]],MasterData[],5,0)</f>
        <v>13</v>
      </c>
      <c r="K133">
        <f>VLOOKUP(InputData[[#This Row],[PRODUCT ID]],MasterData[],6,0)</f>
        <v>16.64</v>
      </c>
      <c r="L133" s="11">
        <f>InputData[[#This Row],[QUANTITY]]*InputData[[#This Row],[BUYING PRIZE]]</f>
        <v>13</v>
      </c>
      <c r="M133" s="11">
        <f>InputData[[#This Row],[SELLING PRICE]]*InputData[[#This Row],[QUANTITY]]</f>
        <v>16.64</v>
      </c>
      <c r="N133" s="11">
        <f>YEAR(InputData[[#This Row],[DATE]])</f>
        <v>2021</v>
      </c>
      <c r="O133" s="15">
        <v>44367</v>
      </c>
      <c r="P133">
        <f>DAY(InputData[[#This Row],[DATE]])</f>
        <v>20</v>
      </c>
    </row>
    <row r="134" spans="1:16">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f>VLOOKUP(InputData[[#This Row],[PRODUCT ID]],MasterData[],5,0)</f>
        <v>13</v>
      </c>
      <c r="K134">
        <f>VLOOKUP(InputData[[#This Row],[PRODUCT ID]],MasterData[],6,0)</f>
        <v>16.64</v>
      </c>
      <c r="L134" s="11">
        <f>InputData[[#This Row],[QUANTITY]]*InputData[[#This Row],[BUYING PRIZE]]</f>
        <v>52</v>
      </c>
      <c r="M134" s="11">
        <f>InputData[[#This Row],[SELLING PRICE]]*InputData[[#This Row],[QUANTITY]]</f>
        <v>66.56</v>
      </c>
      <c r="N134" s="11">
        <f>YEAR(InputData[[#This Row],[DATE]])</f>
        <v>2021</v>
      </c>
      <c r="O134" s="15">
        <v>44370</v>
      </c>
      <c r="P134">
        <f>DAY(InputData[[#This Row],[DATE]])</f>
        <v>23</v>
      </c>
    </row>
    <row r="135" spans="1:16">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f>VLOOKUP(InputData[[#This Row],[PRODUCT ID]],MasterData[],5,0)</f>
        <v>44</v>
      </c>
      <c r="K135">
        <f>VLOOKUP(InputData[[#This Row],[PRODUCT ID]],MasterData[],6,0)</f>
        <v>48.4</v>
      </c>
      <c r="L135" s="11">
        <f>InputData[[#This Row],[QUANTITY]]*InputData[[#This Row],[BUYING PRIZE]]</f>
        <v>572</v>
      </c>
      <c r="M135" s="11">
        <f>InputData[[#This Row],[SELLING PRICE]]*InputData[[#This Row],[QUANTITY]]</f>
        <v>629.19999999999993</v>
      </c>
      <c r="N135" s="11">
        <f>YEAR(InputData[[#This Row],[DATE]])</f>
        <v>2021</v>
      </c>
      <c r="O135" s="15">
        <v>44371</v>
      </c>
      <c r="P135">
        <f>DAY(InputData[[#This Row],[DATE]])</f>
        <v>24</v>
      </c>
    </row>
    <row r="136" spans="1:16">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f>VLOOKUP(InputData[[#This Row],[PRODUCT ID]],MasterData[],5,0)</f>
        <v>6</v>
      </c>
      <c r="K136">
        <f>VLOOKUP(InputData[[#This Row],[PRODUCT ID]],MasterData[],6,0)</f>
        <v>7.8599999999999994</v>
      </c>
      <c r="L136" s="11">
        <f>InputData[[#This Row],[QUANTITY]]*InputData[[#This Row],[BUYING PRIZE]]</f>
        <v>42</v>
      </c>
      <c r="M136" s="11">
        <f>InputData[[#This Row],[SELLING PRICE]]*InputData[[#This Row],[QUANTITY]]</f>
        <v>55.019999999999996</v>
      </c>
      <c r="N136" s="11">
        <f>YEAR(InputData[[#This Row],[DATE]])</f>
        <v>2021</v>
      </c>
      <c r="O136" s="15">
        <v>44373</v>
      </c>
      <c r="P136">
        <f>DAY(InputData[[#This Row],[DATE]])</f>
        <v>26</v>
      </c>
    </row>
    <row r="137" spans="1:16">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f>VLOOKUP(InputData[[#This Row],[PRODUCT ID]],MasterData[],5,0)</f>
        <v>133</v>
      </c>
      <c r="K137">
        <f>VLOOKUP(InputData[[#This Row],[PRODUCT ID]],MasterData[],6,0)</f>
        <v>155.61000000000001</v>
      </c>
      <c r="L137" s="11">
        <f>InputData[[#This Row],[QUANTITY]]*InputData[[#This Row],[BUYING PRIZE]]</f>
        <v>1463</v>
      </c>
      <c r="M137" s="11">
        <f>InputData[[#This Row],[SELLING PRICE]]*InputData[[#This Row],[QUANTITY]]</f>
        <v>1711.71</v>
      </c>
      <c r="N137" s="11">
        <f>YEAR(InputData[[#This Row],[DATE]])</f>
        <v>2021</v>
      </c>
      <c r="O137" s="15">
        <v>44374</v>
      </c>
      <c r="P137">
        <f>DAY(InputData[[#This Row],[DATE]])</f>
        <v>27</v>
      </c>
    </row>
    <row r="138" spans="1:16">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f>VLOOKUP(InputData[[#This Row],[PRODUCT ID]],MasterData[],5,0)</f>
        <v>126</v>
      </c>
      <c r="K138">
        <f>VLOOKUP(InputData[[#This Row],[PRODUCT ID]],MasterData[],6,0)</f>
        <v>162.54</v>
      </c>
      <c r="L138" s="11">
        <f>InputData[[#This Row],[QUANTITY]]*InputData[[#This Row],[BUYING PRIZE]]</f>
        <v>252</v>
      </c>
      <c r="M138" s="11">
        <f>InputData[[#This Row],[SELLING PRICE]]*InputData[[#This Row],[QUANTITY]]</f>
        <v>325.08</v>
      </c>
      <c r="N138" s="11">
        <f>YEAR(InputData[[#This Row],[DATE]])</f>
        <v>2021</v>
      </c>
      <c r="O138" s="15">
        <v>44375</v>
      </c>
      <c r="P138">
        <f>DAY(InputData[[#This Row],[DATE]])</f>
        <v>28</v>
      </c>
    </row>
    <row r="139" spans="1:16">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f>VLOOKUP(InputData[[#This Row],[PRODUCT ID]],MasterData[],5,0)</f>
        <v>5</v>
      </c>
      <c r="K139">
        <f>VLOOKUP(InputData[[#This Row],[PRODUCT ID]],MasterData[],6,0)</f>
        <v>6.7</v>
      </c>
      <c r="L139" s="11">
        <f>InputData[[#This Row],[QUANTITY]]*InputData[[#This Row],[BUYING PRIZE]]</f>
        <v>35</v>
      </c>
      <c r="M139" s="11">
        <f>InputData[[#This Row],[SELLING PRICE]]*InputData[[#This Row],[QUANTITY]]</f>
        <v>46.9</v>
      </c>
      <c r="N139" s="11">
        <f>YEAR(InputData[[#This Row],[DATE]])</f>
        <v>2021</v>
      </c>
      <c r="O139" s="15">
        <v>44375</v>
      </c>
      <c r="P139">
        <f>DAY(InputData[[#This Row],[DATE]])</f>
        <v>28</v>
      </c>
    </row>
    <row r="140" spans="1:16">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f>VLOOKUP(InputData[[#This Row],[PRODUCT ID]],MasterData[],5,0)</f>
        <v>112</v>
      </c>
      <c r="K140">
        <f>VLOOKUP(InputData[[#This Row],[PRODUCT ID]],MasterData[],6,0)</f>
        <v>146.72</v>
      </c>
      <c r="L140" s="11">
        <f>InputData[[#This Row],[QUANTITY]]*InputData[[#This Row],[BUYING PRIZE]]</f>
        <v>448</v>
      </c>
      <c r="M140" s="11">
        <f>InputData[[#This Row],[SELLING PRICE]]*InputData[[#This Row],[QUANTITY]]</f>
        <v>586.88</v>
      </c>
      <c r="N140" s="11">
        <f>YEAR(InputData[[#This Row],[DATE]])</f>
        <v>2021</v>
      </c>
      <c r="O140" s="15">
        <v>44376</v>
      </c>
      <c r="P140">
        <f>DAY(InputData[[#This Row],[DATE]])</f>
        <v>29</v>
      </c>
    </row>
    <row r="141" spans="1:16">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f>VLOOKUP(InputData[[#This Row],[PRODUCT ID]],MasterData[],5,0)</f>
        <v>133</v>
      </c>
      <c r="K141">
        <f>VLOOKUP(InputData[[#This Row],[PRODUCT ID]],MasterData[],6,0)</f>
        <v>155.61000000000001</v>
      </c>
      <c r="L141" s="11">
        <f>InputData[[#This Row],[QUANTITY]]*InputData[[#This Row],[BUYING PRIZE]]</f>
        <v>1463</v>
      </c>
      <c r="M141" s="11">
        <f>InputData[[#This Row],[SELLING PRICE]]*InputData[[#This Row],[QUANTITY]]</f>
        <v>1711.71</v>
      </c>
      <c r="N141" s="11">
        <f>YEAR(InputData[[#This Row],[DATE]])</f>
        <v>2021</v>
      </c>
      <c r="O141" s="15">
        <v>44378</v>
      </c>
      <c r="P141">
        <f>DAY(InputData[[#This Row],[DATE]])</f>
        <v>1</v>
      </c>
    </row>
    <row r="142" spans="1:16">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f>VLOOKUP(InputData[[#This Row],[PRODUCT ID]],MasterData[],5,0)</f>
        <v>148</v>
      </c>
      <c r="K142">
        <f>VLOOKUP(InputData[[#This Row],[PRODUCT ID]],MasterData[],6,0)</f>
        <v>164.28</v>
      </c>
      <c r="L142" s="11">
        <f>InputData[[#This Row],[QUANTITY]]*InputData[[#This Row],[BUYING PRIZE]]</f>
        <v>1628</v>
      </c>
      <c r="M142" s="11">
        <f>InputData[[#This Row],[SELLING PRICE]]*InputData[[#This Row],[QUANTITY]]</f>
        <v>1807.08</v>
      </c>
      <c r="N142" s="11">
        <f>YEAR(InputData[[#This Row],[DATE]])</f>
        <v>2021</v>
      </c>
      <c r="O142" s="15">
        <v>44379</v>
      </c>
      <c r="P142">
        <f>DAY(InputData[[#This Row],[DATE]])</f>
        <v>2</v>
      </c>
    </row>
    <row r="143" spans="1:16">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f>VLOOKUP(InputData[[#This Row],[PRODUCT ID]],MasterData[],5,0)</f>
        <v>95</v>
      </c>
      <c r="K143">
        <f>VLOOKUP(InputData[[#This Row],[PRODUCT ID]],MasterData[],6,0)</f>
        <v>119.7</v>
      </c>
      <c r="L143" s="11">
        <f>InputData[[#This Row],[QUANTITY]]*InputData[[#This Row],[BUYING PRIZE]]</f>
        <v>855</v>
      </c>
      <c r="M143" s="11">
        <f>InputData[[#This Row],[SELLING PRICE]]*InputData[[#This Row],[QUANTITY]]</f>
        <v>1077.3</v>
      </c>
      <c r="N143" s="11">
        <f>YEAR(InputData[[#This Row],[DATE]])</f>
        <v>2021</v>
      </c>
      <c r="O143" s="15">
        <v>44380</v>
      </c>
      <c r="P143">
        <f>DAY(InputData[[#This Row],[DATE]])</f>
        <v>3</v>
      </c>
    </row>
    <row r="144" spans="1:16">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f>VLOOKUP(InputData[[#This Row],[PRODUCT ID]],MasterData[],5,0)</f>
        <v>71</v>
      </c>
      <c r="K144">
        <f>VLOOKUP(InputData[[#This Row],[PRODUCT ID]],MasterData[],6,0)</f>
        <v>80.94</v>
      </c>
      <c r="L144" s="11">
        <f>InputData[[#This Row],[QUANTITY]]*InputData[[#This Row],[BUYING PRIZE]]</f>
        <v>568</v>
      </c>
      <c r="M144" s="11">
        <f>InputData[[#This Row],[SELLING PRICE]]*InputData[[#This Row],[QUANTITY]]</f>
        <v>647.52</v>
      </c>
      <c r="N144" s="11">
        <f>YEAR(InputData[[#This Row],[DATE]])</f>
        <v>2021</v>
      </c>
      <c r="O144" s="15">
        <v>44380</v>
      </c>
      <c r="P144">
        <f>DAY(InputData[[#This Row],[DATE]])</f>
        <v>3</v>
      </c>
    </row>
    <row r="145" spans="1:16">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f>VLOOKUP(InputData[[#This Row],[PRODUCT ID]],MasterData[],5,0)</f>
        <v>105</v>
      </c>
      <c r="K145">
        <f>VLOOKUP(InputData[[#This Row],[PRODUCT ID]],MasterData[],6,0)</f>
        <v>142.80000000000001</v>
      </c>
      <c r="L145" s="11">
        <f>InputData[[#This Row],[QUANTITY]]*InputData[[#This Row],[BUYING PRIZE]]</f>
        <v>840</v>
      </c>
      <c r="M145" s="11">
        <f>InputData[[#This Row],[SELLING PRICE]]*InputData[[#This Row],[QUANTITY]]</f>
        <v>1142.4000000000001</v>
      </c>
      <c r="N145" s="11">
        <f>YEAR(InputData[[#This Row],[DATE]])</f>
        <v>2021</v>
      </c>
      <c r="O145" s="15">
        <v>44382</v>
      </c>
      <c r="P145">
        <f>DAY(InputData[[#This Row],[DATE]])</f>
        <v>5</v>
      </c>
    </row>
    <row r="146" spans="1:16">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f>VLOOKUP(InputData[[#This Row],[PRODUCT ID]],MasterData[],5,0)</f>
        <v>138</v>
      </c>
      <c r="K146">
        <f>VLOOKUP(InputData[[#This Row],[PRODUCT ID]],MasterData[],6,0)</f>
        <v>173.88</v>
      </c>
      <c r="L146" s="11">
        <f>InputData[[#This Row],[QUANTITY]]*InputData[[#This Row],[BUYING PRIZE]]</f>
        <v>2070</v>
      </c>
      <c r="M146" s="11">
        <f>InputData[[#This Row],[SELLING PRICE]]*InputData[[#This Row],[QUANTITY]]</f>
        <v>2608.1999999999998</v>
      </c>
      <c r="N146" s="11">
        <f>YEAR(InputData[[#This Row],[DATE]])</f>
        <v>2021</v>
      </c>
      <c r="O146" s="15">
        <v>44383</v>
      </c>
      <c r="P146">
        <f>DAY(InputData[[#This Row],[DATE]])</f>
        <v>6</v>
      </c>
    </row>
    <row r="147" spans="1:16">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f>VLOOKUP(InputData[[#This Row],[PRODUCT ID]],MasterData[],5,0)</f>
        <v>44</v>
      </c>
      <c r="K147">
        <f>VLOOKUP(InputData[[#This Row],[PRODUCT ID]],MasterData[],6,0)</f>
        <v>48.84</v>
      </c>
      <c r="L147" s="11">
        <f>InputData[[#This Row],[QUANTITY]]*InputData[[#This Row],[BUYING PRIZE]]</f>
        <v>440</v>
      </c>
      <c r="M147" s="11">
        <f>InputData[[#This Row],[SELLING PRICE]]*InputData[[#This Row],[QUANTITY]]</f>
        <v>488.40000000000003</v>
      </c>
      <c r="N147" s="11">
        <f>YEAR(InputData[[#This Row],[DATE]])</f>
        <v>2021</v>
      </c>
      <c r="O147" s="15">
        <v>44385</v>
      </c>
      <c r="P147">
        <f>DAY(InputData[[#This Row],[DATE]])</f>
        <v>8</v>
      </c>
    </row>
    <row r="148" spans="1:16">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f>VLOOKUP(InputData[[#This Row],[PRODUCT ID]],MasterData[],5,0)</f>
        <v>55</v>
      </c>
      <c r="K148">
        <f>VLOOKUP(InputData[[#This Row],[PRODUCT ID]],MasterData[],6,0)</f>
        <v>58.3</v>
      </c>
      <c r="L148" s="11">
        <f>InputData[[#This Row],[QUANTITY]]*InputData[[#This Row],[BUYING PRIZE]]</f>
        <v>330</v>
      </c>
      <c r="M148" s="11">
        <f>InputData[[#This Row],[SELLING PRICE]]*InputData[[#This Row],[QUANTITY]]</f>
        <v>349.79999999999995</v>
      </c>
      <c r="N148" s="11">
        <f>YEAR(InputData[[#This Row],[DATE]])</f>
        <v>2021</v>
      </c>
      <c r="O148" s="15">
        <v>44387</v>
      </c>
      <c r="P148">
        <f>DAY(InputData[[#This Row],[DATE]])</f>
        <v>10</v>
      </c>
    </row>
    <row r="149" spans="1:16">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f>VLOOKUP(InputData[[#This Row],[PRODUCT ID]],MasterData[],5,0)</f>
        <v>6</v>
      </c>
      <c r="K149">
        <f>VLOOKUP(InputData[[#This Row],[PRODUCT ID]],MasterData[],6,0)</f>
        <v>7.8599999999999994</v>
      </c>
      <c r="L149" s="11">
        <f>InputData[[#This Row],[QUANTITY]]*InputData[[#This Row],[BUYING PRIZE]]</f>
        <v>24</v>
      </c>
      <c r="M149" s="11">
        <f>InputData[[#This Row],[SELLING PRICE]]*InputData[[#This Row],[QUANTITY]]</f>
        <v>31.439999999999998</v>
      </c>
      <c r="N149" s="11">
        <f>YEAR(InputData[[#This Row],[DATE]])</f>
        <v>2021</v>
      </c>
      <c r="O149" s="15">
        <v>44388</v>
      </c>
      <c r="P149">
        <f>DAY(InputData[[#This Row],[DATE]])</f>
        <v>11</v>
      </c>
    </row>
    <row r="150" spans="1:16">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f>VLOOKUP(InputData[[#This Row],[PRODUCT ID]],MasterData[],5,0)</f>
        <v>150</v>
      </c>
      <c r="K150">
        <f>VLOOKUP(InputData[[#This Row],[PRODUCT ID]],MasterData[],6,0)</f>
        <v>210</v>
      </c>
      <c r="L150" s="11">
        <f>InputData[[#This Row],[QUANTITY]]*InputData[[#This Row],[BUYING PRIZE]]</f>
        <v>150</v>
      </c>
      <c r="M150" s="11">
        <f>InputData[[#This Row],[SELLING PRICE]]*InputData[[#This Row],[QUANTITY]]</f>
        <v>210</v>
      </c>
      <c r="N150" s="11">
        <f>YEAR(InputData[[#This Row],[DATE]])</f>
        <v>2021</v>
      </c>
      <c r="O150" s="15">
        <v>44390</v>
      </c>
      <c r="P150">
        <f>DAY(InputData[[#This Row],[DATE]])</f>
        <v>13</v>
      </c>
    </row>
    <row r="151" spans="1:16">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f>VLOOKUP(InputData[[#This Row],[PRODUCT ID]],MasterData[],5,0)</f>
        <v>141</v>
      </c>
      <c r="K151">
        <f>VLOOKUP(InputData[[#This Row],[PRODUCT ID]],MasterData[],6,0)</f>
        <v>149.46</v>
      </c>
      <c r="L151" s="11">
        <f>InputData[[#This Row],[QUANTITY]]*InputData[[#This Row],[BUYING PRIZE]]</f>
        <v>1128</v>
      </c>
      <c r="M151" s="11">
        <f>InputData[[#This Row],[SELLING PRICE]]*InputData[[#This Row],[QUANTITY]]</f>
        <v>1195.68</v>
      </c>
      <c r="N151" s="11">
        <f>YEAR(InputData[[#This Row],[DATE]])</f>
        <v>2021</v>
      </c>
      <c r="O151" s="15">
        <v>44393</v>
      </c>
      <c r="P151">
        <f>DAY(InputData[[#This Row],[DATE]])</f>
        <v>16</v>
      </c>
    </row>
    <row r="152" spans="1:16">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f>VLOOKUP(InputData[[#This Row],[PRODUCT ID]],MasterData[],5,0)</f>
        <v>48</v>
      </c>
      <c r="K152">
        <f>VLOOKUP(InputData[[#This Row],[PRODUCT ID]],MasterData[],6,0)</f>
        <v>57.120000000000005</v>
      </c>
      <c r="L152" s="11">
        <f>InputData[[#This Row],[QUANTITY]]*InputData[[#This Row],[BUYING PRIZE]]</f>
        <v>672</v>
      </c>
      <c r="M152" s="11">
        <f>InputData[[#This Row],[SELLING PRICE]]*InputData[[#This Row],[QUANTITY]]</f>
        <v>799.68000000000006</v>
      </c>
      <c r="N152" s="11">
        <f>YEAR(InputData[[#This Row],[DATE]])</f>
        <v>2021</v>
      </c>
      <c r="O152" s="15">
        <v>44395</v>
      </c>
      <c r="P152">
        <f>DAY(InputData[[#This Row],[DATE]])</f>
        <v>18</v>
      </c>
    </row>
    <row r="153" spans="1:16">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f>VLOOKUP(InputData[[#This Row],[PRODUCT ID]],MasterData[],5,0)</f>
        <v>72</v>
      </c>
      <c r="K153">
        <f>VLOOKUP(InputData[[#This Row],[PRODUCT ID]],MasterData[],6,0)</f>
        <v>79.92</v>
      </c>
      <c r="L153" s="11">
        <f>InputData[[#This Row],[QUANTITY]]*InputData[[#This Row],[BUYING PRIZE]]</f>
        <v>792</v>
      </c>
      <c r="M153" s="11">
        <f>InputData[[#This Row],[SELLING PRICE]]*InputData[[#This Row],[QUANTITY]]</f>
        <v>879.12</v>
      </c>
      <c r="N153" s="11">
        <f>YEAR(InputData[[#This Row],[DATE]])</f>
        <v>2021</v>
      </c>
      <c r="O153" s="15">
        <v>44397</v>
      </c>
      <c r="P153">
        <f>DAY(InputData[[#This Row],[DATE]])</f>
        <v>20</v>
      </c>
    </row>
    <row r="154" spans="1:16">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f>VLOOKUP(InputData[[#This Row],[PRODUCT ID]],MasterData[],5,0)</f>
        <v>67</v>
      </c>
      <c r="K154">
        <f>VLOOKUP(InputData[[#This Row],[PRODUCT ID]],MasterData[],6,0)</f>
        <v>83.08</v>
      </c>
      <c r="L154" s="11">
        <f>InputData[[#This Row],[QUANTITY]]*InputData[[#This Row],[BUYING PRIZE]]</f>
        <v>335</v>
      </c>
      <c r="M154" s="11">
        <f>InputData[[#This Row],[SELLING PRICE]]*InputData[[#This Row],[QUANTITY]]</f>
        <v>415.4</v>
      </c>
      <c r="N154" s="11">
        <f>YEAR(InputData[[#This Row],[DATE]])</f>
        <v>2021</v>
      </c>
      <c r="O154" s="15">
        <v>44397</v>
      </c>
      <c r="P154">
        <f>DAY(InputData[[#This Row],[DATE]])</f>
        <v>20</v>
      </c>
    </row>
    <row r="155" spans="1:16">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f>VLOOKUP(InputData[[#This Row],[PRODUCT ID]],MasterData[],5,0)</f>
        <v>47</v>
      </c>
      <c r="K155">
        <f>VLOOKUP(InputData[[#This Row],[PRODUCT ID]],MasterData[],6,0)</f>
        <v>53.11</v>
      </c>
      <c r="L155" s="11">
        <f>InputData[[#This Row],[QUANTITY]]*InputData[[#This Row],[BUYING PRIZE]]</f>
        <v>705</v>
      </c>
      <c r="M155" s="11">
        <f>InputData[[#This Row],[SELLING PRICE]]*InputData[[#This Row],[QUANTITY]]</f>
        <v>796.65</v>
      </c>
      <c r="N155" s="11">
        <f>YEAR(InputData[[#This Row],[DATE]])</f>
        <v>2021</v>
      </c>
      <c r="O155" s="15">
        <v>44398</v>
      </c>
      <c r="P155">
        <f>DAY(InputData[[#This Row],[DATE]])</f>
        <v>21</v>
      </c>
    </row>
    <row r="156" spans="1:16">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f>VLOOKUP(InputData[[#This Row],[PRODUCT ID]],MasterData[],5,0)</f>
        <v>18</v>
      </c>
      <c r="K156">
        <f>VLOOKUP(InputData[[#This Row],[PRODUCT ID]],MasterData[],6,0)</f>
        <v>24.66</v>
      </c>
      <c r="L156" s="11">
        <f>InputData[[#This Row],[QUANTITY]]*InputData[[#This Row],[BUYING PRIZE]]</f>
        <v>54</v>
      </c>
      <c r="M156" s="11">
        <f>InputData[[#This Row],[SELLING PRICE]]*InputData[[#This Row],[QUANTITY]]</f>
        <v>73.98</v>
      </c>
      <c r="N156" s="11">
        <f>YEAR(InputData[[#This Row],[DATE]])</f>
        <v>2021</v>
      </c>
      <c r="O156" s="15">
        <v>44399</v>
      </c>
      <c r="P156">
        <f>DAY(InputData[[#This Row],[DATE]])</f>
        <v>22</v>
      </c>
    </row>
    <row r="157" spans="1:16">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f>VLOOKUP(InputData[[#This Row],[PRODUCT ID]],MasterData[],5,0)</f>
        <v>144</v>
      </c>
      <c r="K157">
        <f>VLOOKUP(InputData[[#This Row],[PRODUCT ID]],MasterData[],6,0)</f>
        <v>156.96</v>
      </c>
      <c r="L157" s="11">
        <f>InputData[[#This Row],[QUANTITY]]*InputData[[#This Row],[BUYING PRIZE]]</f>
        <v>2016</v>
      </c>
      <c r="M157" s="11">
        <f>InputData[[#This Row],[SELLING PRICE]]*InputData[[#This Row],[QUANTITY]]</f>
        <v>2197.44</v>
      </c>
      <c r="N157" s="11">
        <f>YEAR(InputData[[#This Row],[DATE]])</f>
        <v>2021</v>
      </c>
      <c r="O157" s="15">
        <v>44399</v>
      </c>
      <c r="P157">
        <f>DAY(InputData[[#This Row],[DATE]])</f>
        <v>22</v>
      </c>
    </row>
    <row r="158" spans="1:16">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f>VLOOKUP(InputData[[#This Row],[PRODUCT ID]],MasterData[],5,0)</f>
        <v>90</v>
      </c>
      <c r="K158">
        <f>VLOOKUP(InputData[[#This Row],[PRODUCT ID]],MasterData[],6,0)</f>
        <v>96.3</v>
      </c>
      <c r="L158" s="11">
        <f>InputData[[#This Row],[QUANTITY]]*InputData[[#This Row],[BUYING PRIZE]]</f>
        <v>630</v>
      </c>
      <c r="M158" s="11">
        <f>InputData[[#This Row],[SELLING PRICE]]*InputData[[#This Row],[QUANTITY]]</f>
        <v>674.1</v>
      </c>
      <c r="N158" s="11">
        <f>YEAR(InputData[[#This Row],[DATE]])</f>
        <v>2021</v>
      </c>
      <c r="O158" s="15">
        <v>44400</v>
      </c>
      <c r="P158">
        <f>DAY(InputData[[#This Row],[DATE]])</f>
        <v>23</v>
      </c>
    </row>
    <row r="159" spans="1:16">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f>VLOOKUP(InputData[[#This Row],[PRODUCT ID]],MasterData[],5,0)</f>
        <v>67</v>
      </c>
      <c r="K159">
        <f>VLOOKUP(InputData[[#This Row],[PRODUCT ID]],MasterData[],6,0)</f>
        <v>85.76</v>
      </c>
      <c r="L159" s="11">
        <f>InputData[[#This Row],[QUANTITY]]*InputData[[#This Row],[BUYING PRIZE]]</f>
        <v>536</v>
      </c>
      <c r="M159" s="11">
        <f>InputData[[#This Row],[SELLING PRICE]]*InputData[[#This Row],[QUANTITY]]</f>
        <v>686.08</v>
      </c>
      <c r="N159" s="11">
        <f>YEAR(InputData[[#This Row],[DATE]])</f>
        <v>2021</v>
      </c>
      <c r="O159" s="15">
        <v>44400</v>
      </c>
      <c r="P159">
        <f>DAY(InputData[[#This Row],[DATE]])</f>
        <v>23</v>
      </c>
    </row>
    <row r="160" spans="1:16">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f>VLOOKUP(InputData[[#This Row],[PRODUCT ID]],MasterData[],5,0)</f>
        <v>6</v>
      </c>
      <c r="K160">
        <f>VLOOKUP(InputData[[#This Row],[PRODUCT ID]],MasterData[],6,0)</f>
        <v>7.8599999999999994</v>
      </c>
      <c r="L160" s="11">
        <f>InputData[[#This Row],[QUANTITY]]*InputData[[#This Row],[BUYING PRIZE]]</f>
        <v>24</v>
      </c>
      <c r="M160" s="11">
        <f>InputData[[#This Row],[SELLING PRICE]]*InputData[[#This Row],[QUANTITY]]</f>
        <v>31.439999999999998</v>
      </c>
      <c r="N160" s="11">
        <f>YEAR(InputData[[#This Row],[DATE]])</f>
        <v>2021</v>
      </c>
      <c r="O160" s="15">
        <v>44401</v>
      </c>
      <c r="P160">
        <f>DAY(InputData[[#This Row],[DATE]])</f>
        <v>24</v>
      </c>
    </row>
    <row r="161" spans="1:16">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f>VLOOKUP(InputData[[#This Row],[PRODUCT ID]],MasterData[],5,0)</f>
        <v>76</v>
      </c>
      <c r="K161">
        <f>VLOOKUP(InputData[[#This Row],[PRODUCT ID]],MasterData[],6,0)</f>
        <v>82.08</v>
      </c>
      <c r="L161" s="11">
        <f>InputData[[#This Row],[QUANTITY]]*InputData[[#This Row],[BUYING PRIZE]]</f>
        <v>1140</v>
      </c>
      <c r="M161" s="11">
        <f>InputData[[#This Row],[SELLING PRICE]]*InputData[[#This Row],[QUANTITY]]</f>
        <v>1231.2</v>
      </c>
      <c r="N161" s="11">
        <f>YEAR(InputData[[#This Row],[DATE]])</f>
        <v>2021</v>
      </c>
      <c r="O161" s="15">
        <v>44406</v>
      </c>
      <c r="P161">
        <f>DAY(InputData[[#This Row],[DATE]])</f>
        <v>29</v>
      </c>
    </row>
    <row r="162" spans="1:16">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f>VLOOKUP(InputData[[#This Row],[PRODUCT ID]],MasterData[],5,0)</f>
        <v>98</v>
      </c>
      <c r="K162">
        <f>VLOOKUP(InputData[[#This Row],[PRODUCT ID]],MasterData[],6,0)</f>
        <v>103.88</v>
      </c>
      <c r="L162" s="11">
        <f>InputData[[#This Row],[QUANTITY]]*InputData[[#This Row],[BUYING PRIZE]]</f>
        <v>1078</v>
      </c>
      <c r="M162" s="11">
        <f>InputData[[#This Row],[SELLING PRICE]]*InputData[[#This Row],[QUANTITY]]</f>
        <v>1142.6799999999998</v>
      </c>
      <c r="N162" s="11">
        <f>YEAR(InputData[[#This Row],[DATE]])</f>
        <v>2021</v>
      </c>
      <c r="O162" s="15">
        <v>44409</v>
      </c>
      <c r="P162">
        <f>DAY(InputData[[#This Row],[DATE]])</f>
        <v>1</v>
      </c>
    </row>
    <row r="163" spans="1:16">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f>VLOOKUP(InputData[[#This Row],[PRODUCT ID]],MasterData[],5,0)</f>
        <v>141</v>
      </c>
      <c r="K163">
        <f>VLOOKUP(InputData[[#This Row],[PRODUCT ID]],MasterData[],6,0)</f>
        <v>149.46</v>
      </c>
      <c r="L163" s="11">
        <f>InputData[[#This Row],[QUANTITY]]*InputData[[#This Row],[BUYING PRIZE]]</f>
        <v>423</v>
      </c>
      <c r="M163" s="11">
        <f>InputData[[#This Row],[SELLING PRICE]]*InputData[[#This Row],[QUANTITY]]</f>
        <v>448.38</v>
      </c>
      <c r="N163" s="11">
        <f>YEAR(InputData[[#This Row],[DATE]])</f>
        <v>2021</v>
      </c>
      <c r="O163" s="15">
        <v>44410</v>
      </c>
      <c r="P163">
        <f>DAY(InputData[[#This Row],[DATE]])</f>
        <v>2</v>
      </c>
    </row>
    <row r="164" spans="1:16">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f>VLOOKUP(InputData[[#This Row],[PRODUCT ID]],MasterData[],5,0)</f>
        <v>121</v>
      </c>
      <c r="K164">
        <f>VLOOKUP(InputData[[#This Row],[PRODUCT ID]],MasterData[],6,0)</f>
        <v>141.57</v>
      </c>
      <c r="L164" s="11">
        <f>InputData[[#This Row],[QUANTITY]]*InputData[[#This Row],[BUYING PRIZE]]</f>
        <v>1573</v>
      </c>
      <c r="M164" s="11">
        <f>InputData[[#This Row],[SELLING PRICE]]*InputData[[#This Row],[QUANTITY]]</f>
        <v>1840.4099999999999</v>
      </c>
      <c r="N164" s="11">
        <f>YEAR(InputData[[#This Row],[DATE]])</f>
        <v>2021</v>
      </c>
      <c r="O164" s="15">
        <v>44411</v>
      </c>
      <c r="P164">
        <f>DAY(InputData[[#This Row],[DATE]])</f>
        <v>3</v>
      </c>
    </row>
    <row r="165" spans="1:16">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f>VLOOKUP(InputData[[#This Row],[PRODUCT ID]],MasterData[],5,0)</f>
        <v>55</v>
      </c>
      <c r="K165">
        <f>VLOOKUP(InputData[[#This Row],[PRODUCT ID]],MasterData[],6,0)</f>
        <v>58.3</v>
      </c>
      <c r="L165" s="11">
        <f>InputData[[#This Row],[QUANTITY]]*InputData[[#This Row],[BUYING PRIZE]]</f>
        <v>660</v>
      </c>
      <c r="M165" s="11">
        <f>InputData[[#This Row],[SELLING PRICE]]*InputData[[#This Row],[QUANTITY]]</f>
        <v>699.59999999999991</v>
      </c>
      <c r="N165" s="11">
        <f>YEAR(InputData[[#This Row],[DATE]])</f>
        <v>2021</v>
      </c>
      <c r="O165" s="15">
        <v>44411</v>
      </c>
      <c r="P165">
        <f>DAY(InputData[[#This Row],[DATE]])</f>
        <v>3</v>
      </c>
    </row>
    <row r="166" spans="1:16">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f>VLOOKUP(InputData[[#This Row],[PRODUCT ID]],MasterData[],5,0)</f>
        <v>37</v>
      </c>
      <c r="K166">
        <f>VLOOKUP(InputData[[#This Row],[PRODUCT ID]],MasterData[],6,0)</f>
        <v>41.81</v>
      </c>
      <c r="L166" s="11">
        <f>InputData[[#This Row],[QUANTITY]]*InputData[[#This Row],[BUYING PRIZE]]</f>
        <v>518</v>
      </c>
      <c r="M166" s="11">
        <f>InputData[[#This Row],[SELLING PRICE]]*InputData[[#This Row],[QUANTITY]]</f>
        <v>585.34</v>
      </c>
      <c r="N166" s="11">
        <f>YEAR(InputData[[#This Row],[DATE]])</f>
        <v>2021</v>
      </c>
      <c r="O166" s="15">
        <v>44413</v>
      </c>
      <c r="P166">
        <f>DAY(InputData[[#This Row],[DATE]])</f>
        <v>5</v>
      </c>
    </row>
    <row r="167" spans="1:16">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f>VLOOKUP(InputData[[#This Row],[PRODUCT ID]],MasterData[],5,0)</f>
        <v>67</v>
      </c>
      <c r="K167">
        <f>VLOOKUP(InputData[[#This Row],[PRODUCT ID]],MasterData[],6,0)</f>
        <v>85.76</v>
      </c>
      <c r="L167" s="11">
        <f>InputData[[#This Row],[QUANTITY]]*InputData[[#This Row],[BUYING PRIZE]]</f>
        <v>67</v>
      </c>
      <c r="M167" s="11">
        <f>InputData[[#This Row],[SELLING PRICE]]*InputData[[#This Row],[QUANTITY]]</f>
        <v>85.76</v>
      </c>
      <c r="N167" s="11">
        <f>YEAR(InputData[[#This Row],[DATE]])</f>
        <v>2021</v>
      </c>
      <c r="O167" s="15">
        <v>44414</v>
      </c>
      <c r="P167">
        <f>DAY(InputData[[#This Row],[DATE]])</f>
        <v>6</v>
      </c>
    </row>
    <row r="168" spans="1:16">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f>VLOOKUP(InputData[[#This Row],[PRODUCT ID]],MasterData[],5,0)</f>
        <v>133</v>
      </c>
      <c r="K168">
        <f>VLOOKUP(InputData[[#This Row],[PRODUCT ID]],MasterData[],6,0)</f>
        <v>155.61000000000001</v>
      </c>
      <c r="L168" s="11">
        <f>InputData[[#This Row],[QUANTITY]]*InputData[[#This Row],[BUYING PRIZE]]</f>
        <v>532</v>
      </c>
      <c r="M168" s="11">
        <f>InputData[[#This Row],[SELLING PRICE]]*InputData[[#This Row],[QUANTITY]]</f>
        <v>622.44000000000005</v>
      </c>
      <c r="N168" s="11">
        <f>YEAR(InputData[[#This Row],[DATE]])</f>
        <v>2021</v>
      </c>
      <c r="O168" s="15">
        <v>44418</v>
      </c>
      <c r="P168">
        <f>DAY(InputData[[#This Row],[DATE]])</f>
        <v>10</v>
      </c>
    </row>
    <row r="169" spans="1:16">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f>VLOOKUP(InputData[[#This Row],[PRODUCT ID]],MasterData[],5,0)</f>
        <v>76</v>
      </c>
      <c r="K169">
        <f>VLOOKUP(InputData[[#This Row],[PRODUCT ID]],MasterData[],6,0)</f>
        <v>82.08</v>
      </c>
      <c r="L169" s="11">
        <f>InputData[[#This Row],[QUANTITY]]*InputData[[#This Row],[BUYING PRIZE]]</f>
        <v>760</v>
      </c>
      <c r="M169" s="11">
        <f>InputData[[#This Row],[SELLING PRICE]]*InputData[[#This Row],[QUANTITY]]</f>
        <v>820.8</v>
      </c>
      <c r="N169" s="11">
        <f>YEAR(InputData[[#This Row],[DATE]])</f>
        <v>2021</v>
      </c>
      <c r="O169" s="15">
        <v>44418</v>
      </c>
      <c r="P169">
        <f>DAY(InputData[[#This Row],[DATE]])</f>
        <v>10</v>
      </c>
    </row>
    <row r="170" spans="1:16">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f>VLOOKUP(InputData[[#This Row],[PRODUCT ID]],MasterData[],5,0)</f>
        <v>75</v>
      </c>
      <c r="K170">
        <f>VLOOKUP(InputData[[#This Row],[PRODUCT ID]],MasterData[],6,0)</f>
        <v>85.5</v>
      </c>
      <c r="L170" s="11">
        <f>InputData[[#This Row],[QUANTITY]]*InputData[[#This Row],[BUYING PRIZE]]</f>
        <v>450</v>
      </c>
      <c r="M170" s="11">
        <f>InputData[[#This Row],[SELLING PRICE]]*InputData[[#This Row],[QUANTITY]]</f>
        <v>513</v>
      </c>
      <c r="N170" s="11">
        <f>YEAR(InputData[[#This Row],[DATE]])</f>
        <v>2021</v>
      </c>
      <c r="O170" s="15">
        <v>44418</v>
      </c>
      <c r="P170">
        <f>DAY(InputData[[#This Row],[DATE]])</f>
        <v>10</v>
      </c>
    </row>
    <row r="171" spans="1:16">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f>VLOOKUP(InputData[[#This Row],[PRODUCT ID]],MasterData[],5,0)</f>
        <v>141</v>
      </c>
      <c r="K171">
        <f>VLOOKUP(InputData[[#This Row],[PRODUCT ID]],MasterData[],6,0)</f>
        <v>149.46</v>
      </c>
      <c r="L171" s="11">
        <f>InputData[[#This Row],[QUANTITY]]*InputData[[#This Row],[BUYING PRIZE]]</f>
        <v>564</v>
      </c>
      <c r="M171" s="11">
        <f>InputData[[#This Row],[SELLING PRICE]]*InputData[[#This Row],[QUANTITY]]</f>
        <v>597.84</v>
      </c>
      <c r="N171" s="11">
        <f>YEAR(InputData[[#This Row],[DATE]])</f>
        <v>2021</v>
      </c>
      <c r="O171" s="15">
        <v>44419</v>
      </c>
      <c r="P171">
        <f>DAY(InputData[[#This Row],[DATE]])</f>
        <v>11</v>
      </c>
    </row>
    <row r="172" spans="1:16">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f>VLOOKUP(InputData[[#This Row],[PRODUCT ID]],MasterData[],5,0)</f>
        <v>44</v>
      </c>
      <c r="K172">
        <f>VLOOKUP(InputData[[#This Row],[PRODUCT ID]],MasterData[],6,0)</f>
        <v>48.4</v>
      </c>
      <c r="L172" s="11">
        <f>InputData[[#This Row],[QUANTITY]]*InputData[[#This Row],[BUYING PRIZE]]</f>
        <v>572</v>
      </c>
      <c r="M172" s="11">
        <f>InputData[[#This Row],[SELLING PRICE]]*InputData[[#This Row],[QUANTITY]]</f>
        <v>629.19999999999993</v>
      </c>
      <c r="N172" s="11">
        <f>YEAR(InputData[[#This Row],[DATE]])</f>
        <v>2021</v>
      </c>
      <c r="O172" s="15">
        <v>44421</v>
      </c>
      <c r="P172">
        <f>DAY(InputData[[#This Row],[DATE]])</f>
        <v>13</v>
      </c>
    </row>
    <row r="173" spans="1:16">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f>VLOOKUP(InputData[[#This Row],[PRODUCT ID]],MasterData[],5,0)</f>
        <v>48</v>
      </c>
      <c r="K173">
        <f>VLOOKUP(InputData[[#This Row],[PRODUCT ID]],MasterData[],6,0)</f>
        <v>57.120000000000005</v>
      </c>
      <c r="L173" s="11">
        <f>InputData[[#This Row],[QUANTITY]]*InputData[[#This Row],[BUYING PRIZE]]</f>
        <v>432</v>
      </c>
      <c r="M173" s="11">
        <f>InputData[[#This Row],[SELLING PRICE]]*InputData[[#This Row],[QUANTITY]]</f>
        <v>514.08000000000004</v>
      </c>
      <c r="N173" s="11">
        <f>YEAR(InputData[[#This Row],[DATE]])</f>
        <v>2021</v>
      </c>
      <c r="O173" s="15">
        <v>44421</v>
      </c>
      <c r="P173">
        <f>DAY(InputData[[#This Row],[DATE]])</f>
        <v>13</v>
      </c>
    </row>
    <row r="174" spans="1:16">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f>VLOOKUP(InputData[[#This Row],[PRODUCT ID]],MasterData[],5,0)</f>
        <v>71</v>
      </c>
      <c r="K174">
        <f>VLOOKUP(InputData[[#This Row],[PRODUCT ID]],MasterData[],6,0)</f>
        <v>80.94</v>
      </c>
      <c r="L174" s="11">
        <f>InputData[[#This Row],[QUANTITY]]*InputData[[#This Row],[BUYING PRIZE]]</f>
        <v>213</v>
      </c>
      <c r="M174" s="11">
        <f>InputData[[#This Row],[SELLING PRICE]]*InputData[[#This Row],[QUANTITY]]</f>
        <v>242.82</v>
      </c>
      <c r="N174" s="11">
        <f>YEAR(InputData[[#This Row],[DATE]])</f>
        <v>2021</v>
      </c>
      <c r="O174" s="15">
        <v>44424</v>
      </c>
      <c r="P174">
        <f>DAY(InputData[[#This Row],[DATE]])</f>
        <v>16</v>
      </c>
    </row>
    <row r="175" spans="1:16">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f>VLOOKUP(InputData[[#This Row],[PRODUCT ID]],MasterData[],5,0)</f>
        <v>7</v>
      </c>
      <c r="K175">
        <f>VLOOKUP(InputData[[#This Row],[PRODUCT ID]],MasterData[],6,0)</f>
        <v>8.33</v>
      </c>
      <c r="L175" s="11">
        <f>InputData[[#This Row],[QUANTITY]]*InputData[[#This Row],[BUYING PRIZE]]</f>
        <v>42</v>
      </c>
      <c r="M175" s="11">
        <f>InputData[[#This Row],[SELLING PRICE]]*InputData[[#This Row],[QUANTITY]]</f>
        <v>49.980000000000004</v>
      </c>
      <c r="N175" s="11">
        <f>YEAR(InputData[[#This Row],[DATE]])</f>
        <v>2021</v>
      </c>
      <c r="O175" s="15">
        <v>44426</v>
      </c>
      <c r="P175">
        <f>DAY(InputData[[#This Row],[DATE]])</f>
        <v>18</v>
      </c>
    </row>
    <row r="176" spans="1:16">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f>VLOOKUP(InputData[[#This Row],[PRODUCT ID]],MasterData[],5,0)</f>
        <v>61</v>
      </c>
      <c r="K176">
        <f>VLOOKUP(InputData[[#This Row],[PRODUCT ID]],MasterData[],6,0)</f>
        <v>76.25</v>
      </c>
      <c r="L176" s="11">
        <f>InputData[[#This Row],[QUANTITY]]*InputData[[#This Row],[BUYING PRIZE]]</f>
        <v>915</v>
      </c>
      <c r="M176" s="11">
        <f>InputData[[#This Row],[SELLING PRICE]]*InputData[[#This Row],[QUANTITY]]</f>
        <v>1143.75</v>
      </c>
      <c r="N176" s="11">
        <f>YEAR(InputData[[#This Row],[DATE]])</f>
        <v>2021</v>
      </c>
      <c r="O176" s="15">
        <v>44428</v>
      </c>
      <c r="P176">
        <f>DAY(InputData[[#This Row],[DATE]])</f>
        <v>20</v>
      </c>
    </row>
    <row r="177" spans="1:16">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f>VLOOKUP(InputData[[#This Row],[PRODUCT ID]],MasterData[],5,0)</f>
        <v>93</v>
      </c>
      <c r="K177">
        <f>VLOOKUP(InputData[[#This Row],[PRODUCT ID]],MasterData[],6,0)</f>
        <v>104.16</v>
      </c>
      <c r="L177" s="11">
        <f>InputData[[#This Row],[QUANTITY]]*InputData[[#This Row],[BUYING PRIZE]]</f>
        <v>837</v>
      </c>
      <c r="M177" s="11">
        <f>InputData[[#This Row],[SELLING PRICE]]*InputData[[#This Row],[QUANTITY]]</f>
        <v>937.43999999999994</v>
      </c>
      <c r="N177" s="11">
        <f>YEAR(InputData[[#This Row],[DATE]])</f>
        <v>2021</v>
      </c>
      <c r="O177" s="15">
        <v>44428</v>
      </c>
      <c r="P177">
        <f>DAY(InputData[[#This Row],[DATE]])</f>
        <v>20</v>
      </c>
    </row>
    <row r="178" spans="1:16">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f>VLOOKUP(InputData[[#This Row],[PRODUCT ID]],MasterData[],5,0)</f>
        <v>37</v>
      </c>
      <c r="K178">
        <f>VLOOKUP(InputData[[#This Row],[PRODUCT ID]],MasterData[],6,0)</f>
        <v>41.81</v>
      </c>
      <c r="L178" s="11">
        <f>InputData[[#This Row],[QUANTITY]]*InputData[[#This Row],[BUYING PRIZE]]</f>
        <v>481</v>
      </c>
      <c r="M178" s="11">
        <f>InputData[[#This Row],[SELLING PRICE]]*InputData[[#This Row],[QUANTITY]]</f>
        <v>543.53</v>
      </c>
      <c r="N178" s="11">
        <f>YEAR(InputData[[#This Row],[DATE]])</f>
        <v>2021</v>
      </c>
      <c r="O178" s="15">
        <v>44428</v>
      </c>
      <c r="P178">
        <f>DAY(InputData[[#This Row],[DATE]])</f>
        <v>20</v>
      </c>
    </row>
    <row r="179" spans="1:16">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f>VLOOKUP(InputData[[#This Row],[PRODUCT ID]],MasterData[],5,0)</f>
        <v>37</v>
      </c>
      <c r="K179">
        <f>VLOOKUP(InputData[[#This Row],[PRODUCT ID]],MasterData[],6,0)</f>
        <v>42.55</v>
      </c>
      <c r="L179" s="11">
        <f>InputData[[#This Row],[QUANTITY]]*InputData[[#This Row],[BUYING PRIZE]]</f>
        <v>148</v>
      </c>
      <c r="M179" s="11">
        <f>InputData[[#This Row],[SELLING PRICE]]*InputData[[#This Row],[QUANTITY]]</f>
        <v>170.2</v>
      </c>
      <c r="N179" s="11">
        <f>YEAR(InputData[[#This Row],[DATE]])</f>
        <v>2021</v>
      </c>
      <c r="O179" s="15">
        <v>44434</v>
      </c>
      <c r="P179">
        <f>DAY(InputData[[#This Row],[DATE]])</f>
        <v>26</v>
      </c>
    </row>
    <row r="180" spans="1:16">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f>VLOOKUP(InputData[[#This Row],[PRODUCT ID]],MasterData[],5,0)</f>
        <v>55</v>
      </c>
      <c r="K180">
        <f>VLOOKUP(InputData[[#This Row],[PRODUCT ID]],MasterData[],6,0)</f>
        <v>58.3</v>
      </c>
      <c r="L180" s="11">
        <f>InputData[[#This Row],[QUANTITY]]*InputData[[#This Row],[BUYING PRIZE]]</f>
        <v>660</v>
      </c>
      <c r="M180" s="11">
        <f>InputData[[#This Row],[SELLING PRICE]]*InputData[[#This Row],[QUANTITY]]</f>
        <v>699.59999999999991</v>
      </c>
      <c r="N180" s="11">
        <f>YEAR(InputData[[#This Row],[DATE]])</f>
        <v>2021</v>
      </c>
      <c r="O180" s="15">
        <v>44437</v>
      </c>
      <c r="P180">
        <f>DAY(InputData[[#This Row],[DATE]])</f>
        <v>29</v>
      </c>
    </row>
    <row r="181" spans="1:16">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f>VLOOKUP(InputData[[#This Row],[PRODUCT ID]],MasterData[],5,0)</f>
        <v>112</v>
      </c>
      <c r="K181">
        <f>VLOOKUP(InputData[[#This Row],[PRODUCT ID]],MasterData[],6,0)</f>
        <v>122.08</v>
      </c>
      <c r="L181" s="11">
        <f>InputData[[#This Row],[QUANTITY]]*InputData[[#This Row],[BUYING PRIZE]]</f>
        <v>1456</v>
      </c>
      <c r="M181" s="11">
        <f>InputData[[#This Row],[SELLING PRICE]]*InputData[[#This Row],[QUANTITY]]</f>
        <v>1587.04</v>
      </c>
      <c r="N181" s="11">
        <f>YEAR(InputData[[#This Row],[DATE]])</f>
        <v>2021</v>
      </c>
      <c r="O181" s="15">
        <v>44438</v>
      </c>
      <c r="P181">
        <f>DAY(InputData[[#This Row],[DATE]])</f>
        <v>30</v>
      </c>
    </row>
    <row r="182" spans="1:16">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f>VLOOKUP(InputData[[#This Row],[PRODUCT ID]],MasterData[],5,0)</f>
        <v>98</v>
      </c>
      <c r="K182">
        <f>VLOOKUP(InputData[[#This Row],[PRODUCT ID]],MasterData[],6,0)</f>
        <v>103.88</v>
      </c>
      <c r="L182" s="11">
        <f>InputData[[#This Row],[QUANTITY]]*InputData[[#This Row],[BUYING PRIZE]]</f>
        <v>196</v>
      </c>
      <c r="M182" s="11">
        <f>InputData[[#This Row],[SELLING PRICE]]*InputData[[#This Row],[QUANTITY]]</f>
        <v>207.76</v>
      </c>
      <c r="N182" s="11">
        <f>YEAR(InputData[[#This Row],[DATE]])</f>
        <v>2021</v>
      </c>
      <c r="O182" s="15">
        <v>44439</v>
      </c>
      <c r="P182">
        <f>DAY(InputData[[#This Row],[DATE]])</f>
        <v>31</v>
      </c>
    </row>
    <row r="183" spans="1:16">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f>VLOOKUP(InputData[[#This Row],[PRODUCT ID]],MasterData[],5,0)</f>
        <v>5</v>
      </c>
      <c r="K183">
        <f>VLOOKUP(InputData[[#This Row],[PRODUCT ID]],MasterData[],6,0)</f>
        <v>6.7</v>
      </c>
      <c r="L183" s="11">
        <f>InputData[[#This Row],[QUANTITY]]*InputData[[#This Row],[BUYING PRIZE]]</f>
        <v>55</v>
      </c>
      <c r="M183" s="11">
        <f>InputData[[#This Row],[SELLING PRICE]]*InputData[[#This Row],[QUANTITY]]</f>
        <v>73.7</v>
      </c>
      <c r="N183" s="11">
        <f>YEAR(InputData[[#This Row],[DATE]])</f>
        <v>2021</v>
      </c>
      <c r="O183" s="15">
        <v>44439</v>
      </c>
      <c r="P183">
        <f>DAY(InputData[[#This Row],[DATE]])</f>
        <v>31</v>
      </c>
    </row>
    <row r="184" spans="1:16">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f>VLOOKUP(InputData[[#This Row],[PRODUCT ID]],MasterData[],5,0)</f>
        <v>144</v>
      </c>
      <c r="K184">
        <f>VLOOKUP(InputData[[#This Row],[PRODUCT ID]],MasterData[],6,0)</f>
        <v>156.96</v>
      </c>
      <c r="L184" s="11">
        <f>InputData[[#This Row],[QUANTITY]]*InputData[[#This Row],[BUYING PRIZE]]</f>
        <v>144</v>
      </c>
      <c r="M184" s="11">
        <f>InputData[[#This Row],[SELLING PRICE]]*InputData[[#This Row],[QUANTITY]]</f>
        <v>156.96</v>
      </c>
      <c r="N184" s="11">
        <f>YEAR(InputData[[#This Row],[DATE]])</f>
        <v>2021</v>
      </c>
      <c r="O184" s="15">
        <v>44440</v>
      </c>
      <c r="P184">
        <f>DAY(InputData[[#This Row],[DATE]])</f>
        <v>1</v>
      </c>
    </row>
    <row r="185" spans="1:16">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f>VLOOKUP(InputData[[#This Row],[PRODUCT ID]],MasterData[],5,0)</f>
        <v>71</v>
      </c>
      <c r="K185">
        <f>VLOOKUP(InputData[[#This Row],[PRODUCT ID]],MasterData[],6,0)</f>
        <v>80.94</v>
      </c>
      <c r="L185" s="11">
        <f>InputData[[#This Row],[QUANTITY]]*InputData[[#This Row],[BUYING PRIZE]]</f>
        <v>994</v>
      </c>
      <c r="M185" s="11">
        <f>InputData[[#This Row],[SELLING PRICE]]*InputData[[#This Row],[QUANTITY]]</f>
        <v>1133.1599999999999</v>
      </c>
      <c r="N185" s="11">
        <f>YEAR(InputData[[#This Row],[DATE]])</f>
        <v>2021</v>
      </c>
      <c r="O185" s="15">
        <v>44440</v>
      </c>
      <c r="P185">
        <f>DAY(InputData[[#This Row],[DATE]])</f>
        <v>1</v>
      </c>
    </row>
    <row r="186" spans="1:16">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f>VLOOKUP(InputData[[#This Row],[PRODUCT ID]],MasterData[],5,0)</f>
        <v>138</v>
      </c>
      <c r="K186">
        <f>VLOOKUP(InputData[[#This Row],[PRODUCT ID]],MasterData[],6,0)</f>
        <v>173.88</v>
      </c>
      <c r="L186" s="11">
        <f>InputData[[#This Row],[QUANTITY]]*InputData[[#This Row],[BUYING PRIZE]]</f>
        <v>1104</v>
      </c>
      <c r="M186" s="11">
        <f>InputData[[#This Row],[SELLING PRICE]]*InputData[[#This Row],[QUANTITY]]</f>
        <v>1391.04</v>
      </c>
      <c r="N186" s="11">
        <f>YEAR(InputData[[#This Row],[DATE]])</f>
        <v>2021</v>
      </c>
      <c r="O186" s="15">
        <v>44442</v>
      </c>
      <c r="P186">
        <f>DAY(InputData[[#This Row],[DATE]])</f>
        <v>3</v>
      </c>
    </row>
    <row r="187" spans="1:16">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f>VLOOKUP(InputData[[#This Row],[PRODUCT ID]],MasterData[],5,0)</f>
        <v>37</v>
      </c>
      <c r="K187">
        <f>VLOOKUP(InputData[[#This Row],[PRODUCT ID]],MasterData[],6,0)</f>
        <v>41.81</v>
      </c>
      <c r="L187" s="11">
        <f>InputData[[#This Row],[QUANTITY]]*InputData[[#This Row],[BUYING PRIZE]]</f>
        <v>259</v>
      </c>
      <c r="M187" s="11">
        <f>InputData[[#This Row],[SELLING PRICE]]*InputData[[#This Row],[QUANTITY]]</f>
        <v>292.67</v>
      </c>
      <c r="N187" s="11">
        <f>YEAR(InputData[[#This Row],[DATE]])</f>
        <v>2021</v>
      </c>
      <c r="O187" s="15">
        <v>44443</v>
      </c>
      <c r="P187">
        <f>DAY(InputData[[#This Row],[DATE]])</f>
        <v>4</v>
      </c>
    </row>
    <row r="188" spans="1:16">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f>VLOOKUP(InputData[[#This Row],[PRODUCT ID]],MasterData[],5,0)</f>
        <v>141</v>
      </c>
      <c r="K188">
        <f>VLOOKUP(InputData[[#This Row],[PRODUCT ID]],MasterData[],6,0)</f>
        <v>149.46</v>
      </c>
      <c r="L188" s="11">
        <f>InputData[[#This Row],[QUANTITY]]*InputData[[#This Row],[BUYING PRIZE]]</f>
        <v>2115</v>
      </c>
      <c r="M188" s="11">
        <f>InputData[[#This Row],[SELLING PRICE]]*InputData[[#This Row],[QUANTITY]]</f>
        <v>2241.9</v>
      </c>
      <c r="N188" s="11">
        <f>YEAR(InputData[[#This Row],[DATE]])</f>
        <v>2021</v>
      </c>
      <c r="O188" s="15">
        <v>44443</v>
      </c>
      <c r="P188">
        <f>DAY(InputData[[#This Row],[DATE]])</f>
        <v>4</v>
      </c>
    </row>
    <row r="189" spans="1:16">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f>VLOOKUP(InputData[[#This Row],[PRODUCT ID]],MasterData[],5,0)</f>
        <v>89</v>
      </c>
      <c r="K189">
        <f>VLOOKUP(InputData[[#This Row],[PRODUCT ID]],MasterData[],6,0)</f>
        <v>117.48</v>
      </c>
      <c r="L189" s="11">
        <f>InputData[[#This Row],[QUANTITY]]*InputData[[#This Row],[BUYING PRIZE]]</f>
        <v>89</v>
      </c>
      <c r="M189" s="11">
        <f>InputData[[#This Row],[SELLING PRICE]]*InputData[[#This Row],[QUANTITY]]</f>
        <v>117.48</v>
      </c>
      <c r="N189" s="11">
        <f>YEAR(InputData[[#This Row],[DATE]])</f>
        <v>2021</v>
      </c>
      <c r="O189" s="15">
        <v>44444</v>
      </c>
      <c r="P189">
        <f>DAY(InputData[[#This Row],[DATE]])</f>
        <v>5</v>
      </c>
    </row>
    <row r="190" spans="1:16">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f>VLOOKUP(InputData[[#This Row],[PRODUCT ID]],MasterData[],5,0)</f>
        <v>150</v>
      </c>
      <c r="K190">
        <f>VLOOKUP(InputData[[#This Row],[PRODUCT ID]],MasterData[],6,0)</f>
        <v>210</v>
      </c>
      <c r="L190" s="11">
        <f>InputData[[#This Row],[QUANTITY]]*InputData[[#This Row],[BUYING PRIZE]]</f>
        <v>750</v>
      </c>
      <c r="M190" s="11">
        <f>InputData[[#This Row],[SELLING PRICE]]*InputData[[#This Row],[QUANTITY]]</f>
        <v>1050</v>
      </c>
      <c r="N190" s="11">
        <f>YEAR(InputData[[#This Row],[DATE]])</f>
        <v>2021</v>
      </c>
      <c r="O190" s="15">
        <v>44446</v>
      </c>
      <c r="P190">
        <f>DAY(InputData[[#This Row],[DATE]])</f>
        <v>7</v>
      </c>
    </row>
    <row r="191" spans="1:16">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f>VLOOKUP(InputData[[#This Row],[PRODUCT ID]],MasterData[],5,0)</f>
        <v>76</v>
      </c>
      <c r="K191">
        <f>VLOOKUP(InputData[[#This Row],[PRODUCT ID]],MasterData[],6,0)</f>
        <v>82.08</v>
      </c>
      <c r="L191" s="11">
        <f>InputData[[#This Row],[QUANTITY]]*InputData[[#This Row],[BUYING PRIZE]]</f>
        <v>304</v>
      </c>
      <c r="M191" s="11">
        <f>InputData[[#This Row],[SELLING PRICE]]*InputData[[#This Row],[QUANTITY]]</f>
        <v>328.32</v>
      </c>
      <c r="N191" s="11">
        <f>YEAR(InputData[[#This Row],[DATE]])</f>
        <v>2021</v>
      </c>
      <c r="O191" s="15">
        <v>44448</v>
      </c>
      <c r="P191">
        <f>DAY(InputData[[#This Row],[DATE]])</f>
        <v>9</v>
      </c>
    </row>
    <row r="192" spans="1:16">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f>VLOOKUP(InputData[[#This Row],[PRODUCT ID]],MasterData[],5,0)</f>
        <v>148</v>
      </c>
      <c r="K192">
        <f>VLOOKUP(InputData[[#This Row],[PRODUCT ID]],MasterData[],6,0)</f>
        <v>201.28</v>
      </c>
      <c r="L192" s="11">
        <f>InputData[[#This Row],[QUANTITY]]*InputData[[#This Row],[BUYING PRIZE]]</f>
        <v>888</v>
      </c>
      <c r="M192" s="11">
        <f>InputData[[#This Row],[SELLING PRICE]]*InputData[[#This Row],[QUANTITY]]</f>
        <v>1207.68</v>
      </c>
      <c r="N192" s="11">
        <f>YEAR(InputData[[#This Row],[DATE]])</f>
        <v>2021</v>
      </c>
      <c r="O192" s="15">
        <v>44449</v>
      </c>
      <c r="P192">
        <f>DAY(InputData[[#This Row],[DATE]])</f>
        <v>10</v>
      </c>
    </row>
    <row r="193" spans="1:16">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f>VLOOKUP(InputData[[#This Row],[PRODUCT ID]],MasterData[],5,0)</f>
        <v>98</v>
      </c>
      <c r="K193">
        <f>VLOOKUP(InputData[[#This Row],[PRODUCT ID]],MasterData[],6,0)</f>
        <v>103.88</v>
      </c>
      <c r="L193" s="11">
        <f>InputData[[#This Row],[QUANTITY]]*InputData[[#This Row],[BUYING PRIZE]]</f>
        <v>882</v>
      </c>
      <c r="M193" s="11">
        <f>InputData[[#This Row],[SELLING PRICE]]*InputData[[#This Row],[QUANTITY]]</f>
        <v>934.92</v>
      </c>
      <c r="N193" s="11">
        <f>YEAR(InputData[[#This Row],[DATE]])</f>
        <v>2021</v>
      </c>
      <c r="O193" s="15">
        <v>44449</v>
      </c>
      <c r="P193">
        <f>DAY(InputData[[#This Row],[DATE]])</f>
        <v>10</v>
      </c>
    </row>
    <row r="194" spans="1:16">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f>VLOOKUP(InputData[[#This Row],[PRODUCT ID]],MasterData[],5,0)</f>
        <v>18</v>
      </c>
      <c r="K194">
        <f>VLOOKUP(InputData[[#This Row],[PRODUCT ID]],MasterData[],6,0)</f>
        <v>24.66</v>
      </c>
      <c r="L194" s="11">
        <f>InputData[[#This Row],[QUANTITY]]*InputData[[#This Row],[BUYING PRIZE]]</f>
        <v>36</v>
      </c>
      <c r="M194" s="11">
        <f>InputData[[#This Row],[SELLING PRICE]]*InputData[[#This Row],[QUANTITY]]</f>
        <v>49.32</v>
      </c>
      <c r="N194" s="11">
        <f>YEAR(InputData[[#This Row],[DATE]])</f>
        <v>2021</v>
      </c>
      <c r="O194" s="15">
        <v>44449</v>
      </c>
      <c r="P194">
        <f>DAY(InputData[[#This Row],[DATE]])</f>
        <v>10</v>
      </c>
    </row>
    <row r="195" spans="1:16">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f>VLOOKUP(InputData[[#This Row],[PRODUCT ID]],MasterData[],5,0)</f>
        <v>98</v>
      </c>
      <c r="K195">
        <f>VLOOKUP(InputData[[#This Row],[PRODUCT ID]],MasterData[],6,0)</f>
        <v>103.88</v>
      </c>
      <c r="L195" s="11">
        <f>InputData[[#This Row],[QUANTITY]]*InputData[[#This Row],[BUYING PRIZE]]</f>
        <v>588</v>
      </c>
      <c r="M195" s="11">
        <f>InputData[[#This Row],[SELLING PRICE]]*InputData[[#This Row],[QUANTITY]]</f>
        <v>623.28</v>
      </c>
      <c r="N195" s="11">
        <f>YEAR(InputData[[#This Row],[DATE]])</f>
        <v>2021</v>
      </c>
      <c r="O195" s="15">
        <v>44450</v>
      </c>
      <c r="P195">
        <f>DAY(InputData[[#This Row],[DATE]])</f>
        <v>11</v>
      </c>
    </row>
    <row r="196" spans="1:16">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f>VLOOKUP(InputData[[#This Row],[PRODUCT ID]],MasterData[],5,0)</f>
        <v>138</v>
      </c>
      <c r="K196">
        <f>VLOOKUP(InputData[[#This Row],[PRODUCT ID]],MasterData[],6,0)</f>
        <v>173.88</v>
      </c>
      <c r="L196" s="11">
        <f>InputData[[#This Row],[QUANTITY]]*InputData[[#This Row],[BUYING PRIZE]]</f>
        <v>966</v>
      </c>
      <c r="M196" s="11">
        <f>InputData[[#This Row],[SELLING PRICE]]*InputData[[#This Row],[QUANTITY]]</f>
        <v>1217.1599999999999</v>
      </c>
      <c r="N196" s="11">
        <f>YEAR(InputData[[#This Row],[DATE]])</f>
        <v>2021</v>
      </c>
      <c r="O196" s="15">
        <v>44452</v>
      </c>
      <c r="P196">
        <f>DAY(InputData[[#This Row],[DATE]])</f>
        <v>13</v>
      </c>
    </row>
    <row r="197" spans="1:16">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f>VLOOKUP(InputData[[#This Row],[PRODUCT ID]],MasterData[],5,0)</f>
        <v>120</v>
      </c>
      <c r="K197">
        <f>VLOOKUP(InputData[[#This Row],[PRODUCT ID]],MasterData[],6,0)</f>
        <v>162</v>
      </c>
      <c r="L197" s="11">
        <f>InputData[[#This Row],[QUANTITY]]*InputData[[#This Row],[BUYING PRIZE]]</f>
        <v>720</v>
      </c>
      <c r="M197" s="11">
        <f>InputData[[#This Row],[SELLING PRICE]]*InputData[[#This Row],[QUANTITY]]</f>
        <v>972</v>
      </c>
      <c r="N197" s="11">
        <f>YEAR(InputData[[#This Row],[DATE]])</f>
        <v>2021</v>
      </c>
      <c r="O197" s="15">
        <v>44454</v>
      </c>
      <c r="P197">
        <f>DAY(InputData[[#This Row],[DATE]])</f>
        <v>15</v>
      </c>
    </row>
    <row r="198" spans="1:16">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f>VLOOKUP(InputData[[#This Row],[PRODUCT ID]],MasterData[],5,0)</f>
        <v>120</v>
      </c>
      <c r="K198">
        <f>VLOOKUP(InputData[[#This Row],[PRODUCT ID]],MasterData[],6,0)</f>
        <v>162</v>
      </c>
      <c r="L198" s="11">
        <f>InputData[[#This Row],[QUANTITY]]*InputData[[#This Row],[BUYING PRIZE]]</f>
        <v>1680</v>
      </c>
      <c r="M198" s="11">
        <f>InputData[[#This Row],[SELLING PRICE]]*InputData[[#This Row],[QUANTITY]]</f>
        <v>2268</v>
      </c>
      <c r="N198" s="11">
        <f>YEAR(InputData[[#This Row],[DATE]])</f>
        <v>2021</v>
      </c>
      <c r="O198" s="15">
        <v>44454</v>
      </c>
      <c r="P198">
        <f>DAY(InputData[[#This Row],[DATE]])</f>
        <v>15</v>
      </c>
    </row>
    <row r="199" spans="1:16">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f>VLOOKUP(InputData[[#This Row],[PRODUCT ID]],MasterData[],5,0)</f>
        <v>61</v>
      </c>
      <c r="K199">
        <f>VLOOKUP(InputData[[#This Row],[PRODUCT ID]],MasterData[],6,0)</f>
        <v>76.25</v>
      </c>
      <c r="L199" s="11">
        <f>InputData[[#This Row],[QUANTITY]]*InputData[[#This Row],[BUYING PRIZE]]</f>
        <v>427</v>
      </c>
      <c r="M199" s="11">
        <f>InputData[[#This Row],[SELLING PRICE]]*InputData[[#This Row],[QUANTITY]]</f>
        <v>533.75</v>
      </c>
      <c r="N199" s="11">
        <f>YEAR(InputData[[#This Row],[DATE]])</f>
        <v>2021</v>
      </c>
      <c r="O199" s="15">
        <v>44460</v>
      </c>
      <c r="P199">
        <f>DAY(InputData[[#This Row],[DATE]])</f>
        <v>21</v>
      </c>
    </row>
    <row r="200" spans="1:16">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f>VLOOKUP(InputData[[#This Row],[PRODUCT ID]],MasterData[],5,0)</f>
        <v>90</v>
      </c>
      <c r="K200">
        <f>VLOOKUP(InputData[[#This Row],[PRODUCT ID]],MasterData[],6,0)</f>
        <v>115.2</v>
      </c>
      <c r="L200" s="11">
        <f>InputData[[#This Row],[QUANTITY]]*InputData[[#This Row],[BUYING PRIZE]]</f>
        <v>180</v>
      </c>
      <c r="M200" s="11">
        <f>InputData[[#This Row],[SELLING PRICE]]*InputData[[#This Row],[QUANTITY]]</f>
        <v>230.4</v>
      </c>
      <c r="N200" s="11">
        <f>YEAR(InputData[[#This Row],[DATE]])</f>
        <v>2021</v>
      </c>
      <c r="O200" s="15">
        <v>44461</v>
      </c>
      <c r="P200">
        <f>DAY(InputData[[#This Row],[DATE]])</f>
        <v>22</v>
      </c>
    </row>
    <row r="201" spans="1:16">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f>VLOOKUP(InputData[[#This Row],[PRODUCT ID]],MasterData[],5,0)</f>
        <v>105</v>
      </c>
      <c r="K201">
        <f>VLOOKUP(InputData[[#This Row],[PRODUCT ID]],MasterData[],6,0)</f>
        <v>142.80000000000001</v>
      </c>
      <c r="L201" s="11">
        <f>InputData[[#This Row],[QUANTITY]]*InputData[[#This Row],[BUYING PRIZE]]</f>
        <v>420</v>
      </c>
      <c r="M201" s="11">
        <f>InputData[[#This Row],[SELLING PRICE]]*InputData[[#This Row],[QUANTITY]]</f>
        <v>571.20000000000005</v>
      </c>
      <c r="N201" s="11">
        <f>YEAR(InputData[[#This Row],[DATE]])</f>
        <v>2021</v>
      </c>
      <c r="O201" s="15">
        <v>44461</v>
      </c>
      <c r="P201">
        <f>DAY(InputData[[#This Row],[DATE]])</f>
        <v>22</v>
      </c>
    </row>
    <row r="202" spans="1:16">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f>VLOOKUP(InputData[[#This Row],[PRODUCT ID]],MasterData[],5,0)</f>
        <v>37</v>
      </c>
      <c r="K202">
        <f>VLOOKUP(InputData[[#This Row],[PRODUCT ID]],MasterData[],6,0)</f>
        <v>49.21</v>
      </c>
      <c r="L202" s="11">
        <f>InputData[[#This Row],[QUANTITY]]*InputData[[#This Row],[BUYING PRIZE]]</f>
        <v>444</v>
      </c>
      <c r="M202" s="11">
        <f>InputData[[#This Row],[SELLING PRICE]]*InputData[[#This Row],[QUANTITY]]</f>
        <v>590.52</v>
      </c>
      <c r="N202" s="11">
        <f>YEAR(InputData[[#This Row],[DATE]])</f>
        <v>2021</v>
      </c>
      <c r="O202" s="15">
        <v>44462</v>
      </c>
      <c r="P202">
        <f>DAY(InputData[[#This Row],[DATE]])</f>
        <v>23</v>
      </c>
    </row>
    <row r="203" spans="1:16">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f>VLOOKUP(InputData[[#This Row],[PRODUCT ID]],MasterData[],5,0)</f>
        <v>126</v>
      </c>
      <c r="K203">
        <f>VLOOKUP(InputData[[#This Row],[PRODUCT ID]],MasterData[],6,0)</f>
        <v>162.54</v>
      </c>
      <c r="L203" s="11">
        <f>InputData[[#This Row],[QUANTITY]]*InputData[[#This Row],[BUYING PRIZE]]</f>
        <v>882</v>
      </c>
      <c r="M203" s="11">
        <f>InputData[[#This Row],[SELLING PRICE]]*InputData[[#This Row],[QUANTITY]]</f>
        <v>1137.78</v>
      </c>
      <c r="N203" s="11">
        <f>YEAR(InputData[[#This Row],[DATE]])</f>
        <v>2021</v>
      </c>
      <c r="O203" s="15">
        <v>44462</v>
      </c>
      <c r="P203">
        <f>DAY(InputData[[#This Row],[DATE]])</f>
        <v>23</v>
      </c>
    </row>
    <row r="204" spans="1:16">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f>VLOOKUP(InputData[[#This Row],[PRODUCT ID]],MasterData[],5,0)</f>
        <v>55</v>
      </c>
      <c r="K204">
        <f>VLOOKUP(InputData[[#This Row],[PRODUCT ID]],MasterData[],6,0)</f>
        <v>58.3</v>
      </c>
      <c r="L204" s="11">
        <f>InputData[[#This Row],[QUANTITY]]*InputData[[#This Row],[BUYING PRIZE]]</f>
        <v>55</v>
      </c>
      <c r="M204" s="11">
        <f>InputData[[#This Row],[SELLING PRICE]]*InputData[[#This Row],[QUANTITY]]</f>
        <v>58.3</v>
      </c>
      <c r="N204" s="11">
        <f>YEAR(InputData[[#This Row],[DATE]])</f>
        <v>2021</v>
      </c>
      <c r="O204" s="15">
        <v>44466</v>
      </c>
      <c r="P204">
        <f>DAY(InputData[[#This Row],[DATE]])</f>
        <v>27</v>
      </c>
    </row>
    <row r="205" spans="1:16">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f>VLOOKUP(InputData[[#This Row],[PRODUCT ID]],MasterData[],5,0)</f>
        <v>112</v>
      </c>
      <c r="K205">
        <f>VLOOKUP(InputData[[#This Row],[PRODUCT ID]],MasterData[],6,0)</f>
        <v>146.72</v>
      </c>
      <c r="L205" s="11">
        <f>InputData[[#This Row],[QUANTITY]]*InputData[[#This Row],[BUYING PRIZE]]</f>
        <v>1008</v>
      </c>
      <c r="M205" s="11">
        <f>InputData[[#This Row],[SELLING PRICE]]*InputData[[#This Row],[QUANTITY]]</f>
        <v>1320.48</v>
      </c>
      <c r="N205" s="11">
        <f>YEAR(InputData[[#This Row],[DATE]])</f>
        <v>2021</v>
      </c>
      <c r="O205" s="15">
        <v>44469</v>
      </c>
      <c r="P205">
        <f>DAY(InputData[[#This Row],[DATE]])</f>
        <v>30</v>
      </c>
    </row>
    <row r="206" spans="1:16">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f>VLOOKUP(InputData[[#This Row],[PRODUCT ID]],MasterData[],5,0)</f>
        <v>75</v>
      </c>
      <c r="K206">
        <f>VLOOKUP(InputData[[#This Row],[PRODUCT ID]],MasterData[],6,0)</f>
        <v>85.5</v>
      </c>
      <c r="L206" s="11">
        <f>InputData[[#This Row],[QUANTITY]]*InputData[[#This Row],[BUYING PRIZE]]</f>
        <v>375</v>
      </c>
      <c r="M206" s="11">
        <f>InputData[[#This Row],[SELLING PRICE]]*InputData[[#This Row],[QUANTITY]]</f>
        <v>427.5</v>
      </c>
      <c r="N206" s="11">
        <f>YEAR(InputData[[#This Row],[DATE]])</f>
        <v>2021</v>
      </c>
      <c r="O206" s="15">
        <v>44469</v>
      </c>
      <c r="P206">
        <f>DAY(InputData[[#This Row],[DATE]])</f>
        <v>30</v>
      </c>
    </row>
    <row r="207" spans="1:16">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f>VLOOKUP(InputData[[#This Row],[PRODUCT ID]],MasterData[],5,0)</f>
        <v>148</v>
      </c>
      <c r="K207">
        <f>VLOOKUP(InputData[[#This Row],[PRODUCT ID]],MasterData[],6,0)</f>
        <v>201.28</v>
      </c>
      <c r="L207" s="11">
        <f>InputData[[#This Row],[QUANTITY]]*InputData[[#This Row],[BUYING PRIZE]]</f>
        <v>2072</v>
      </c>
      <c r="M207" s="11">
        <f>InputData[[#This Row],[SELLING PRICE]]*InputData[[#This Row],[QUANTITY]]</f>
        <v>2817.92</v>
      </c>
      <c r="N207" s="11">
        <f>YEAR(InputData[[#This Row],[DATE]])</f>
        <v>2021</v>
      </c>
      <c r="O207" s="15">
        <v>44470</v>
      </c>
      <c r="P207">
        <f>DAY(InputData[[#This Row],[DATE]])</f>
        <v>1</v>
      </c>
    </row>
    <row r="208" spans="1:16">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f>VLOOKUP(InputData[[#This Row],[PRODUCT ID]],MasterData[],5,0)</f>
        <v>112</v>
      </c>
      <c r="K208">
        <f>VLOOKUP(InputData[[#This Row],[PRODUCT ID]],MasterData[],6,0)</f>
        <v>146.72</v>
      </c>
      <c r="L208" s="11">
        <f>InputData[[#This Row],[QUANTITY]]*InputData[[#This Row],[BUYING PRIZE]]</f>
        <v>1680</v>
      </c>
      <c r="M208" s="11">
        <f>InputData[[#This Row],[SELLING PRICE]]*InputData[[#This Row],[QUANTITY]]</f>
        <v>2200.8000000000002</v>
      </c>
      <c r="N208" s="11">
        <f>YEAR(InputData[[#This Row],[DATE]])</f>
        <v>2021</v>
      </c>
      <c r="O208" s="15">
        <v>44471</v>
      </c>
      <c r="P208">
        <f>DAY(InputData[[#This Row],[DATE]])</f>
        <v>2</v>
      </c>
    </row>
    <row r="209" spans="1:16">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f>VLOOKUP(InputData[[#This Row],[PRODUCT ID]],MasterData[],5,0)</f>
        <v>150</v>
      </c>
      <c r="K209">
        <f>VLOOKUP(InputData[[#This Row],[PRODUCT ID]],MasterData[],6,0)</f>
        <v>210</v>
      </c>
      <c r="L209" s="11">
        <f>InputData[[#This Row],[QUANTITY]]*InputData[[#This Row],[BUYING PRIZE]]</f>
        <v>1350</v>
      </c>
      <c r="M209" s="11">
        <f>InputData[[#This Row],[SELLING PRICE]]*InputData[[#This Row],[QUANTITY]]</f>
        <v>1890</v>
      </c>
      <c r="N209" s="11">
        <f>YEAR(InputData[[#This Row],[DATE]])</f>
        <v>2021</v>
      </c>
      <c r="O209" s="15">
        <v>44472</v>
      </c>
      <c r="P209">
        <f>DAY(InputData[[#This Row],[DATE]])</f>
        <v>3</v>
      </c>
    </row>
    <row r="210" spans="1:16">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f>VLOOKUP(InputData[[#This Row],[PRODUCT ID]],MasterData[],5,0)</f>
        <v>5</v>
      </c>
      <c r="K210">
        <f>VLOOKUP(InputData[[#This Row],[PRODUCT ID]],MasterData[],6,0)</f>
        <v>6.7</v>
      </c>
      <c r="L210" s="11">
        <f>InputData[[#This Row],[QUANTITY]]*InputData[[#This Row],[BUYING PRIZE]]</f>
        <v>5</v>
      </c>
      <c r="M210" s="11">
        <f>InputData[[#This Row],[SELLING PRICE]]*InputData[[#This Row],[QUANTITY]]</f>
        <v>6.7</v>
      </c>
      <c r="N210" s="11">
        <f>YEAR(InputData[[#This Row],[DATE]])</f>
        <v>2021</v>
      </c>
      <c r="O210" s="15">
        <v>44475</v>
      </c>
      <c r="P210">
        <f>DAY(InputData[[#This Row],[DATE]])</f>
        <v>6</v>
      </c>
    </row>
    <row r="211" spans="1:16">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f>VLOOKUP(InputData[[#This Row],[PRODUCT ID]],MasterData[],5,0)</f>
        <v>90</v>
      </c>
      <c r="K211">
        <f>VLOOKUP(InputData[[#This Row],[PRODUCT ID]],MasterData[],6,0)</f>
        <v>96.3</v>
      </c>
      <c r="L211" s="11">
        <f>InputData[[#This Row],[QUANTITY]]*InputData[[#This Row],[BUYING PRIZE]]</f>
        <v>1080</v>
      </c>
      <c r="M211" s="11">
        <f>InputData[[#This Row],[SELLING PRICE]]*InputData[[#This Row],[QUANTITY]]</f>
        <v>1155.5999999999999</v>
      </c>
      <c r="N211" s="11">
        <f>YEAR(InputData[[#This Row],[DATE]])</f>
        <v>2021</v>
      </c>
      <c r="O211" s="15">
        <v>44475</v>
      </c>
      <c r="P211">
        <f>DAY(InputData[[#This Row],[DATE]])</f>
        <v>6</v>
      </c>
    </row>
    <row r="212" spans="1:16">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f>VLOOKUP(InputData[[#This Row],[PRODUCT ID]],MasterData[],5,0)</f>
        <v>18</v>
      </c>
      <c r="K212">
        <f>VLOOKUP(InputData[[#This Row],[PRODUCT ID]],MasterData[],6,0)</f>
        <v>24.66</v>
      </c>
      <c r="L212" s="11">
        <f>InputData[[#This Row],[QUANTITY]]*InputData[[#This Row],[BUYING PRIZE]]</f>
        <v>108</v>
      </c>
      <c r="M212" s="11">
        <f>InputData[[#This Row],[SELLING PRICE]]*InputData[[#This Row],[QUANTITY]]</f>
        <v>147.96</v>
      </c>
      <c r="N212" s="11">
        <f>YEAR(InputData[[#This Row],[DATE]])</f>
        <v>2021</v>
      </c>
      <c r="O212" s="15">
        <v>44476</v>
      </c>
      <c r="P212">
        <f>DAY(InputData[[#This Row],[DATE]])</f>
        <v>7</v>
      </c>
    </row>
    <row r="213" spans="1:16">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f>VLOOKUP(InputData[[#This Row],[PRODUCT ID]],MasterData[],5,0)</f>
        <v>72</v>
      </c>
      <c r="K213">
        <f>VLOOKUP(InputData[[#This Row],[PRODUCT ID]],MasterData[],6,0)</f>
        <v>79.92</v>
      </c>
      <c r="L213" s="11">
        <f>InputData[[#This Row],[QUANTITY]]*InputData[[#This Row],[BUYING PRIZE]]</f>
        <v>360</v>
      </c>
      <c r="M213" s="11">
        <f>InputData[[#This Row],[SELLING PRICE]]*InputData[[#This Row],[QUANTITY]]</f>
        <v>399.6</v>
      </c>
      <c r="N213" s="11">
        <f>YEAR(InputData[[#This Row],[DATE]])</f>
        <v>2021</v>
      </c>
      <c r="O213" s="15">
        <v>44478</v>
      </c>
      <c r="P213">
        <f>DAY(InputData[[#This Row],[DATE]])</f>
        <v>9</v>
      </c>
    </row>
    <row r="214" spans="1:16">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f>VLOOKUP(InputData[[#This Row],[PRODUCT ID]],MasterData[],5,0)</f>
        <v>89</v>
      </c>
      <c r="K214">
        <f>VLOOKUP(InputData[[#This Row],[PRODUCT ID]],MasterData[],6,0)</f>
        <v>117.48</v>
      </c>
      <c r="L214" s="11">
        <f>InputData[[#This Row],[QUANTITY]]*InputData[[#This Row],[BUYING PRIZE]]</f>
        <v>979</v>
      </c>
      <c r="M214" s="11">
        <f>InputData[[#This Row],[SELLING PRICE]]*InputData[[#This Row],[QUANTITY]]</f>
        <v>1292.28</v>
      </c>
      <c r="N214" s="11">
        <f>YEAR(InputData[[#This Row],[DATE]])</f>
        <v>2021</v>
      </c>
      <c r="O214" s="15">
        <v>44478</v>
      </c>
      <c r="P214">
        <f>DAY(InputData[[#This Row],[DATE]])</f>
        <v>9</v>
      </c>
    </row>
    <row r="215" spans="1:16">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f>VLOOKUP(InputData[[#This Row],[PRODUCT ID]],MasterData[],5,0)</f>
        <v>5</v>
      </c>
      <c r="K215">
        <f>VLOOKUP(InputData[[#This Row],[PRODUCT ID]],MasterData[],6,0)</f>
        <v>6.7</v>
      </c>
      <c r="L215" s="11">
        <f>InputData[[#This Row],[QUANTITY]]*InputData[[#This Row],[BUYING PRIZE]]</f>
        <v>70</v>
      </c>
      <c r="M215" s="11">
        <f>InputData[[#This Row],[SELLING PRICE]]*InputData[[#This Row],[QUANTITY]]</f>
        <v>93.8</v>
      </c>
      <c r="N215" s="11">
        <f>YEAR(InputData[[#This Row],[DATE]])</f>
        <v>2021</v>
      </c>
      <c r="O215" s="15">
        <v>44479</v>
      </c>
      <c r="P215">
        <f>DAY(InputData[[#This Row],[DATE]])</f>
        <v>10</v>
      </c>
    </row>
    <row r="216" spans="1:16">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f>VLOOKUP(InputData[[#This Row],[PRODUCT ID]],MasterData[],5,0)</f>
        <v>44</v>
      </c>
      <c r="K216">
        <f>VLOOKUP(InputData[[#This Row],[PRODUCT ID]],MasterData[],6,0)</f>
        <v>48.4</v>
      </c>
      <c r="L216" s="11">
        <f>InputData[[#This Row],[QUANTITY]]*InputData[[#This Row],[BUYING PRIZE]]</f>
        <v>660</v>
      </c>
      <c r="M216" s="11">
        <f>InputData[[#This Row],[SELLING PRICE]]*InputData[[#This Row],[QUANTITY]]</f>
        <v>726</v>
      </c>
      <c r="N216" s="11">
        <f>YEAR(InputData[[#This Row],[DATE]])</f>
        <v>2021</v>
      </c>
      <c r="O216" s="15">
        <v>44480</v>
      </c>
      <c r="P216">
        <f>DAY(InputData[[#This Row],[DATE]])</f>
        <v>11</v>
      </c>
    </row>
    <row r="217" spans="1:16">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f>VLOOKUP(InputData[[#This Row],[PRODUCT ID]],MasterData[],5,0)</f>
        <v>48</v>
      </c>
      <c r="K217">
        <f>VLOOKUP(InputData[[#This Row],[PRODUCT ID]],MasterData[],6,0)</f>
        <v>57.120000000000005</v>
      </c>
      <c r="L217" s="11">
        <f>InputData[[#This Row],[QUANTITY]]*InputData[[#This Row],[BUYING PRIZE]]</f>
        <v>384</v>
      </c>
      <c r="M217" s="11">
        <f>InputData[[#This Row],[SELLING PRICE]]*InputData[[#This Row],[QUANTITY]]</f>
        <v>456.96000000000004</v>
      </c>
      <c r="N217" s="11">
        <f>YEAR(InputData[[#This Row],[DATE]])</f>
        <v>2021</v>
      </c>
      <c r="O217" s="15">
        <v>44481</v>
      </c>
      <c r="P217">
        <f>DAY(InputData[[#This Row],[DATE]])</f>
        <v>12</v>
      </c>
    </row>
    <row r="218" spans="1:16">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f>VLOOKUP(InputData[[#This Row],[PRODUCT ID]],MasterData[],5,0)</f>
        <v>98</v>
      </c>
      <c r="K218">
        <f>VLOOKUP(InputData[[#This Row],[PRODUCT ID]],MasterData[],6,0)</f>
        <v>103.88</v>
      </c>
      <c r="L218" s="11">
        <f>InputData[[#This Row],[QUANTITY]]*InputData[[#This Row],[BUYING PRIZE]]</f>
        <v>1274</v>
      </c>
      <c r="M218" s="11">
        <f>InputData[[#This Row],[SELLING PRICE]]*InputData[[#This Row],[QUANTITY]]</f>
        <v>1350.44</v>
      </c>
      <c r="N218" s="11">
        <f>YEAR(InputData[[#This Row],[DATE]])</f>
        <v>2021</v>
      </c>
      <c r="O218" s="15">
        <v>44486</v>
      </c>
      <c r="P218">
        <f>DAY(InputData[[#This Row],[DATE]])</f>
        <v>17</v>
      </c>
    </row>
    <row r="219" spans="1:16">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f>VLOOKUP(InputData[[#This Row],[PRODUCT ID]],MasterData[],5,0)</f>
        <v>7</v>
      </c>
      <c r="K219">
        <f>VLOOKUP(InputData[[#This Row],[PRODUCT ID]],MasterData[],6,0)</f>
        <v>8.33</v>
      </c>
      <c r="L219" s="11">
        <f>InputData[[#This Row],[QUANTITY]]*InputData[[#This Row],[BUYING PRIZE]]</f>
        <v>42</v>
      </c>
      <c r="M219" s="11">
        <f>InputData[[#This Row],[SELLING PRICE]]*InputData[[#This Row],[QUANTITY]]</f>
        <v>49.980000000000004</v>
      </c>
      <c r="N219" s="11">
        <f>YEAR(InputData[[#This Row],[DATE]])</f>
        <v>2021</v>
      </c>
      <c r="O219" s="15">
        <v>44487</v>
      </c>
      <c r="P219">
        <f>DAY(InputData[[#This Row],[DATE]])</f>
        <v>18</v>
      </c>
    </row>
    <row r="220" spans="1:16">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f>VLOOKUP(InputData[[#This Row],[PRODUCT ID]],MasterData[],5,0)</f>
        <v>126</v>
      </c>
      <c r="K220">
        <f>VLOOKUP(InputData[[#This Row],[PRODUCT ID]],MasterData[],6,0)</f>
        <v>162.54</v>
      </c>
      <c r="L220" s="11">
        <f>InputData[[#This Row],[QUANTITY]]*InputData[[#This Row],[BUYING PRIZE]]</f>
        <v>1638</v>
      </c>
      <c r="M220" s="11">
        <f>InputData[[#This Row],[SELLING PRICE]]*InputData[[#This Row],[QUANTITY]]</f>
        <v>2113.02</v>
      </c>
      <c r="N220" s="11">
        <f>YEAR(InputData[[#This Row],[DATE]])</f>
        <v>2021</v>
      </c>
      <c r="O220" s="15">
        <v>44487</v>
      </c>
      <c r="P220">
        <f>DAY(InputData[[#This Row],[DATE]])</f>
        <v>18</v>
      </c>
    </row>
    <row r="221" spans="1:16">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f>VLOOKUP(InputData[[#This Row],[PRODUCT ID]],MasterData[],5,0)</f>
        <v>44</v>
      </c>
      <c r="K221">
        <f>VLOOKUP(InputData[[#This Row],[PRODUCT ID]],MasterData[],6,0)</f>
        <v>48.4</v>
      </c>
      <c r="L221" s="11">
        <f>InputData[[#This Row],[QUANTITY]]*InputData[[#This Row],[BUYING PRIZE]]</f>
        <v>308</v>
      </c>
      <c r="M221" s="11">
        <f>InputData[[#This Row],[SELLING PRICE]]*InputData[[#This Row],[QUANTITY]]</f>
        <v>338.8</v>
      </c>
      <c r="N221" s="11">
        <f>YEAR(InputData[[#This Row],[DATE]])</f>
        <v>2021</v>
      </c>
      <c r="O221" s="15">
        <v>44491</v>
      </c>
      <c r="P221">
        <f>DAY(InputData[[#This Row],[DATE]])</f>
        <v>22</v>
      </c>
    </row>
    <row r="222" spans="1:16">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f>VLOOKUP(InputData[[#This Row],[PRODUCT ID]],MasterData[],5,0)</f>
        <v>144</v>
      </c>
      <c r="K222">
        <f>VLOOKUP(InputData[[#This Row],[PRODUCT ID]],MasterData[],6,0)</f>
        <v>156.96</v>
      </c>
      <c r="L222" s="11">
        <f>InputData[[#This Row],[QUANTITY]]*InputData[[#This Row],[BUYING PRIZE]]</f>
        <v>1872</v>
      </c>
      <c r="M222" s="11">
        <f>InputData[[#This Row],[SELLING PRICE]]*InputData[[#This Row],[QUANTITY]]</f>
        <v>2040.48</v>
      </c>
      <c r="N222" s="11">
        <f>YEAR(InputData[[#This Row],[DATE]])</f>
        <v>2021</v>
      </c>
      <c r="O222" s="15">
        <v>44491</v>
      </c>
      <c r="P222">
        <f>DAY(InputData[[#This Row],[DATE]])</f>
        <v>22</v>
      </c>
    </row>
    <row r="223" spans="1:16">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f>VLOOKUP(InputData[[#This Row],[PRODUCT ID]],MasterData[],5,0)</f>
        <v>6</v>
      </c>
      <c r="K223">
        <f>VLOOKUP(InputData[[#This Row],[PRODUCT ID]],MasterData[],6,0)</f>
        <v>7.8599999999999994</v>
      </c>
      <c r="L223" s="11">
        <f>InputData[[#This Row],[QUANTITY]]*InputData[[#This Row],[BUYING PRIZE]]</f>
        <v>6</v>
      </c>
      <c r="M223" s="11">
        <f>InputData[[#This Row],[SELLING PRICE]]*InputData[[#This Row],[QUANTITY]]</f>
        <v>7.8599999999999994</v>
      </c>
      <c r="N223" s="11">
        <f>YEAR(InputData[[#This Row],[DATE]])</f>
        <v>2021</v>
      </c>
      <c r="O223" s="15">
        <v>44491</v>
      </c>
      <c r="P223">
        <f>DAY(InputData[[#This Row],[DATE]])</f>
        <v>22</v>
      </c>
    </row>
    <row r="224" spans="1:16">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f>VLOOKUP(InputData[[#This Row],[PRODUCT ID]],MasterData[],5,0)</f>
        <v>44</v>
      </c>
      <c r="K224">
        <f>VLOOKUP(InputData[[#This Row],[PRODUCT ID]],MasterData[],6,0)</f>
        <v>48.4</v>
      </c>
      <c r="L224" s="11">
        <f>InputData[[#This Row],[QUANTITY]]*InputData[[#This Row],[BUYING PRIZE]]</f>
        <v>132</v>
      </c>
      <c r="M224" s="11">
        <f>InputData[[#This Row],[SELLING PRICE]]*InputData[[#This Row],[QUANTITY]]</f>
        <v>145.19999999999999</v>
      </c>
      <c r="N224" s="11">
        <f>YEAR(InputData[[#This Row],[DATE]])</f>
        <v>2021</v>
      </c>
      <c r="O224" s="15">
        <v>44493</v>
      </c>
      <c r="P224">
        <f>DAY(InputData[[#This Row],[DATE]])</f>
        <v>24</v>
      </c>
    </row>
    <row r="225" spans="1:16">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f>VLOOKUP(InputData[[#This Row],[PRODUCT ID]],MasterData[],5,0)</f>
        <v>76</v>
      </c>
      <c r="K225">
        <f>VLOOKUP(InputData[[#This Row],[PRODUCT ID]],MasterData[],6,0)</f>
        <v>82.08</v>
      </c>
      <c r="L225" s="11">
        <f>InputData[[#This Row],[QUANTITY]]*InputData[[#This Row],[BUYING PRIZE]]</f>
        <v>684</v>
      </c>
      <c r="M225" s="11">
        <f>InputData[[#This Row],[SELLING PRICE]]*InputData[[#This Row],[QUANTITY]]</f>
        <v>738.72</v>
      </c>
      <c r="N225" s="11">
        <f>YEAR(InputData[[#This Row],[DATE]])</f>
        <v>2021</v>
      </c>
      <c r="O225" s="15">
        <v>44494</v>
      </c>
      <c r="P225">
        <f>DAY(InputData[[#This Row],[DATE]])</f>
        <v>25</v>
      </c>
    </row>
    <row r="226" spans="1:16">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f>VLOOKUP(InputData[[#This Row],[PRODUCT ID]],MasterData[],5,0)</f>
        <v>44</v>
      </c>
      <c r="K226">
        <f>VLOOKUP(InputData[[#This Row],[PRODUCT ID]],MasterData[],6,0)</f>
        <v>48.84</v>
      </c>
      <c r="L226" s="11">
        <f>InputData[[#This Row],[QUANTITY]]*InputData[[#This Row],[BUYING PRIZE]]</f>
        <v>264</v>
      </c>
      <c r="M226" s="11">
        <f>InputData[[#This Row],[SELLING PRICE]]*InputData[[#This Row],[QUANTITY]]</f>
        <v>293.04000000000002</v>
      </c>
      <c r="N226" s="11">
        <f>YEAR(InputData[[#This Row],[DATE]])</f>
        <v>2021</v>
      </c>
      <c r="O226" s="15">
        <v>44495</v>
      </c>
      <c r="P226">
        <f>DAY(InputData[[#This Row],[DATE]])</f>
        <v>26</v>
      </c>
    </row>
    <row r="227" spans="1:16">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f>VLOOKUP(InputData[[#This Row],[PRODUCT ID]],MasterData[],5,0)</f>
        <v>83</v>
      </c>
      <c r="K227">
        <f>VLOOKUP(InputData[[#This Row],[PRODUCT ID]],MasterData[],6,0)</f>
        <v>94.62</v>
      </c>
      <c r="L227" s="11">
        <f>InputData[[#This Row],[QUANTITY]]*InputData[[#This Row],[BUYING PRIZE]]</f>
        <v>83</v>
      </c>
      <c r="M227" s="11">
        <f>InputData[[#This Row],[SELLING PRICE]]*InputData[[#This Row],[QUANTITY]]</f>
        <v>94.62</v>
      </c>
      <c r="N227" s="11">
        <f>YEAR(InputData[[#This Row],[DATE]])</f>
        <v>2021</v>
      </c>
      <c r="O227" s="15">
        <v>44497</v>
      </c>
      <c r="P227">
        <f>DAY(InputData[[#This Row],[DATE]])</f>
        <v>28</v>
      </c>
    </row>
    <row r="228" spans="1:16">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f>VLOOKUP(InputData[[#This Row],[PRODUCT ID]],MasterData[],5,0)</f>
        <v>72</v>
      </c>
      <c r="K228">
        <f>VLOOKUP(InputData[[#This Row],[PRODUCT ID]],MasterData[],6,0)</f>
        <v>79.92</v>
      </c>
      <c r="L228" s="11">
        <f>InputData[[#This Row],[QUANTITY]]*InputData[[#This Row],[BUYING PRIZE]]</f>
        <v>1008</v>
      </c>
      <c r="M228" s="11">
        <f>InputData[[#This Row],[SELLING PRICE]]*InputData[[#This Row],[QUANTITY]]</f>
        <v>1118.8800000000001</v>
      </c>
      <c r="N228" s="11">
        <f>YEAR(InputData[[#This Row],[DATE]])</f>
        <v>2021</v>
      </c>
      <c r="O228" s="15">
        <v>44498</v>
      </c>
      <c r="P228">
        <f>DAY(InputData[[#This Row],[DATE]])</f>
        <v>29</v>
      </c>
    </row>
    <row r="229" spans="1:16">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f>VLOOKUP(InputData[[#This Row],[PRODUCT ID]],MasterData[],5,0)</f>
        <v>126</v>
      </c>
      <c r="K229">
        <f>VLOOKUP(InputData[[#This Row],[PRODUCT ID]],MasterData[],6,0)</f>
        <v>162.54</v>
      </c>
      <c r="L229" s="11">
        <f>InputData[[#This Row],[QUANTITY]]*InputData[[#This Row],[BUYING PRIZE]]</f>
        <v>756</v>
      </c>
      <c r="M229" s="11">
        <f>InputData[[#This Row],[SELLING PRICE]]*InputData[[#This Row],[QUANTITY]]</f>
        <v>975.24</v>
      </c>
      <c r="N229" s="11">
        <f>YEAR(InputData[[#This Row],[DATE]])</f>
        <v>2021</v>
      </c>
      <c r="O229" s="15">
        <v>44500</v>
      </c>
      <c r="P229">
        <f>DAY(InputData[[#This Row],[DATE]])</f>
        <v>31</v>
      </c>
    </row>
    <row r="230" spans="1:16">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f>VLOOKUP(InputData[[#This Row],[PRODUCT ID]],MasterData[],5,0)</f>
        <v>112</v>
      </c>
      <c r="K230">
        <f>VLOOKUP(InputData[[#This Row],[PRODUCT ID]],MasterData[],6,0)</f>
        <v>122.08</v>
      </c>
      <c r="L230" s="11">
        <f>InputData[[#This Row],[QUANTITY]]*InputData[[#This Row],[BUYING PRIZE]]</f>
        <v>1344</v>
      </c>
      <c r="M230" s="11">
        <f>InputData[[#This Row],[SELLING PRICE]]*InputData[[#This Row],[QUANTITY]]</f>
        <v>1464.96</v>
      </c>
      <c r="N230" s="11">
        <f>YEAR(InputData[[#This Row],[DATE]])</f>
        <v>2021</v>
      </c>
      <c r="O230" s="15">
        <v>44503</v>
      </c>
      <c r="P230">
        <f>DAY(InputData[[#This Row],[DATE]])</f>
        <v>3</v>
      </c>
    </row>
    <row r="231" spans="1:16">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f>VLOOKUP(InputData[[#This Row],[PRODUCT ID]],MasterData[],5,0)</f>
        <v>90</v>
      </c>
      <c r="K231">
        <f>VLOOKUP(InputData[[#This Row],[PRODUCT ID]],MasterData[],6,0)</f>
        <v>96.3</v>
      </c>
      <c r="L231" s="11">
        <f>InputData[[#This Row],[QUANTITY]]*InputData[[#This Row],[BUYING PRIZE]]</f>
        <v>900</v>
      </c>
      <c r="M231" s="11">
        <f>InputData[[#This Row],[SELLING PRICE]]*InputData[[#This Row],[QUANTITY]]</f>
        <v>963</v>
      </c>
      <c r="N231" s="11">
        <f>YEAR(InputData[[#This Row],[DATE]])</f>
        <v>2021</v>
      </c>
      <c r="O231" s="15">
        <v>44506</v>
      </c>
      <c r="P231">
        <f>DAY(InputData[[#This Row],[DATE]])</f>
        <v>6</v>
      </c>
    </row>
    <row r="232" spans="1:16">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f>VLOOKUP(InputData[[#This Row],[PRODUCT ID]],MasterData[],5,0)</f>
        <v>43</v>
      </c>
      <c r="K232">
        <f>VLOOKUP(InputData[[#This Row],[PRODUCT ID]],MasterData[],6,0)</f>
        <v>47.730000000000004</v>
      </c>
      <c r="L232" s="11">
        <f>InputData[[#This Row],[QUANTITY]]*InputData[[#This Row],[BUYING PRIZE]]</f>
        <v>645</v>
      </c>
      <c r="M232" s="11">
        <f>InputData[[#This Row],[SELLING PRICE]]*InputData[[#This Row],[QUANTITY]]</f>
        <v>715.95</v>
      </c>
      <c r="N232" s="11">
        <f>YEAR(InputData[[#This Row],[DATE]])</f>
        <v>2021</v>
      </c>
      <c r="O232" s="15">
        <v>44508</v>
      </c>
      <c r="P232">
        <f>DAY(InputData[[#This Row],[DATE]])</f>
        <v>8</v>
      </c>
    </row>
    <row r="233" spans="1:16">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f>VLOOKUP(InputData[[#This Row],[PRODUCT ID]],MasterData[],5,0)</f>
        <v>120</v>
      </c>
      <c r="K233">
        <f>VLOOKUP(InputData[[#This Row],[PRODUCT ID]],MasterData[],6,0)</f>
        <v>162</v>
      </c>
      <c r="L233" s="11">
        <f>InputData[[#This Row],[QUANTITY]]*InputData[[#This Row],[BUYING PRIZE]]</f>
        <v>720</v>
      </c>
      <c r="M233" s="11">
        <f>InputData[[#This Row],[SELLING PRICE]]*InputData[[#This Row],[QUANTITY]]</f>
        <v>972</v>
      </c>
      <c r="N233" s="11">
        <f>YEAR(InputData[[#This Row],[DATE]])</f>
        <v>2021</v>
      </c>
      <c r="O233" s="15">
        <v>44510</v>
      </c>
      <c r="P233">
        <f>DAY(InputData[[#This Row],[DATE]])</f>
        <v>10</v>
      </c>
    </row>
    <row r="234" spans="1:16">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f>VLOOKUP(InputData[[#This Row],[PRODUCT ID]],MasterData[],5,0)</f>
        <v>90</v>
      </c>
      <c r="K234">
        <f>VLOOKUP(InputData[[#This Row],[PRODUCT ID]],MasterData[],6,0)</f>
        <v>115.2</v>
      </c>
      <c r="L234" s="11">
        <f>InputData[[#This Row],[QUANTITY]]*InputData[[#This Row],[BUYING PRIZE]]</f>
        <v>1080</v>
      </c>
      <c r="M234" s="11">
        <f>InputData[[#This Row],[SELLING PRICE]]*InputData[[#This Row],[QUANTITY]]</f>
        <v>1382.4</v>
      </c>
      <c r="N234" s="11">
        <f>YEAR(InputData[[#This Row],[DATE]])</f>
        <v>2021</v>
      </c>
      <c r="O234" s="15">
        <v>44511</v>
      </c>
      <c r="P234">
        <f>DAY(InputData[[#This Row],[DATE]])</f>
        <v>11</v>
      </c>
    </row>
    <row r="235" spans="1:16">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f>VLOOKUP(InputData[[#This Row],[PRODUCT ID]],MasterData[],5,0)</f>
        <v>148</v>
      </c>
      <c r="K235">
        <f>VLOOKUP(InputData[[#This Row],[PRODUCT ID]],MasterData[],6,0)</f>
        <v>164.28</v>
      </c>
      <c r="L235" s="11">
        <f>InputData[[#This Row],[QUANTITY]]*InputData[[#This Row],[BUYING PRIZE]]</f>
        <v>444</v>
      </c>
      <c r="M235" s="11">
        <f>InputData[[#This Row],[SELLING PRICE]]*InputData[[#This Row],[QUANTITY]]</f>
        <v>492.84000000000003</v>
      </c>
      <c r="N235" s="11">
        <f>YEAR(InputData[[#This Row],[DATE]])</f>
        <v>2021</v>
      </c>
      <c r="O235" s="15">
        <v>44512</v>
      </c>
      <c r="P235">
        <f>DAY(InputData[[#This Row],[DATE]])</f>
        <v>12</v>
      </c>
    </row>
    <row r="236" spans="1:16">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f>VLOOKUP(InputData[[#This Row],[PRODUCT ID]],MasterData[],5,0)</f>
        <v>55</v>
      </c>
      <c r="K236">
        <f>VLOOKUP(InputData[[#This Row],[PRODUCT ID]],MasterData[],6,0)</f>
        <v>58.3</v>
      </c>
      <c r="L236" s="11">
        <f>InputData[[#This Row],[QUANTITY]]*InputData[[#This Row],[BUYING PRIZE]]</f>
        <v>770</v>
      </c>
      <c r="M236" s="11">
        <f>InputData[[#This Row],[SELLING PRICE]]*InputData[[#This Row],[QUANTITY]]</f>
        <v>816.19999999999993</v>
      </c>
      <c r="N236" s="11">
        <f>YEAR(InputData[[#This Row],[DATE]])</f>
        <v>2021</v>
      </c>
      <c r="O236" s="15">
        <v>44520</v>
      </c>
      <c r="P236">
        <f>DAY(InputData[[#This Row],[DATE]])</f>
        <v>20</v>
      </c>
    </row>
    <row r="237" spans="1:16">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f>VLOOKUP(InputData[[#This Row],[PRODUCT ID]],MasterData[],5,0)</f>
        <v>83</v>
      </c>
      <c r="K237">
        <f>VLOOKUP(InputData[[#This Row],[PRODUCT ID]],MasterData[],6,0)</f>
        <v>94.62</v>
      </c>
      <c r="L237" s="11">
        <f>InputData[[#This Row],[QUANTITY]]*InputData[[#This Row],[BUYING PRIZE]]</f>
        <v>913</v>
      </c>
      <c r="M237" s="11">
        <f>InputData[[#This Row],[SELLING PRICE]]*InputData[[#This Row],[QUANTITY]]</f>
        <v>1040.8200000000002</v>
      </c>
      <c r="N237" s="11">
        <f>YEAR(InputData[[#This Row],[DATE]])</f>
        <v>2021</v>
      </c>
      <c r="O237" s="15">
        <v>44520</v>
      </c>
      <c r="P237">
        <f>DAY(InputData[[#This Row],[DATE]])</f>
        <v>20</v>
      </c>
    </row>
    <row r="238" spans="1:16">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f>VLOOKUP(InputData[[#This Row],[PRODUCT ID]],MasterData[],5,0)</f>
        <v>112</v>
      </c>
      <c r="K238">
        <f>VLOOKUP(InputData[[#This Row],[PRODUCT ID]],MasterData[],6,0)</f>
        <v>146.72</v>
      </c>
      <c r="L238" s="11">
        <f>InputData[[#This Row],[QUANTITY]]*InputData[[#This Row],[BUYING PRIZE]]</f>
        <v>112</v>
      </c>
      <c r="M238" s="11">
        <f>InputData[[#This Row],[SELLING PRICE]]*InputData[[#This Row],[QUANTITY]]</f>
        <v>146.72</v>
      </c>
      <c r="N238" s="11">
        <f>YEAR(InputData[[#This Row],[DATE]])</f>
        <v>2021</v>
      </c>
      <c r="O238" s="15">
        <v>44521</v>
      </c>
      <c r="P238">
        <f>DAY(InputData[[#This Row],[DATE]])</f>
        <v>21</v>
      </c>
    </row>
    <row r="239" spans="1:16">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f>VLOOKUP(InputData[[#This Row],[PRODUCT ID]],MasterData[],5,0)</f>
        <v>75</v>
      </c>
      <c r="K239">
        <f>VLOOKUP(InputData[[#This Row],[PRODUCT ID]],MasterData[],6,0)</f>
        <v>85.5</v>
      </c>
      <c r="L239" s="11">
        <f>InputData[[#This Row],[QUANTITY]]*InputData[[#This Row],[BUYING PRIZE]]</f>
        <v>75</v>
      </c>
      <c r="M239" s="11">
        <f>InputData[[#This Row],[SELLING PRICE]]*InputData[[#This Row],[QUANTITY]]</f>
        <v>85.5</v>
      </c>
      <c r="N239" s="11">
        <f>YEAR(InputData[[#This Row],[DATE]])</f>
        <v>2021</v>
      </c>
      <c r="O239" s="15">
        <v>44521</v>
      </c>
      <c r="P239">
        <f>DAY(InputData[[#This Row],[DATE]])</f>
        <v>21</v>
      </c>
    </row>
    <row r="240" spans="1:16">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f>VLOOKUP(InputData[[#This Row],[PRODUCT ID]],MasterData[],5,0)</f>
        <v>73</v>
      </c>
      <c r="K240">
        <f>VLOOKUP(InputData[[#This Row],[PRODUCT ID]],MasterData[],6,0)</f>
        <v>94.17</v>
      </c>
      <c r="L240" s="11">
        <f>InputData[[#This Row],[QUANTITY]]*InputData[[#This Row],[BUYING PRIZE]]</f>
        <v>584</v>
      </c>
      <c r="M240" s="11">
        <f>InputData[[#This Row],[SELLING PRICE]]*InputData[[#This Row],[QUANTITY]]</f>
        <v>753.36</v>
      </c>
      <c r="N240" s="11">
        <f>YEAR(InputData[[#This Row],[DATE]])</f>
        <v>2021</v>
      </c>
      <c r="O240" s="15">
        <v>44527</v>
      </c>
      <c r="P240">
        <f>DAY(InputData[[#This Row],[DATE]])</f>
        <v>27</v>
      </c>
    </row>
    <row r="241" spans="1:16">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f>VLOOKUP(InputData[[#This Row],[PRODUCT ID]],MasterData[],5,0)</f>
        <v>90</v>
      </c>
      <c r="K241">
        <f>VLOOKUP(InputData[[#This Row],[PRODUCT ID]],MasterData[],6,0)</f>
        <v>115.2</v>
      </c>
      <c r="L241" s="11">
        <f>InputData[[#This Row],[QUANTITY]]*InputData[[#This Row],[BUYING PRIZE]]</f>
        <v>180</v>
      </c>
      <c r="M241" s="11">
        <f>InputData[[#This Row],[SELLING PRICE]]*InputData[[#This Row],[QUANTITY]]</f>
        <v>230.4</v>
      </c>
      <c r="N241" s="11">
        <f>YEAR(InputData[[#This Row],[DATE]])</f>
        <v>2021</v>
      </c>
      <c r="O241" s="15">
        <v>44528</v>
      </c>
      <c r="P241">
        <f>DAY(InputData[[#This Row],[DATE]])</f>
        <v>28</v>
      </c>
    </row>
    <row r="242" spans="1:16">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f>VLOOKUP(InputData[[#This Row],[PRODUCT ID]],MasterData[],5,0)</f>
        <v>37</v>
      </c>
      <c r="K242">
        <f>VLOOKUP(InputData[[#This Row],[PRODUCT ID]],MasterData[],6,0)</f>
        <v>42.55</v>
      </c>
      <c r="L242" s="11">
        <f>InputData[[#This Row],[QUANTITY]]*InputData[[#This Row],[BUYING PRIZE]]</f>
        <v>555</v>
      </c>
      <c r="M242" s="11">
        <f>InputData[[#This Row],[SELLING PRICE]]*InputData[[#This Row],[QUANTITY]]</f>
        <v>638.25</v>
      </c>
      <c r="N242" s="11">
        <f>YEAR(InputData[[#This Row],[DATE]])</f>
        <v>2021</v>
      </c>
      <c r="O242" s="15">
        <v>44530</v>
      </c>
      <c r="P242">
        <f>DAY(InputData[[#This Row],[DATE]])</f>
        <v>30</v>
      </c>
    </row>
    <row r="243" spans="1:16">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f>VLOOKUP(InputData[[#This Row],[PRODUCT ID]],MasterData[],5,0)</f>
        <v>13</v>
      </c>
      <c r="K243">
        <f>VLOOKUP(InputData[[#This Row],[PRODUCT ID]],MasterData[],6,0)</f>
        <v>16.64</v>
      </c>
      <c r="L243" s="11">
        <f>InputData[[#This Row],[QUANTITY]]*InputData[[#This Row],[BUYING PRIZE]]</f>
        <v>130</v>
      </c>
      <c r="M243" s="11">
        <f>InputData[[#This Row],[SELLING PRICE]]*InputData[[#This Row],[QUANTITY]]</f>
        <v>166.4</v>
      </c>
      <c r="N243" s="11">
        <f>YEAR(InputData[[#This Row],[DATE]])</f>
        <v>2021</v>
      </c>
      <c r="O243" s="15">
        <v>44532</v>
      </c>
      <c r="P243">
        <f>DAY(InputData[[#This Row],[DATE]])</f>
        <v>2</v>
      </c>
    </row>
    <row r="244" spans="1:16">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f>VLOOKUP(InputData[[#This Row],[PRODUCT ID]],MasterData[],5,0)</f>
        <v>55</v>
      </c>
      <c r="K244">
        <f>VLOOKUP(InputData[[#This Row],[PRODUCT ID]],MasterData[],6,0)</f>
        <v>58.3</v>
      </c>
      <c r="L244" s="11">
        <f>InputData[[#This Row],[QUANTITY]]*InputData[[#This Row],[BUYING PRIZE]]</f>
        <v>110</v>
      </c>
      <c r="M244" s="11">
        <f>InputData[[#This Row],[SELLING PRICE]]*InputData[[#This Row],[QUANTITY]]</f>
        <v>116.6</v>
      </c>
      <c r="N244" s="11">
        <f>YEAR(InputData[[#This Row],[DATE]])</f>
        <v>2021</v>
      </c>
      <c r="O244" s="15">
        <v>44533</v>
      </c>
      <c r="P244">
        <f>DAY(InputData[[#This Row],[DATE]])</f>
        <v>3</v>
      </c>
    </row>
    <row r="245" spans="1:16">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f>VLOOKUP(InputData[[#This Row],[PRODUCT ID]],MasterData[],5,0)</f>
        <v>150</v>
      </c>
      <c r="K245">
        <f>VLOOKUP(InputData[[#This Row],[PRODUCT ID]],MasterData[],6,0)</f>
        <v>210</v>
      </c>
      <c r="L245" s="11">
        <f>InputData[[#This Row],[QUANTITY]]*InputData[[#This Row],[BUYING PRIZE]]</f>
        <v>1200</v>
      </c>
      <c r="M245" s="11">
        <f>InputData[[#This Row],[SELLING PRICE]]*InputData[[#This Row],[QUANTITY]]</f>
        <v>1680</v>
      </c>
      <c r="N245" s="11">
        <f>YEAR(InputData[[#This Row],[DATE]])</f>
        <v>2021</v>
      </c>
      <c r="O245" s="15">
        <v>44533</v>
      </c>
      <c r="P245">
        <f>DAY(InputData[[#This Row],[DATE]])</f>
        <v>3</v>
      </c>
    </row>
    <row r="246" spans="1:16">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f>VLOOKUP(InputData[[#This Row],[PRODUCT ID]],MasterData[],5,0)</f>
        <v>44</v>
      </c>
      <c r="K246">
        <f>VLOOKUP(InputData[[#This Row],[PRODUCT ID]],MasterData[],6,0)</f>
        <v>48.84</v>
      </c>
      <c r="L246" s="11">
        <f>InputData[[#This Row],[QUANTITY]]*InputData[[#This Row],[BUYING PRIZE]]</f>
        <v>660</v>
      </c>
      <c r="M246" s="11">
        <f>InputData[[#This Row],[SELLING PRICE]]*InputData[[#This Row],[QUANTITY]]</f>
        <v>732.6</v>
      </c>
      <c r="N246" s="11">
        <f>YEAR(InputData[[#This Row],[DATE]])</f>
        <v>2021</v>
      </c>
      <c r="O246" s="15">
        <v>44535</v>
      </c>
      <c r="P246">
        <f>DAY(InputData[[#This Row],[DATE]])</f>
        <v>5</v>
      </c>
    </row>
    <row r="247" spans="1:16">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f>VLOOKUP(InputData[[#This Row],[PRODUCT ID]],MasterData[],5,0)</f>
        <v>148</v>
      </c>
      <c r="K247">
        <f>VLOOKUP(InputData[[#This Row],[PRODUCT ID]],MasterData[],6,0)</f>
        <v>164.28</v>
      </c>
      <c r="L247" s="11">
        <f>InputData[[#This Row],[QUANTITY]]*InputData[[#This Row],[BUYING PRIZE]]</f>
        <v>148</v>
      </c>
      <c r="M247" s="11">
        <f>InputData[[#This Row],[SELLING PRICE]]*InputData[[#This Row],[QUANTITY]]</f>
        <v>164.28</v>
      </c>
      <c r="N247" s="11">
        <f>YEAR(InputData[[#This Row],[DATE]])</f>
        <v>2021</v>
      </c>
      <c r="O247" s="15">
        <v>44535</v>
      </c>
      <c r="P247">
        <f>DAY(InputData[[#This Row],[DATE]])</f>
        <v>5</v>
      </c>
    </row>
    <row r="248" spans="1:16">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f>VLOOKUP(InputData[[#This Row],[PRODUCT ID]],MasterData[],5,0)</f>
        <v>112</v>
      </c>
      <c r="K248">
        <f>VLOOKUP(InputData[[#This Row],[PRODUCT ID]],MasterData[],6,0)</f>
        <v>122.08</v>
      </c>
      <c r="L248" s="11">
        <f>InputData[[#This Row],[QUANTITY]]*InputData[[#This Row],[BUYING PRIZE]]</f>
        <v>896</v>
      </c>
      <c r="M248" s="11">
        <f>InputData[[#This Row],[SELLING PRICE]]*InputData[[#This Row],[QUANTITY]]</f>
        <v>976.64</v>
      </c>
      <c r="N248" s="11">
        <f>YEAR(InputData[[#This Row],[DATE]])</f>
        <v>2021</v>
      </c>
      <c r="O248" s="15">
        <v>44537</v>
      </c>
      <c r="P248">
        <f>DAY(InputData[[#This Row],[DATE]])</f>
        <v>7</v>
      </c>
    </row>
    <row r="249" spans="1:16">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f>VLOOKUP(InputData[[#This Row],[PRODUCT ID]],MasterData[],5,0)</f>
        <v>76</v>
      </c>
      <c r="K249">
        <f>VLOOKUP(InputData[[#This Row],[PRODUCT ID]],MasterData[],6,0)</f>
        <v>82.08</v>
      </c>
      <c r="L249" s="11">
        <f>InputData[[#This Row],[QUANTITY]]*InputData[[#This Row],[BUYING PRIZE]]</f>
        <v>1064</v>
      </c>
      <c r="M249" s="11">
        <f>InputData[[#This Row],[SELLING PRICE]]*InputData[[#This Row],[QUANTITY]]</f>
        <v>1149.1199999999999</v>
      </c>
      <c r="N249" s="11">
        <f>YEAR(InputData[[#This Row],[DATE]])</f>
        <v>2021</v>
      </c>
      <c r="O249" s="15">
        <v>44538</v>
      </c>
      <c r="P249">
        <f>DAY(InputData[[#This Row],[DATE]])</f>
        <v>8</v>
      </c>
    </row>
    <row r="250" spans="1:16">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f>VLOOKUP(InputData[[#This Row],[PRODUCT ID]],MasterData[],5,0)</f>
        <v>120</v>
      </c>
      <c r="K250">
        <f>VLOOKUP(InputData[[#This Row],[PRODUCT ID]],MasterData[],6,0)</f>
        <v>162</v>
      </c>
      <c r="L250" s="11">
        <f>InputData[[#This Row],[QUANTITY]]*InputData[[#This Row],[BUYING PRIZE]]</f>
        <v>480</v>
      </c>
      <c r="M250" s="11">
        <f>InputData[[#This Row],[SELLING PRICE]]*InputData[[#This Row],[QUANTITY]]</f>
        <v>648</v>
      </c>
      <c r="N250" s="11">
        <f>YEAR(InputData[[#This Row],[DATE]])</f>
        <v>2021</v>
      </c>
      <c r="O250" s="15">
        <v>44544</v>
      </c>
      <c r="P250">
        <f>DAY(InputData[[#This Row],[DATE]])</f>
        <v>14</v>
      </c>
    </row>
    <row r="251" spans="1:16">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f>VLOOKUP(InputData[[#This Row],[PRODUCT ID]],MasterData[],5,0)</f>
        <v>71</v>
      </c>
      <c r="K251">
        <f>VLOOKUP(InputData[[#This Row],[PRODUCT ID]],MasterData[],6,0)</f>
        <v>80.94</v>
      </c>
      <c r="L251" s="11">
        <f>InputData[[#This Row],[QUANTITY]]*InputData[[#This Row],[BUYING PRIZE]]</f>
        <v>142</v>
      </c>
      <c r="M251" s="11">
        <f>InputData[[#This Row],[SELLING PRICE]]*InputData[[#This Row],[QUANTITY]]</f>
        <v>161.88</v>
      </c>
      <c r="N251" s="11">
        <f>YEAR(InputData[[#This Row],[DATE]])</f>
        <v>2021</v>
      </c>
      <c r="O251" s="15">
        <v>44548</v>
      </c>
      <c r="P251">
        <f>DAY(InputData[[#This Row],[DATE]])</f>
        <v>18</v>
      </c>
    </row>
    <row r="252" spans="1:16">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f>VLOOKUP(InputData[[#This Row],[PRODUCT ID]],MasterData[],5,0)</f>
        <v>121</v>
      </c>
      <c r="K252">
        <f>VLOOKUP(InputData[[#This Row],[PRODUCT ID]],MasterData[],6,0)</f>
        <v>141.57</v>
      </c>
      <c r="L252" s="11">
        <f>InputData[[#This Row],[QUANTITY]]*InputData[[#This Row],[BUYING PRIZE]]</f>
        <v>968</v>
      </c>
      <c r="M252" s="11">
        <f>InputData[[#This Row],[SELLING PRICE]]*InputData[[#This Row],[QUANTITY]]</f>
        <v>1132.56</v>
      </c>
      <c r="N252" s="11">
        <f>YEAR(InputData[[#This Row],[DATE]])</f>
        <v>2021</v>
      </c>
      <c r="O252" s="15">
        <v>44548</v>
      </c>
      <c r="P252">
        <f>DAY(InputData[[#This Row],[DATE]])</f>
        <v>18</v>
      </c>
    </row>
    <row r="253" spans="1:16">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f>VLOOKUP(InputData[[#This Row],[PRODUCT ID]],MasterData[],5,0)</f>
        <v>141</v>
      </c>
      <c r="K253">
        <f>VLOOKUP(InputData[[#This Row],[PRODUCT ID]],MasterData[],6,0)</f>
        <v>149.46</v>
      </c>
      <c r="L253" s="11">
        <f>InputData[[#This Row],[QUANTITY]]*InputData[[#This Row],[BUYING PRIZE]]</f>
        <v>1692</v>
      </c>
      <c r="M253" s="11">
        <f>InputData[[#This Row],[SELLING PRICE]]*InputData[[#This Row],[QUANTITY]]</f>
        <v>1793.52</v>
      </c>
      <c r="N253" s="11">
        <f>YEAR(InputData[[#This Row],[DATE]])</f>
        <v>2021</v>
      </c>
      <c r="O253" s="15">
        <v>44549</v>
      </c>
      <c r="P253">
        <f>DAY(InputData[[#This Row],[DATE]])</f>
        <v>19</v>
      </c>
    </row>
    <row r="254" spans="1:16">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f>VLOOKUP(InputData[[#This Row],[PRODUCT ID]],MasterData[],5,0)</f>
        <v>47</v>
      </c>
      <c r="K254">
        <f>VLOOKUP(InputData[[#This Row],[PRODUCT ID]],MasterData[],6,0)</f>
        <v>53.11</v>
      </c>
      <c r="L254" s="11">
        <f>InputData[[#This Row],[QUANTITY]]*InputData[[#This Row],[BUYING PRIZE]]</f>
        <v>141</v>
      </c>
      <c r="M254" s="11">
        <f>InputData[[#This Row],[SELLING PRICE]]*InputData[[#This Row],[QUANTITY]]</f>
        <v>159.32999999999998</v>
      </c>
      <c r="N254" s="11">
        <f>YEAR(InputData[[#This Row],[DATE]])</f>
        <v>2021</v>
      </c>
      <c r="O254" s="15">
        <v>44549</v>
      </c>
      <c r="P254">
        <f>DAY(InputData[[#This Row],[DATE]])</f>
        <v>19</v>
      </c>
    </row>
    <row r="255" spans="1:16">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f>VLOOKUP(InputData[[#This Row],[PRODUCT ID]],MasterData[],5,0)</f>
        <v>44</v>
      </c>
      <c r="K255">
        <f>VLOOKUP(InputData[[#This Row],[PRODUCT ID]],MasterData[],6,0)</f>
        <v>48.4</v>
      </c>
      <c r="L255" s="11">
        <f>InputData[[#This Row],[QUANTITY]]*InputData[[#This Row],[BUYING PRIZE]]</f>
        <v>440</v>
      </c>
      <c r="M255" s="11">
        <f>InputData[[#This Row],[SELLING PRICE]]*InputData[[#This Row],[QUANTITY]]</f>
        <v>484</v>
      </c>
      <c r="N255" s="11">
        <f>YEAR(InputData[[#This Row],[DATE]])</f>
        <v>2021</v>
      </c>
      <c r="O255" s="15">
        <v>44549</v>
      </c>
      <c r="P255">
        <f>DAY(InputData[[#This Row],[DATE]])</f>
        <v>19</v>
      </c>
    </row>
    <row r="256" spans="1:16">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f>VLOOKUP(InputData[[#This Row],[PRODUCT ID]],MasterData[],5,0)</f>
        <v>73</v>
      </c>
      <c r="K256">
        <f>VLOOKUP(InputData[[#This Row],[PRODUCT ID]],MasterData[],6,0)</f>
        <v>94.17</v>
      </c>
      <c r="L256" s="11">
        <f>InputData[[#This Row],[QUANTITY]]*InputData[[#This Row],[BUYING PRIZE]]</f>
        <v>1022</v>
      </c>
      <c r="M256" s="11">
        <f>InputData[[#This Row],[SELLING PRICE]]*InputData[[#This Row],[QUANTITY]]</f>
        <v>1318.38</v>
      </c>
      <c r="N256" s="11">
        <f>YEAR(InputData[[#This Row],[DATE]])</f>
        <v>2021</v>
      </c>
      <c r="O256" s="15">
        <v>44550</v>
      </c>
      <c r="P256">
        <f>DAY(InputData[[#This Row],[DATE]])</f>
        <v>20</v>
      </c>
    </row>
    <row r="257" spans="1:16">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f>VLOOKUP(InputData[[#This Row],[PRODUCT ID]],MasterData[],5,0)</f>
        <v>18</v>
      </c>
      <c r="K257">
        <f>VLOOKUP(InputData[[#This Row],[PRODUCT ID]],MasterData[],6,0)</f>
        <v>24.66</v>
      </c>
      <c r="L257" s="11">
        <f>InputData[[#This Row],[QUANTITY]]*InputData[[#This Row],[BUYING PRIZE]]</f>
        <v>180</v>
      </c>
      <c r="M257" s="11">
        <f>InputData[[#This Row],[SELLING PRICE]]*InputData[[#This Row],[QUANTITY]]</f>
        <v>246.6</v>
      </c>
      <c r="N257" s="11">
        <f>YEAR(InputData[[#This Row],[DATE]])</f>
        <v>2021</v>
      </c>
      <c r="O257" s="15">
        <v>44551</v>
      </c>
      <c r="P257">
        <f>DAY(InputData[[#This Row],[DATE]])</f>
        <v>21</v>
      </c>
    </row>
    <row r="258" spans="1:16">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f>VLOOKUP(InputData[[#This Row],[PRODUCT ID]],MasterData[],5,0)</f>
        <v>120</v>
      </c>
      <c r="K258">
        <f>VLOOKUP(InputData[[#This Row],[PRODUCT ID]],MasterData[],6,0)</f>
        <v>162</v>
      </c>
      <c r="L258" s="11">
        <f>InputData[[#This Row],[QUANTITY]]*InputData[[#This Row],[BUYING PRIZE]]</f>
        <v>960</v>
      </c>
      <c r="M258" s="11">
        <f>InputData[[#This Row],[SELLING PRICE]]*InputData[[#This Row],[QUANTITY]]</f>
        <v>1296</v>
      </c>
      <c r="N258" s="11">
        <f>YEAR(InputData[[#This Row],[DATE]])</f>
        <v>2021</v>
      </c>
      <c r="O258" s="15">
        <v>44554</v>
      </c>
      <c r="P258">
        <f>DAY(InputData[[#This Row],[DATE]])</f>
        <v>24</v>
      </c>
    </row>
    <row r="259" spans="1:16">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f>VLOOKUP(InputData[[#This Row],[PRODUCT ID]],MasterData[],5,0)</f>
        <v>90</v>
      </c>
      <c r="K259">
        <f>VLOOKUP(InputData[[#This Row],[PRODUCT ID]],MasterData[],6,0)</f>
        <v>96.3</v>
      </c>
      <c r="L259" s="11">
        <f>InputData[[#This Row],[QUANTITY]]*InputData[[#This Row],[BUYING PRIZE]]</f>
        <v>720</v>
      </c>
      <c r="M259" s="11">
        <f>InputData[[#This Row],[SELLING PRICE]]*InputData[[#This Row],[QUANTITY]]</f>
        <v>770.4</v>
      </c>
      <c r="N259" s="11">
        <f>YEAR(InputData[[#This Row],[DATE]])</f>
        <v>2021</v>
      </c>
      <c r="O259" s="15">
        <v>44554</v>
      </c>
      <c r="P259">
        <f>DAY(InputData[[#This Row],[DATE]])</f>
        <v>24</v>
      </c>
    </row>
    <row r="260" spans="1:16">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f>VLOOKUP(InputData[[#This Row],[PRODUCT ID]],MasterData[],5,0)</f>
        <v>138</v>
      </c>
      <c r="K260">
        <f>VLOOKUP(InputData[[#This Row],[PRODUCT ID]],MasterData[],6,0)</f>
        <v>173.88</v>
      </c>
      <c r="L260" s="11">
        <f>InputData[[#This Row],[QUANTITY]]*InputData[[#This Row],[BUYING PRIZE]]</f>
        <v>1932</v>
      </c>
      <c r="M260" s="11">
        <f>InputData[[#This Row],[SELLING PRICE]]*InputData[[#This Row],[QUANTITY]]</f>
        <v>2434.3199999999997</v>
      </c>
      <c r="N260" s="11">
        <f>YEAR(InputData[[#This Row],[DATE]])</f>
        <v>2021</v>
      </c>
      <c r="O260" s="15">
        <v>44556</v>
      </c>
      <c r="P260">
        <f>DAY(InputData[[#This Row],[DATE]])</f>
        <v>26</v>
      </c>
    </row>
    <row r="261" spans="1:16">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f>VLOOKUP(InputData[[#This Row],[PRODUCT ID]],MasterData[],5,0)</f>
        <v>47</v>
      </c>
      <c r="K261">
        <f>VLOOKUP(InputData[[#This Row],[PRODUCT ID]],MasterData[],6,0)</f>
        <v>53.11</v>
      </c>
      <c r="L261" s="11">
        <f>InputData[[#This Row],[QUANTITY]]*InputData[[#This Row],[BUYING PRIZE]]</f>
        <v>658</v>
      </c>
      <c r="M261" s="11">
        <f>InputData[[#This Row],[SELLING PRICE]]*InputData[[#This Row],[QUANTITY]]</f>
        <v>743.54</v>
      </c>
      <c r="N261" s="11">
        <f>YEAR(InputData[[#This Row],[DATE]])</f>
        <v>2021</v>
      </c>
      <c r="O261" s="15">
        <v>44557</v>
      </c>
      <c r="P261">
        <f>DAY(InputData[[#This Row],[DATE]])</f>
        <v>27</v>
      </c>
    </row>
    <row r="262" spans="1:16">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f>VLOOKUP(InputData[[#This Row],[PRODUCT ID]],MasterData[],5,0)</f>
        <v>47</v>
      </c>
      <c r="K262">
        <f>VLOOKUP(InputData[[#This Row],[PRODUCT ID]],MasterData[],6,0)</f>
        <v>53.11</v>
      </c>
      <c r="L262" s="11">
        <f>InputData[[#This Row],[QUANTITY]]*InputData[[#This Row],[BUYING PRIZE]]</f>
        <v>282</v>
      </c>
      <c r="M262" s="11">
        <f>InputData[[#This Row],[SELLING PRICE]]*InputData[[#This Row],[QUANTITY]]</f>
        <v>318.65999999999997</v>
      </c>
      <c r="N262" s="11">
        <f>YEAR(InputData[[#This Row],[DATE]])</f>
        <v>2021</v>
      </c>
      <c r="O262" s="15">
        <v>44558</v>
      </c>
      <c r="P262">
        <f>DAY(InputData[[#This Row],[DATE]])</f>
        <v>28</v>
      </c>
    </row>
    <row r="263" spans="1:16">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f>VLOOKUP(InputData[[#This Row],[PRODUCT ID]],MasterData[],5,0)</f>
        <v>148</v>
      </c>
      <c r="K263">
        <f>VLOOKUP(InputData[[#This Row],[PRODUCT ID]],MasterData[],6,0)</f>
        <v>164.28</v>
      </c>
      <c r="L263" s="11">
        <f>InputData[[#This Row],[QUANTITY]]*InputData[[#This Row],[BUYING PRIZE]]</f>
        <v>1924</v>
      </c>
      <c r="M263" s="11">
        <f>InputData[[#This Row],[SELLING PRICE]]*InputData[[#This Row],[QUANTITY]]</f>
        <v>2135.64</v>
      </c>
      <c r="N263" s="11">
        <f>YEAR(InputData[[#This Row],[DATE]])</f>
        <v>2021</v>
      </c>
      <c r="O263" s="15">
        <v>44560</v>
      </c>
      <c r="P263">
        <f>DAY(InputData[[#This Row],[DATE]])</f>
        <v>30</v>
      </c>
    </row>
    <row r="264" spans="1:16">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f>VLOOKUP(InputData[[#This Row],[PRODUCT ID]],MasterData[],5,0)</f>
        <v>121</v>
      </c>
      <c r="K264">
        <f>VLOOKUP(InputData[[#This Row],[PRODUCT ID]],MasterData[],6,0)</f>
        <v>141.57</v>
      </c>
      <c r="L264" s="11">
        <f>InputData[[#This Row],[QUANTITY]]*InputData[[#This Row],[BUYING PRIZE]]</f>
        <v>121</v>
      </c>
      <c r="M264" s="11">
        <f>InputData[[#This Row],[SELLING PRICE]]*InputData[[#This Row],[QUANTITY]]</f>
        <v>141.57</v>
      </c>
      <c r="N264" s="11">
        <f>YEAR(InputData[[#This Row],[DATE]])</f>
        <v>2022</v>
      </c>
      <c r="O264" s="15">
        <v>44562</v>
      </c>
      <c r="P264">
        <f>DAY(InputData[[#This Row],[DATE]])</f>
        <v>1</v>
      </c>
    </row>
    <row r="265" spans="1:16">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f>VLOOKUP(InputData[[#This Row],[PRODUCT ID]],MasterData[],5,0)</f>
        <v>148</v>
      </c>
      <c r="K265">
        <f>VLOOKUP(InputData[[#This Row],[PRODUCT ID]],MasterData[],6,0)</f>
        <v>164.28</v>
      </c>
      <c r="L265" s="11">
        <f>InputData[[#This Row],[QUANTITY]]*InputData[[#This Row],[BUYING PRIZE]]</f>
        <v>1036</v>
      </c>
      <c r="M265" s="11">
        <f>InputData[[#This Row],[SELLING PRICE]]*InputData[[#This Row],[QUANTITY]]</f>
        <v>1149.96</v>
      </c>
      <c r="N265" s="11">
        <f>YEAR(InputData[[#This Row],[DATE]])</f>
        <v>2022</v>
      </c>
      <c r="O265" s="15">
        <v>44563</v>
      </c>
      <c r="P265">
        <f>DAY(InputData[[#This Row],[DATE]])</f>
        <v>2</v>
      </c>
    </row>
    <row r="266" spans="1:16">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f>VLOOKUP(InputData[[#This Row],[PRODUCT ID]],MasterData[],5,0)</f>
        <v>12</v>
      </c>
      <c r="K266">
        <f>VLOOKUP(InputData[[#This Row],[PRODUCT ID]],MasterData[],6,0)</f>
        <v>15.719999999999999</v>
      </c>
      <c r="L266" s="11">
        <f>InputData[[#This Row],[QUANTITY]]*InputData[[#This Row],[BUYING PRIZE]]</f>
        <v>24</v>
      </c>
      <c r="M266" s="11">
        <f>InputData[[#This Row],[SELLING PRICE]]*InputData[[#This Row],[QUANTITY]]</f>
        <v>31.439999999999998</v>
      </c>
      <c r="N266" s="11">
        <f>YEAR(InputData[[#This Row],[DATE]])</f>
        <v>2022</v>
      </c>
      <c r="O266" s="15">
        <v>44563</v>
      </c>
      <c r="P266">
        <f>DAY(InputData[[#This Row],[DATE]])</f>
        <v>2</v>
      </c>
    </row>
    <row r="267" spans="1:16">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f>VLOOKUP(InputData[[#This Row],[PRODUCT ID]],MasterData[],5,0)</f>
        <v>95</v>
      </c>
      <c r="K267">
        <f>VLOOKUP(InputData[[#This Row],[PRODUCT ID]],MasterData[],6,0)</f>
        <v>119.7</v>
      </c>
      <c r="L267" s="11">
        <f>InputData[[#This Row],[QUANTITY]]*InputData[[#This Row],[BUYING PRIZE]]</f>
        <v>95</v>
      </c>
      <c r="M267" s="11">
        <f>InputData[[#This Row],[SELLING PRICE]]*InputData[[#This Row],[QUANTITY]]</f>
        <v>119.7</v>
      </c>
      <c r="N267" s="11">
        <f>YEAR(InputData[[#This Row],[DATE]])</f>
        <v>2022</v>
      </c>
      <c r="O267" s="15">
        <v>44563</v>
      </c>
      <c r="P267">
        <f>DAY(InputData[[#This Row],[DATE]])</f>
        <v>2</v>
      </c>
    </row>
    <row r="268" spans="1:16">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f>VLOOKUP(InputData[[#This Row],[PRODUCT ID]],MasterData[],5,0)</f>
        <v>67</v>
      </c>
      <c r="K268">
        <f>VLOOKUP(InputData[[#This Row],[PRODUCT ID]],MasterData[],6,0)</f>
        <v>83.08</v>
      </c>
      <c r="L268" s="11">
        <f>InputData[[#This Row],[QUANTITY]]*InputData[[#This Row],[BUYING PRIZE]]</f>
        <v>603</v>
      </c>
      <c r="M268" s="11">
        <f>InputData[[#This Row],[SELLING PRICE]]*InputData[[#This Row],[QUANTITY]]</f>
        <v>747.72</v>
      </c>
      <c r="N268" s="11">
        <f>YEAR(InputData[[#This Row],[DATE]])</f>
        <v>2022</v>
      </c>
      <c r="O268" s="15">
        <v>44564</v>
      </c>
      <c r="P268">
        <f>DAY(InputData[[#This Row],[DATE]])</f>
        <v>3</v>
      </c>
    </row>
    <row r="269" spans="1:16">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f>VLOOKUP(InputData[[#This Row],[PRODUCT ID]],MasterData[],5,0)</f>
        <v>73</v>
      </c>
      <c r="K269">
        <f>VLOOKUP(InputData[[#This Row],[PRODUCT ID]],MasterData[],6,0)</f>
        <v>94.17</v>
      </c>
      <c r="L269" s="11">
        <f>InputData[[#This Row],[QUANTITY]]*InputData[[#This Row],[BUYING PRIZE]]</f>
        <v>584</v>
      </c>
      <c r="M269" s="11">
        <f>InputData[[#This Row],[SELLING PRICE]]*InputData[[#This Row],[QUANTITY]]</f>
        <v>753.36</v>
      </c>
      <c r="N269" s="11">
        <f>YEAR(InputData[[#This Row],[DATE]])</f>
        <v>2022</v>
      </c>
      <c r="O269" s="15">
        <v>44565</v>
      </c>
      <c r="P269">
        <f>DAY(InputData[[#This Row],[DATE]])</f>
        <v>4</v>
      </c>
    </row>
    <row r="270" spans="1:16">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f>VLOOKUP(InputData[[#This Row],[PRODUCT ID]],MasterData[],5,0)</f>
        <v>47</v>
      </c>
      <c r="K270">
        <f>VLOOKUP(InputData[[#This Row],[PRODUCT ID]],MasterData[],6,0)</f>
        <v>53.11</v>
      </c>
      <c r="L270" s="11">
        <f>InputData[[#This Row],[QUANTITY]]*InputData[[#This Row],[BUYING PRIZE]]</f>
        <v>47</v>
      </c>
      <c r="M270" s="11">
        <f>InputData[[#This Row],[SELLING PRICE]]*InputData[[#This Row],[QUANTITY]]</f>
        <v>53.11</v>
      </c>
      <c r="N270" s="11">
        <f>YEAR(InputData[[#This Row],[DATE]])</f>
        <v>2022</v>
      </c>
      <c r="O270" s="15">
        <v>44565</v>
      </c>
      <c r="P270">
        <f>DAY(InputData[[#This Row],[DATE]])</f>
        <v>4</v>
      </c>
    </row>
    <row r="271" spans="1:16">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f>VLOOKUP(InputData[[#This Row],[PRODUCT ID]],MasterData[],5,0)</f>
        <v>89</v>
      </c>
      <c r="K271">
        <f>VLOOKUP(InputData[[#This Row],[PRODUCT ID]],MasterData[],6,0)</f>
        <v>117.48</v>
      </c>
      <c r="L271" s="11">
        <f>InputData[[#This Row],[QUANTITY]]*InputData[[#This Row],[BUYING PRIZE]]</f>
        <v>1068</v>
      </c>
      <c r="M271" s="11">
        <f>InputData[[#This Row],[SELLING PRICE]]*InputData[[#This Row],[QUANTITY]]</f>
        <v>1409.76</v>
      </c>
      <c r="N271" s="11">
        <f>YEAR(InputData[[#This Row],[DATE]])</f>
        <v>2022</v>
      </c>
      <c r="O271" s="15">
        <v>44570</v>
      </c>
      <c r="P271">
        <f>DAY(InputData[[#This Row],[DATE]])</f>
        <v>9</v>
      </c>
    </row>
    <row r="272" spans="1:16">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f>VLOOKUP(InputData[[#This Row],[PRODUCT ID]],MasterData[],5,0)</f>
        <v>55</v>
      </c>
      <c r="K272">
        <f>VLOOKUP(InputData[[#This Row],[PRODUCT ID]],MasterData[],6,0)</f>
        <v>58.3</v>
      </c>
      <c r="L272" s="11">
        <f>InputData[[#This Row],[QUANTITY]]*InputData[[#This Row],[BUYING PRIZE]]</f>
        <v>770</v>
      </c>
      <c r="M272" s="11">
        <f>InputData[[#This Row],[SELLING PRICE]]*InputData[[#This Row],[QUANTITY]]</f>
        <v>816.19999999999993</v>
      </c>
      <c r="N272" s="11">
        <f>YEAR(InputData[[#This Row],[DATE]])</f>
        <v>2022</v>
      </c>
      <c r="O272" s="15">
        <v>44571</v>
      </c>
      <c r="P272">
        <f>DAY(InputData[[#This Row],[DATE]])</f>
        <v>10</v>
      </c>
    </row>
    <row r="273" spans="1:16">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f>VLOOKUP(InputData[[#This Row],[PRODUCT ID]],MasterData[],5,0)</f>
        <v>89</v>
      </c>
      <c r="K273">
        <f>VLOOKUP(InputData[[#This Row],[PRODUCT ID]],MasterData[],6,0)</f>
        <v>117.48</v>
      </c>
      <c r="L273" s="11">
        <f>InputData[[#This Row],[QUANTITY]]*InputData[[#This Row],[BUYING PRIZE]]</f>
        <v>178</v>
      </c>
      <c r="M273" s="11">
        <f>InputData[[#This Row],[SELLING PRICE]]*InputData[[#This Row],[QUANTITY]]</f>
        <v>234.96</v>
      </c>
      <c r="N273" s="11">
        <f>YEAR(InputData[[#This Row],[DATE]])</f>
        <v>2022</v>
      </c>
      <c r="O273" s="15">
        <v>44572</v>
      </c>
      <c r="P273">
        <f>DAY(InputData[[#This Row],[DATE]])</f>
        <v>11</v>
      </c>
    </row>
    <row r="274" spans="1:16">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f>VLOOKUP(InputData[[#This Row],[PRODUCT ID]],MasterData[],5,0)</f>
        <v>150</v>
      </c>
      <c r="K274">
        <f>VLOOKUP(InputData[[#This Row],[PRODUCT ID]],MasterData[],6,0)</f>
        <v>210</v>
      </c>
      <c r="L274" s="11">
        <f>InputData[[#This Row],[QUANTITY]]*InputData[[#This Row],[BUYING PRIZE]]</f>
        <v>900</v>
      </c>
      <c r="M274" s="11">
        <f>InputData[[#This Row],[SELLING PRICE]]*InputData[[#This Row],[QUANTITY]]</f>
        <v>1260</v>
      </c>
      <c r="N274" s="11">
        <f>YEAR(InputData[[#This Row],[DATE]])</f>
        <v>2022</v>
      </c>
      <c r="O274" s="15">
        <v>44574</v>
      </c>
      <c r="P274">
        <f>DAY(InputData[[#This Row],[DATE]])</f>
        <v>13</v>
      </c>
    </row>
    <row r="275" spans="1:16">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f>VLOOKUP(InputData[[#This Row],[PRODUCT ID]],MasterData[],5,0)</f>
        <v>44</v>
      </c>
      <c r="K275">
        <f>VLOOKUP(InputData[[#This Row],[PRODUCT ID]],MasterData[],6,0)</f>
        <v>48.4</v>
      </c>
      <c r="L275" s="11">
        <f>InputData[[#This Row],[QUANTITY]]*InputData[[#This Row],[BUYING PRIZE]]</f>
        <v>616</v>
      </c>
      <c r="M275" s="11">
        <f>InputData[[#This Row],[SELLING PRICE]]*InputData[[#This Row],[QUANTITY]]</f>
        <v>677.6</v>
      </c>
      <c r="N275" s="11">
        <f>YEAR(InputData[[#This Row],[DATE]])</f>
        <v>2022</v>
      </c>
      <c r="O275" s="15">
        <v>44575</v>
      </c>
      <c r="P275">
        <f>DAY(InputData[[#This Row],[DATE]])</f>
        <v>14</v>
      </c>
    </row>
    <row r="276" spans="1:16">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f>VLOOKUP(InputData[[#This Row],[PRODUCT ID]],MasterData[],5,0)</f>
        <v>121</v>
      </c>
      <c r="K276">
        <f>VLOOKUP(InputData[[#This Row],[PRODUCT ID]],MasterData[],6,0)</f>
        <v>141.57</v>
      </c>
      <c r="L276" s="11">
        <f>InputData[[#This Row],[QUANTITY]]*InputData[[#This Row],[BUYING PRIZE]]</f>
        <v>1210</v>
      </c>
      <c r="M276" s="11">
        <f>InputData[[#This Row],[SELLING PRICE]]*InputData[[#This Row],[QUANTITY]]</f>
        <v>1415.6999999999998</v>
      </c>
      <c r="N276" s="11">
        <f>YEAR(InputData[[#This Row],[DATE]])</f>
        <v>2022</v>
      </c>
      <c r="O276" s="15">
        <v>44576</v>
      </c>
      <c r="P276">
        <f>DAY(InputData[[#This Row],[DATE]])</f>
        <v>15</v>
      </c>
    </row>
    <row r="277" spans="1:16">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f>VLOOKUP(InputData[[#This Row],[PRODUCT ID]],MasterData[],5,0)</f>
        <v>112</v>
      </c>
      <c r="K277">
        <f>VLOOKUP(InputData[[#This Row],[PRODUCT ID]],MasterData[],6,0)</f>
        <v>146.72</v>
      </c>
      <c r="L277" s="11">
        <f>InputData[[#This Row],[QUANTITY]]*InputData[[#This Row],[BUYING PRIZE]]</f>
        <v>1232</v>
      </c>
      <c r="M277" s="11">
        <f>InputData[[#This Row],[SELLING PRICE]]*InputData[[#This Row],[QUANTITY]]</f>
        <v>1613.92</v>
      </c>
      <c r="N277" s="11">
        <f>YEAR(InputData[[#This Row],[DATE]])</f>
        <v>2022</v>
      </c>
      <c r="O277" s="15">
        <v>44577</v>
      </c>
      <c r="P277">
        <f>DAY(InputData[[#This Row],[DATE]])</f>
        <v>16</v>
      </c>
    </row>
    <row r="278" spans="1:16">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f>VLOOKUP(InputData[[#This Row],[PRODUCT ID]],MasterData[],5,0)</f>
        <v>90</v>
      </c>
      <c r="K278">
        <f>VLOOKUP(InputData[[#This Row],[PRODUCT ID]],MasterData[],6,0)</f>
        <v>115.2</v>
      </c>
      <c r="L278" s="11">
        <f>InputData[[#This Row],[QUANTITY]]*InputData[[#This Row],[BUYING PRIZE]]</f>
        <v>360</v>
      </c>
      <c r="M278" s="11">
        <f>InputData[[#This Row],[SELLING PRICE]]*InputData[[#This Row],[QUANTITY]]</f>
        <v>460.8</v>
      </c>
      <c r="N278" s="11">
        <f>YEAR(InputData[[#This Row],[DATE]])</f>
        <v>2022</v>
      </c>
      <c r="O278" s="15">
        <v>44578</v>
      </c>
      <c r="P278">
        <f>DAY(InputData[[#This Row],[DATE]])</f>
        <v>17</v>
      </c>
    </row>
    <row r="279" spans="1:16">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f>VLOOKUP(InputData[[#This Row],[PRODUCT ID]],MasterData[],5,0)</f>
        <v>83</v>
      </c>
      <c r="K279">
        <f>VLOOKUP(InputData[[#This Row],[PRODUCT ID]],MasterData[],6,0)</f>
        <v>94.62</v>
      </c>
      <c r="L279" s="11">
        <f>InputData[[#This Row],[QUANTITY]]*InputData[[#This Row],[BUYING PRIZE]]</f>
        <v>747</v>
      </c>
      <c r="M279" s="11">
        <f>InputData[[#This Row],[SELLING PRICE]]*InputData[[#This Row],[QUANTITY]]</f>
        <v>851.58</v>
      </c>
      <c r="N279" s="11">
        <f>YEAR(InputData[[#This Row],[DATE]])</f>
        <v>2022</v>
      </c>
      <c r="O279" s="15">
        <v>44579</v>
      </c>
      <c r="P279">
        <f>DAY(InputData[[#This Row],[DATE]])</f>
        <v>18</v>
      </c>
    </row>
    <row r="280" spans="1:16">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f>VLOOKUP(InputData[[#This Row],[PRODUCT ID]],MasterData[],5,0)</f>
        <v>126</v>
      </c>
      <c r="K280">
        <f>VLOOKUP(InputData[[#This Row],[PRODUCT ID]],MasterData[],6,0)</f>
        <v>162.54</v>
      </c>
      <c r="L280" s="11">
        <f>InputData[[#This Row],[QUANTITY]]*InputData[[#This Row],[BUYING PRIZE]]</f>
        <v>252</v>
      </c>
      <c r="M280" s="11">
        <f>InputData[[#This Row],[SELLING PRICE]]*InputData[[#This Row],[QUANTITY]]</f>
        <v>325.08</v>
      </c>
      <c r="N280" s="11">
        <f>YEAR(InputData[[#This Row],[DATE]])</f>
        <v>2022</v>
      </c>
      <c r="O280" s="15">
        <v>44581</v>
      </c>
      <c r="P280">
        <f>DAY(InputData[[#This Row],[DATE]])</f>
        <v>20</v>
      </c>
    </row>
    <row r="281" spans="1:16">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f>VLOOKUP(InputData[[#This Row],[PRODUCT ID]],MasterData[],5,0)</f>
        <v>112</v>
      </c>
      <c r="K281">
        <f>VLOOKUP(InputData[[#This Row],[PRODUCT ID]],MasterData[],6,0)</f>
        <v>146.72</v>
      </c>
      <c r="L281" s="11">
        <f>InputData[[#This Row],[QUANTITY]]*InputData[[#This Row],[BUYING PRIZE]]</f>
        <v>784</v>
      </c>
      <c r="M281" s="11">
        <f>InputData[[#This Row],[SELLING PRICE]]*InputData[[#This Row],[QUANTITY]]</f>
        <v>1027.04</v>
      </c>
      <c r="N281" s="11">
        <f>YEAR(InputData[[#This Row],[DATE]])</f>
        <v>2022</v>
      </c>
      <c r="O281" s="15">
        <v>44581</v>
      </c>
      <c r="P281">
        <f>DAY(InputData[[#This Row],[DATE]])</f>
        <v>20</v>
      </c>
    </row>
    <row r="282" spans="1:16">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f>VLOOKUP(InputData[[#This Row],[PRODUCT ID]],MasterData[],5,0)</f>
        <v>98</v>
      </c>
      <c r="K282">
        <f>VLOOKUP(InputData[[#This Row],[PRODUCT ID]],MasterData[],6,0)</f>
        <v>103.88</v>
      </c>
      <c r="L282" s="11">
        <f>InputData[[#This Row],[QUANTITY]]*InputData[[#This Row],[BUYING PRIZE]]</f>
        <v>588</v>
      </c>
      <c r="M282" s="11">
        <f>InputData[[#This Row],[SELLING PRICE]]*InputData[[#This Row],[QUANTITY]]</f>
        <v>623.28</v>
      </c>
      <c r="N282" s="11">
        <f>YEAR(InputData[[#This Row],[DATE]])</f>
        <v>2022</v>
      </c>
      <c r="O282" s="15">
        <v>44583</v>
      </c>
      <c r="P282">
        <f>DAY(InputData[[#This Row],[DATE]])</f>
        <v>22</v>
      </c>
    </row>
    <row r="283" spans="1:16">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f>VLOOKUP(InputData[[#This Row],[PRODUCT ID]],MasterData[],5,0)</f>
        <v>105</v>
      </c>
      <c r="K283">
        <f>VLOOKUP(InputData[[#This Row],[PRODUCT ID]],MasterData[],6,0)</f>
        <v>142.80000000000001</v>
      </c>
      <c r="L283" s="11">
        <f>InputData[[#This Row],[QUANTITY]]*InputData[[#This Row],[BUYING PRIZE]]</f>
        <v>525</v>
      </c>
      <c r="M283" s="11">
        <f>InputData[[#This Row],[SELLING PRICE]]*InputData[[#This Row],[QUANTITY]]</f>
        <v>714</v>
      </c>
      <c r="N283" s="11">
        <f>YEAR(InputData[[#This Row],[DATE]])</f>
        <v>2022</v>
      </c>
      <c r="O283" s="15">
        <v>44584</v>
      </c>
      <c r="P283">
        <f>DAY(InputData[[#This Row],[DATE]])</f>
        <v>23</v>
      </c>
    </row>
    <row r="284" spans="1:16">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f>VLOOKUP(InputData[[#This Row],[PRODUCT ID]],MasterData[],5,0)</f>
        <v>120</v>
      </c>
      <c r="K284">
        <f>VLOOKUP(InputData[[#This Row],[PRODUCT ID]],MasterData[],6,0)</f>
        <v>162</v>
      </c>
      <c r="L284" s="11">
        <f>InputData[[#This Row],[QUANTITY]]*InputData[[#This Row],[BUYING PRIZE]]</f>
        <v>960</v>
      </c>
      <c r="M284" s="11">
        <f>InputData[[#This Row],[SELLING PRICE]]*InputData[[#This Row],[QUANTITY]]</f>
        <v>1296</v>
      </c>
      <c r="N284" s="11">
        <f>YEAR(InputData[[#This Row],[DATE]])</f>
        <v>2022</v>
      </c>
      <c r="O284" s="15">
        <v>44584</v>
      </c>
      <c r="P284">
        <f>DAY(InputData[[#This Row],[DATE]])</f>
        <v>23</v>
      </c>
    </row>
    <row r="285" spans="1:16">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f>VLOOKUP(InputData[[#This Row],[PRODUCT ID]],MasterData[],5,0)</f>
        <v>148</v>
      </c>
      <c r="K285">
        <f>VLOOKUP(InputData[[#This Row],[PRODUCT ID]],MasterData[],6,0)</f>
        <v>201.28</v>
      </c>
      <c r="L285" s="11">
        <f>InputData[[#This Row],[QUANTITY]]*InputData[[#This Row],[BUYING PRIZE]]</f>
        <v>2220</v>
      </c>
      <c r="M285" s="11">
        <f>InputData[[#This Row],[SELLING PRICE]]*InputData[[#This Row],[QUANTITY]]</f>
        <v>3019.2</v>
      </c>
      <c r="N285" s="11">
        <f>YEAR(InputData[[#This Row],[DATE]])</f>
        <v>2022</v>
      </c>
      <c r="O285" s="15">
        <v>44585</v>
      </c>
      <c r="P285">
        <f>DAY(InputData[[#This Row],[DATE]])</f>
        <v>24</v>
      </c>
    </row>
    <row r="286" spans="1:16">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f>VLOOKUP(InputData[[#This Row],[PRODUCT ID]],MasterData[],5,0)</f>
        <v>134</v>
      </c>
      <c r="K286">
        <f>VLOOKUP(InputData[[#This Row],[PRODUCT ID]],MasterData[],6,0)</f>
        <v>156.78</v>
      </c>
      <c r="L286" s="11">
        <f>InputData[[#This Row],[QUANTITY]]*InputData[[#This Row],[BUYING PRIZE]]</f>
        <v>1876</v>
      </c>
      <c r="M286" s="11">
        <f>InputData[[#This Row],[SELLING PRICE]]*InputData[[#This Row],[QUANTITY]]</f>
        <v>2194.92</v>
      </c>
      <c r="N286" s="11">
        <f>YEAR(InputData[[#This Row],[DATE]])</f>
        <v>2022</v>
      </c>
      <c r="O286" s="15">
        <v>44586</v>
      </c>
      <c r="P286">
        <f>DAY(InputData[[#This Row],[DATE]])</f>
        <v>25</v>
      </c>
    </row>
    <row r="287" spans="1:16">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f>VLOOKUP(InputData[[#This Row],[PRODUCT ID]],MasterData[],5,0)</f>
        <v>13</v>
      </c>
      <c r="K287">
        <f>VLOOKUP(InputData[[#This Row],[PRODUCT ID]],MasterData[],6,0)</f>
        <v>16.64</v>
      </c>
      <c r="L287" s="11">
        <f>InputData[[#This Row],[QUANTITY]]*InputData[[#This Row],[BUYING PRIZE]]</f>
        <v>143</v>
      </c>
      <c r="M287" s="11">
        <f>InputData[[#This Row],[SELLING PRICE]]*InputData[[#This Row],[QUANTITY]]</f>
        <v>183.04000000000002</v>
      </c>
      <c r="N287" s="11">
        <f>YEAR(InputData[[#This Row],[DATE]])</f>
        <v>2022</v>
      </c>
      <c r="O287" s="15">
        <v>44589</v>
      </c>
      <c r="P287">
        <f>DAY(InputData[[#This Row],[DATE]])</f>
        <v>28</v>
      </c>
    </row>
    <row r="288" spans="1:16">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f>VLOOKUP(InputData[[#This Row],[PRODUCT ID]],MasterData[],5,0)</f>
        <v>141</v>
      </c>
      <c r="K288">
        <f>VLOOKUP(InputData[[#This Row],[PRODUCT ID]],MasterData[],6,0)</f>
        <v>149.46</v>
      </c>
      <c r="L288" s="11">
        <f>InputData[[#This Row],[QUANTITY]]*InputData[[#This Row],[BUYING PRIZE]]</f>
        <v>846</v>
      </c>
      <c r="M288" s="11">
        <f>InputData[[#This Row],[SELLING PRICE]]*InputData[[#This Row],[QUANTITY]]</f>
        <v>896.76</v>
      </c>
      <c r="N288" s="11">
        <f>YEAR(InputData[[#This Row],[DATE]])</f>
        <v>2022</v>
      </c>
      <c r="O288" s="15">
        <v>44592</v>
      </c>
      <c r="P288">
        <f>DAY(InputData[[#This Row],[DATE]])</f>
        <v>31</v>
      </c>
    </row>
    <row r="289" spans="1:16">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f>VLOOKUP(InputData[[#This Row],[PRODUCT ID]],MasterData[],5,0)</f>
        <v>138</v>
      </c>
      <c r="K289">
        <f>VLOOKUP(InputData[[#This Row],[PRODUCT ID]],MasterData[],6,0)</f>
        <v>173.88</v>
      </c>
      <c r="L289" s="11">
        <f>InputData[[#This Row],[QUANTITY]]*InputData[[#This Row],[BUYING PRIZE]]</f>
        <v>1242</v>
      </c>
      <c r="M289" s="11">
        <f>InputData[[#This Row],[SELLING PRICE]]*InputData[[#This Row],[QUANTITY]]</f>
        <v>1564.92</v>
      </c>
      <c r="N289" s="11">
        <f>YEAR(InputData[[#This Row],[DATE]])</f>
        <v>2022</v>
      </c>
      <c r="O289" s="15">
        <v>44592</v>
      </c>
      <c r="P289">
        <f>DAY(InputData[[#This Row],[DATE]])</f>
        <v>31</v>
      </c>
    </row>
    <row r="290" spans="1:16">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f>VLOOKUP(InputData[[#This Row],[PRODUCT ID]],MasterData[],5,0)</f>
        <v>133</v>
      </c>
      <c r="K290">
        <f>VLOOKUP(InputData[[#This Row],[PRODUCT ID]],MasterData[],6,0)</f>
        <v>155.61000000000001</v>
      </c>
      <c r="L290" s="11">
        <f>InputData[[#This Row],[QUANTITY]]*InputData[[#This Row],[BUYING PRIZE]]</f>
        <v>1197</v>
      </c>
      <c r="M290" s="11">
        <f>InputData[[#This Row],[SELLING PRICE]]*InputData[[#This Row],[QUANTITY]]</f>
        <v>1400.4900000000002</v>
      </c>
      <c r="N290" s="11">
        <f>YEAR(InputData[[#This Row],[DATE]])</f>
        <v>2022</v>
      </c>
      <c r="O290" s="15">
        <v>44593</v>
      </c>
      <c r="P290">
        <f>DAY(InputData[[#This Row],[DATE]])</f>
        <v>1</v>
      </c>
    </row>
    <row r="291" spans="1:16">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f>VLOOKUP(InputData[[#This Row],[PRODUCT ID]],MasterData[],5,0)</f>
        <v>112</v>
      </c>
      <c r="K291">
        <f>VLOOKUP(InputData[[#This Row],[PRODUCT ID]],MasterData[],6,0)</f>
        <v>146.72</v>
      </c>
      <c r="L291" s="11">
        <f>InputData[[#This Row],[QUANTITY]]*InputData[[#This Row],[BUYING PRIZE]]</f>
        <v>896</v>
      </c>
      <c r="M291" s="11">
        <f>InputData[[#This Row],[SELLING PRICE]]*InputData[[#This Row],[QUANTITY]]</f>
        <v>1173.76</v>
      </c>
      <c r="N291" s="11">
        <f>YEAR(InputData[[#This Row],[DATE]])</f>
        <v>2022</v>
      </c>
      <c r="O291" s="15">
        <v>44595</v>
      </c>
      <c r="P291">
        <f>DAY(InputData[[#This Row],[DATE]])</f>
        <v>3</v>
      </c>
    </row>
    <row r="292" spans="1:16">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f>VLOOKUP(InputData[[#This Row],[PRODUCT ID]],MasterData[],5,0)</f>
        <v>37</v>
      </c>
      <c r="K292">
        <f>VLOOKUP(InputData[[#This Row],[PRODUCT ID]],MasterData[],6,0)</f>
        <v>49.21</v>
      </c>
      <c r="L292" s="11">
        <f>InputData[[#This Row],[QUANTITY]]*InputData[[#This Row],[BUYING PRIZE]]</f>
        <v>222</v>
      </c>
      <c r="M292" s="11">
        <f>InputData[[#This Row],[SELLING PRICE]]*InputData[[#This Row],[QUANTITY]]</f>
        <v>295.26</v>
      </c>
      <c r="N292" s="11">
        <f>YEAR(InputData[[#This Row],[DATE]])</f>
        <v>2022</v>
      </c>
      <c r="O292" s="15">
        <v>44597</v>
      </c>
      <c r="P292">
        <f>DAY(InputData[[#This Row],[DATE]])</f>
        <v>5</v>
      </c>
    </row>
    <row r="293" spans="1:16">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f>VLOOKUP(InputData[[#This Row],[PRODUCT ID]],MasterData[],5,0)</f>
        <v>105</v>
      </c>
      <c r="K293">
        <f>VLOOKUP(InputData[[#This Row],[PRODUCT ID]],MasterData[],6,0)</f>
        <v>142.80000000000001</v>
      </c>
      <c r="L293" s="11">
        <f>InputData[[#This Row],[QUANTITY]]*InputData[[#This Row],[BUYING PRIZE]]</f>
        <v>630</v>
      </c>
      <c r="M293" s="11">
        <f>InputData[[#This Row],[SELLING PRICE]]*InputData[[#This Row],[QUANTITY]]</f>
        <v>856.80000000000007</v>
      </c>
      <c r="N293" s="11">
        <f>YEAR(InputData[[#This Row],[DATE]])</f>
        <v>2022</v>
      </c>
      <c r="O293" s="15">
        <v>44598</v>
      </c>
      <c r="P293">
        <f>DAY(InputData[[#This Row],[DATE]])</f>
        <v>6</v>
      </c>
    </row>
    <row r="294" spans="1:16">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f>VLOOKUP(InputData[[#This Row],[PRODUCT ID]],MasterData[],5,0)</f>
        <v>133</v>
      </c>
      <c r="K294">
        <f>VLOOKUP(InputData[[#This Row],[PRODUCT ID]],MasterData[],6,0)</f>
        <v>155.61000000000001</v>
      </c>
      <c r="L294" s="11">
        <f>InputData[[#This Row],[QUANTITY]]*InputData[[#This Row],[BUYING PRIZE]]</f>
        <v>1463</v>
      </c>
      <c r="M294" s="11">
        <f>InputData[[#This Row],[SELLING PRICE]]*InputData[[#This Row],[QUANTITY]]</f>
        <v>1711.71</v>
      </c>
      <c r="N294" s="11">
        <f>YEAR(InputData[[#This Row],[DATE]])</f>
        <v>2022</v>
      </c>
      <c r="O294" s="15">
        <v>44600</v>
      </c>
      <c r="P294">
        <f>DAY(InputData[[#This Row],[DATE]])</f>
        <v>8</v>
      </c>
    </row>
    <row r="295" spans="1:16">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f>VLOOKUP(InputData[[#This Row],[PRODUCT ID]],MasterData[],5,0)</f>
        <v>44</v>
      </c>
      <c r="K295">
        <f>VLOOKUP(InputData[[#This Row],[PRODUCT ID]],MasterData[],6,0)</f>
        <v>48.84</v>
      </c>
      <c r="L295" s="11">
        <f>InputData[[#This Row],[QUANTITY]]*InputData[[#This Row],[BUYING PRIZE]]</f>
        <v>132</v>
      </c>
      <c r="M295" s="11">
        <f>InputData[[#This Row],[SELLING PRICE]]*InputData[[#This Row],[QUANTITY]]</f>
        <v>146.52000000000001</v>
      </c>
      <c r="N295" s="11">
        <f>YEAR(InputData[[#This Row],[DATE]])</f>
        <v>2022</v>
      </c>
      <c r="O295" s="15">
        <v>44600</v>
      </c>
      <c r="P295">
        <f>DAY(InputData[[#This Row],[DATE]])</f>
        <v>8</v>
      </c>
    </row>
    <row r="296" spans="1:16">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f>VLOOKUP(InputData[[#This Row],[PRODUCT ID]],MasterData[],5,0)</f>
        <v>89</v>
      </c>
      <c r="K296">
        <f>VLOOKUP(InputData[[#This Row],[PRODUCT ID]],MasterData[],6,0)</f>
        <v>117.48</v>
      </c>
      <c r="L296" s="11">
        <f>InputData[[#This Row],[QUANTITY]]*InputData[[#This Row],[BUYING PRIZE]]</f>
        <v>1246</v>
      </c>
      <c r="M296" s="11">
        <f>InputData[[#This Row],[SELLING PRICE]]*InputData[[#This Row],[QUANTITY]]</f>
        <v>1644.72</v>
      </c>
      <c r="N296" s="11">
        <f>YEAR(InputData[[#This Row],[DATE]])</f>
        <v>2022</v>
      </c>
      <c r="O296" s="15">
        <v>44601</v>
      </c>
      <c r="P296">
        <f>DAY(InputData[[#This Row],[DATE]])</f>
        <v>9</v>
      </c>
    </row>
    <row r="297" spans="1:16">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f>VLOOKUP(InputData[[#This Row],[PRODUCT ID]],MasterData[],5,0)</f>
        <v>148</v>
      </c>
      <c r="K297">
        <f>VLOOKUP(InputData[[#This Row],[PRODUCT ID]],MasterData[],6,0)</f>
        <v>164.28</v>
      </c>
      <c r="L297" s="11">
        <f>InputData[[#This Row],[QUANTITY]]*InputData[[#This Row],[BUYING PRIZE]]</f>
        <v>1924</v>
      </c>
      <c r="M297" s="11">
        <f>InputData[[#This Row],[SELLING PRICE]]*InputData[[#This Row],[QUANTITY]]</f>
        <v>2135.64</v>
      </c>
      <c r="N297" s="11">
        <f>YEAR(InputData[[#This Row],[DATE]])</f>
        <v>2022</v>
      </c>
      <c r="O297" s="15">
        <v>44604</v>
      </c>
      <c r="P297">
        <f>DAY(InputData[[#This Row],[DATE]])</f>
        <v>12</v>
      </c>
    </row>
    <row r="298" spans="1:16">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f>VLOOKUP(InputData[[#This Row],[PRODUCT ID]],MasterData[],5,0)</f>
        <v>18</v>
      </c>
      <c r="K298">
        <f>VLOOKUP(InputData[[#This Row],[PRODUCT ID]],MasterData[],6,0)</f>
        <v>24.66</v>
      </c>
      <c r="L298" s="11">
        <f>InputData[[#This Row],[QUANTITY]]*InputData[[#This Row],[BUYING PRIZE]]</f>
        <v>144</v>
      </c>
      <c r="M298" s="11">
        <f>InputData[[#This Row],[SELLING PRICE]]*InputData[[#This Row],[QUANTITY]]</f>
        <v>197.28</v>
      </c>
      <c r="N298" s="11">
        <f>YEAR(InputData[[#This Row],[DATE]])</f>
        <v>2022</v>
      </c>
      <c r="O298" s="15">
        <v>44606</v>
      </c>
      <c r="P298">
        <f>DAY(InputData[[#This Row],[DATE]])</f>
        <v>14</v>
      </c>
    </row>
    <row r="299" spans="1:16">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f>VLOOKUP(InputData[[#This Row],[PRODUCT ID]],MasterData[],5,0)</f>
        <v>37</v>
      </c>
      <c r="K299">
        <f>VLOOKUP(InputData[[#This Row],[PRODUCT ID]],MasterData[],6,0)</f>
        <v>41.81</v>
      </c>
      <c r="L299" s="11">
        <f>InputData[[#This Row],[QUANTITY]]*InputData[[#This Row],[BUYING PRIZE]]</f>
        <v>111</v>
      </c>
      <c r="M299" s="11">
        <f>InputData[[#This Row],[SELLING PRICE]]*InputData[[#This Row],[QUANTITY]]</f>
        <v>125.43</v>
      </c>
      <c r="N299" s="11">
        <f>YEAR(InputData[[#This Row],[DATE]])</f>
        <v>2022</v>
      </c>
      <c r="O299" s="15">
        <v>44606</v>
      </c>
      <c r="P299">
        <f>DAY(InputData[[#This Row],[DATE]])</f>
        <v>14</v>
      </c>
    </row>
    <row r="300" spans="1:16">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f>VLOOKUP(InputData[[#This Row],[PRODUCT ID]],MasterData[],5,0)</f>
        <v>89</v>
      </c>
      <c r="K300">
        <f>VLOOKUP(InputData[[#This Row],[PRODUCT ID]],MasterData[],6,0)</f>
        <v>117.48</v>
      </c>
      <c r="L300" s="11">
        <f>InputData[[#This Row],[QUANTITY]]*InputData[[#This Row],[BUYING PRIZE]]</f>
        <v>89</v>
      </c>
      <c r="M300" s="11">
        <f>InputData[[#This Row],[SELLING PRICE]]*InputData[[#This Row],[QUANTITY]]</f>
        <v>117.48</v>
      </c>
      <c r="N300" s="11">
        <f>YEAR(InputData[[#This Row],[DATE]])</f>
        <v>2022</v>
      </c>
      <c r="O300" s="15">
        <v>44608</v>
      </c>
      <c r="P300">
        <f>DAY(InputData[[#This Row],[DATE]])</f>
        <v>16</v>
      </c>
    </row>
    <row r="301" spans="1:16">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f>VLOOKUP(InputData[[#This Row],[PRODUCT ID]],MasterData[],5,0)</f>
        <v>105</v>
      </c>
      <c r="K301">
        <f>VLOOKUP(InputData[[#This Row],[PRODUCT ID]],MasterData[],6,0)</f>
        <v>142.80000000000001</v>
      </c>
      <c r="L301" s="11">
        <f>InputData[[#This Row],[QUANTITY]]*InputData[[#This Row],[BUYING PRIZE]]</f>
        <v>1365</v>
      </c>
      <c r="M301" s="11">
        <f>InputData[[#This Row],[SELLING PRICE]]*InputData[[#This Row],[QUANTITY]]</f>
        <v>1856.4</v>
      </c>
      <c r="N301" s="11">
        <f>YEAR(InputData[[#This Row],[DATE]])</f>
        <v>2022</v>
      </c>
      <c r="O301" s="15">
        <v>44611</v>
      </c>
      <c r="P301">
        <f>DAY(InputData[[#This Row],[DATE]])</f>
        <v>19</v>
      </c>
    </row>
    <row r="302" spans="1:16">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f>VLOOKUP(InputData[[#This Row],[PRODUCT ID]],MasterData[],5,0)</f>
        <v>73</v>
      </c>
      <c r="K302">
        <f>VLOOKUP(InputData[[#This Row],[PRODUCT ID]],MasterData[],6,0)</f>
        <v>94.17</v>
      </c>
      <c r="L302" s="11">
        <f>InputData[[#This Row],[QUANTITY]]*InputData[[#This Row],[BUYING PRIZE]]</f>
        <v>438</v>
      </c>
      <c r="M302" s="11">
        <f>InputData[[#This Row],[SELLING PRICE]]*InputData[[#This Row],[QUANTITY]]</f>
        <v>565.02</v>
      </c>
      <c r="N302" s="11">
        <f>YEAR(InputData[[#This Row],[DATE]])</f>
        <v>2022</v>
      </c>
      <c r="O302" s="15">
        <v>44612</v>
      </c>
      <c r="P302">
        <f>DAY(InputData[[#This Row],[DATE]])</f>
        <v>20</v>
      </c>
    </row>
    <row r="303" spans="1:16">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f>VLOOKUP(InputData[[#This Row],[PRODUCT ID]],MasterData[],5,0)</f>
        <v>112</v>
      </c>
      <c r="K303">
        <f>VLOOKUP(InputData[[#This Row],[PRODUCT ID]],MasterData[],6,0)</f>
        <v>122.08</v>
      </c>
      <c r="L303" s="11">
        <f>InputData[[#This Row],[QUANTITY]]*InputData[[#This Row],[BUYING PRIZE]]</f>
        <v>672</v>
      </c>
      <c r="M303" s="11">
        <f>InputData[[#This Row],[SELLING PRICE]]*InputData[[#This Row],[QUANTITY]]</f>
        <v>732.48</v>
      </c>
      <c r="N303" s="11">
        <f>YEAR(InputData[[#This Row],[DATE]])</f>
        <v>2022</v>
      </c>
      <c r="O303" s="15">
        <v>44615</v>
      </c>
      <c r="P303">
        <f>DAY(InputData[[#This Row],[DATE]])</f>
        <v>23</v>
      </c>
    </row>
    <row r="304" spans="1:16">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f>VLOOKUP(InputData[[#This Row],[PRODUCT ID]],MasterData[],5,0)</f>
        <v>13</v>
      </c>
      <c r="K304">
        <f>VLOOKUP(InputData[[#This Row],[PRODUCT ID]],MasterData[],6,0)</f>
        <v>16.64</v>
      </c>
      <c r="L304" s="11">
        <f>InputData[[#This Row],[QUANTITY]]*InputData[[#This Row],[BUYING PRIZE]]</f>
        <v>195</v>
      </c>
      <c r="M304" s="11">
        <f>InputData[[#This Row],[SELLING PRICE]]*InputData[[#This Row],[QUANTITY]]</f>
        <v>249.60000000000002</v>
      </c>
      <c r="N304" s="11">
        <f>YEAR(InputData[[#This Row],[DATE]])</f>
        <v>2022</v>
      </c>
      <c r="O304" s="15">
        <v>44615</v>
      </c>
      <c r="P304">
        <f>DAY(InputData[[#This Row],[DATE]])</f>
        <v>23</v>
      </c>
    </row>
    <row r="305" spans="1:16">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f>VLOOKUP(InputData[[#This Row],[PRODUCT ID]],MasterData[],5,0)</f>
        <v>90</v>
      </c>
      <c r="K305">
        <f>VLOOKUP(InputData[[#This Row],[PRODUCT ID]],MasterData[],6,0)</f>
        <v>96.3</v>
      </c>
      <c r="L305" s="11">
        <f>InputData[[#This Row],[QUANTITY]]*InputData[[#This Row],[BUYING PRIZE]]</f>
        <v>720</v>
      </c>
      <c r="M305" s="11">
        <f>InputData[[#This Row],[SELLING PRICE]]*InputData[[#This Row],[QUANTITY]]</f>
        <v>770.4</v>
      </c>
      <c r="N305" s="11">
        <f>YEAR(InputData[[#This Row],[DATE]])</f>
        <v>2022</v>
      </c>
      <c r="O305" s="15">
        <v>44615</v>
      </c>
      <c r="P305">
        <f>DAY(InputData[[#This Row],[DATE]])</f>
        <v>23</v>
      </c>
    </row>
    <row r="306" spans="1:16">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f>VLOOKUP(InputData[[#This Row],[PRODUCT ID]],MasterData[],5,0)</f>
        <v>73</v>
      </c>
      <c r="K306">
        <f>VLOOKUP(InputData[[#This Row],[PRODUCT ID]],MasterData[],6,0)</f>
        <v>94.17</v>
      </c>
      <c r="L306" s="11">
        <f>InputData[[#This Row],[QUANTITY]]*InputData[[#This Row],[BUYING PRIZE]]</f>
        <v>511</v>
      </c>
      <c r="M306" s="11">
        <f>InputData[[#This Row],[SELLING PRICE]]*InputData[[#This Row],[QUANTITY]]</f>
        <v>659.19</v>
      </c>
      <c r="N306" s="11">
        <f>YEAR(InputData[[#This Row],[DATE]])</f>
        <v>2022</v>
      </c>
      <c r="O306" s="15">
        <v>44619</v>
      </c>
      <c r="P306">
        <f>DAY(InputData[[#This Row],[DATE]])</f>
        <v>27</v>
      </c>
    </row>
    <row r="307" spans="1:16">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f>VLOOKUP(InputData[[#This Row],[PRODUCT ID]],MasterData[],5,0)</f>
        <v>133</v>
      </c>
      <c r="K307">
        <f>VLOOKUP(InputData[[#This Row],[PRODUCT ID]],MasterData[],6,0)</f>
        <v>155.61000000000001</v>
      </c>
      <c r="L307" s="11">
        <f>InputData[[#This Row],[QUANTITY]]*InputData[[#This Row],[BUYING PRIZE]]</f>
        <v>1995</v>
      </c>
      <c r="M307" s="11">
        <f>InputData[[#This Row],[SELLING PRICE]]*InputData[[#This Row],[QUANTITY]]</f>
        <v>2334.15</v>
      </c>
      <c r="N307" s="11">
        <f>YEAR(InputData[[#This Row],[DATE]])</f>
        <v>2022</v>
      </c>
      <c r="O307" s="15">
        <v>44619</v>
      </c>
      <c r="P307">
        <f>DAY(InputData[[#This Row],[DATE]])</f>
        <v>27</v>
      </c>
    </row>
    <row r="308" spans="1:16">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f>VLOOKUP(InputData[[#This Row],[PRODUCT ID]],MasterData[],5,0)</f>
        <v>67</v>
      </c>
      <c r="K308">
        <f>VLOOKUP(InputData[[#This Row],[PRODUCT ID]],MasterData[],6,0)</f>
        <v>85.76</v>
      </c>
      <c r="L308" s="11">
        <f>InputData[[#This Row],[QUANTITY]]*InputData[[#This Row],[BUYING PRIZE]]</f>
        <v>1005</v>
      </c>
      <c r="M308" s="11">
        <f>InputData[[#This Row],[SELLING PRICE]]*InputData[[#This Row],[QUANTITY]]</f>
        <v>1286.4000000000001</v>
      </c>
      <c r="N308" s="11">
        <f>YEAR(InputData[[#This Row],[DATE]])</f>
        <v>2022</v>
      </c>
      <c r="O308" s="15">
        <v>44620</v>
      </c>
      <c r="P308">
        <f>DAY(InputData[[#This Row],[DATE]])</f>
        <v>28</v>
      </c>
    </row>
    <row r="309" spans="1:16">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f>VLOOKUP(InputData[[#This Row],[PRODUCT ID]],MasterData[],5,0)</f>
        <v>18</v>
      </c>
      <c r="K309">
        <f>VLOOKUP(InputData[[#This Row],[PRODUCT ID]],MasterData[],6,0)</f>
        <v>24.66</v>
      </c>
      <c r="L309" s="11">
        <f>InputData[[#This Row],[QUANTITY]]*InputData[[#This Row],[BUYING PRIZE]]</f>
        <v>234</v>
      </c>
      <c r="M309" s="11">
        <f>InputData[[#This Row],[SELLING PRICE]]*InputData[[#This Row],[QUANTITY]]</f>
        <v>320.58</v>
      </c>
      <c r="N309" s="11">
        <f>YEAR(InputData[[#This Row],[DATE]])</f>
        <v>2022</v>
      </c>
      <c r="O309" s="15">
        <v>44624</v>
      </c>
      <c r="P309">
        <f>DAY(InputData[[#This Row],[DATE]])</f>
        <v>4</v>
      </c>
    </row>
    <row r="310" spans="1:16">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f>VLOOKUP(InputData[[#This Row],[PRODUCT ID]],MasterData[],5,0)</f>
        <v>44</v>
      </c>
      <c r="K310">
        <f>VLOOKUP(InputData[[#This Row],[PRODUCT ID]],MasterData[],6,0)</f>
        <v>48.84</v>
      </c>
      <c r="L310" s="11">
        <f>InputData[[#This Row],[QUANTITY]]*InputData[[#This Row],[BUYING PRIZE]]</f>
        <v>88</v>
      </c>
      <c r="M310" s="11">
        <f>InputData[[#This Row],[SELLING PRICE]]*InputData[[#This Row],[QUANTITY]]</f>
        <v>97.68</v>
      </c>
      <c r="N310" s="11">
        <f>YEAR(InputData[[#This Row],[DATE]])</f>
        <v>2022</v>
      </c>
      <c r="O310" s="15">
        <v>44626</v>
      </c>
      <c r="P310">
        <f>DAY(InputData[[#This Row],[DATE]])</f>
        <v>6</v>
      </c>
    </row>
    <row r="311" spans="1:16">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f>VLOOKUP(InputData[[#This Row],[PRODUCT ID]],MasterData[],5,0)</f>
        <v>71</v>
      </c>
      <c r="K311">
        <f>VLOOKUP(InputData[[#This Row],[PRODUCT ID]],MasterData[],6,0)</f>
        <v>80.94</v>
      </c>
      <c r="L311" s="11">
        <f>InputData[[#This Row],[QUANTITY]]*InputData[[#This Row],[BUYING PRIZE]]</f>
        <v>71</v>
      </c>
      <c r="M311" s="11">
        <f>InputData[[#This Row],[SELLING PRICE]]*InputData[[#This Row],[QUANTITY]]</f>
        <v>80.94</v>
      </c>
      <c r="N311" s="11">
        <f>YEAR(InputData[[#This Row],[DATE]])</f>
        <v>2022</v>
      </c>
      <c r="O311" s="15">
        <v>44627</v>
      </c>
      <c r="P311">
        <f>DAY(InputData[[#This Row],[DATE]])</f>
        <v>7</v>
      </c>
    </row>
    <row r="312" spans="1:16">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f>VLOOKUP(InputData[[#This Row],[PRODUCT ID]],MasterData[],5,0)</f>
        <v>76</v>
      </c>
      <c r="K312">
        <f>VLOOKUP(InputData[[#This Row],[PRODUCT ID]],MasterData[],6,0)</f>
        <v>82.08</v>
      </c>
      <c r="L312" s="11">
        <f>InputData[[#This Row],[QUANTITY]]*InputData[[#This Row],[BUYING PRIZE]]</f>
        <v>456</v>
      </c>
      <c r="M312" s="11">
        <f>InputData[[#This Row],[SELLING PRICE]]*InputData[[#This Row],[QUANTITY]]</f>
        <v>492.48</v>
      </c>
      <c r="N312" s="11">
        <f>YEAR(InputData[[#This Row],[DATE]])</f>
        <v>2022</v>
      </c>
      <c r="O312" s="15">
        <v>44628</v>
      </c>
      <c r="P312">
        <f>DAY(InputData[[#This Row],[DATE]])</f>
        <v>8</v>
      </c>
    </row>
    <row r="313" spans="1:16">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f>VLOOKUP(InputData[[#This Row],[PRODUCT ID]],MasterData[],5,0)</f>
        <v>148</v>
      </c>
      <c r="K313">
        <f>VLOOKUP(InputData[[#This Row],[PRODUCT ID]],MasterData[],6,0)</f>
        <v>201.28</v>
      </c>
      <c r="L313" s="11">
        <f>InputData[[#This Row],[QUANTITY]]*InputData[[#This Row],[BUYING PRIZE]]</f>
        <v>444</v>
      </c>
      <c r="M313" s="11">
        <f>InputData[[#This Row],[SELLING PRICE]]*InputData[[#This Row],[QUANTITY]]</f>
        <v>603.84</v>
      </c>
      <c r="N313" s="11">
        <f>YEAR(InputData[[#This Row],[DATE]])</f>
        <v>2022</v>
      </c>
      <c r="O313" s="15">
        <v>44629</v>
      </c>
      <c r="P313">
        <f>DAY(InputData[[#This Row],[DATE]])</f>
        <v>9</v>
      </c>
    </row>
    <row r="314" spans="1:16">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f>VLOOKUP(InputData[[#This Row],[PRODUCT ID]],MasterData[],5,0)</f>
        <v>44</v>
      </c>
      <c r="K314">
        <f>VLOOKUP(InputData[[#This Row],[PRODUCT ID]],MasterData[],6,0)</f>
        <v>48.84</v>
      </c>
      <c r="L314" s="11">
        <f>InputData[[#This Row],[QUANTITY]]*InputData[[#This Row],[BUYING PRIZE]]</f>
        <v>484</v>
      </c>
      <c r="M314" s="11">
        <f>InputData[[#This Row],[SELLING PRICE]]*InputData[[#This Row],[QUANTITY]]</f>
        <v>537.24</v>
      </c>
      <c r="N314" s="11">
        <f>YEAR(InputData[[#This Row],[DATE]])</f>
        <v>2022</v>
      </c>
      <c r="O314" s="15">
        <v>44629</v>
      </c>
      <c r="P314">
        <f>DAY(InputData[[#This Row],[DATE]])</f>
        <v>9</v>
      </c>
    </row>
    <row r="315" spans="1:16">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f>VLOOKUP(InputData[[#This Row],[PRODUCT ID]],MasterData[],5,0)</f>
        <v>95</v>
      </c>
      <c r="K315">
        <f>VLOOKUP(InputData[[#This Row],[PRODUCT ID]],MasterData[],6,0)</f>
        <v>119.7</v>
      </c>
      <c r="L315" s="11">
        <f>InputData[[#This Row],[QUANTITY]]*InputData[[#This Row],[BUYING PRIZE]]</f>
        <v>1140</v>
      </c>
      <c r="M315" s="11">
        <f>InputData[[#This Row],[SELLING PRICE]]*InputData[[#This Row],[QUANTITY]]</f>
        <v>1436.4</v>
      </c>
      <c r="N315" s="11">
        <f>YEAR(InputData[[#This Row],[DATE]])</f>
        <v>2022</v>
      </c>
      <c r="O315" s="15">
        <v>44630</v>
      </c>
      <c r="P315">
        <f>DAY(InputData[[#This Row],[DATE]])</f>
        <v>10</v>
      </c>
    </row>
    <row r="316" spans="1:16">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f>VLOOKUP(InputData[[#This Row],[PRODUCT ID]],MasterData[],5,0)</f>
        <v>13</v>
      </c>
      <c r="K316">
        <f>VLOOKUP(InputData[[#This Row],[PRODUCT ID]],MasterData[],6,0)</f>
        <v>16.64</v>
      </c>
      <c r="L316" s="11">
        <f>InputData[[#This Row],[QUANTITY]]*InputData[[#This Row],[BUYING PRIZE]]</f>
        <v>26</v>
      </c>
      <c r="M316" s="11">
        <f>InputData[[#This Row],[SELLING PRICE]]*InputData[[#This Row],[QUANTITY]]</f>
        <v>33.28</v>
      </c>
      <c r="N316" s="11">
        <f>YEAR(InputData[[#This Row],[DATE]])</f>
        <v>2022</v>
      </c>
      <c r="O316" s="15">
        <v>44634</v>
      </c>
      <c r="P316">
        <f>DAY(InputData[[#This Row],[DATE]])</f>
        <v>14</v>
      </c>
    </row>
    <row r="317" spans="1:16">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f>VLOOKUP(InputData[[#This Row],[PRODUCT ID]],MasterData[],5,0)</f>
        <v>18</v>
      </c>
      <c r="K317">
        <f>VLOOKUP(InputData[[#This Row],[PRODUCT ID]],MasterData[],6,0)</f>
        <v>24.66</v>
      </c>
      <c r="L317" s="11">
        <f>InputData[[#This Row],[QUANTITY]]*InputData[[#This Row],[BUYING PRIZE]]</f>
        <v>234</v>
      </c>
      <c r="M317" s="11">
        <f>InputData[[#This Row],[SELLING PRICE]]*InputData[[#This Row],[QUANTITY]]</f>
        <v>320.58</v>
      </c>
      <c r="N317" s="11">
        <f>YEAR(InputData[[#This Row],[DATE]])</f>
        <v>2022</v>
      </c>
      <c r="O317" s="15">
        <v>44634</v>
      </c>
      <c r="P317">
        <f>DAY(InputData[[#This Row],[DATE]])</f>
        <v>14</v>
      </c>
    </row>
    <row r="318" spans="1:16">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f>VLOOKUP(InputData[[#This Row],[PRODUCT ID]],MasterData[],5,0)</f>
        <v>150</v>
      </c>
      <c r="K318">
        <f>VLOOKUP(InputData[[#This Row],[PRODUCT ID]],MasterData[],6,0)</f>
        <v>210</v>
      </c>
      <c r="L318" s="11">
        <f>InputData[[#This Row],[QUANTITY]]*InputData[[#This Row],[BUYING PRIZE]]</f>
        <v>300</v>
      </c>
      <c r="M318" s="11">
        <f>InputData[[#This Row],[SELLING PRICE]]*InputData[[#This Row],[QUANTITY]]</f>
        <v>420</v>
      </c>
      <c r="N318" s="11">
        <f>YEAR(InputData[[#This Row],[DATE]])</f>
        <v>2022</v>
      </c>
      <c r="O318" s="15">
        <v>44638</v>
      </c>
      <c r="P318">
        <f>DAY(InputData[[#This Row],[DATE]])</f>
        <v>18</v>
      </c>
    </row>
    <row r="319" spans="1:16">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f>VLOOKUP(InputData[[#This Row],[PRODUCT ID]],MasterData[],5,0)</f>
        <v>48</v>
      </c>
      <c r="K319">
        <f>VLOOKUP(InputData[[#This Row],[PRODUCT ID]],MasterData[],6,0)</f>
        <v>57.120000000000005</v>
      </c>
      <c r="L319" s="11">
        <f>InputData[[#This Row],[QUANTITY]]*InputData[[#This Row],[BUYING PRIZE]]</f>
        <v>480</v>
      </c>
      <c r="M319" s="11">
        <f>InputData[[#This Row],[SELLING PRICE]]*InputData[[#This Row],[QUANTITY]]</f>
        <v>571.20000000000005</v>
      </c>
      <c r="N319" s="11">
        <f>YEAR(InputData[[#This Row],[DATE]])</f>
        <v>2022</v>
      </c>
      <c r="O319" s="15">
        <v>44638</v>
      </c>
      <c r="P319">
        <f>DAY(InputData[[#This Row],[DATE]])</f>
        <v>18</v>
      </c>
    </row>
    <row r="320" spans="1:16">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f>VLOOKUP(InputData[[#This Row],[PRODUCT ID]],MasterData[],5,0)</f>
        <v>138</v>
      </c>
      <c r="K320">
        <f>VLOOKUP(InputData[[#This Row],[PRODUCT ID]],MasterData[],6,0)</f>
        <v>173.88</v>
      </c>
      <c r="L320" s="11">
        <f>InputData[[#This Row],[QUANTITY]]*InputData[[#This Row],[BUYING PRIZE]]</f>
        <v>828</v>
      </c>
      <c r="M320" s="11">
        <f>InputData[[#This Row],[SELLING PRICE]]*InputData[[#This Row],[QUANTITY]]</f>
        <v>1043.28</v>
      </c>
      <c r="N320" s="11">
        <f>YEAR(InputData[[#This Row],[DATE]])</f>
        <v>2022</v>
      </c>
      <c r="O320" s="15">
        <v>44639</v>
      </c>
      <c r="P320">
        <f>DAY(InputData[[#This Row],[DATE]])</f>
        <v>19</v>
      </c>
    </row>
    <row r="321" spans="1:16">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f>VLOOKUP(InputData[[#This Row],[PRODUCT ID]],MasterData[],5,0)</f>
        <v>89</v>
      </c>
      <c r="K321">
        <f>VLOOKUP(InputData[[#This Row],[PRODUCT ID]],MasterData[],6,0)</f>
        <v>117.48</v>
      </c>
      <c r="L321" s="11">
        <f>InputData[[#This Row],[QUANTITY]]*InputData[[#This Row],[BUYING PRIZE]]</f>
        <v>801</v>
      </c>
      <c r="M321" s="11">
        <f>InputData[[#This Row],[SELLING PRICE]]*InputData[[#This Row],[QUANTITY]]</f>
        <v>1057.32</v>
      </c>
      <c r="N321" s="11">
        <f>YEAR(InputData[[#This Row],[DATE]])</f>
        <v>2022</v>
      </c>
      <c r="O321" s="15">
        <v>44643</v>
      </c>
      <c r="P321">
        <f>DAY(InputData[[#This Row],[DATE]])</f>
        <v>23</v>
      </c>
    </row>
    <row r="322" spans="1:16">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f>VLOOKUP(InputData[[#This Row],[PRODUCT ID]],MasterData[],5,0)</f>
        <v>98</v>
      </c>
      <c r="K322">
        <f>VLOOKUP(InputData[[#This Row],[PRODUCT ID]],MasterData[],6,0)</f>
        <v>103.88</v>
      </c>
      <c r="L322" s="11">
        <f>InputData[[#This Row],[QUANTITY]]*InputData[[#This Row],[BUYING PRIZE]]</f>
        <v>196</v>
      </c>
      <c r="M322" s="11">
        <f>InputData[[#This Row],[SELLING PRICE]]*InputData[[#This Row],[QUANTITY]]</f>
        <v>207.76</v>
      </c>
      <c r="N322" s="11">
        <f>YEAR(InputData[[#This Row],[DATE]])</f>
        <v>2022</v>
      </c>
      <c r="O322" s="15">
        <v>44645</v>
      </c>
      <c r="P322">
        <f>DAY(InputData[[#This Row],[DATE]])</f>
        <v>25</v>
      </c>
    </row>
    <row r="323" spans="1:16">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f>VLOOKUP(InputData[[#This Row],[PRODUCT ID]],MasterData[],5,0)</f>
        <v>148</v>
      </c>
      <c r="K323">
        <f>VLOOKUP(InputData[[#This Row],[PRODUCT ID]],MasterData[],6,0)</f>
        <v>201.28</v>
      </c>
      <c r="L323" s="11">
        <f>InputData[[#This Row],[QUANTITY]]*InputData[[#This Row],[BUYING PRIZE]]</f>
        <v>1628</v>
      </c>
      <c r="M323" s="11">
        <f>InputData[[#This Row],[SELLING PRICE]]*InputData[[#This Row],[QUANTITY]]</f>
        <v>2214.08</v>
      </c>
      <c r="N323" s="11">
        <f>YEAR(InputData[[#This Row],[DATE]])</f>
        <v>2022</v>
      </c>
      <c r="O323" s="15">
        <v>44645</v>
      </c>
      <c r="P323">
        <f>DAY(InputData[[#This Row],[DATE]])</f>
        <v>25</v>
      </c>
    </row>
    <row r="324" spans="1:16">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f>VLOOKUP(InputData[[#This Row],[PRODUCT ID]],MasterData[],5,0)</f>
        <v>89</v>
      </c>
      <c r="K324">
        <f>VLOOKUP(InputData[[#This Row],[PRODUCT ID]],MasterData[],6,0)</f>
        <v>117.48</v>
      </c>
      <c r="L324" s="11">
        <f>InputData[[#This Row],[QUANTITY]]*InputData[[#This Row],[BUYING PRIZE]]</f>
        <v>1068</v>
      </c>
      <c r="M324" s="11">
        <f>InputData[[#This Row],[SELLING PRICE]]*InputData[[#This Row],[QUANTITY]]</f>
        <v>1409.76</v>
      </c>
      <c r="N324" s="11">
        <f>YEAR(InputData[[#This Row],[DATE]])</f>
        <v>2022</v>
      </c>
      <c r="O324" s="15">
        <v>44649</v>
      </c>
      <c r="P324">
        <f>DAY(InputData[[#This Row],[DATE]])</f>
        <v>29</v>
      </c>
    </row>
    <row r="325" spans="1:16">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f>VLOOKUP(InputData[[#This Row],[PRODUCT ID]],MasterData[],5,0)</f>
        <v>98</v>
      </c>
      <c r="K325">
        <f>VLOOKUP(InputData[[#This Row],[PRODUCT ID]],MasterData[],6,0)</f>
        <v>103.88</v>
      </c>
      <c r="L325" s="11">
        <f>InputData[[#This Row],[QUANTITY]]*InputData[[#This Row],[BUYING PRIZE]]</f>
        <v>1274</v>
      </c>
      <c r="M325" s="11">
        <f>InputData[[#This Row],[SELLING PRICE]]*InputData[[#This Row],[QUANTITY]]</f>
        <v>1350.44</v>
      </c>
      <c r="N325" s="11">
        <f>YEAR(InputData[[#This Row],[DATE]])</f>
        <v>2022</v>
      </c>
      <c r="O325" s="15">
        <v>44650</v>
      </c>
      <c r="P325">
        <f>DAY(InputData[[#This Row],[DATE]])</f>
        <v>30</v>
      </c>
    </row>
    <row r="326" spans="1:16">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f>VLOOKUP(InputData[[#This Row],[PRODUCT ID]],MasterData[],5,0)</f>
        <v>105</v>
      </c>
      <c r="K326">
        <f>VLOOKUP(InputData[[#This Row],[PRODUCT ID]],MasterData[],6,0)</f>
        <v>142.80000000000001</v>
      </c>
      <c r="L326" s="11">
        <f>InputData[[#This Row],[QUANTITY]]*InputData[[#This Row],[BUYING PRIZE]]</f>
        <v>210</v>
      </c>
      <c r="M326" s="11">
        <f>InputData[[#This Row],[SELLING PRICE]]*InputData[[#This Row],[QUANTITY]]</f>
        <v>285.60000000000002</v>
      </c>
      <c r="N326" s="11">
        <f>YEAR(InputData[[#This Row],[DATE]])</f>
        <v>2022</v>
      </c>
      <c r="O326" s="15">
        <v>44652</v>
      </c>
      <c r="P326">
        <f>DAY(InputData[[#This Row],[DATE]])</f>
        <v>1</v>
      </c>
    </row>
    <row r="327" spans="1:16">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f>VLOOKUP(InputData[[#This Row],[PRODUCT ID]],MasterData[],5,0)</f>
        <v>105</v>
      </c>
      <c r="K327">
        <f>VLOOKUP(InputData[[#This Row],[PRODUCT ID]],MasterData[],6,0)</f>
        <v>142.80000000000001</v>
      </c>
      <c r="L327" s="11">
        <f>InputData[[#This Row],[QUANTITY]]*InputData[[#This Row],[BUYING PRIZE]]</f>
        <v>315</v>
      </c>
      <c r="M327" s="11">
        <f>InputData[[#This Row],[SELLING PRICE]]*InputData[[#This Row],[QUANTITY]]</f>
        <v>428.40000000000003</v>
      </c>
      <c r="N327" s="11">
        <f>YEAR(InputData[[#This Row],[DATE]])</f>
        <v>2022</v>
      </c>
      <c r="O327" s="15">
        <v>44653</v>
      </c>
      <c r="P327">
        <f>DAY(InputData[[#This Row],[DATE]])</f>
        <v>2</v>
      </c>
    </row>
    <row r="328" spans="1:16">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f>VLOOKUP(InputData[[#This Row],[PRODUCT ID]],MasterData[],5,0)</f>
        <v>90</v>
      </c>
      <c r="K328">
        <f>VLOOKUP(InputData[[#This Row],[PRODUCT ID]],MasterData[],6,0)</f>
        <v>115.2</v>
      </c>
      <c r="L328" s="11">
        <f>InputData[[#This Row],[QUANTITY]]*InputData[[#This Row],[BUYING PRIZE]]</f>
        <v>180</v>
      </c>
      <c r="M328" s="11">
        <f>InputData[[#This Row],[SELLING PRICE]]*InputData[[#This Row],[QUANTITY]]</f>
        <v>230.4</v>
      </c>
      <c r="N328" s="11">
        <f>YEAR(InputData[[#This Row],[DATE]])</f>
        <v>2022</v>
      </c>
      <c r="O328" s="15">
        <v>44657</v>
      </c>
      <c r="P328">
        <f>DAY(InputData[[#This Row],[DATE]])</f>
        <v>6</v>
      </c>
    </row>
    <row r="329" spans="1:16">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f>VLOOKUP(InputData[[#This Row],[PRODUCT ID]],MasterData[],5,0)</f>
        <v>18</v>
      </c>
      <c r="K329">
        <f>VLOOKUP(InputData[[#This Row],[PRODUCT ID]],MasterData[],6,0)</f>
        <v>24.66</v>
      </c>
      <c r="L329" s="11">
        <f>InputData[[#This Row],[QUANTITY]]*InputData[[#This Row],[BUYING PRIZE]]</f>
        <v>126</v>
      </c>
      <c r="M329" s="11">
        <f>InputData[[#This Row],[SELLING PRICE]]*InputData[[#This Row],[QUANTITY]]</f>
        <v>172.62</v>
      </c>
      <c r="N329" s="11">
        <f>YEAR(InputData[[#This Row],[DATE]])</f>
        <v>2022</v>
      </c>
      <c r="O329" s="15">
        <v>44658</v>
      </c>
      <c r="P329">
        <f>DAY(InputData[[#This Row],[DATE]])</f>
        <v>7</v>
      </c>
    </row>
    <row r="330" spans="1:16">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f>VLOOKUP(InputData[[#This Row],[PRODUCT ID]],MasterData[],5,0)</f>
        <v>37</v>
      </c>
      <c r="K330">
        <f>VLOOKUP(InputData[[#This Row],[PRODUCT ID]],MasterData[],6,0)</f>
        <v>42.55</v>
      </c>
      <c r="L330" s="11">
        <f>InputData[[#This Row],[QUANTITY]]*InputData[[#This Row],[BUYING PRIZE]]</f>
        <v>444</v>
      </c>
      <c r="M330" s="11">
        <f>InputData[[#This Row],[SELLING PRICE]]*InputData[[#This Row],[QUANTITY]]</f>
        <v>510.59999999999997</v>
      </c>
      <c r="N330" s="11">
        <f>YEAR(InputData[[#This Row],[DATE]])</f>
        <v>2022</v>
      </c>
      <c r="O330" s="15">
        <v>44660</v>
      </c>
      <c r="P330">
        <f>DAY(InputData[[#This Row],[DATE]])</f>
        <v>9</v>
      </c>
    </row>
    <row r="331" spans="1:16">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f>VLOOKUP(InputData[[#This Row],[PRODUCT ID]],MasterData[],5,0)</f>
        <v>105</v>
      </c>
      <c r="K331">
        <f>VLOOKUP(InputData[[#This Row],[PRODUCT ID]],MasterData[],6,0)</f>
        <v>142.80000000000001</v>
      </c>
      <c r="L331" s="11">
        <f>InputData[[#This Row],[QUANTITY]]*InputData[[#This Row],[BUYING PRIZE]]</f>
        <v>945</v>
      </c>
      <c r="M331" s="11">
        <f>InputData[[#This Row],[SELLING PRICE]]*InputData[[#This Row],[QUANTITY]]</f>
        <v>1285.2</v>
      </c>
      <c r="N331" s="11">
        <f>YEAR(InputData[[#This Row],[DATE]])</f>
        <v>2022</v>
      </c>
      <c r="O331" s="15">
        <v>44660</v>
      </c>
      <c r="P331">
        <f>DAY(InputData[[#This Row],[DATE]])</f>
        <v>9</v>
      </c>
    </row>
    <row r="332" spans="1:16">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f>VLOOKUP(InputData[[#This Row],[PRODUCT ID]],MasterData[],5,0)</f>
        <v>13</v>
      </c>
      <c r="K332">
        <f>VLOOKUP(InputData[[#This Row],[PRODUCT ID]],MasterData[],6,0)</f>
        <v>16.64</v>
      </c>
      <c r="L332" s="11">
        <f>InputData[[#This Row],[QUANTITY]]*InputData[[#This Row],[BUYING PRIZE]]</f>
        <v>182</v>
      </c>
      <c r="M332" s="11">
        <f>InputData[[#This Row],[SELLING PRICE]]*InputData[[#This Row],[QUANTITY]]</f>
        <v>232.96</v>
      </c>
      <c r="N332" s="11">
        <f>YEAR(InputData[[#This Row],[DATE]])</f>
        <v>2022</v>
      </c>
      <c r="O332" s="15">
        <v>44664</v>
      </c>
      <c r="P332">
        <f>DAY(InputData[[#This Row],[DATE]])</f>
        <v>13</v>
      </c>
    </row>
    <row r="333" spans="1:16">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f>VLOOKUP(InputData[[#This Row],[PRODUCT ID]],MasterData[],5,0)</f>
        <v>138</v>
      </c>
      <c r="K333">
        <f>VLOOKUP(InputData[[#This Row],[PRODUCT ID]],MasterData[],6,0)</f>
        <v>173.88</v>
      </c>
      <c r="L333" s="11">
        <f>InputData[[#This Row],[QUANTITY]]*InputData[[#This Row],[BUYING PRIZE]]</f>
        <v>1242</v>
      </c>
      <c r="M333" s="11">
        <f>InputData[[#This Row],[SELLING PRICE]]*InputData[[#This Row],[QUANTITY]]</f>
        <v>1564.92</v>
      </c>
      <c r="N333" s="11">
        <f>YEAR(InputData[[#This Row],[DATE]])</f>
        <v>2022</v>
      </c>
      <c r="O333" s="15">
        <v>44669</v>
      </c>
      <c r="P333">
        <f>DAY(InputData[[#This Row],[DATE]])</f>
        <v>18</v>
      </c>
    </row>
    <row r="334" spans="1:16">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f>VLOOKUP(InputData[[#This Row],[PRODUCT ID]],MasterData[],5,0)</f>
        <v>37</v>
      </c>
      <c r="K334">
        <f>VLOOKUP(InputData[[#This Row],[PRODUCT ID]],MasterData[],6,0)</f>
        <v>49.21</v>
      </c>
      <c r="L334" s="11">
        <f>InputData[[#This Row],[QUANTITY]]*InputData[[#This Row],[BUYING PRIZE]]</f>
        <v>74</v>
      </c>
      <c r="M334" s="11">
        <f>InputData[[#This Row],[SELLING PRICE]]*InputData[[#This Row],[QUANTITY]]</f>
        <v>98.42</v>
      </c>
      <c r="N334" s="11">
        <f>YEAR(InputData[[#This Row],[DATE]])</f>
        <v>2022</v>
      </c>
      <c r="O334" s="15">
        <v>44671</v>
      </c>
      <c r="P334">
        <f>DAY(InputData[[#This Row],[DATE]])</f>
        <v>20</v>
      </c>
    </row>
    <row r="335" spans="1:16">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f>VLOOKUP(InputData[[#This Row],[PRODUCT ID]],MasterData[],5,0)</f>
        <v>73</v>
      </c>
      <c r="K335">
        <f>VLOOKUP(InputData[[#This Row],[PRODUCT ID]],MasterData[],6,0)</f>
        <v>94.17</v>
      </c>
      <c r="L335" s="11">
        <f>InputData[[#This Row],[QUANTITY]]*InputData[[#This Row],[BUYING PRIZE]]</f>
        <v>292</v>
      </c>
      <c r="M335" s="11">
        <f>InputData[[#This Row],[SELLING PRICE]]*InputData[[#This Row],[QUANTITY]]</f>
        <v>376.68</v>
      </c>
      <c r="N335" s="11">
        <f>YEAR(InputData[[#This Row],[DATE]])</f>
        <v>2022</v>
      </c>
      <c r="O335" s="15">
        <v>44671</v>
      </c>
      <c r="P335">
        <f>DAY(InputData[[#This Row],[DATE]])</f>
        <v>20</v>
      </c>
    </row>
    <row r="336" spans="1:16">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f>VLOOKUP(InputData[[#This Row],[PRODUCT ID]],MasterData[],5,0)</f>
        <v>148</v>
      </c>
      <c r="K336">
        <f>VLOOKUP(InputData[[#This Row],[PRODUCT ID]],MasterData[],6,0)</f>
        <v>201.28</v>
      </c>
      <c r="L336" s="11">
        <f>InputData[[#This Row],[QUANTITY]]*InputData[[#This Row],[BUYING PRIZE]]</f>
        <v>296</v>
      </c>
      <c r="M336" s="11">
        <f>InputData[[#This Row],[SELLING PRICE]]*InputData[[#This Row],[QUANTITY]]</f>
        <v>402.56</v>
      </c>
      <c r="N336" s="11">
        <f>YEAR(InputData[[#This Row],[DATE]])</f>
        <v>2022</v>
      </c>
      <c r="O336" s="15">
        <v>44672</v>
      </c>
      <c r="P336">
        <f>DAY(InputData[[#This Row],[DATE]])</f>
        <v>21</v>
      </c>
    </row>
    <row r="337" spans="1:16">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f>VLOOKUP(InputData[[#This Row],[PRODUCT ID]],MasterData[],5,0)</f>
        <v>18</v>
      </c>
      <c r="K337">
        <f>VLOOKUP(InputData[[#This Row],[PRODUCT ID]],MasterData[],6,0)</f>
        <v>24.66</v>
      </c>
      <c r="L337" s="11">
        <f>InputData[[#This Row],[QUANTITY]]*InputData[[#This Row],[BUYING PRIZE]]</f>
        <v>252</v>
      </c>
      <c r="M337" s="11">
        <f>InputData[[#This Row],[SELLING PRICE]]*InputData[[#This Row],[QUANTITY]]</f>
        <v>345.24</v>
      </c>
      <c r="N337" s="11">
        <f>YEAR(InputData[[#This Row],[DATE]])</f>
        <v>2022</v>
      </c>
      <c r="O337" s="15">
        <v>44672</v>
      </c>
      <c r="P337">
        <f>DAY(InputData[[#This Row],[DATE]])</f>
        <v>21</v>
      </c>
    </row>
    <row r="338" spans="1:16">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f>VLOOKUP(InputData[[#This Row],[PRODUCT ID]],MasterData[],5,0)</f>
        <v>76</v>
      </c>
      <c r="K338">
        <f>VLOOKUP(InputData[[#This Row],[PRODUCT ID]],MasterData[],6,0)</f>
        <v>82.08</v>
      </c>
      <c r="L338" s="11">
        <f>InputData[[#This Row],[QUANTITY]]*InputData[[#This Row],[BUYING PRIZE]]</f>
        <v>1140</v>
      </c>
      <c r="M338" s="11">
        <f>InputData[[#This Row],[SELLING PRICE]]*InputData[[#This Row],[QUANTITY]]</f>
        <v>1231.2</v>
      </c>
      <c r="N338" s="11">
        <f>YEAR(InputData[[#This Row],[DATE]])</f>
        <v>2022</v>
      </c>
      <c r="O338" s="15">
        <v>44674</v>
      </c>
      <c r="P338">
        <f>DAY(InputData[[#This Row],[DATE]])</f>
        <v>23</v>
      </c>
    </row>
    <row r="339" spans="1:16">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f>VLOOKUP(InputData[[#This Row],[PRODUCT ID]],MasterData[],5,0)</f>
        <v>55</v>
      </c>
      <c r="K339">
        <f>VLOOKUP(InputData[[#This Row],[PRODUCT ID]],MasterData[],6,0)</f>
        <v>58.3</v>
      </c>
      <c r="L339" s="11">
        <f>InputData[[#This Row],[QUANTITY]]*InputData[[#This Row],[BUYING PRIZE]]</f>
        <v>220</v>
      </c>
      <c r="M339" s="11">
        <f>InputData[[#This Row],[SELLING PRICE]]*InputData[[#This Row],[QUANTITY]]</f>
        <v>233.2</v>
      </c>
      <c r="N339" s="11">
        <f>YEAR(InputData[[#This Row],[DATE]])</f>
        <v>2022</v>
      </c>
      <c r="O339" s="15">
        <v>44675</v>
      </c>
      <c r="P339">
        <f>DAY(InputData[[#This Row],[DATE]])</f>
        <v>24</v>
      </c>
    </row>
    <row r="340" spans="1:16">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f>VLOOKUP(InputData[[#This Row],[PRODUCT ID]],MasterData[],5,0)</f>
        <v>44</v>
      </c>
      <c r="K340">
        <f>VLOOKUP(InputData[[#This Row],[PRODUCT ID]],MasterData[],6,0)</f>
        <v>48.84</v>
      </c>
      <c r="L340" s="11">
        <f>InputData[[#This Row],[QUANTITY]]*InputData[[#This Row],[BUYING PRIZE]]</f>
        <v>396</v>
      </c>
      <c r="M340" s="11">
        <f>InputData[[#This Row],[SELLING PRICE]]*InputData[[#This Row],[QUANTITY]]</f>
        <v>439.56000000000006</v>
      </c>
      <c r="N340" s="11">
        <f>YEAR(InputData[[#This Row],[DATE]])</f>
        <v>2022</v>
      </c>
      <c r="O340" s="15">
        <v>44676</v>
      </c>
      <c r="P340">
        <f>DAY(InputData[[#This Row],[DATE]])</f>
        <v>25</v>
      </c>
    </row>
    <row r="341" spans="1:16">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f>VLOOKUP(InputData[[#This Row],[PRODUCT ID]],MasterData[],5,0)</f>
        <v>71</v>
      </c>
      <c r="K341">
        <f>VLOOKUP(InputData[[#This Row],[PRODUCT ID]],MasterData[],6,0)</f>
        <v>80.94</v>
      </c>
      <c r="L341" s="11">
        <f>InputData[[#This Row],[QUANTITY]]*InputData[[#This Row],[BUYING PRIZE]]</f>
        <v>568</v>
      </c>
      <c r="M341" s="11">
        <f>InputData[[#This Row],[SELLING PRICE]]*InputData[[#This Row],[QUANTITY]]</f>
        <v>647.52</v>
      </c>
      <c r="N341" s="11">
        <f>YEAR(InputData[[#This Row],[DATE]])</f>
        <v>2022</v>
      </c>
      <c r="O341" s="15">
        <v>44676</v>
      </c>
      <c r="P341">
        <f>DAY(InputData[[#This Row],[DATE]])</f>
        <v>25</v>
      </c>
    </row>
    <row r="342" spans="1:16">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f>VLOOKUP(InputData[[#This Row],[PRODUCT ID]],MasterData[],5,0)</f>
        <v>48</v>
      </c>
      <c r="K342">
        <f>VLOOKUP(InputData[[#This Row],[PRODUCT ID]],MasterData[],6,0)</f>
        <v>57.120000000000005</v>
      </c>
      <c r="L342" s="11">
        <f>InputData[[#This Row],[QUANTITY]]*InputData[[#This Row],[BUYING PRIZE]]</f>
        <v>96</v>
      </c>
      <c r="M342" s="11">
        <f>InputData[[#This Row],[SELLING PRICE]]*InputData[[#This Row],[QUANTITY]]</f>
        <v>114.24000000000001</v>
      </c>
      <c r="N342" s="11">
        <f>YEAR(InputData[[#This Row],[DATE]])</f>
        <v>2022</v>
      </c>
      <c r="O342" s="15">
        <v>44677</v>
      </c>
      <c r="P342">
        <f>DAY(InputData[[#This Row],[DATE]])</f>
        <v>26</v>
      </c>
    </row>
    <row r="343" spans="1:16">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f>VLOOKUP(InputData[[#This Row],[PRODUCT ID]],MasterData[],5,0)</f>
        <v>112</v>
      </c>
      <c r="K343">
        <f>VLOOKUP(InputData[[#This Row],[PRODUCT ID]],MasterData[],6,0)</f>
        <v>146.72</v>
      </c>
      <c r="L343" s="11">
        <f>InputData[[#This Row],[QUANTITY]]*InputData[[#This Row],[BUYING PRIZE]]</f>
        <v>1568</v>
      </c>
      <c r="M343" s="11">
        <f>InputData[[#This Row],[SELLING PRICE]]*InputData[[#This Row],[QUANTITY]]</f>
        <v>2054.08</v>
      </c>
      <c r="N343" s="11">
        <f>YEAR(InputData[[#This Row],[DATE]])</f>
        <v>2022</v>
      </c>
      <c r="O343" s="15">
        <v>44679</v>
      </c>
      <c r="P343">
        <f>DAY(InputData[[#This Row],[DATE]])</f>
        <v>28</v>
      </c>
    </row>
    <row r="344" spans="1:16">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f>VLOOKUP(InputData[[#This Row],[PRODUCT ID]],MasterData[],5,0)</f>
        <v>13</v>
      </c>
      <c r="K344">
        <f>VLOOKUP(InputData[[#This Row],[PRODUCT ID]],MasterData[],6,0)</f>
        <v>16.64</v>
      </c>
      <c r="L344" s="11">
        <f>InputData[[#This Row],[QUANTITY]]*InputData[[#This Row],[BUYING PRIZE]]</f>
        <v>169</v>
      </c>
      <c r="M344" s="11">
        <f>InputData[[#This Row],[SELLING PRICE]]*InputData[[#This Row],[QUANTITY]]</f>
        <v>216.32</v>
      </c>
      <c r="N344" s="11">
        <f>YEAR(InputData[[#This Row],[DATE]])</f>
        <v>2022</v>
      </c>
      <c r="O344" s="15">
        <v>44681</v>
      </c>
      <c r="P344">
        <f>DAY(InputData[[#This Row],[DATE]])</f>
        <v>30</v>
      </c>
    </row>
    <row r="345" spans="1:16">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f>VLOOKUP(InputData[[#This Row],[PRODUCT ID]],MasterData[],5,0)</f>
        <v>48</v>
      </c>
      <c r="K345">
        <f>VLOOKUP(InputData[[#This Row],[PRODUCT ID]],MasterData[],6,0)</f>
        <v>57.120000000000005</v>
      </c>
      <c r="L345" s="11">
        <f>InputData[[#This Row],[QUANTITY]]*InputData[[#This Row],[BUYING PRIZE]]</f>
        <v>384</v>
      </c>
      <c r="M345" s="11">
        <f>InputData[[#This Row],[SELLING PRICE]]*InputData[[#This Row],[QUANTITY]]</f>
        <v>456.96000000000004</v>
      </c>
      <c r="N345" s="11">
        <f>YEAR(InputData[[#This Row],[DATE]])</f>
        <v>2022</v>
      </c>
      <c r="O345" s="15">
        <v>44681</v>
      </c>
      <c r="P345">
        <f>DAY(InputData[[#This Row],[DATE]])</f>
        <v>30</v>
      </c>
    </row>
    <row r="346" spans="1:16">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f>VLOOKUP(InputData[[#This Row],[PRODUCT ID]],MasterData[],5,0)</f>
        <v>55</v>
      </c>
      <c r="K346">
        <f>VLOOKUP(InputData[[#This Row],[PRODUCT ID]],MasterData[],6,0)</f>
        <v>58.3</v>
      </c>
      <c r="L346" s="11">
        <f>InputData[[#This Row],[QUANTITY]]*InputData[[#This Row],[BUYING PRIZE]]</f>
        <v>495</v>
      </c>
      <c r="M346" s="11">
        <f>InputData[[#This Row],[SELLING PRICE]]*InputData[[#This Row],[QUANTITY]]</f>
        <v>524.69999999999993</v>
      </c>
      <c r="N346" s="11">
        <f>YEAR(InputData[[#This Row],[DATE]])</f>
        <v>2022</v>
      </c>
      <c r="O346" s="15">
        <v>44682</v>
      </c>
      <c r="P346">
        <f>DAY(InputData[[#This Row],[DATE]])</f>
        <v>1</v>
      </c>
    </row>
    <row r="347" spans="1:16">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f>VLOOKUP(InputData[[#This Row],[PRODUCT ID]],MasterData[],5,0)</f>
        <v>95</v>
      </c>
      <c r="K347">
        <f>VLOOKUP(InputData[[#This Row],[PRODUCT ID]],MasterData[],6,0)</f>
        <v>119.7</v>
      </c>
      <c r="L347" s="11">
        <f>InputData[[#This Row],[QUANTITY]]*InputData[[#This Row],[BUYING PRIZE]]</f>
        <v>570</v>
      </c>
      <c r="M347" s="11">
        <f>InputData[[#This Row],[SELLING PRICE]]*InputData[[#This Row],[QUANTITY]]</f>
        <v>718.2</v>
      </c>
      <c r="N347" s="11">
        <f>YEAR(InputData[[#This Row],[DATE]])</f>
        <v>2022</v>
      </c>
      <c r="O347" s="15">
        <v>44682</v>
      </c>
      <c r="P347">
        <f>DAY(InputData[[#This Row],[DATE]])</f>
        <v>1</v>
      </c>
    </row>
    <row r="348" spans="1:16">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f>VLOOKUP(InputData[[#This Row],[PRODUCT ID]],MasterData[],5,0)</f>
        <v>112</v>
      </c>
      <c r="K348">
        <f>VLOOKUP(InputData[[#This Row],[PRODUCT ID]],MasterData[],6,0)</f>
        <v>122.08</v>
      </c>
      <c r="L348" s="11">
        <f>InputData[[#This Row],[QUANTITY]]*InputData[[#This Row],[BUYING PRIZE]]</f>
        <v>448</v>
      </c>
      <c r="M348" s="11">
        <f>InputData[[#This Row],[SELLING PRICE]]*InputData[[#This Row],[QUANTITY]]</f>
        <v>488.32</v>
      </c>
      <c r="N348" s="11">
        <f>YEAR(InputData[[#This Row],[DATE]])</f>
        <v>2022</v>
      </c>
      <c r="O348" s="15">
        <v>44683</v>
      </c>
      <c r="P348">
        <f>DAY(InputData[[#This Row],[DATE]])</f>
        <v>2</v>
      </c>
    </row>
    <row r="349" spans="1:16">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f>VLOOKUP(InputData[[#This Row],[PRODUCT ID]],MasterData[],5,0)</f>
        <v>61</v>
      </c>
      <c r="K349">
        <f>VLOOKUP(InputData[[#This Row],[PRODUCT ID]],MasterData[],6,0)</f>
        <v>76.25</v>
      </c>
      <c r="L349" s="11">
        <f>InputData[[#This Row],[QUANTITY]]*InputData[[#This Row],[BUYING PRIZE]]</f>
        <v>610</v>
      </c>
      <c r="M349" s="11">
        <f>InputData[[#This Row],[SELLING PRICE]]*InputData[[#This Row],[QUANTITY]]</f>
        <v>762.5</v>
      </c>
      <c r="N349" s="11">
        <f>YEAR(InputData[[#This Row],[DATE]])</f>
        <v>2022</v>
      </c>
      <c r="O349" s="15">
        <v>44685</v>
      </c>
      <c r="P349">
        <f>DAY(InputData[[#This Row],[DATE]])</f>
        <v>4</v>
      </c>
    </row>
    <row r="350" spans="1:16">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f>VLOOKUP(InputData[[#This Row],[PRODUCT ID]],MasterData[],5,0)</f>
        <v>55</v>
      </c>
      <c r="K350">
        <f>VLOOKUP(InputData[[#This Row],[PRODUCT ID]],MasterData[],6,0)</f>
        <v>58.3</v>
      </c>
      <c r="L350" s="11">
        <f>InputData[[#This Row],[QUANTITY]]*InputData[[#This Row],[BUYING PRIZE]]</f>
        <v>385</v>
      </c>
      <c r="M350" s="11">
        <f>InputData[[#This Row],[SELLING PRICE]]*InputData[[#This Row],[QUANTITY]]</f>
        <v>408.09999999999997</v>
      </c>
      <c r="N350" s="11">
        <f>YEAR(InputData[[#This Row],[DATE]])</f>
        <v>2022</v>
      </c>
      <c r="O350" s="15">
        <v>44687</v>
      </c>
      <c r="P350">
        <f>DAY(InputData[[#This Row],[DATE]])</f>
        <v>6</v>
      </c>
    </row>
    <row r="351" spans="1:16">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f>VLOOKUP(InputData[[#This Row],[PRODUCT ID]],MasterData[],5,0)</f>
        <v>12</v>
      </c>
      <c r="K351">
        <f>VLOOKUP(InputData[[#This Row],[PRODUCT ID]],MasterData[],6,0)</f>
        <v>15.719999999999999</v>
      </c>
      <c r="L351" s="11">
        <f>InputData[[#This Row],[QUANTITY]]*InputData[[#This Row],[BUYING PRIZE]]</f>
        <v>48</v>
      </c>
      <c r="M351" s="11">
        <f>InputData[[#This Row],[SELLING PRICE]]*InputData[[#This Row],[QUANTITY]]</f>
        <v>62.879999999999995</v>
      </c>
      <c r="N351" s="11">
        <f>YEAR(InputData[[#This Row],[DATE]])</f>
        <v>2022</v>
      </c>
      <c r="O351" s="15">
        <v>44688</v>
      </c>
      <c r="P351">
        <f>DAY(InputData[[#This Row],[DATE]])</f>
        <v>7</v>
      </c>
    </row>
    <row r="352" spans="1:16">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f>VLOOKUP(InputData[[#This Row],[PRODUCT ID]],MasterData[],5,0)</f>
        <v>48</v>
      </c>
      <c r="K352">
        <f>VLOOKUP(InputData[[#This Row],[PRODUCT ID]],MasterData[],6,0)</f>
        <v>57.120000000000005</v>
      </c>
      <c r="L352" s="11">
        <f>InputData[[#This Row],[QUANTITY]]*InputData[[#This Row],[BUYING PRIZE]]</f>
        <v>48</v>
      </c>
      <c r="M352" s="11">
        <f>InputData[[#This Row],[SELLING PRICE]]*InputData[[#This Row],[QUANTITY]]</f>
        <v>57.120000000000005</v>
      </c>
      <c r="N352" s="11">
        <f>YEAR(InputData[[#This Row],[DATE]])</f>
        <v>2022</v>
      </c>
      <c r="O352" s="15">
        <v>44688</v>
      </c>
      <c r="P352">
        <f>DAY(InputData[[#This Row],[DATE]])</f>
        <v>7</v>
      </c>
    </row>
    <row r="353" spans="1:16">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f>VLOOKUP(InputData[[#This Row],[PRODUCT ID]],MasterData[],5,0)</f>
        <v>121</v>
      </c>
      <c r="K353">
        <f>VLOOKUP(InputData[[#This Row],[PRODUCT ID]],MasterData[],6,0)</f>
        <v>141.57</v>
      </c>
      <c r="L353" s="11">
        <f>InputData[[#This Row],[QUANTITY]]*InputData[[#This Row],[BUYING PRIZE]]</f>
        <v>847</v>
      </c>
      <c r="M353" s="11">
        <f>InputData[[#This Row],[SELLING PRICE]]*InputData[[#This Row],[QUANTITY]]</f>
        <v>990.99</v>
      </c>
      <c r="N353" s="11">
        <f>YEAR(InputData[[#This Row],[DATE]])</f>
        <v>2022</v>
      </c>
      <c r="O353" s="15">
        <v>44689</v>
      </c>
      <c r="P353">
        <f>DAY(InputData[[#This Row],[DATE]])</f>
        <v>8</v>
      </c>
    </row>
    <row r="354" spans="1:16">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f>VLOOKUP(InputData[[#This Row],[PRODUCT ID]],MasterData[],5,0)</f>
        <v>134</v>
      </c>
      <c r="K354">
        <f>VLOOKUP(InputData[[#This Row],[PRODUCT ID]],MasterData[],6,0)</f>
        <v>156.78</v>
      </c>
      <c r="L354" s="11">
        <f>InputData[[#This Row],[QUANTITY]]*InputData[[#This Row],[BUYING PRIZE]]</f>
        <v>1608</v>
      </c>
      <c r="M354" s="11">
        <f>InputData[[#This Row],[SELLING PRICE]]*InputData[[#This Row],[QUANTITY]]</f>
        <v>1881.3600000000001</v>
      </c>
      <c r="N354" s="11">
        <f>YEAR(InputData[[#This Row],[DATE]])</f>
        <v>2022</v>
      </c>
      <c r="O354" s="15">
        <v>44690</v>
      </c>
      <c r="P354">
        <f>DAY(InputData[[#This Row],[DATE]])</f>
        <v>9</v>
      </c>
    </row>
    <row r="355" spans="1:16">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f>VLOOKUP(InputData[[#This Row],[PRODUCT ID]],MasterData[],5,0)</f>
        <v>6</v>
      </c>
      <c r="K355">
        <f>VLOOKUP(InputData[[#This Row],[PRODUCT ID]],MasterData[],6,0)</f>
        <v>7.8599999999999994</v>
      </c>
      <c r="L355" s="11">
        <f>InputData[[#This Row],[QUANTITY]]*InputData[[#This Row],[BUYING PRIZE]]</f>
        <v>36</v>
      </c>
      <c r="M355" s="11">
        <f>InputData[[#This Row],[SELLING PRICE]]*InputData[[#This Row],[QUANTITY]]</f>
        <v>47.16</v>
      </c>
      <c r="N355" s="11">
        <f>YEAR(InputData[[#This Row],[DATE]])</f>
        <v>2022</v>
      </c>
      <c r="O355" s="15">
        <v>44691</v>
      </c>
      <c r="P355">
        <f>DAY(InputData[[#This Row],[DATE]])</f>
        <v>10</v>
      </c>
    </row>
    <row r="356" spans="1:16">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f>VLOOKUP(InputData[[#This Row],[PRODUCT ID]],MasterData[],5,0)</f>
        <v>44</v>
      </c>
      <c r="K356">
        <f>VLOOKUP(InputData[[#This Row],[PRODUCT ID]],MasterData[],6,0)</f>
        <v>48.4</v>
      </c>
      <c r="L356" s="11">
        <f>InputData[[#This Row],[QUANTITY]]*InputData[[#This Row],[BUYING PRIZE]]</f>
        <v>308</v>
      </c>
      <c r="M356" s="11">
        <f>InputData[[#This Row],[SELLING PRICE]]*InputData[[#This Row],[QUANTITY]]</f>
        <v>338.8</v>
      </c>
      <c r="N356" s="11">
        <f>YEAR(InputData[[#This Row],[DATE]])</f>
        <v>2022</v>
      </c>
      <c r="O356" s="15">
        <v>44693</v>
      </c>
      <c r="P356">
        <f>DAY(InputData[[#This Row],[DATE]])</f>
        <v>12</v>
      </c>
    </row>
    <row r="357" spans="1:16">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f>VLOOKUP(InputData[[#This Row],[PRODUCT ID]],MasterData[],5,0)</f>
        <v>73</v>
      </c>
      <c r="K357">
        <f>VLOOKUP(InputData[[#This Row],[PRODUCT ID]],MasterData[],6,0)</f>
        <v>94.17</v>
      </c>
      <c r="L357" s="11">
        <f>InputData[[#This Row],[QUANTITY]]*InputData[[#This Row],[BUYING PRIZE]]</f>
        <v>365</v>
      </c>
      <c r="M357" s="11">
        <f>InputData[[#This Row],[SELLING PRICE]]*InputData[[#This Row],[QUANTITY]]</f>
        <v>470.85</v>
      </c>
      <c r="N357" s="11">
        <f>YEAR(InputData[[#This Row],[DATE]])</f>
        <v>2022</v>
      </c>
      <c r="O357" s="15">
        <v>44694</v>
      </c>
      <c r="P357">
        <f>DAY(InputData[[#This Row],[DATE]])</f>
        <v>13</v>
      </c>
    </row>
    <row r="358" spans="1:16">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f>VLOOKUP(InputData[[#This Row],[PRODUCT ID]],MasterData[],5,0)</f>
        <v>83</v>
      </c>
      <c r="K358">
        <f>VLOOKUP(InputData[[#This Row],[PRODUCT ID]],MasterData[],6,0)</f>
        <v>94.62</v>
      </c>
      <c r="L358" s="11">
        <f>InputData[[#This Row],[QUANTITY]]*InputData[[#This Row],[BUYING PRIZE]]</f>
        <v>1162</v>
      </c>
      <c r="M358" s="11">
        <f>InputData[[#This Row],[SELLING PRICE]]*InputData[[#This Row],[QUANTITY]]</f>
        <v>1324.68</v>
      </c>
      <c r="N358" s="11">
        <f>YEAR(InputData[[#This Row],[DATE]])</f>
        <v>2022</v>
      </c>
      <c r="O358" s="15">
        <v>44695</v>
      </c>
      <c r="P358">
        <f>DAY(InputData[[#This Row],[DATE]])</f>
        <v>14</v>
      </c>
    </row>
    <row r="359" spans="1:16">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f>VLOOKUP(InputData[[#This Row],[PRODUCT ID]],MasterData[],5,0)</f>
        <v>61</v>
      </c>
      <c r="K359">
        <f>VLOOKUP(InputData[[#This Row],[PRODUCT ID]],MasterData[],6,0)</f>
        <v>76.25</v>
      </c>
      <c r="L359" s="11">
        <f>InputData[[#This Row],[QUANTITY]]*InputData[[#This Row],[BUYING PRIZE]]</f>
        <v>305</v>
      </c>
      <c r="M359" s="11">
        <f>InputData[[#This Row],[SELLING PRICE]]*InputData[[#This Row],[QUANTITY]]</f>
        <v>381.25</v>
      </c>
      <c r="N359" s="11">
        <f>YEAR(InputData[[#This Row],[DATE]])</f>
        <v>2022</v>
      </c>
      <c r="O359" s="15">
        <v>44696</v>
      </c>
      <c r="P359">
        <f>DAY(InputData[[#This Row],[DATE]])</f>
        <v>15</v>
      </c>
    </row>
    <row r="360" spans="1:16">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f>VLOOKUP(InputData[[#This Row],[PRODUCT ID]],MasterData[],5,0)</f>
        <v>148</v>
      </c>
      <c r="K360">
        <f>VLOOKUP(InputData[[#This Row],[PRODUCT ID]],MasterData[],6,0)</f>
        <v>164.28</v>
      </c>
      <c r="L360" s="11">
        <f>InputData[[#This Row],[QUANTITY]]*InputData[[#This Row],[BUYING PRIZE]]</f>
        <v>1924</v>
      </c>
      <c r="M360" s="11">
        <f>InputData[[#This Row],[SELLING PRICE]]*InputData[[#This Row],[QUANTITY]]</f>
        <v>2135.64</v>
      </c>
      <c r="N360" s="11">
        <f>YEAR(InputData[[#This Row],[DATE]])</f>
        <v>2022</v>
      </c>
      <c r="O360" s="15">
        <v>44697</v>
      </c>
      <c r="P360">
        <f>DAY(InputData[[#This Row],[DATE]])</f>
        <v>16</v>
      </c>
    </row>
    <row r="361" spans="1:16">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f>VLOOKUP(InputData[[#This Row],[PRODUCT ID]],MasterData[],5,0)</f>
        <v>93</v>
      </c>
      <c r="K361">
        <f>VLOOKUP(InputData[[#This Row],[PRODUCT ID]],MasterData[],6,0)</f>
        <v>104.16</v>
      </c>
      <c r="L361" s="11">
        <f>InputData[[#This Row],[QUANTITY]]*InputData[[#This Row],[BUYING PRIZE]]</f>
        <v>1209</v>
      </c>
      <c r="M361" s="11">
        <f>InputData[[#This Row],[SELLING PRICE]]*InputData[[#This Row],[QUANTITY]]</f>
        <v>1354.08</v>
      </c>
      <c r="N361" s="11">
        <f>YEAR(InputData[[#This Row],[DATE]])</f>
        <v>2022</v>
      </c>
      <c r="O361" s="15">
        <v>44697</v>
      </c>
      <c r="P361">
        <f>DAY(InputData[[#This Row],[DATE]])</f>
        <v>16</v>
      </c>
    </row>
    <row r="362" spans="1:16">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f>VLOOKUP(InputData[[#This Row],[PRODUCT ID]],MasterData[],5,0)</f>
        <v>48</v>
      </c>
      <c r="K362">
        <f>VLOOKUP(InputData[[#This Row],[PRODUCT ID]],MasterData[],6,0)</f>
        <v>57.120000000000005</v>
      </c>
      <c r="L362" s="11">
        <f>InputData[[#This Row],[QUANTITY]]*InputData[[#This Row],[BUYING PRIZE]]</f>
        <v>384</v>
      </c>
      <c r="M362" s="11">
        <f>InputData[[#This Row],[SELLING PRICE]]*InputData[[#This Row],[QUANTITY]]</f>
        <v>456.96000000000004</v>
      </c>
      <c r="N362" s="11">
        <f>YEAR(InputData[[#This Row],[DATE]])</f>
        <v>2022</v>
      </c>
      <c r="O362" s="15">
        <v>44698</v>
      </c>
      <c r="P362">
        <f>DAY(InputData[[#This Row],[DATE]])</f>
        <v>17</v>
      </c>
    </row>
    <row r="363" spans="1:16">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f>VLOOKUP(InputData[[#This Row],[PRODUCT ID]],MasterData[],5,0)</f>
        <v>48</v>
      </c>
      <c r="K363">
        <f>VLOOKUP(InputData[[#This Row],[PRODUCT ID]],MasterData[],6,0)</f>
        <v>57.120000000000005</v>
      </c>
      <c r="L363" s="11">
        <f>InputData[[#This Row],[QUANTITY]]*InputData[[#This Row],[BUYING PRIZE]]</f>
        <v>192</v>
      </c>
      <c r="M363" s="11">
        <f>InputData[[#This Row],[SELLING PRICE]]*InputData[[#This Row],[QUANTITY]]</f>
        <v>228.48000000000002</v>
      </c>
      <c r="N363" s="11">
        <f>YEAR(InputData[[#This Row],[DATE]])</f>
        <v>2022</v>
      </c>
      <c r="O363" s="15">
        <v>44699</v>
      </c>
      <c r="P363">
        <f>DAY(InputData[[#This Row],[DATE]])</f>
        <v>18</v>
      </c>
    </row>
    <row r="364" spans="1:16">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f>VLOOKUP(InputData[[#This Row],[PRODUCT ID]],MasterData[],5,0)</f>
        <v>72</v>
      </c>
      <c r="K364">
        <f>VLOOKUP(InputData[[#This Row],[PRODUCT ID]],MasterData[],6,0)</f>
        <v>79.92</v>
      </c>
      <c r="L364" s="11">
        <f>InputData[[#This Row],[QUANTITY]]*InputData[[#This Row],[BUYING PRIZE]]</f>
        <v>576</v>
      </c>
      <c r="M364" s="11">
        <f>InputData[[#This Row],[SELLING PRICE]]*InputData[[#This Row],[QUANTITY]]</f>
        <v>639.36</v>
      </c>
      <c r="N364" s="11">
        <f>YEAR(InputData[[#This Row],[DATE]])</f>
        <v>2022</v>
      </c>
      <c r="O364" s="15">
        <v>44699</v>
      </c>
      <c r="P364">
        <f>DAY(InputData[[#This Row],[DATE]])</f>
        <v>18</v>
      </c>
    </row>
    <row r="365" spans="1:16">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f>VLOOKUP(InputData[[#This Row],[PRODUCT ID]],MasterData[],5,0)</f>
        <v>76</v>
      </c>
      <c r="K365">
        <f>VLOOKUP(InputData[[#This Row],[PRODUCT ID]],MasterData[],6,0)</f>
        <v>82.08</v>
      </c>
      <c r="L365" s="11">
        <f>InputData[[#This Row],[QUANTITY]]*InputData[[#This Row],[BUYING PRIZE]]</f>
        <v>1140</v>
      </c>
      <c r="M365" s="11">
        <f>InputData[[#This Row],[SELLING PRICE]]*InputData[[#This Row],[QUANTITY]]</f>
        <v>1231.2</v>
      </c>
      <c r="N365" s="11">
        <f>YEAR(InputData[[#This Row],[DATE]])</f>
        <v>2022</v>
      </c>
      <c r="O365" s="15">
        <v>44701</v>
      </c>
      <c r="P365">
        <f>DAY(InputData[[#This Row],[DATE]])</f>
        <v>20</v>
      </c>
    </row>
    <row r="366" spans="1:16">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f>VLOOKUP(InputData[[#This Row],[PRODUCT ID]],MasterData[],5,0)</f>
        <v>12</v>
      </c>
      <c r="K366">
        <f>VLOOKUP(InputData[[#This Row],[PRODUCT ID]],MasterData[],6,0)</f>
        <v>15.719999999999999</v>
      </c>
      <c r="L366" s="11">
        <f>InputData[[#This Row],[QUANTITY]]*InputData[[#This Row],[BUYING PRIZE]]</f>
        <v>144</v>
      </c>
      <c r="M366" s="11">
        <f>InputData[[#This Row],[SELLING PRICE]]*InputData[[#This Row],[QUANTITY]]</f>
        <v>188.64</v>
      </c>
      <c r="N366" s="11">
        <f>YEAR(InputData[[#This Row],[DATE]])</f>
        <v>2022</v>
      </c>
      <c r="O366" s="15">
        <v>44703</v>
      </c>
      <c r="P366">
        <f>DAY(InputData[[#This Row],[DATE]])</f>
        <v>22</v>
      </c>
    </row>
    <row r="367" spans="1:16">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f>VLOOKUP(InputData[[#This Row],[PRODUCT ID]],MasterData[],5,0)</f>
        <v>105</v>
      </c>
      <c r="K367">
        <f>VLOOKUP(InputData[[#This Row],[PRODUCT ID]],MasterData[],6,0)</f>
        <v>142.80000000000001</v>
      </c>
      <c r="L367" s="11">
        <f>InputData[[#This Row],[QUANTITY]]*InputData[[#This Row],[BUYING PRIZE]]</f>
        <v>735</v>
      </c>
      <c r="M367" s="11">
        <f>InputData[[#This Row],[SELLING PRICE]]*InputData[[#This Row],[QUANTITY]]</f>
        <v>999.60000000000014</v>
      </c>
      <c r="N367" s="11">
        <f>YEAR(InputData[[#This Row],[DATE]])</f>
        <v>2022</v>
      </c>
      <c r="O367" s="15">
        <v>44706</v>
      </c>
      <c r="P367">
        <f>DAY(InputData[[#This Row],[DATE]])</f>
        <v>25</v>
      </c>
    </row>
    <row r="368" spans="1:16">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f>VLOOKUP(InputData[[#This Row],[PRODUCT ID]],MasterData[],5,0)</f>
        <v>37</v>
      </c>
      <c r="K368">
        <f>VLOOKUP(InputData[[#This Row],[PRODUCT ID]],MasterData[],6,0)</f>
        <v>41.81</v>
      </c>
      <c r="L368" s="11">
        <f>InputData[[#This Row],[QUANTITY]]*InputData[[#This Row],[BUYING PRIZE]]</f>
        <v>74</v>
      </c>
      <c r="M368" s="11">
        <f>InputData[[#This Row],[SELLING PRICE]]*InputData[[#This Row],[QUANTITY]]</f>
        <v>83.62</v>
      </c>
      <c r="N368" s="11">
        <f>YEAR(InputData[[#This Row],[DATE]])</f>
        <v>2022</v>
      </c>
      <c r="O368" s="15">
        <v>44707</v>
      </c>
      <c r="P368">
        <f>DAY(InputData[[#This Row],[DATE]])</f>
        <v>26</v>
      </c>
    </row>
    <row r="369" spans="1:16">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f>VLOOKUP(InputData[[#This Row],[PRODUCT ID]],MasterData[],5,0)</f>
        <v>48</v>
      </c>
      <c r="K369">
        <f>VLOOKUP(InputData[[#This Row],[PRODUCT ID]],MasterData[],6,0)</f>
        <v>57.120000000000005</v>
      </c>
      <c r="L369" s="11">
        <f>InputData[[#This Row],[QUANTITY]]*InputData[[#This Row],[BUYING PRIZE]]</f>
        <v>96</v>
      </c>
      <c r="M369" s="11">
        <f>InputData[[#This Row],[SELLING PRICE]]*InputData[[#This Row],[QUANTITY]]</f>
        <v>114.24000000000001</v>
      </c>
      <c r="N369" s="11">
        <f>YEAR(InputData[[#This Row],[DATE]])</f>
        <v>2022</v>
      </c>
      <c r="O369" s="15">
        <v>44707</v>
      </c>
      <c r="P369">
        <f>DAY(InputData[[#This Row],[DATE]])</f>
        <v>26</v>
      </c>
    </row>
    <row r="370" spans="1:16">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f>VLOOKUP(InputData[[#This Row],[PRODUCT ID]],MasterData[],5,0)</f>
        <v>138</v>
      </c>
      <c r="K370">
        <f>VLOOKUP(InputData[[#This Row],[PRODUCT ID]],MasterData[],6,0)</f>
        <v>173.88</v>
      </c>
      <c r="L370" s="11">
        <f>InputData[[#This Row],[QUANTITY]]*InputData[[#This Row],[BUYING PRIZE]]</f>
        <v>1380</v>
      </c>
      <c r="M370" s="11">
        <f>InputData[[#This Row],[SELLING PRICE]]*InputData[[#This Row],[QUANTITY]]</f>
        <v>1738.8</v>
      </c>
      <c r="N370" s="11">
        <f>YEAR(InputData[[#This Row],[DATE]])</f>
        <v>2022</v>
      </c>
      <c r="O370" s="15">
        <v>44709</v>
      </c>
      <c r="P370">
        <f>DAY(InputData[[#This Row],[DATE]])</f>
        <v>28</v>
      </c>
    </row>
    <row r="371" spans="1:16">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f>VLOOKUP(InputData[[#This Row],[PRODUCT ID]],MasterData[],5,0)</f>
        <v>83</v>
      </c>
      <c r="K371">
        <f>VLOOKUP(InputData[[#This Row],[PRODUCT ID]],MasterData[],6,0)</f>
        <v>94.62</v>
      </c>
      <c r="L371" s="11">
        <f>InputData[[#This Row],[QUANTITY]]*InputData[[#This Row],[BUYING PRIZE]]</f>
        <v>415</v>
      </c>
      <c r="M371" s="11">
        <f>InputData[[#This Row],[SELLING PRICE]]*InputData[[#This Row],[QUANTITY]]</f>
        <v>473.1</v>
      </c>
      <c r="N371" s="11">
        <f>YEAR(InputData[[#This Row],[DATE]])</f>
        <v>2022</v>
      </c>
      <c r="O371" s="15">
        <v>44709</v>
      </c>
      <c r="P371">
        <f>DAY(InputData[[#This Row],[DATE]])</f>
        <v>28</v>
      </c>
    </row>
    <row r="372" spans="1:16">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f>VLOOKUP(InputData[[#This Row],[PRODUCT ID]],MasterData[],5,0)</f>
        <v>148</v>
      </c>
      <c r="K372">
        <f>VLOOKUP(InputData[[#This Row],[PRODUCT ID]],MasterData[],6,0)</f>
        <v>164.28</v>
      </c>
      <c r="L372" s="11">
        <f>InputData[[#This Row],[QUANTITY]]*InputData[[#This Row],[BUYING PRIZE]]</f>
        <v>1332</v>
      </c>
      <c r="M372" s="11">
        <f>InputData[[#This Row],[SELLING PRICE]]*InputData[[#This Row],[QUANTITY]]</f>
        <v>1478.52</v>
      </c>
      <c r="N372" s="11">
        <f>YEAR(InputData[[#This Row],[DATE]])</f>
        <v>2022</v>
      </c>
      <c r="O372" s="15">
        <v>44709</v>
      </c>
      <c r="P372">
        <f>DAY(InputData[[#This Row],[DATE]])</f>
        <v>28</v>
      </c>
    </row>
    <row r="373" spans="1:16">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f>VLOOKUP(InputData[[#This Row],[PRODUCT ID]],MasterData[],5,0)</f>
        <v>44</v>
      </c>
      <c r="K373">
        <f>VLOOKUP(InputData[[#This Row],[PRODUCT ID]],MasterData[],6,0)</f>
        <v>48.84</v>
      </c>
      <c r="L373" s="11">
        <f>InputData[[#This Row],[QUANTITY]]*InputData[[#This Row],[BUYING PRIZE]]</f>
        <v>528</v>
      </c>
      <c r="M373" s="11">
        <f>InputData[[#This Row],[SELLING PRICE]]*InputData[[#This Row],[QUANTITY]]</f>
        <v>586.08000000000004</v>
      </c>
      <c r="N373" s="11">
        <f>YEAR(InputData[[#This Row],[DATE]])</f>
        <v>2022</v>
      </c>
      <c r="O373" s="15">
        <v>44709</v>
      </c>
      <c r="P373">
        <f>DAY(InputData[[#This Row],[DATE]])</f>
        <v>28</v>
      </c>
    </row>
    <row r="374" spans="1:16">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f>VLOOKUP(InputData[[#This Row],[PRODUCT ID]],MasterData[],5,0)</f>
        <v>61</v>
      </c>
      <c r="K374">
        <f>VLOOKUP(InputData[[#This Row],[PRODUCT ID]],MasterData[],6,0)</f>
        <v>76.25</v>
      </c>
      <c r="L374" s="11">
        <f>InputData[[#This Row],[QUANTITY]]*InputData[[#This Row],[BUYING PRIZE]]</f>
        <v>854</v>
      </c>
      <c r="M374" s="11">
        <f>InputData[[#This Row],[SELLING PRICE]]*InputData[[#This Row],[QUANTITY]]</f>
        <v>1067.5</v>
      </c>
      <c r="N374" s="11">
        <f>YEAR(InputData[[#This Row],[DATE]])</f>
        <v>2022</v>
      </c>
      <c r="O374" s="15">
        <v>44709</v>
      </c>
      <c r="P374">
        <f>DAY(InputData[[#This Row],[DATE]])</f>
        <v>28</v>
      </c>
    </row>
    <row r="375" spans="1:16">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f>VLOOKUP(InputData[[#This Row],[PRODUCT ID]],MasterData[],5,0)</f>
        <v>76</v>
      </c>
      <c r="K375">
        <f>VLOOKUP(InputData[[#This Row],[PRODUCT ID]],MasterData[],6,0)</f>
        <v>82.08</v>
      </c>
      <c r="L375" s="11">
        <f>InputData[[#This Row],[QUANTITY]]*InputData[[#This Row],[BUYING PRIZE]]</f>
        <v>684</v>
      </c>
      <c r="M375" s="11">
        <f>InputData[[#This Row],[SELLING PRICE]]*InputData[[#This Row],[QUANTITY]]</f>
        <v>738.72</v>
      </c>
      <c r="N375" s="11">
        <f>YEAR(InputData[[#This Row],[DATE]])</f>
        <v>2022</v>
      </c>
      <c r="O375" s="15">
        <v>44711</v>
      </c>
      <c r="P375">
        <f>DAY(InputData[[#This Row],[DATE]])</f>
        <v>30</v>
      </c>
    </row>
    <row r="376" spans="1:16">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f>VLOOKUP(InputData[[#This Row],[PRODUCT ID]],MasterData[],5,0)</f>
        <v>133</v>
      </c>
      <c r="K376">
        <f>VLOOKUP(InputData[[#This Row],[PRODUCT ID]],MasterData[],6,0)</f>
        <v>155.61000000000001</v>
      </c>
      <c r="L376" s="11">
        <f>InputData[[#This Row],[QUANTITY]]*InputData[[#This Row],[BUYING PRIZE]]</f>
        <v>532</v>
      </c>
      <c r="M376" s="11">
        <f>InputData[[#This Row],[SELLING PRICE]]*InputData[[#This Row],[QUANTITY]]</f>
        <v>622.44000000000005</v>
      </c>
      <c r="N376" s="11">
        <f>YEAR(InputData[[#This Row],[DATE]])</f>
        <v>2022</v>
      </c>
      <c r="O376" s="15">
        <v>44711</v>
      </c>
      <c r="P376">
        <f>DAY(InputData[[#This Row],[DATE]])</f>
        <v>30</v>
      </c>
    </row>
    <row r="377" spans="1:16">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f>VLOOKUP(InputData[[#This Row],[PRODUCT ID]],MasterData[],5,0)</f>
        <v>95</v>
      </c>
      <c r="K377">
        <f>VLOOKUP(InputData[[#This Row],[PRODUCT ID]],MasterData[],6,0)</f>
        <v>119.7</v>
      </c>
      <c r="L377" s="11">
        <f>InputData[[#This Row],[QUANTITY]]*InputData[[#This Row],[BUYING PRIZE]]</f>
        <v>285</v>
      </c>
      <c r="M377" s="11">
        <f>InputData[[#This Row],[SELLING PRICE]]*InputData[[#This Row],[QUANTITY]]</f>
        <v>359.1</v>
      </c>
      <c r="N377" s="11">
        <f>YEAR(InputData[[#This Row],[DATE]])</f>
        <v>2022</v>
      </c>
      <c r="O377" s="15">
        <v>44711</v>
      </c>
      <c r="P377">
        <f>DAY(InputData[[#This Row],[DATE]])</f>
        <v>30</v>
      </c>
    </row>
    <row r="378" spans="1:16">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f>VLOOKUP(InputData[[#This Row],[PRODUCT ID]],MasterData[],5,0)</f>
        <v>83</v>
      </c>
      <c r="K378">
        <f>VLOOKUP(InputData[[#This Row],[PRODUCT ID]],MasterData[],6,0)</f>
        <v>94.62</v>
      </c>
      <c r="L378" s="11">
        <f>InputData[[#This Row],[QUANTITY]]*InputData[[#This Row],[BUYING PRIZE]]</f>
        <v>1162</v>
      </c>
      <c r="M378" s="11">
        <f>InputData[[#This Row],[SELLING PRICE]]*InputData[[#This Row],[QUANTITY]]</f>
        <v>1324.68</v>
      </c>
      <c r="N378" s="11">
        <f>YEAR(InputData[[#This Row],[DATE]])</f>
        <v>2022</v>
      </c>
      <c r="O378" s="15">
        <v>44715</v>
      </c>
      <c r="P378">
        <f>DAY(InputData[[#This Row],[DATE]])</f>
        <v>3</v>
      </c>
    </row>
    <row r="379" spans="1:16">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f>VLOOKUP(InputData[[#This Row],[PRODUCT ID]],MasterData[],5,0)</f>
        <v>37</v>
      </c>
      <c r="K379">
        <f>VLOOKUP(InputData[[#This Row],[PRODUCT ID]],MasterData[],6,0)</f>
        <v>41.81</v>
      </c>
      <c r="L379" s="11">
        <f>InputData[[#This Row],[QUANTITY]]*InputData[[#This Row],[BUYING PRIZE]]</f>
        <v>296</v>
      </c>
      <c r="M379" s="11">
        <f>InputData[[#This Row],[SELLING PRICE]]*InputData[[#This Row],[QUANTITY]]</f>
        <v>334.48</v>
      </c>
      <c r="N379" s="11">
        <f>YEAR(InputData[[#This Row],[DATE]])</f>
        <v>2022</v>
      </c>
      <c r="O379" s="15">
        <v>44722</v>
      </c>
      <c r="P379">
        <f>DAY(InputData[[#This Row],[DATE]])</f>
        <v>10</v>
      </c>
    </row>
    <row r="380" spans="1:16">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f>VLOOKUP(InputData[[#This Row],[PRODUCT ID]],MasterData[],5,0)</f>
        <v>37</v>
      </c>
      <c r="K380">
        <f>VLOOKUP(InputData[[#This Row],[PRODUCT ID]],MasterData[],6,0)</f>
        <v>42.55</v>
      </c>
      <c r="L380" s="11">
        <f>InputData[[#This Row],[QUANTITY]]*InputData[[#This Row],[BUYING PRIZE]]</f>
        <v>481</v>
      </c>
      <c r="M380" s="11">
        <f>InputData[[#This Row],[SELLING PRICE]]*InputData[[#This Row],[QUANTITY]]</f>
        <v>553.15</v>
      </c>
      <c r="N380" s="11">
        <f>YEAR(InputData[[#This Row],[DATE]])</f>
        <v>2022</v>
      </c>
      <c r="O380" s="15">
        <v>44723</v>
      </c>
      <c r="P380">
        <f>DAY(InputData[[#This Row],[DATE]])</f>
        <v>11</v>
      </c>
    </row>
    <row r="381" spans="1:16">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f>VLOOKUP(InputData[[#This Row],[PRODUCT ID]],MasterData[],5,0)</f>
        <v>126</v>
      </c>
      <c r="K381">
        <f>VLOOKUP(InputData[[#This Row],[PRODUCT ID]],MasterData[],6,0)</f>
        <v>162.54</v>
      </c>
      <c r="L381" s="11">
        <f>InputData[[#This Row],[QUANTITY]]*InputData[[#This Row],[BUYING PRIZE]]</f>
        <v>756</v>
      </c>
      <c r="M381" s="11">
        <f>InputData[[#This Row],[SELLING PRICE]]*InputData[[#This Row],[QUANTITY]]</f>
        <v>975.24</v>
      </c>
      <c r="N381" s="11">
        <f>YEAR(InputData[[#This Row],[DATE]])</f>
        <v>2022</v>
      </c>
      <c r="O381" s="15">
        <v>44723</v>
      </c>
      <c r="P381">
        <f>DAY(InputData[[#This Row],[DATE]])</f>
        <v>11</v>
      </c>
    </row>
    <row r="382" spans="1:16">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f>VLOOKUP(InputData[[#This Row],[PRODUCT ID]],MasterData[],5,0)</f>
        <v>18</v>
      </c>
      <c r="K382">
        <f>VLOOKUP(InputData[[#This Row],[PRODUCT ID]],MasterData[],6,0)</f>
        <v>24.66</v>
      </c>
      <c r="L382" s="11">
        <f>InputData[[#This Row],[QUANTITY]]*InputData[[#This Row],[BUYING PRIZE]]</f>
        <v>108</v>
      </c>
      <c r="M382" s="11">
        <f>InputData[[#This Row],[SELLING PRICE]]*InputData[[#This Row],[QUANTITY]]</f>
        <v>147.96</v>
      </c>
      <c r="N382" s="11">
        <f>YEAR(InputData[[#This Row],[DATE]])</f>
        <v>2022</v>
      </c>
      <c r="O382" s="15">
        <v>44725</v>
      </c>
      <c r="P382">
        <f>DAY(InputData[[#This Row],[DATE]])</f>
        <v>13</v>
      </c>
    </row>
    <row r="383" spans="1:16">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f>VLOOKUP(InputData[[#This Row],[PRODUCT ID]],MasterData[],5,0)</f>
        <v>120</v>
      </c>
      <c r="K383">
        <f>VLOOKUP(InputData[[#This Row],[PRODUCT ID]],MasterData[],6,0)</f>
        <v>162</v>
      </c>
      <c r="L383" s="11">
        <f>InputData[[#This Row],[QUANTITY]]*InputData[[#This Row],[BUYING PRIZE]]</f>
        <v>1800</v>
      </c>
      <c r="M383" s="11">
        <f>InputData[[#This Row],[SELLING PRICE]]*InputData[[#This Row],[QUANTITY]]</f>
        <v>2430</v>
      </c>
      <c r="N383" s="11">
        <f>YEAR(InputData[[#This Row],[DATE]])</f>
        <v>2022</v>
      </c>
      <c r="O383" s="15">
        <v>44727</v>
      </c>
      <c r="P383">
        <f>DAY(InputData[[#This Row],[DATE]])</f>
        <v>15</v>
      </c>
    </row>
    <row r="384" spans="1:16">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f>VLOOKUP(InputData[[#This Row],[PRODUCT ID]],MasterData[],5,0)</f>
        <v>47</v>
      </c>
      <c r="K384">
        <f>VLOOKUP(InputData[[#This Row],[PRODUCT ID]],MasterData[],6,0)</f>
        <v>53.11</v>
      </c>
      <c r="L384" s="11">
        <f>InputData[[#This Row],[QUANTITY]]*InputData[[#This Row],[BUYING PRIZE]]</f>
        <v>705</v>
      </c>
      <c r="M384" s="11">
        <f>InputData[[#This Row],[SELLING PRICE]]*InputData[[#This Row],[QUANTITY]]</f>
        <v>796.65</v>
      </c>
      <c r="N384" s="11">
        <f>YEAR(InputData[[#This Row],[DATE]])</f>
        <v>2022</v>
      </c>
      <c r="O384" s="15">
        <v>44728</v>
      </c>
      <c r="P384">
        <f>DAY(InputData[[#This Row],[DATE]])</f>
        <v>16</v>
      </c>
    </row>
    <row r="385" spans="1:16">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f>VLOOKUP(InputData[[#This Row],[PRODUCT ID]],MasterData[],5,0)</f>
        <v>105</v>
      </c>
      <c r="K385">
        <f>VLOOKUP(InputData[[#This Row],[PRODUCT ID]],MasterData[],6,0)</f>
        <v>142.80000000000001</v>
      </c>
      <c r="L385" s="11">
        <f>InputData[[#This Row],[QUANTITY]]*InputData[[#This Row],[BUYING PRIZE]]</f>
        <v>840</v>
      </c>
      <c r="M385" s="11">
        <f>InputData[[#This Row],[SELLING PRICE]]*InputData[[#This Row],[QUANTITY]]</f>
        <v>1142.4000000000001</v>
      </c>
      <c r="N385" s="11">
        <f>YEAR(InputData[[#This Row],[DATE]])</f>
        <v>2022</v>
      </c>
      <c r="O385" s="15">
        <v>44731</v>
      </c>
      <c r="P385">
        <f>DAY(InputData[[#This Row],[DATE]])</f>
        <v>19</v>
      </c>
    </row>
    <row r="386" spans="1:16">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f>VLOOKUP(InputData[[#This Row],[PRODUCT ID]],MasterData[],5,0)</f>
        <v>134</v>
      </c>
      <c r="K386">
        <f>VLOOKUP(InputData[[#This Row],[PRODUCT ID]],MasterData[],6,0)</f>
        <v>156.78</v>
      </c>
      <c r="L386" s="11">
        <f>InputData[[#This Row],[QUANTITY]]*InputData[[#This Row],[BUYING PRIZE]]</f>
        <v>1876</v>
      </c>
      <c r="M386" s="11">
        <f>InputData[[#This Row],[SELLING PRICE]]*InputData[[#This Row],[QUANTITY]]</f>
        <v>2194.92</v>
      </c>
      <c r="N386" s="11">
        <f>YEAR(InputData[[#This Row],[DATE]])</f>
        <v>2022</v>
      </c>
      <c r="O386" s="15">
        <v>44733</v>
      </c>
      <c r="P386">
        <f>DAY(InputData[[#This Row],[DATE]])</f>
        <v>21</v>
      </c>
    </row>
    <row r="387" spans="1:16">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f>VLOOKUP(InputData[[#This Row],[PRODUCT ID]],MasterData[],5,0)</f>
        <v>90</v>
      </c>
      <c r="K387">
        <f>VLOOKUP(InputData[[#This Row],[PRODUCT ID]],MasterData[],6,0)</f>
        <v>115.2</v>
      </c>
      <c r="L387" s="11">
        <f>InputData[[#This Row],[QUANTITY]]*InputData[[#This Row],[BUYING PRIZE]]</f>
        <v>900</v>
      </c>
      <c r="M387" s="11">
        <f>InputData[[#This Row],[SELLING PRICE]]*InputData[[#This Row],[QUANTITY]]</f>
        <v>1152</v>
      </c>
      <c r="N387" s="11">
        <f>YEAR(InputData[[#This Row],[DATE]])</f>
        <v>2022</v>
      </c>
      <c r="O387" s="15">
        <v>44734</v>
      </c>
      <c r="P387">
        <f>DAY(InputData[[#This Row],[DATE]])</f>
        <v>22</v>
      </c>
    </row>
    <row r="388" spans="1:16">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f>VLOOKUP(InputData[[#This Row],[PRODUCT ID]],MasterData[],5,0)</f>
        <v>98</v>
      </c>
      <c r="K388">
        <f>VLOOKUP(InputData[[#This Row],[PRODUCT ID]],MasterData[],6,0)</f>
        <v>103.88</v>
      </c>
      <c r="L388" s="11">
        <f>InputData[[#This Row],[QUANTITY]]*InputData[[#This Row],[BUYING PRIZE]]</f>
        <v>392</v>
      </c>
      <c r="M388" s="11">
        <f>InputData[[#This Row],[SELLING PRICE]]*InputData[[#This Row],[QUANTITY]]</f>
        <v>415.52</v>
      </c>
      <c r="N388" s="11">
        <f>YEAR(InputData[[#This Row],[DATE]])</f>
        <v>2022</v>
      </c>
      <c r="O388" s="15">
        <v>44734</v>
      </c>
      <c r="P388">
        <f>DAY(InputData[[#This Row],[DATE]])</f>
        <v>22</v>
      </c>
    </row>
    <row r="389" spans="1:16">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f>VLOOKUP(InputData[[#This Row],[PRODUCT ID]],MasterData[],5,0)</f>
        <v>44</v>
      </c>
      <c r="K389">
        <f>VLOOKUP(InputData[[#This Row],[PRODUCT ID]],MasterData[],6,0)</f>
        <v>48.84</v>
      </c>
      <c r="L389" s="11">
        <f>InputData[[#This Row],[QUANTITY]]*InputData[[#This Row],[BUYING PRIZE]]</f>
        <v>352</v>
      </c>
      <c r="M389" s="11">
        <f>InputData[[#This Row],[SELLING PRICE]]*InputData[[#This Row],[QUANTITY]]</f>
        <v>390.72</v>
      </c>
      <c r="N389" s="11">
        <f>YEAR(InputData[[#This Row],[DATE]])</f>
        <v>2022</v>
      </c>
      <c r="O389" s="15">
        <v>44735</v>
      </c>
      <c r="P389">
        <f>DAY(InputData[[#This Row],[DATE]])</f>
        <v>23</v>
      </c>
    </row>
    <row r="390" spans="1:16">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f>VLOOKUP(InputData[[#This Row],[PRODUCT ID]],MasterData[],5,0)</f>
        <v>37</v>
      </c>
      <c r="K390">
        <f>VLOOKUP(InputData[[#This Row],[PRODUCT ID]],MasterData[],6,0)</f>
        <v>49.21</v>
      </c>
      <c r="L390" s="11">
        <f>InputData[[#This Row],[QUANTITY]]*InputData[[#This Row],[BUYING PRIZE]]</f>
        <v>259</v>
      </c>
      <c r="M390" s="11">
        <f>InputData[[#This Row],[SELLING PRICE]]*InputData[[#This Row],[QUANTITY]]</f>
        <v>344.47</v>
      </c>
      <c r="N390" s="11">
        <f>YEAR(InputData[[#This Row],[DATE]])</f>
        <v>2022</v>
      </c>
      <c r="O390" s="15">
        <v>44736</v>
      </c>
      <c r="P390">
        <f>DAY(InputData[[#This Row],[DATE]])</f>
        <v>24</v>
      </c>
    </row>
    <row r="391" spans="1:16">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f>VLOOKUP(InputData[[#This Row],[PRODUCT ID]],MasterData[],5,0)</f>
        <v>73</v>
      </c>
      <c r="K391">
        <f>VLOOKUP(InputData[[#This Row],[PRODUCT ID]],MasterData[],6,0)</f>
        <v>94.17</v>
      </c>
      <c r="L391" s="11">
        <f>InputData[[#This Row],[QUANTITY]]*InputData[[#This Row],[BUYING PRIZE]]</f>
        <v>511</v>
      </c>
      <c r="M391" s="11">
        <f>InputData[[#This Row],[SELLING PRICE]]*InputData[[#This Row],[QUANTITY]]</f>
        <v>659.19</v>
      </c>
      <c r="N391" s="11">
        <f>YEAR(InputData[[#This Row],[DATE]])</f>
        <v>2022</v>
      </c>
      <c r="O391" s="15">
        <v>44737</v>
      </c>
      <c r="P391">
        <f>DAY(InputData[[#This Row],[DATE]])</f>
        <v>25</v>
      </c>
    </row>
    <row r="392" spans="1:16">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f>VLOOKUP(InputData[[#This Row],[PRODUCT ID]],MasterData[],5,0)</f>
        <v>55</v>
      </c>
      <c r="K392">
        <f>VLOOKUP(InputData[[#This Row],[PRODUCT ID]],MasterData[],6,0)</f>
        <v>58.3</v>
      </c>
      <c r="L392" s="11">
        <f>InputData[[#This Row],[QUANTITY]]*InputData[[#This Row],[BUYING PRIZE]]</f>
        <v>220</v>
      </c>
      <c r="M392" s="11">
        <f>InputData[[#This Row],[SELLING PRICE]]*InputData[[#This Row],[QUANTITY]]</f>
        <v>233.2</v>
      </c>
      <c r="N392" s="11">
        <f>YEAR(InputData[[#This Row],[DATE]])</f>
        <v>2022</v>
      </c>
      <c r="O392" s="15">
        <v>44738</v>
      </c>
      <c r="P392">
        <f>DAY(InputData[[#This Row],[DATE]])</f>
        <v>26</v>
      </c>
    </row>
    <row r="393" spans="1:16">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f>VLOOKUP(InputData[[#This Row],[PRODUCT ID]],MasterData[],5,0)</f>
        <v>67</v>
      </c>
      <c r="K393">
        <f>VLOOKUP(InputData[[#This Row],[PRODUCT ID]],MasterData[],6,0)</f>
        <v>83.08</v>
      </c>
      <c r="L393" s="11">
        <f>InputData[[#This Row],[QUANTITY]]*InputData[[#This Row],[BUYING PRIZE]]</f>
        <v>804</v>
      </c>
      <c r="M393" s="11">
        <f>InputData[[#This Row],[SELLING PRICE]]*InputData[[#This Row],[QUANTITY]]</f>
        <v>996.96</v>
      </c>
      <c r="N393" s="11">
        <f>YEAR(InputData[[#This Row],[DATE]])</f>
        <v>2022</v>
      </c>
      <c r="O393" s="15">
        <v>44738</v>
      </c>
      <c r="P393">
        <f>DAY(InputData[[#This Row],[DATE]])</f>
        <v>26</v>
      </c>
    </row>
    <row r="394" spans="1:16">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f>VLOOKUP(InputData[[#This Row],[PRODUCT ID]],MasterData[],5,0)</f>
        <v>95</v>
      </c>
      <c r="K394">
        <f>VLOOKUP(InputData[[#This Row],[PRODUCT ID]],MasterData[],6,0)</f>
        <v>119.7</v>
      </c>
      <c r="L394" s="11">
        <f>InputData[[#This Row],[QUANTITY]]*InputData[[#This Row],[BUYING PRIZE]]</f>
        <v>1425</v>
      </c>
      <c r="M394" s="11">
        <f>InputData[[#This Row],[SELLING PRICE]]*InputData[[#This Row],[QUANTITY]]</f>
        <v>1795.5</v>
      </c>
      <c r="N394" s="11">
        <f>YEAR(InputData[[#This Row],[DATE]])</f>
        <v>2022</v>
      </c>
      <c r="O394" s="15">
        <v>44745</v>
      </c>
      <c r="P394">
        <f>DAY(InputData[[#This Row],[DATE]])</f>
        <v>3</v>
      </c>
    </row>
    <row r="395" spans="1:16">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f>VLOOKUP(InputData[[#This Row],[PRODUCT ID]],MasterData[],5,0)</f>
        <v>43</v>
      </c>
      <c r="K395">
        <f>VLOOKUP(InputData[[#This Row],[PRODUCT ID]],MasterData[],6,0)</f>
        <v>47.730000000000004</v>
      </c>
      <c r="L395" s="11">
        <f>InputData[[#This Row],[QUANTITY]]*InputData[[#This Row],[BUYING PRIZE]]</f>
        <v>301</v>
      </c>
      <c r="M395" s="11">
        <f>InputData[[#This Row],[SELLING PRICE]]*InputData[[#This Row],[QUANTITY]]</f>
        <v>334.11</v>
      </c>
      <c r="N395" s="11">
        <f>YEAR(InputData[[#This Row],[DATE]])</f>
        <v>2022</v>
      </c>
      <c r="O395" s="15">
        <v>44746</v>
      </c>
      <c r="P395">
        <f>DAY(InputData[[#This Row],[DATE]])</f>
        <v>4</v>
      </c>
    </row>
    <row r="396" spans="1:16">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f>VLOOKUP(InputData[[#This Row],[PRODUCT ID]],MasterData[],5,0)</f>
        <v>7</v>
      </c>
      <c r="K396">
        <f>VLOOKUP(InputData[[#This Row],[PRODUCT ID]],MasterData[],6,0)</f>
        <v>8.33</v>
      </c>
      <c r="L396" s="11">
        <f>InputData[[#This Row],[QUANTITY]]*InputData[[#This Row],[BUYING PRIZE]]</f>
        <v>49</v>
      </c>
      <c r="M396" s="11">
        <f>InputData[[#This Row],[SELLING PRICE]]*InputData[[#This Row],[QUANTITY]]</f>
        <v>58.31</v>
      </c>
      <c r="N396" s="11">
        <f>YEAR(InputData[[#This Row],[DATE]])</f>
        <v>2022</v>
      </c>
      <c r="O396" s="15">
        <v>44747</v>
      </c>
      <c r="P396">
        <f>DAY(InputData[[#This Row],[DATE]])</f>
        <v>5</v>
      </c>
    </row>
    <row r="397" spans="1:16">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f>VLOOKUP(InputData[[#This Row],[PRODUCT ID]],MasterData[],5,0)</f>
        <v>12</v>
      </c>
      <c r="K397">
        <f>VLOOKUP(InputData[[#This Row],[PRODUCT ID]],MasterData[],6,0)</f>
        <v>15.719999999999999</v>
      </c>
      <c r="L397" s="11">
        <f>InputData[[#This Row],[QUANTITY]]*InputData[[#This Row],[BUYING PRIZE]]</f>
        <v>96</v>
      </c>
      <c r="M397" s="11">
        <f>InputData[[#This Row],[SELLING PRICE]]*InputData[[#This Row],[QUANTITY]]</f>
        <v>125.75999999999999</v>
      </c>
      <c r="N397" s="11">
        <f>YEAR(InputData[[#This Row],[DATE]])</f>
        <v>2022</v>
      </c>
      <c r="O397" s="15">
        <v>44747</v>
      </c>
      <c r="P397">
        <f>DAY(InputData[[#This Row],[DATE]])</f>
        <v>5</v>
      </c>
    </row>
    <row r="398" spans="1:16">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f>VLOOKUP(InputData[[#This Row],[PRODUCT ID]],MasterData[],5,0)</f>
        <v>138</v>
      </c>
      <c r="K398">
        <f>VLOOKUP(InputData[[#This Row],[PRODUCT ID]],MasterData[],6,0)</f>
        <v>173.88</v>
      </c>
      <c r="L398" s="11">
        <f>InputData[[#This Row],[QUANTITY]]*InputData[[#This Row],[BUYING PRIZE]]</f>
        <v>276</v>
      </c>
      <c r="M398" s="11">
        <f>InputData[[#This Row],[SELLING PRICE]]*InputData[[#This Row],[QUANTITY]]</f>
        <v>347.76</v>
      </c>
      <c r="N398" s="11">
        <f>YEAR(InputData[[#This Row],[DATE]])</f>
        <v>2022</v>
      </c>
      <c r="O398" s="15">
        <v>44748</v>
      </c>
      <c r="P398">
        <f>DAY(InputData[[#This Row],[DATE]])</f>
        <v>6</v>
      </c>
    </row>
    <row r="399" spans="1:16">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f>VLOOKUP(InputData[[#This Row],[PRODUCT ID]],MasterData[],5,0)</f>
        <v>37</v>
      </c>
      <c r="K399">
        <f>VLOOKUP(InputData[[#This Row],[PRODUCT ID]],MasterData[],6,0)</f>
        <v>49.21</v>
      </c>
      <c r="L399" s="11">
        <f>InputData[[#This Row],[QUANTITY]]*InputData[[#This Row],[BUYING PRIZE]]</f>
        <v>74</v>
      </c>
      <c r="M399" s="11">
        <f>InputData[[#This Row],[SELLING PRICE]]*InputData[[#This Row],[QUANTITY]]</f>
        <v>98.42</v>
      </c>
      <c r="N399" s="11">
        <f>YEAR(InputData[[#This Row],[DATE]])</f>
        <v>2022</v>
      </c>
      <c r="O399" s="15">
        <v>44750</v>
      </c>
      <c r="P399">
        <f>DAY(InputData[[#This Row],[DATE]])</f>
        <v>8</v>
      </c>
    </row>
    <row r="400" spans="1:16">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f>VLOOKUP(InputData[[#This Row],[PRODUCT ID]],MasterData[],5,0)</f>
        <v>89</v>
      </c>
      <c r="K400">
        <f>VLOOKUP(InputData[[#This Row],[PRODUCT ID]],MasterData[],6,0)</f>
        <v>117.48</v>
      </c>
      <c r="L400" s="11">
        <f>InputData[[#This Row],[QUANTITY]]*InputData[[#This Row],[BUYING PRIZE]]</f>
        <v>1068</v>
      </c>
      <c r="M400" s="11">
        <f>InputData[[#This Row],[SELLING PRICE]]*InputData[[#This Row],[QUANTITY]]</f>
        <v>1409.76</v>
      </c>
      <c r="N400" s="11">
        <f>YEAR(InputData[[#This Row],[DATE]])</f>
        <v>2022</v>
      </c>
      <c r="O400" s="15">
        <v>44752</v>
      </c>
      <c r="P400">
        <f>DAY(InputData[[#This Row],[DATE]])</f>
        <v>10</v>
      </c>
    </row>
    <row r="401" spans="1:16">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f>VLOOKUP(InputData[[#This Row],[PRODUCT ID]],MasterData[],5,0)</f>
        <v>37</v>
      </c>
      <c r="K401">
        <f>VLOOKUP(InputData[[#This Row],[PRODUCT ID]],MasterData[],6,0)</f>
        <v>41.81</v>
      </c>
      <c r="L401" s="11">
        <f>InputData[[#This Row],[QUANTITY]]*InputData[[#This Row],[BUYING PRIZE]]</f>
        <v>444</v>
      </c>
      <c r="M401" s="11">
        <f>InputData[[#This Row],[SELLING PRICE]]*InputData[[#This Row],[QUANTITY]]</f>
        <v>501.72</v>
      </c>
      <c r="N401" s="11">
        <f>YEAR(InputData[[#This Row],[DATE]])</f>
        <v>2022</v>
      </c>
      <c r="O401" s="15">
        <v>44754</v>
      </c>
      <c r="P401">
        <f>DAY(InputData[[#This Row],[DATE]])</f>
        <v>12</v>
      </c>
    </row>
    <row r="402" spans="1:16">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f>VLOOKUP(InputData[[#This Row],[PRODUCT ID]],MasterData[],5,0)</f>
        <v>7</v>
      </c>
      <c r="K402">
        <f>VLOOKUP(InputData[[#This Row],[PRODUCT ID]],MasterData[],6,0)</f>
        <v>8.33</v>
      </c>
      <c r="L402" s="11">
        <f>InputData[[#This Row],[QUANTITY]]*InputData[[#This Row],[BUYING PRIZE]]</f>
        <v>49</v>
      </c>
      <c r="M402" s="11">
        <f>InputData[[#This Row],[SELLING PRICE]]*InputData[[#This Row],[QUANTITY]]</f>
        <v>58.31</v>
      </c>
      <c r="N402" s="11">
        <f>YEAR(InputData[[#This Row],[DATE]])</f>
        <v>2022</v>
      </c>
      <c r="O402" s="15">
        <v>44755</v>
      </c>
      <c r="P402">
        <f>DAY(InputData[[#This Row],[DATE]])</f>
        <v>13</v>
      </c>
    </row>
    <row r="403" spans="1:16">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f>VLOOKUP(InputData[[#This Row],[PRODUCT ID]],MasterData[],5,0)</f>
        <v>95</v>
      </c>
      <c r="K403">
        <f>VLOOKUP(InputData[[#This Row],[PRODUCT ID]],MasterData[],6,0)</f>
        <v>119.7</v>
      </c>
      <c r="L403" s="11">
        <f>InputData[[#This Row],[QUANTITY]]*InputData[[#This Row],[BUYING PRIZE]]</f>
        <v>855</v>
      </c>
      <c r="M403" s="11">
        <f>InputData[[#This Row],[SELLING PRICE]]*InputData[[#This Row],[QUANTITY]]</f>
        <v>1077.3</v>
      </c>
      <c r="N403" s="11">
        <f>YEAR(InputData[[#This Row],[DATE]])</f>
        <v>2022</v>
      </c>
      <c r="O403" s="15">
        <v>44756</v>
      </c>
      <c r="P403">
        <f>DAY(InputData[[#This Row],[DATE]])</f>
        <v>14</v>
      </c>
    </row>
    <row r="404" spans="1:16">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f>VLOOKUP(InputData[[#This Row],[PRODUCT ID]],MasterData[],5,0)</f>
        <v>44</v>
      </c>
      <c r="K404">
        <f>VLOOKUP(InputData[[#This Row],[PRODUCT ID]],MasterData[],6,0)</f>
        <v>48.84</v>
      </c>
      <c r="L404" s="11">
        <f>InputData[[#This Row],[QUANTITY]]*InputData[[#This Row],[BUYING PRIZE]]</f>
        <v>88</v>
      </c>
      <c r="M404" s="11">
        <f>InputData[[#This Row],[SELLING PRICE]]*InputData[[#This Row],[QUANTITY]]</f>
        <v>97.68</v>
      </c>
      <c r="N404" s="11">
        <f>YEAR(InputData[[#This Row],[DATE]])</f>
        <v>2022</v>
      </c>
      <c r="O404" s="15">
        <v>44757</v>
      </c>
      <c r="P404">
        <f>DAY(InputData[[#This Row],[DATE]])</f>
        <v>15</v>
      </c>
    </row>
    <row r="405" spans="1:16">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f>VLOOKUP(InputData[[#This Row],[PRODUCT ID]],MasterData[],5,0)</f>
        <v>138</v>
      </c>
      <c r="K405">
        <f>VLOOKUP(InputData[[#This Row],[PRODUCT ID]],MasterData[],6,0)</f>
        <v>173.88</v>
      </c>
      <c r="L405" s="11">
        <f>InputData[[#This Row],[QUANTITY]]*InputData[[#This Row],[BUYING PRIZE]]</f>
        <v>1104</v>
      </c>
      <c r="M405" s="11">
        <f>InputData[[#This Row],[SELLING PRICE]]*InputData[[#This Row],[QUANTITY]]</f>
        <v>1391.04</v>
      </c>
      <c r="N405" s="11">
        <f>YEAR(InputData[[#This Row],[DATE]])</f>
        <v>2022</v>
      </c>
      <c r="O405" s="15">
        <v>44759</v>
      </c>
      <c r="P405">
        <f>DAY(InputData[[#This Row],[DATE]])</f>
        <v>17</v>
      </c>
    </row>
    <row r="406" spans="1:16">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f>VLOOKUP(InputData[[#This Row],[PRODUCT ID]],MasterData[],5,0)</f>
        <v>148</v>
      </c>
      <c r="K406">
        <f>VLOOKUP(InputData[[#This Row],[PRODUCT ID]],MasterData[],6,0)</f>
        <v>164.28</v>
      </c>
      <c r="L406" s="11">
        <f>InputData[[#This Row],[QUANTITY]]*InputData[[#This Row],[BUYING PRIZE]]</f>
        <v>1776</v>
      </c>
      <c r="M406" s="11">
        <f>InputData[[#This Row],[SELLING PRICE]]*InputData[[#This Row],[QUANTITY]]</f>
        <v>1971.3600000000001</v>
      </c>
      <c r="N406" s="11">
        <f>YEAR(InputData[[#This Row],[DATE]])</f>
        <v>2022</v>
      </c>
      <c r="O406" s="15">
        <v>44760</v>
      </c>
      <c r="P406">
        <f>DAY(InputData[[#This Row],[DATE]])</f>
        <v>18</v>
      </c>
    </row>
    <row r="407" spans="1:16">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f>VLOOKUP(InputData[[#This Row],[PRODUCT ID]],MasterData[],5,0)</f>
        <v>120</v>
      </c>
      <c r="K407">
        <f>VLOOKUP(InputData[[#This Row],[PRODUCT ID]],MasterData[],6,0)</f>
        <v>162</v>
      </c>
      <c r="L407" s="11">
        <f>InputData[[#This Row],[QUANTITY]]*InputData[[#This Row],[BUYING PRIZE]]</f>
        <v>960</v>
      </c>
      <c r="M407" s="11">
        <f>InputData[[#This Row],[SELLING PRICE]]*InputData[[#This Row],[QUANTITY]]</f>
        <v>1296</v>
      </c>
      <c r="N407" s="11">
        <f>YEAR(InputData[[#This Row],[DATE]])</f>
        <v>2022</v>
      </c>
      <c r="O407" s="15">
        <v>44762</v>
      </c>
      <c r="P407">
        <f>DAY(InputData[[#This Row],[DATE]])</f>
        <v>20</v>
      </c>
    </row>
    <row r="408" spans="1:16">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f>VLOOKUP(InputData[[#This Row],[PRODUCT ID]],MasterData[],5,0)</f>
        <v>55</v>
      </c>
      <c r="K408">
        <f>VLOOKUP(InputData[[#This Row],[PRODUCT ID]],MasterData[],6,0)</f>
        <v>58.3</v>
      </c>
      <c r="L408" s="11">
        <f>InputData[[#This Row],[QUANTITY]]*InputData[[#This Row],[BUYING PRIZE]]</f>
        <v>330</v>
      </c>
      <c r="M408" s="11">
        <f>InputData[[#This Row],[SELLING PRICE]]*InputData[[#This Row],[QUANTITY]]</f>
        <v>349.79999999999995</v>
      </c>
      <c r="N408" s="11">
        <f>YEAR(InputData[[#This Row],[DATE]])</f>
        <v>2022</v>
      </c>
      <c r="O408" s="15">
        <v>44764</v>
      </c>
      <c r="P408">
        <f>DAY(InputData[[#This Row],[DATE]])</f>
        <v>22</v>
      </c>
    </row>
    <row r="409" spans="1:16">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f>VLOOKUP(InputData[[#This Row],[PRODUCT ID]],MasterData[],5,0)</f>
        <v>37</v>
      </c>
      <c r="K409">
        <f>VLOOKUP(InputData[[#This Row],[PRODUCT ID]],MasterData[],6,0)</f>
        <v>49.21</v>
      </c>
      <c r="L409" s="11">
        <f>InputData[[#This Row],[QUANTITY]]*InputData[[#This Row],[BUYING PRIZE]]</f>
        <v>74</v>
      </c>
      <c r="M409" s="11">
        <f>InputData[[#This Row],[SELLING PRICE]]*InputData[[#This Row],[QUANTITY]]</f>
        <v>98.42</v>
      </c>
      <c r="N409" s="11">
        <f>YEAR(InputData[[#This Row],[DATE]])</f>
        <v>2022</v>
      </c>
      <c r="O409" s="15">
        <v>44765</v>
      </c>
      <c r="P409">
        <f>DAY(InputData[[#This Row],[DATE]])</f>
        <v>23</v>
      </c>
    </row>
    <row r="410" spans="1:16">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f>VLOOKUP(InputData[[#This Row],[PRODUCT ID]],MasterData[],5,0)</f>
        <v>75</v>
      </c>
      <c r="K410">
        <f>VLOOKUP(InputData[[#This Row],[PRODUCT ID]],MasterData[],6,0)</f>
        <v>85.5</v>
      </c>
      <c r="L410" s="11">
        <f>InputData[[#This Row],[QUANTITY]]*InputData[[#This Row],[BUYING PRIZE]]</f>
        <v>1050</v>
      </c>
      <c r="M410" s="11">
        <f>InputData[[#This Row],[SELLING PRICE]]*InputData[[#This Row],[QUANTITY]]</f>
        <v>1197</v>
      </c>
      <c r="N410" s="11">
        <f>YEAR(InputData[[#This Row],[DATE]])</f>
        <v>2022</v>
      </c>
      <c r="O410" s="15">
        <v>44766</v>
      </c>
      <c r="P410">
        <f>DAY(InputData[[#This Row],[DATE]])</f>
        <v>24</v>
      </c>
    </row>
    <row r="411" spans="1:16">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f>VLOOKUP(InputData[[#This Row],[PRODUCT ID]],MasterData[],5,0)</f>
        <v>48</v>
      </c>
      <c r="K411">
        <f>VLOOKUP(InputData[[#This Row],[PRODUCT ID]],MasterData[],6,0)</f>
        <v>57.120000000000005</v>
      </c>
      <c r="L411" s="11">
        <f>InputData[[#This Row],[QUANTITY]]*InputData[[#This Row],[BUYING PRIZE]]</f>
        <v>48</v>
      </c>
      <c r="M411" s="11">
        <f>InputData[[#This Row],[SELLING PRICE]]*InputData[[#This Row],[QUANTITY]]</f>
        <v>57.120000000000005</v>
      </c>
      <c r="N411" s="11">
        <f>YEAR(InputData[[#This Row],[DATE]])</f>
        <v>2022</v>
      </c>
      <c r="O411" s="15">
        <v>44766</v>
      </c>
      <c r="P411">
        <f>DAY(InputData[[#This Row],[DATE]])</f>
        <v>24</v>
      </c>
    </row>
    <row r="412" spans="1:16">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f>VLOOKUP(InputData[[#This Row],[PRODUCT ID]],MasterData[],5,0)</f>
        <v>76</v>
      </c>
      <c r="K412">
        <f>VLOOKUP(InputData[[#This Row],[PRODUCT ID]],MasterData[],6,0)</f>
        <v>82.08</v>
      </c>
      <c r="L412" s="11">
        <f>InputData[[#This Row],[QUANTITY]]*InputData[[#This Row],[BUYING PRIZE]]</f>
        <v>152</v>
      </c>
      <c r="M412" s="11">
        <f>InputData[[#This Row],[SELLING PRICE]]*InputData[[#This Row],[QUANTITY]]</f>
        <v>164.16</v>
      </c>
      <c r="N412" s="11">
        <f>YEAR(InputData[[#This Row],[DATE]])</f>
        <v>2022</v>
      </c>
      <c r="O412" s="15">
        <v>44767</v>
      </c>
      <c r="P412">
        <f>DAY(InputData[[#This Row],[DATE]])</f>
        <v>25</v>
      </c>
    </row>
    <row r="413" spans="1:16">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f>VLOOKUP(InputData[[#This Row],[PRODUCT ID]],MasterData[],5,0)</f>
        <v>134</v>
      </c>
      <c r="K413">
        <f>VLOOKUP(InputData[[#This Row],[PRODUCT ID]],MasterData[],6,0)</f>
        <v>156.78</v>
      </c>
      <c r="L413" s="11">
        <f>InputData[[#This Row],[QUANTITY]]*InputData[[#This Row],[BUYING PRIZE]]</f>
        <v>1608</v>
      </c>
      <c r="M413" s="11">
        <f>InputData[[#This Row],[SELLING PRICE]]*InputData[[#This Row],[QUANTITY]]</f>
        <v>1881.3600000000001</v>
      </c>
      <c r="N413" s="11">
        <f>YEAR(InputData[[#This Row],[DATE]])</f>
        <v>2022</v>
      </c>
      <c r="O413" s="15">
        <v>44767</v>
      </c>
      <c r="P413">
        <f>DAY(InputData[[#This Row],[DATE]])</f>
        <v>25</v>
      </c>
    </row>
    <row r="414" spans="1:16">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f>VLOOKUP(InputData[[#This Row],[PRODUCT ID]],MasterData[],5,0)</f>
        <v>71</v>
      </c>
      <c r="K414">
        <f>VLOOKUP(InputData[[#This Row],[PRODUCT ID]],MasterData[],6,0)</f>
        <v>80.94</v>
      </c>
      <c r="L414" s="11">
        <f>InputData[[#This Row],[QUANTITY]]*InputData[[#This Row],[BUYING PRIZE]]</f>
        <v>923</v>
      </c>
      <c r="M414" s="11">
        <f>InputData[[#This Row],[SELLING PRICE]]*InputData[[#This Row],[QUANTITY]]</f>
        <v>1052.22</v>
      </c>
      <c r="N414" s="11">
        <f>YEAR(InputData[[#This Row],[DATE]])</f>
        <v>2022</v>
      </c>
      <c r="O414" s="15">
        <v>44767</v>
      </c>
      <c r="P414">
        <f>DAY(InputData[[#This Row],[DATE]])</f>
        <v>25</v>
      </c>
    </row>
    <row r="415" spans="1:16">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f>VLOOKUP(InputData[[#This Row],[PRODUCT ID]],MasterData[],5,0)</f>
        <v>71</v>
      </c>
      <c r="K415">
        <f>VLOOKUP(InputData[[#This Row],[PRODUCT ID]],MasterData[],6,0)</f>
        <v>80.94</v>
      </c>
      <c r="L415" s="11">
        <f>InputData[[#This Row],[QUANTITY]]*InputData[[#This Row],[BUYING PRIZE]]</f>
        <v>710</v>
      </c>
      <c r="M415" s="11">
        <f>InputData[[#This Row],[SELLING PRICE]]*InputData[[#This Row],[QUANTITY]]</f>
        <v>809.4</v>
      </c>
      <c r="N415" s="11">
        <f>YEAR(InputData[[#This Row],[DATE]])</f>
        <v>2022</v>
      </c>
      <c r="O415" s="15">
        <v>44768</v>
      </c>
      <c r="P415">
        <f>DAY(InputData[[#This Row],[DATE]])</f>
        <v>26</v>
      </c>
    </row>
    <row r="416" spans="1:16">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f>VLOOKUP(InputData[[#This Row],[PRODUCT ID]],MasterData[],5,0)</f>
        <v>18</v>
      </c>
      <c r="K416">
        <f>VLOOKUP(InputData[[#This Row],[PRODUCT ID]],MasterData[],6,0)</f>
        <v>24.66</v>
      </c>
      <c r="L416" s="11">
        <f>InputData[[#This Row],[QUANTITY]]*InputData[[#This Row],[BUYING PRIZE]]</f>
        <v>18</v>
      </c>
      <c r="M416" s="11">
        <f>InputData[[#This Row],[SELLING PRICE]]*InputData[[#This Row],[QUANTITY]]</f>
        <v>24.66</v>
      </c>
      <c r="N416" s="11">
        <f>YEAR(InputData[[#This Row],[DATE]])</f>
        <v>2022</v>
      </c>
      <c r="O416" s="15">
        <v>44768</v>
      </c>
      <c r="P416">
        <f>DAY(InputData[[#This Row],[DATE]])</f>
        <v>26</v>
      </c>
    </row>
    <row r="417" spans="1:16">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f>VLOOKUP(InputData[[#This Row],[PRODUCT ID]],MasterData[],5,0)</f>
        <v>73</v>
      </c>
      <c r="K417">
        <f>VLOOKUP(InputData[[#This Row],[PRODUCT ID]],MasterData[],6,0)</f>
        <v>94.17</v>
      </c>
      <c r="L417" s="11">
        <f>InputData[[#This Row],[QUANTITY]]*InputData[[#This Row],[BUYING PRIZE]]</f>
        <v>365</v>
      </c>
      <c r="M417" s="11">
        <f>InputData[[#This Row],[SELLING PRICE]]*InputData[[#This Row],[QUANTITY]]</f>
        <v>470.85</v>
      </c>
      <c r="N417" s="11">
        <f>YEAR(InputData[[#This Row],[DATE]])</f>
        <v>2022</v>
      </c>
      <c r="O417" s="15">
        <v>44776</v>
      </c>
      <c r="P417">
        <f>DAY(InputData[[#This Row],[DATE]])</f>
        <v>3</v>
      </c>
    </row>
    <row r="418" spans="1:16">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f>VLOOKUP(InputData[[#This Row],[PRODUCT ID]],MasterData[],5,0)</f>
        <v>13</v>
      </c>
      <c r="K418">
        <f>VLOOKUP(InputData[[#This Row],[PRODUCT ID]],MasterData[],6,0)</f>
        <v>16.64</v>
      </c>
      <c r="L418" s="11">
        <f>InputData[[#This Row],[QUANTITY]]*InputData[[#This Row],[BUYING PRIZE]]</f>
        <v>117</v>
      </c>
      <c r="M418" s="11">
        <f>InputData[[#This Row],[SELLING PRICE]]*InputData[[#This Row],[QUANTITY]]</f>
        <v>149.76</v>
      </c>
      <c r="N418" s="11">
        <f>YEAR(InputData[[#This Row],[DATE]])</f>
        <v>2022</v>
      </c>
      <c r="O418" s="15">
        <v>44779</v>
      </c>
      <c r="P418">
        <f>DAY(InputData[[#This Row],[DATE]])</f>
        <v>6</v>
      </c>
    </row>
    <row r="419" spans="1:16">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f>VLOOKUP(InputData[[#This Row],[PRODUCT ID]],MasterData[],5,0)</f>
        <v>13</v>
      </c>
      <c r="K419">
        <f>VLOOKUP(InputData[[#This Row],[PRODUCT ID]],MasterData[],6,0)</f>
        <v>16.64</v>
      </c>
      <c r="L419" s="11">
        <f>InputData[[#This Row],[QUANTITY]]*InputData[[#This Row],[BUYING PRIZE]]</f>
        <v>26</v>
      </c>
      <c r="M419" s="11">
        <f>InputData[[#This Row],[SELLING PRICE]]*InputData[[#This Row],[QUANTITY]]</f>
        <v>33.28</v>
      </c>
      <c r="N419" s="11">
        <f>YEAR(InputData[[#This Row],[DATE]])</f>
        <v>2022</v>
      </c>
      <c r="O419" s="15">
        <v>44781</v>
      </c>
      <c r="P419">
        <f>DAY(InputData[[#This Row],[DATE]])</f>
        <v>8</v>
      </c>
    </row>
    <row r="420" spans="1:16">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f>VLOOKUP(InputData[[#This Row],[PRODUCT ID]],MasterData[],5,0)</f>
        <v>89</v>
      </c>
      <c r="K420">
        <f>VLOOKUP(InputData[[#This Row],[PRODUCT ID]],MasterData[],6,0)</f>
        <v>117.48</v>
      </c>
      <c r="L420" s="11">
        <f>InputData[[#This Row],[QUANTITY]]*InputData[[#This Row],[BUYING PRIZE]]</f>
        <v>1068</v>
      </c>
      <c r="M420" s="11">
        <f>InputData[[#This Row],[SELLING PRICE]]*InputData[[#This Row],[QUANTITY]]</f>
        <v>1409.76</v>
      </c>
      <c r="N420" s="11">
        <f>YEAR(InputData[[#This Row],[DATE]])</f>
        <v>2022</v>
      </c>
      <c r="O420" s="15">
        <v>44781</v>
      </c>
      <c r="P420">
        <f>DAY(InputData[[#This Row],[DATE]])</f>
        <v>8</v>
      </c>
    </row>
    <row r="421" spans="1:16">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f>VLOOKUP(InputData[[#This Row],[PRODUCT ID]],MasterData[],5,0)</f>
        <v>126</v>
      </c>
      <c r="K421">
        <f>VLOOKUP(InputData[[#This Row],[PRODUCT ID]],MasterData[],6,0)</f>
        <v>162.54</v>
      </c>
      <c r="L421" s="11">
        <f>InputData[[#This Row],[QUANTITY]]*InputData[[#This Row],[BUYING PRIZE]]</f>
        <v>1386</v>
      </c>
      <c r="M421" s="11">
        <f>InputData[[#This Row],[SELLING PRICE]]*InputData[[#This Row],[QUANTITY]]</f>
        <v>1787.9399999999998</v>
      </c>
      <c r="N421" s="11">
        <f>YEAR(InputData[[#This Row],[DATE]])</f>
        <v>2022</v>
      </c>
      <c r="O421" s="15">
        <v>44781</v>
      </c>
      <c r="P421">
        <f>DAY(InputData[[#This Row],[DATE]])</f>
        <v>8</v>
      </c>
    </row>
    <row r="422" spans="1:16">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f>VLOOKUP(InputData[[#This Row],[PRODUCT ID]],MasterData[],5,0)</f>
        <v>148</v>
      </c>
      <c r="K422">
        <f>VLOOKUP(InputData[[#This Row],[PRODUCT ID]],MasterData[],6,0)</f>
        <v>201.28</v>
      </c>
      <c r="L422" s="11">
        <f>InputData[[#This Row],[QUANTITY]]*InputData[[#This Row],[BUYING PRIZE]]</f>
        <v>2072</v>
      </c>
      <c r="M422" s="11">
        <f>InputData[[#This Row],[SELLING PRICE]]*InputData[[#This Row],[QUANTITY]]</f>
        <v>2817.92</v>
      </c>
      <c r="N422" s="11">
        <f>YEAR(InputData[[#This Row],[DATE]])</f>
        <v>2022</v>
      </c>
      <c r="O422" s="15">
        <v>44787</v>
      </c>
      <c r="P422">
        <f>DAY(InputData[[#This Row],[DATE]])</f>
        <v>14</v>
      </c>
    </row>
    <row r="423" spans="1:16">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f>VLOOKUP(InputData[[#This Row],[PRODUCT ID]],MasterData[],5,0)</f>
        <v>44</v>
      </c>
      <c r="K423">
        <f>VLOOKUP(InputData[[#This Row],[PRODUCT ID]],MasterData[],6,0)</f>
        <v>48.4</v>
      </c>
      <c r="L423" s="11">
        <f>InputData[[#This Row],[QUANTITY]]*InputData[[#This Row],[BUYING PRIZE]]</f>
        <v>440</v>
      </c>
      <c r="M423" s="11">
        <f>InputData[[#This Row],[SELLING PRICE]]*InputData[[#This Row],[QUANTITY]]</f>
        <v>484</v>
      </c>
      <c r="N423" s="11">
        <f>YEAR(InputData[[#This Row],[DATE]])</f>
        <v>2022</v>
      </c>
      <c r="O423" s="15">
        <v>44788</v>
      </c>
      <c r="P423">
        <f>DAY(InputData[[#This Row],[DATE]])</f>
        <v>15</v>
      </c>
    </row>
    <row r="424" spans="1:16">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f>VLOOKUP(InputData[[#This Row],[PRODUCT ID]],MasterData[],5,0)</f>
        <v>12</v>
      </c>
      <c r="K424">
        <f>VLOOKUP(InputData[[#This Row],[PRODUCT ID]],MasterData[],6,0)</f>
        <v>15.719999999999999</v>
      </c>
      <c r="L424" s="11">
        <f>InputData[[#This Row],[QUANTITY]]*InputData[[#This Row],[BUYING PRIZE]]</f>
        <v>84</v>
      </c>
      <c r="M424" s="11">
        <f>InputData[[#This Row],[SELLING PRICE]]*InputData[[#This Row],[QUANTITY]]</f>
        <v>110.03999999999999</v>
      </c>
      <c r="N424" s="11">
        <f>YEAR(InputData[[#This Row],[DATE]])</f>
        <v>2022</v>
      </c>
      <c r="O424" s="15">
        <v>44788</v>
      </c>
      <c r="P424">
        <f>DAY(InputData[[#This Row],[DATE]])</f>
        <v>15</v>
      </c>
    </row>
    <row r="425" spans="1:16">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f>VLOOKUP(InputData[[#This Row],[PRODUCT ID]],MasterData[],5,0)</f>
        <v>47</v>
      </c>
      <c r="K425">
        <f>VLOOKUP(InputData[[#This Row],[PRODUCT ID]],MasterData[],6,0)</f>
        <v>53.11</v>
      </c>
      <c r="L425" s="11">
        <f>InputData[[#This Row],[QUANTITY]]*InputData[[#This Row],[BUYING PRIZE]]</f>
        <v>376</v>
      </c>
      <c r="M425" s="11">
        <f>InputData[[#This Row],[SELLING PRICE]]*InputData[[#This Row],[QUANTITY]]</f>
        <v>424.88</v>
      </c>
      <c r="N425" s="11">
        <f>YEAR(InputData[[#This Row],[DATE]])</f>
        <v>2022</v>
      </c>
      <c r="O425" s="15">
        <v>44791</v>
      </c>
      <c r="P425">
        <f>DAY(InputData[[#This Row],[DATE]])</f>
        <v>18</v>
      </c>
    </row>
    <row r="426" spans="1:16">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f>VLOOKUP(InputData[[#This Row],[PRODUCT ID]],MasterData[],5,0)</f>
        <v>148</v>
      </c>
      <c r="K426">
        <f>VLOOKUP(InputData[[#This Row],[PRODUCT ID]],MasterData[],6,0)</f>
        <v>164.28</v>
      </c>
      <c r="L426" s="11">
        <f>InputData[[#This Row],[QUANTITY]]*InputData[[#This Row],[BUYING PRIZE]]</f>
        <v>296</v>
      </c>
      <c r="M426" s="11">
        <f>InputData[[#This Row],[SELLING PRICE]]*InputData[[#This Row],[QUANTITY]]</f>
        <v>328.56</v>
      </c>
      <c r="N426" s="11">
        <f>YEAR(InputData[[#This Row],[DATE]])</f>
        <v>2022</v>
      </c>
      <c r="O426" s="15">
        <v>44791</v>
      </c>
      <c r="P426">
        <f>DAY(InputData[[#This Row],[DATE]])</f>
        <v>18</v>
      </c>
    </row>
    <row r="427" spans="1:16">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f>VLOOKUP(InputData[[#This Row],[PRODUCT ID]],MasterData[],5,0)</f>
        <v>43</v>
      </c>
      <c r="K427">
        <f>VLOOKUP(InputData[[#This Row],[PRODUCT ID]],MasterData[],6,0)</f>
        <v>47.730000000000004</v>
      </c>
      <c r="L427" s="11">
        <f>InputData[[#This Row],[QUANTITY]]*InputData[[#This Row],[BUYING PRIZE]]</f>
        <v>129</v>
      </c>
      <c r="M427" s="11">
        <f>InputData[[#This Row],[SELLING PRICE]]*InputData[[#This Row],[QUANTITY]]</f>
        <v>143.19</v>
      </c>
      <c r="N427" s="11">
        <f>YEAR(InputData[[#This Row],[DATE]])</f>
        <v>2022</v>
      </c>
      <c r="O427" s="15">
        <v>44792</v>
      </c>
      <c r="P427">
        <f>DAY(InputData[[#This Row],[DATE]])</f>
        <v>19</v>
      </c>
    </row>
    <row r="428" spans="1:16">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f>VLOOKUP(InputData[[#This Row],[PRODUCT ID]],MasterData[],5,0)</f>
        <v>141</v>
      </c>
      <c r="K428">
        <f>VLOOKUP(InputData[[#This Row],[PRODUCT ID]],MasterData[],6,0)</f>
        <v>149.46</v>
      </c>
      <c r="L428" s="11">
        <f>InputData[[#This Row],[QUANTITY]]*InputData[[#This Row],[BUYING PRIZE]]</f>
        <v>1833</v>
      </c>
      <c r="M428" s="11">
        <f>InputData[[#This Row],[SELLING PRICE]]*InputData[[#This Row],[QUANTITY]]</f>
        <v>1942.98</v>
      </c>
      <c r="N428" s="11">
        <f>YEAR(InputData[[#This Row],[DATE]])</f>
        <v>2022</v>
      </c>
      <c r="O428" s="15">
        <v>44793</v>
      </c>
      <c r="P428">
        <f>DAY(InputData[[#This Row],[DATE]])</f>
        <v>20</v>
      </c>
    </row>
    <row r="429" spans="1:16">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f>VLOOKUP(InputData[[#This Row],[PRODUCT ID]],MasterData[],5,0)</f>
        <v>95</v>
      </c>
      <c r="K429">
        <f>VLOOKUP(InputData[[#This Row],[PRODUCT ID]],MasterData[],6,0)</f>
        <v>119.7</v>
      </c>
      <c r="L429" s="11">
        <f>InputData[[#This Row],[QUANTITY]]*InputData[[#This Row],[BUYING PRIZE]]</f>
        <v>1330</v>
      </c>
      <c r="M429" s="11">
        <f>InputData[[#This Row],[SELLING PRICE]]*InputData[[#This Row],[QUANTITY]]</f>
        <v>1675.8</v>
      </c>
      <c r="N429" s="11">
        <f>YEAR(InputData[[#This Row],[DATE]])</f>
        <v>2022</v>
      </c>
      <c r="O429" s="15">
        <v>44793</v>
      </c>
      <c r="P429">
        <f>DAY(InputData[[#This Row],[DATE]])</f>
        <v>20</v>
      </c>
    </row>
    <row r="430" spans="1:16">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f>VLOOKUP(InputData[[#This Row],[PRODUCT ID]],MasterData[],5,0)</f>
        <v>13</v>
      </c>
      <c r="K430">
        <f>VLOOKUP(InputData[[#This Row],[PRODUCT ID]],MasterData[],6,0)</f>
        <v>16.64</v>
      </c>
      <c r="L430" s="11">
        <f>InputData[[#This Row],[QUANTITY]]*InputData[[#This Row],[BUYING PRIZE]]</f>
        <v>52</v>
      </c>
      <c r="M430" s="11">
        <f>InputData[[#This Row],[SELLING PRICE]]*InputData[[#This Row],[QUANTITY]]</f>
        <v>66.56</v>
      </c>
      <c r="N430" s="11">
        <f>YEAR(InputData[[#This Row],[DATE]])</f>
        <v>2022</v>
      </c>
      <c r="O430" s="15">
        <v>44794</v>
      </c>
      <c r="P430">
        <f>DAY(InputData[[#This Row],[DATE]])</f>
        <v>21</v>
      </c>
    </row>
    <row r="431" spans="1:16">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f>VLOOKUP(InputData[[#This Row],[PRODUCT ID]],MasterData[],5,0)</f>
        <v>76</v>
      </c>
      <c r="K431">
        <f>VLOOKUP(InputData[[#This Row],[PRODUCT ID]],MasterData[],6,0)</f>
        <v>82.08</v>
      </c>
      <c r="L431" s="11">
        <f>InputData[[#This Row],[QUANTITY]]*InputData[[#This Row],[BUYING PRIZE]]</f>
        <v>836</v>
      </c>
      <c r="M431" s="11">
        <f>InputData[[#This Row],[SELLING PRICE]]*InputData[[#This Row],[QUANTITY]]</f>
        <v>902.88</v>
      </c>
      <c r="N431" s="11">
        <f>YEAR(InputData[[#This Row],[DATE]])</f>
        <v>2022</v>
      </c>
      <c r="O431" s="15">
        <v>44796</v>
      </c>
      <c r="P431">
        <f>DAY(InputData[[#This Row],[DATE]])</f>
        <v>23</v>
      </c>
    </row>
    <row r="432" spans="1:16">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f>VLOOKUP(InputData[[#This Row],[PRODUCT ID]],MasterData[],5,0)</f>
        <v>47</v>
      </c>
      <c r="K432">
        <f>VLOOKUP(InputData[[#This Row],[PRODUCT ID]],MasterData[],6,0)</f>
        <v>53.11</v>
      </c>
      <c r="L432" s="11">
        <f>InputData[[#This Row],[QUANTITY]]*InputData[[#This Row],[BUYING PRIZE]]</f>
        <v>658</v>
      </c>
      <c r="M432" s="11">
        <f>InputData[[#This Row],[SELLING PRICE]]*InputData[[#This Row],[QUANTITY]]</f>
        <v>743.54</v>
      </c>
      <c r="N432" s="11">
        <f>YEAR(InputData[[#This Row],[DATE]])</f>
        <v>2022</v>
      </c>
      <c r="O432" s="15">
        <v>44796</v>
      </c>
      <c r="P432">
        <f>DAY(InputData[[#This Row],[DATE]])</f>
        <v>23</v>
      </c>
    </row>
    <row r="433" spans="1:16">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f>VLOOKUP(InputData[[#This Row],[PRODUCT ID]],MasterData[],5,0)</f>
        <v>133</v>
      </c>
      <c r="K433">
        <f>VLOOKUP(InputData[[#This Row],[PRODUCT ID]],MasterData[],6,0)</f>
        <v>155.61000000000001</v>
      </c>
      <c r="L433" s="11">
        <f>InputData[[#This Row],[QUANTITY]]*InputData[[#This Row],[BUYING PRIZE]]</f>
        <v>665</v>
      </c>
      <c r="M433" s="11">
        <f>InputData[[#This Row],[SELLING PRICE]]*InputData[[#This Row],[QUANTITY]]</f>
        <v>778.05000000000007</v>
      </c>
      <c r="N433" s="11">
        <f>YEAR(InputData[[#This Row],[DATE]])</f>
        <v>2022</v>
      </c>
      <c r="O433" s="15">
        <v>44797</v>
      </c>
      <c r="P433">
        <f>DAY(InputData[[#This Row],[DATE]])</f>
        <v>24</v>
      </c>
    </row>
    <row r="434" spans="1:16">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f>VLOOKUP(InputData[[#This Row],[PRODUCT ID]],MasterData[],5,0)</f>
        <v>150</v>
      </c>
      <c r="K434">
        <f>VLOOKUP(InputData[[#This Row],[PRODUCT ID]],MasterData[],6,0)</f>
        <v>210</v>
      </c>
      <c r="L434" s="11">
        <f>InputData[[#This Row],[QUANTITY]]*InputData[[#This Row],[BUYING PRIZE]]</f>
        <v>1950</v>
      </c>
      <c r="M434" s="11">
        <f>InputData[[#This Row],[SELLING PRICE]]*InputData[[#This Row],[QUANTITY]]</f>
        <v>2730</v>
      </c>
      <c r="N434" s="11">
        <f>YEAR(InputData[[#This Row],[DATE]])</f>
        <v>2022</v>
      </c>
      <c r="O434" s="15">
        <v>44799</v>
      </c>
      <c r="P434">
        <f>DAY(InputData[[#This Row],[DATE]])</f>
        <v>26</v>
      </c>
    </row>
    <row r="435" spans="1:16">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f>VLOOKUP(InputData[[#This Row],[PRODUCT ID]],MasterData[],5,0)</f>
        <v>67</v>
      </c>
      <c r="K435">
        <f>VLOOKUP(InputData[[#This Row],[PRODUCT ID]],MasterData[],6,0)</f>
        <v>85.76</v>
      </c>
      <c r="L435" s="11">
        <f>InputData[[#This Row],[QUANTITY]]*InputData[[#This Row],[BUYING PRIZE]]</f>
        <v>536</v>
      </c>
      <c r="M435" s="11">
        <f>InputData[[#This Row],[SELLING PRICE]]*InputData[[#This Row],[QUANTITY]]</f>
        <v>686.08</v>
      </c>
      <c r="N435" s="11">
        <f>YEAR(InputData[[#This Row],[DATE]])</f>
        <v>2022</v>
      </c>
      <c r="O435" s="15">
        <v>44799</v>
      </c>
      <c r="P435">
        <f>DAY(InputData[[#This Row],[DATE]])</f>
        <v>26</v>
      </c>
    </row>
    <row r="436" spans="1:16">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f>VLOOKUP(InputData[[#This Row],[PRODUCT ID]],MasterData[],5,0)</f>
        <v>37</v>
      </c>
      <c r="K436">
        <f>VLOOKUP(InputData[[#This Row],[PRODUCT ID]],MasterData[],6,0)</f>
        <v>42.55</v>
      </c>
      <c r="L436" s="11">
        <f>InputData[[#This Row],[QUANTITY]]*InputData[[#This Row],[BUYING PRIZE]]</f>
        <v>555</v>
      </c>
      <c r="M436" s="11">
        <f>InputData[[#This Row],[SELLING PRICE]]*InputData[[#This Row],[QUANTITY]]</f>
        <v>638.25</v>
      </c>
      <c r="N436" s="11">
        <f>YEAR(InputData[[#This Row],[DATE]])</f>
        <v>2022</v>
      </c>
      <c r="O436" s="15">
        <v>44800</v>
      </c>
      <c r="P436">
        <f>DAY(InputData[[#This Row],[DATE]])</f>
        <v>27</v>
      </c>
    </row>
    <row r="437" spans="1:16">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f>VLOOKUP(InputData[[#This Row],[PRODUCT ID]],MasterData[],5,0)</f>
        <v>133</v>
      </c>
      <c r="K437">
        <f>VLOOKUP(InputData[[#This Row],[PRODUCT ID]],MasterData[],6,0)</f>
        <v>155.61000000000001</v>
      </c>
      <c r="L437" s="11">
        <f>InputData[[#This Row],[QUANTITY]]*InputData[[#This Row],[BUYING PRIZE]]</f>
        <v>1197</v>
      </c>
      <c r="M437" s="11">
        <f>InputData[[#This Row],[SELLING PRICE]]*InputData[[#This Row],[QUANTITY]]</f>
        <v>1400.4900000000002</v>
      </c>
      <c r="N437" s="11">
        <f>YEAR(InputData[[#This Row],[DATE]])</f>
        <v>2022</v>
      </c>
      <c r="O437" s="15">
        <v>44801</v>
      </c>
      <c r="P437">
        <f>DAY(InputData[[#This Row],[DATE]])</f>
        <v>28</v>
      </c>
    </row>
    <row r="438" spans="1:16">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f>VLOOKUP(InputData[[#This Row],[PRODUCT ID]],MasterData[],5,0)</f>
        <v>37</v>
      </c>
      <c r="K438">
        <f>VLOOKUP(InputData[[#This Row],[PRODUCT ID]],MasterData[],6,0)</f>
        <v>42.55</v>
      </c>
      <c r="L438" s="11">
        <f>InputData[[#This Row],[QUANTITY]]*InputData[[#This Row],[BUYING PRIZE]]</f>
        <v>185</v>
      </c>
      <c r="M438" s="11">
        <f>InputData[[#This Row],[SELLING PRICE]]*InputData[[#This Row],[QUANTITY]]</f>
        <v>212.75</v>
      </c>
      <c r="N438" s="11">
        <f>YEAR(InputData[[#This Row],[DATE]])</f>
        <v>2022</v>
      </c>
      <c r="O438" s="15">
        <v>44801</v>
      </c>
      <c r="P438">
        <f>DAY(InputData[[#This Row],[DATE]])</f>
        <v>28</v>
      </c>
    </row>
    <row r="439" spans="1:16">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f>VLOOKUP(InputData[[#This Row],[PRODUCT ID]],MasterData[],5,0)</f>
        <v>75</v>
      </c>
      <c r="K439">
        <f>VLOOKUP(InputData[[#This Row],[PRODUCT ID]],MasterData[],6,0)</f>
        <v>85.5</v>
      </c>
      <c r="L439" s="11">
        <f>InputData[[#This Row],[QUANTITY]]*InputData[[#This Row],[BUYING PRIZE]]</f>
        <v>450</v>
      </c>
      <c r="M439" s="11">
        <f>InputData[[#This Row],[SELLING PRICE]]*InputData[[#This Row],[QUANTITY]]</f>
        <v>513</v>
      </c>
      <c r="N439" s="11">
        <f>YEAR(InputData[[#This Row],[DATE]])</f>
        <v>2022</v>
      </c>
      <c r="O439" s="15">
        <v>44803</v>
      </c>
      <c r="P439">
        <f>DAY(InputData[[#This Row],[DATE]])</f>
        <v>30</v>
      </c>
    </row>
    <row r="440" spans="1:16">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f>VLOOKUP(InputData[[#This Row],[PRODUCT ID]],MasterData[],5,0)</f>
        <v>67</v>
      </c>
      <c r="K440">
        <f>VLOOKUP(InputData[[#This Row],[PRODUCT ID]],MasterData[],6,0)</f>
        <v>83.08</v>
      </c>
      <c r="L440" s="11">
        <f>InputData[[#This Row],[QUANTITY]]*InputData[[#This Row],[BUYING PRIZE]]</f>
        <v>402</v>
      </c>
      <c r="M440" s="11">
        <f>InputData[[#This Row],[SELLING PRICE]]*InputData[[#This Row],[QUANTITY]]</f>
        <v>498.48</v>
      </c>
      <c r="N440" s="11">
        <f>YEAR(InputData[[#This Row],[DATE]])</f>
        <v>2022</v>
      </c>
      <c r="O440" s="15">
        <v>44803</v>
      </c>
      <c r="P440">
        <f>DAY(InputData[[#This Row],[DATE]])</f>
        <v>30</v>
      </c>
    </row>
    <row r="441" spans="1:16">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f>VLOOKUP(InputData[[#This Row],[PRODUCT ID]],MasterData[],5,0)</f>
        <v>7</v>
      </c>
      <c r="K441">
        <f>VLOOKUP(InputData[[#This Row],[PRODUCT ID]],MasterData[],6,0)</f>
        <v>8.33</v>
      </c>
      <c r="L441" s="11">
        <f>InputData[[#This Row],[QUANTITY]]*InputData[[#This Row],[BUYING PRIZE]]</f>
        <v>35</v>
      </c>
      <c r="M441" s="11">
        <f>InputData[[#This Row],[SELLING PRICE]]*InputData[[#This Row],[QUANTITY]]</f>
        <v>41.65</v>
      </c>
      <c r="N441" s="11">
        <f>YEAR(InputData[[#This Row],[DATE]])</f>
        <v>2022</v>
      </c>
      <c r="O441" s="15">
        <v>44803</v>
      </c>
      <c r="P441">
        <f>DAY(InputData[[#This Row],[DATE]])</f>
        <v>30</v>
      </c>
    </row>
    <row r="442" spans="1:16">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f>VLOOKUP(InputData[[#This Row],[PRODUCT ID]],MasterData[],5,0)</f>
        <v>12</v>
      </c>
      <c r="K442">
        <f>VLOOKUP(InputData[[#This Row],[PRODUCT ID]],MasterData[],6,0)</f>
        <v>15.719999999999999</v>
      </c>
      <c r="L442" s="11">
        <f>InputData[[#This Row],[QUANTITY]]*InputData[[#This Row],[BUYING PRIZE]]</f>
        <v>156</v>
      </c>
      <c r="M442" s="11">
        <f>InputData[[#This Row],[SELLING PRICE]]*InputData[[#This Row],[QUANTITY]]</f>
        <v>204.35999999999999</v>
      </c>
      <c r="N442" s="11">
        <f>YEAR(InputData[[#This Row],[DATE]])</f>
        <v>2022</v>
      </c>
      <c r="O442" s="15">
        <v>44804</v>
      </c>
      <c r="P442">
        <f>DAY(InputData[[#This Row],[DATE]])</f>
        <v>31</v>
      </c>
    </row>
    <row r="443" spans="1:16">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f>VLOOKUP(InputData[[#This Row],[PRODUCT ID]],MasterData[],5,0)</f>
        <v>105</v>
      </c>
      <c r="K443">
        <f>VLOOKUP(InputData[[#This Row],[PRODUCT ID]],MasterData[],6,0)</f>
        <v>142.80000000000001</v>
      </c>
      <c r="L443" s="11">
        <f>InputData[[#This Row],[QUANTITY]]*InputData[[#This Row],[BUYING PRIZE]]</f>
        <v>105</v>
      </c>
      <c r="M443" s="11">
        <f>InputData[[#This Row],[SELLING PRICE]]*InputData[[#This Row],[QUANTITY]]</f>
        <v>142.80000000000001</v>
      </c>
      <c r="N443" s="11">
        <f>YEAR(InputData[[#This Row],[DATE]])</f>
        <v>2022</v>
      </c>
      <c r="O443" s="15">
        <v>44808</v>
      </c>
      <c r="P443">
        <f>DAY(InputData[[#This Row],[DATE]])</f>
        <v>4</v>
      </c>
    </row>
    <row r="444" spans="1:16">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f>VLOOKUP(InputData[[#This Row],[PRODUCT ID]],MasterData[],5,0)</f>
        <v>133</v>
      </c>
      <c r="K444">
        <f>VLOOKUP(InputData[[#This Row],[PRODUCT ID]],MasterData[],6,0)</f>
        <v>155.61000000000001</v>
      </c>
      <c r="L444" s="11">
        <f>InputData[[#This Row],[QUANTITY]]*InputData[[#This Row],[BUYING PRIZE]]</f>
        <v>1596</v>
      </c>
      <c r="M444" s="11">
        <f>InputData[[#This Row],[SELLING PRICE]]*InputData[[#This Row],[QUANTITY]]</f>
        <v>1867.3200000000002</v>
      </c>
      <c r="N444" s="11">
        <f>YEAR(InputData[[#This Row],[DATE]])</f>
        <v>2022</v>
      </c>
      <c r="O444" s="15">
        <v>44810</v>
      </c>
      <c r="P444">
        <f>DAY(InputData[[#This Row],[DATE]])</f>
        <v>6</v>
      </c>
    </row>
    <row r="445" spans="1:16">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f>VLOOKUP(InputData[[#This Row],[PRODUCT ID]],MasterData[],5,0)</f>
        <v>138</v>
      </c>
      <c r="K445">
        <f>VLOOKUP(InputData[[#This Row],[PRODUCT ID]],MasterData[],6,0)</f>
        <v>173.88</v>
      </c>
      <c r="L445" s="11">
        <f>InputData[[#This Row],[QUANTITY]]*InputData[[#This Row],[BUYING PRIZE]]</f>
        <v>1242</v>
      </c>
      <c r="M445" s="11">
        <f>InputData[[#This Row],[SELLING PRICE]]*InputData[[#This Row],[QUANTITY]]</f>
        <v>1564.92</v>
      </c>
      <c r="N445" s="11">
        <f>YEAR(InputData[[#This Row],[DATE]])</f>
        <v>2022</v>
      </c>
      <c r="O445" s="15">
        <v>44813</v>
      </c>
      <c r="P445">
        <f>DAY(InputData[[#This Row],[DATE]])</f>
        <v>9</v>
      </c>
    </row>
    <row r="446" spans="1:16">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f>VLOOKUP(InputData[[#This Row],[PRODUCT ID]],MasterData[],5,0)</f>
        <v>71</v>
      </c>
      <c r="K446">
        <f>VLOOKUP(InputData[[#This Row],[PRODUCT ID]],MasterData[],6,0)</f>
        <v>80.94</v>
      </c>
      <c r="L446" s="11">
        <f>InputData[[#This Row],[QUANTITY]]*InputData[[#This Row],[BUYING PRIZE]]</f>
        <v>213</v>
      </c>
      <c r="M446" s="11">
        <f>InputData[[#This Row],[SELLING PRICE]]*InputData[[#This Row],[QUANTITY]]</f>
        <v>242.82</v>
      </c>
      <c r="N446" s="11">
        <f>YEAR(InputData[[#This Row],[DATE]])</f>
        <v>2022</v>
      </c>
      <c r="O446" s="15">
        <v>44813</v>
      </c>
      <c r="P446">
        <f>DAY(InputData[[#This Row],[DATE]])</f>
        <v>9</v>
      </c>
    </row>
    <row r="447" spans="1:16">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f>VLOOKUP(InputData[[#This Row],[PRODUCT ID]],MasterData[],5,0)</f>
        <v>5</v>
      </c>
      <c r="K447">
        <f>VLOOKUP(InputData[[#This Row],[PRODUCT ID]],MasterData[],6,0)</f>
        <v>6.7</v>
      </c>
      <c r="L447" s="11">
        <f>InputData[[#This Row],[QUANTITY]]*InputData[[#This Row],[BUYING PRIZE]]</f>
        <v>75</v>
      </c>
      <c r="M447" s="11">
        <f>InputData[[#This Row],[SELLING PRICE]]*InputData[[#This Row],[QUANTITY]]</f>
        <v>100.5</v>
      </c>
      <c r="N447" s="11">
        <f>YEAR(InputData[[#This Row],[DATE]])</f>
        <v>2022</v>
      </c>
      <c r="O447" s="15">
        <v>44814</v>
      </c>
      <c r="P447">
        <f>DAY(InputData[[#This Row],[DATE]])</f>
        <v>10</v>
      </c>
    </row>
    <row r="448" spans="1:16">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f>VLOOKUP(InputData[[#This Row],[PRODUCT ID]],MasterData[],5,0)</f>
        <v>72</v>
      </c>
      <c r="K448">
        <f>VLOOKUP(InputData[[#This Row],[PRODUCT ID]],MasterData[],6,0)</f>
        <v>79.92</v>
      </c>
      <c r="L448" s="11">
        <f>InputData[[#This Row],[QUANTITY]]*InputData[[#This Row],[BUYING PRIZE]]</f>
        <v>288</v>
      </c>
      <c r="M448" s="11">
        <f>InputData[[#This Row],[SELLING PRICE]]*InputData[[#This Row],[QUANTITY]]</f>
        <v>319.68</v>
      </c>
      <c r="N448" s="11">
        <f>YEAR(InputData[[#This Row],[DATE]])</f>
        <v>2022</v>
      </c>
      <c r="O448" s="15">
        <v>44814</v>
      </c>
      <c r="P448">
        <f>DAY(InputData[[#This Row],[DATE]])</f>
        <v>10</v>
      </c>
    </row>
    <row r="449" spans="1:16">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f>VLOOKUP(InputData[[#This Row],[PRODUCT ID]],MasterData[],5,0)</f>
        <v>47</v>
      </c>
      <c r="K449">
        <f>VLOOKUP(InputData[[#This Row],[PRODUCT ID]],MasterData[],6,0)</f>
        <v>53.11</v>
      </c>
      <c r="L449" s="11">
        <f>InputData[[#This Row],[QUANTITY]]*InputData[[#This Row],[BUYING PRIZE]]</f>
        <v>141</v>
      </c>
      <c r="M449" s="11">
        <f>InputData[[#This Row],[SELLING PRICE]]*InputData[[#This Row],[QUANTITY]]</f>
        <v>159.32999999999998</v>
      </c>
      <c r="N449" s="11">
        <f>YEAR(InputData[[#This Row],[DATE]])</f>
        <v>2022</v>
      </c>
      <c r="O449" s="15">
        <v>44818</v>
      </c>
      <c r="P449">
        <f>DAY(InputData[[#This Row],[DATE]])</f>
        <v>14</v>
      </c>
    </row>
    <row r="450" spans="1:16">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f>VLOOKUP(InputData[[#This Row],[PRODUCT ID]],MasterData[],5,0)</f>
        <v>67</v>
      </c>
      <c r="K450">
        <f>VLOOKUP(InputData[[#This Row],[PRODUCT ID]],MasterData[],6,0)</f>
        <v>85.76</v>
      </c>
      <c r="L450" s="11">
        <f>InputData[[#This Row],[QUANTITY]]*InputData[[#This Row],[BUYING PRIZE]]</f>
        <v>1005</v>
      </c>
      <c r="M450" s="11">
        <f>InputData[[#This Row],[SELLING PRICE]]*InputData[[#This Row],[QUANTITY]]</f>
        <v>1286.4000000000001</v>
      </c>
      <c r="N450" s="11">
        <f>YEAR(InputData[[#This Row],[DATE]])</f>
        <v>2022</v>
      </c>
      <c r="O450" s="15">
        <v>44819</v>
      </c>
      <c r="P450">
        <f>DAY(InputData[[#This Row],[DATE]])</f>
        <v>15</v>
      </c>
    </row>
    <row r="451" spans="1:16">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f>VLOOKUP(InputData[[#This Row],[PRODUCT ID]],MasterData[],5,0)</f>
        <v>18</v>
      </c>
      <c r="K451">
        <f>VLOOKUP(InputData[[#This Row],[PRODUCT ID]],MasterData[],6,0)</f>
        <v>24.66</v>
      </c>
      <c r="L451" s="11">
        <f>InputData[[#This Row],[QUANTITY]]*InputData[[#This Row],[BUYING PRIZE]]</f>
        <v>252</v>
      </c>
      <c r="M451" s="11">
        <f>InputData[[#This Row],[SELLING PRICE]]*InputData[[#This Row],[QUANTITY]]</f>
        <v>345.24</v>
      </c>
      <c r="N451" s="11">
        <f>YEAR(InputData[[#This Row],[DATE]])</f>
        <v>2022</v>
      </c>
      <c r="O451" s="15">
        <v>44822</v>
      </c>
      <c r="P451">
        <f>DAY(InputData[[#This Row],[DATE]])</f>
        <v>18</v>
      </c>
    </row>
    <row r="452" spans="1:16">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f>VLOOKUP(InputData[[#This Row],[PRODUCT ID]],MasterData[],5,0)</f>
        <v>95</v>
      </c>
      <c r="K452">
        <f>VLOOKUP(InputData[[#This Row],[PRODUCT ID]],MasterData[],6,0)</f>
        <v>119.7</v>
      </c>
      <c r="L452" s="11">
        <f>InputData[[#This Row],[QUANTITY]]*InputData[[#This Row],[BUYING PRIZE]]</f>
        <v>760</v>
      </c>
      <c r="M452" s="11">
        <f>InputData[[#This Row],[SELLING PRICE]]*InputData[[#This Row],[QUANTITY]]</f>
        <v>957.6</v>
      </c>
      <c r="N452" s="11">
        <f>YEAR(InputData[[#This Row],[DATE]])</f>
        <v>2022</v>
      </c>
      <c r="O452" s="15">
        <v>44823</v>
      </c>
      <c r="P452">
        <f>DAY(InputData[[#This Row],[DATE]])</f>
        <v>19</v>
      </c>
    </row>
    <row r="453" spans="1:16">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f>VLOOKUP(InputData[[#This Row],[PRODUCT ID]],MasterData[],5,0)</f>
        <v>95</v>
      </c>
      <c r="K453">
        <f>VLOOKUP(InputData[[#This Row],[PRODUCT ID]],MasterData[],6,0)</f>
        <v>119.7</v>
      </c>
      <c r="L453" s="11">
        <f>InputData[[#This Row],[QUANTITY]]*InputData[[#This Row],[BUYING PRIZE]]</f>
        <v>570</v>
      </c>
      <c r="M453" s="11">
        <f>InputData[[#This Row],[SELLING PRICE]]*InputData[[#This Row],[QUANTITY]]</f>
        <v>718.2</v>
      </c>
      <c r="N453" s="11">
        <f>YEAR(InputData[[#This Row],[DATE]])</f>
        <v>2022</v>
      </c>
      <c r="O453" s="15">
        <v>44824</v>
      </c>
      <c r="P453">
        <f>DAY(InputData[[#This Row],[DATE]])</f>
        <v>20</v>
      </c>
    </row>
    <row r="454" spans="1:16">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f>VLOOKUP(InputData[[#This Row],[PRODUCT ID]],MasterData[],5,0)</f>
        <v>98</v>
      </c>
      <c r="K454">
        <f>VLOOKUP(InputData[[#This Row],[PRODUCT ID]],MasterData[],6,0)</f>
        <v>103.88</v>
      </c>
      <c r="L454" s="11">
        <f>InputData[[#This Row],[QUANTITY]]*InputData[[#This Row],[BUYING PRIZE]]</f>
        <v>980</v>
      </c>
      <c r="M454" s="11">
        <f>InputData[[#This Row],[SELLING PRICE]]*InputData[[#This Row],[QUANTITY]]</f>
        <v>1038.8</v>
      </c>
      <c r="N454" s="11">
        <f>YEAR(InputData[[#This Row],[DATE]])</f>
        <v>2022</v>
      </c>
      <c r="O454" s="15">
        <v>44824</v>
      </c>
      <c r="P454">
        <f>DAY(InputData[[#This Row],[DATE]])</f>
        <v>20</v>
      </c>
    </row>
    <row r="455" spans="1:16">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f>VLOOKUP(InputData[[#This Row],[PRODUCT ID]],MasterData[],5,0)</f>
        <v>37</v>
      </c>
      <c r="K455">
        <f>VLOOKUP(InputData[[#This Row],[PRODUCT ID]],MasterData[],6,0)</f>
        <v>49.21</v>
      </c>
      <c r="L455" s="11">
        <f>InputData[[#This Row],[QUANTITY]]*InputData[[#This Row],[BUYING PRIZE]]</f>
        <v>518</v>
      </c>
      <c r="M455" s="11">
        <f>InputData[[#This Row],[SELLING PRICE]]*InputData[[#This Row],[QUANTITY]]</f>
        <v>688.94</v>
      </c>
      <c r="N455" s="11">
        <f>YEAR(InputData[[#This Row],[DATE]])</f>
        <v>2022</v>
      </c>
      <c r="O455" s="15">
        <v>44825</v>
      </c>
      <c r="P455">
        <f>DAY(InputData[[#This Row],[DATE]])</f>
        <v>21</v>
      </c>
    </row>
    <row r="456" spans="1:16">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f>VLOOKUP(InputData[[#This Row],[PRODUCT ID]],MasterData[],5,0)</f>
        <v>18</v>
      </c>
      <c r="K456">
        <f>VLOOKUP(InputData[[#This Row],[PRODUCT ID]],MasterData[],6,0)</f>
        <v>24.66</v>
      </c>
      <c r="L456" s="11">
        <f>InputData[[#This Row],[QUANTITY]]*InputData[[#This Row],[BUYING PRIZE]]</f>
        <v>90</v>
      </c>
      <c r="M456" s="11">
        <f>InputData[[#This Row],[SELLING PRICE]]*InputData[[#This Row],[QUANTITY]]</f>
        <v>123.3</v>
      </c>
      <c r="N456" s="11">
        <f>YEAR(InputData[[#This Row],[DATE]])</f>
        <v>2022</v>
      </c>
      <c r="O456" s="15">
        <v>44825</v>
      </c>
      <c r="P456">
        <f>DAY(InputData[[#This Row],[DATE]])</f>
        <v>21</v>
      </c>
    </row>
    <row r="457" spans="1:16">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f>VLOOKUP(InputData[[#This Row],[PRODUCT ID]],MasterData[],5,0)</f>
        <v>67</v>
      </c>
      <c r="K457">
        <f>VLOOKUP(InputData[[#This Row],[PRODUCT ID]],MasterData[],6,0)</f>
        <v>83.08</v>
      </c>
      <c r="L457" s="11">
        <f>InputData[[#This Row],[QUANTITY]]*InputData[[#This Row],[BUYING PRIZE]]</f>
        <v>804</v>
      </c>
      <c r="M457" s="11">
        <f>InputData[[#This Row],[SELLING PRICE]]*InputData[[#This Row],[QUANTITY]]</f>
        <v>996.96</v>
      </c>
      <c r="N457" s="11">
        <f>YEAR(InputData[[#This Row],[DATE]])</f>
        <v>2022</v>
      </c>
      <c r="O457" s="15">
        <v>44826</v>
      </c>
      <c r="P457">
        <f>DAY(InputData[[#This Row],[DATE]])</f>
        <v>22</v>
      </c>
    </row>
    <row r="458" spans="1:16">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f>VLOOKUP(InputData[[#This Row],[PRODUCT ID]],MasterData[],5,0)</f>
        <v>73</v>
      </c>
      <c r="K458">
        <f>VLOOKUP(InputData[[#This Row],[PRODUCT ID]],MasterData[],6,0)</f>
        <v>94.17</v>
      </c>
      <c r="L458" s="11">
        <f>InputData[[#This Row],[QUANTITY]]*InputData[[#This Row],[BUYING PRIZE]]</f>
        <v>876</v>
      </c>
      <c r="M458" s="11">
        <f>InputData[[#This Row],[SELLING PRICE]]*InputData[[#This Row],[QUANTITY]]</f>
        <v>1130.04</v>
      </c>
      <c r="N458" s="11">
        <f>YEAR(InputData[[#This Row],[DATE]])</f>
        <v>2022</v>
      </c>
      <c r="O458" s="15">
        <v>44827</v>
      </c>
      <c r="P458">
        <f>DAY(InputData[[#This Row],[DATE]])</f>
        <v>23</v>
      </c>
    </row>
    <row r="459" spans="1:16">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f>VLOOKUP(InputData[[#This Row],[PRODUCT ID]],MasterData[],5,0)</f>
        <v>89</v>
      </c>
      <c r="K459">
        <f>VLOOKUP(InputData[[#This Row],[PRODUCT ID]],MasterData[],6,0)</f>
        <v>117.48</v>
      </c>
      <c r="L459" s="11">
        <f>InputData[[#This Row],[QUANTITY]]*InputData[[#This Row],[BUYING PRIZE]]</f>
        <v>1246</v>
      </c>
      <c r="M459" s="11">
        <f>InputData[[#This Row],[SELLING PRICE]]*InputData[[#This Row],[QUANTITY]]</f>
        <v>1644.72</v>
      </c>
      <c r="N459" s="11">
        <f>YEAR(InputData[[#This Row],[DATE]])</f>
        <v>2022</v>
      </c>
      <c r="O459" s="15">
        <v>44828</v>
      </c>
      <c r="P459">
        <f>DAY(InputData[[#This Row],[DATE]])</f>
        <v>24</v>
      </c>
    </row>
    <row r="460" spans="1:16">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f>VLOOKUP(InputData[[#This Row],[PRODUCT ID]],MasterData[],5,0)</f>
        <v>89</v>
      </c>
      <c r="K460">
        <f>VLOOKUP(InputData[[#This Row],[PRODUCT ID]],MasterData[],6,0)</f>
        <v>117.48</v>
      </c>
      <c r="L460" s="11">
        <f>InputData[[#This Row],[QUANTITY]]*InputData[[#This Row],[BUYING PRIZE]]</f>
        <v>712</v>
      </c>
      <c r="M460" s="11">
        <f>InputData[[#This Row],[SELLING PRICE]]*InputData[[#This Row],[QUANTITY]]</f>
        <v>939.84</v>
      </c>
      <c r="N460" s="11">
        <f>YEAR(InputData[[#This Row],[DATE]])</f>
        <v>2022</v>
      </c>
      <c r="O460" s="15">
        <v>44828</v>
      </c>
      <c r="P460">
        <f>DAY(InputData[[#This Row],[DATE]])</f>
        <v>24</v>
      </c>
    </row>
    <row r="461" spans="1:16">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f>VLOOKUP(InputData[[#This Row],[PRODUCT ID]],MasterData[],5,0)</f>
        <v>90</v>
      </c>
      <c r="K461">
        <f>VLOOKUP(InputData[[#This Row],[PRODUCT ID]],MasterData[],6,0)</f>
        <v>96.3</v>
      </c>
      <c r="L461" s="11">
        <f>InputData[[#This Row],[QUANTITY]]*InputData[[#This Row],[BUYING PRIZE]]</f>
        <v>360</v>
      </c>
      <c r="M461" s="11">
        <f>InputData[[#This Row],[SELLING PRICE]]*InputData[[#This Row],[QUANTITY]]</f>
        <v>385.2</v>
      </c>
      <c r="N461" s="11">
        <f>YEAR(InputData[[#This Row],[DATE]])</f>
        <v>2022</v>
      </c>
      <c r="O461" s="15">
        <v>44831</v>
      </c>
      <c r="P461">
        <f>DAY(InputData[[#This Row],[DATE]])</f>
        <v>27</v>
      </c>
    </row>
    <row r="462" spans="1:16">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f>VLOOKUP(InputData[[#This Row],[PRODUCT ID]],MasterData[],5,0)</f>
        <v>76</v>
      </c>
      <c r="K462">
        <f>VLOOKUP(InputData[[#This Row],[PRODUCT ID]],MasterData[],6,0)</f>
        <v>82.08</v>
      </c>
      <c r="L462" s="11">
        <f>InputData[[#This Row],[QUANTITY]]*InputData[[#This Row],[BUYING PRIZE]]</f>
        <v>684</v>
      </c>
      <c r="M462" s="11">
        <f>InputData[[#This Row],[SELLING PRICE]]*InputData[[#This Row],[QUANTITY]]</f>
        <v>738.72</v>
      </c>
      <c r="N462" s="11">
        <f>YEAR(InputData[[#This Row],[DATE]])</f>
        <v>2022</v>
      </c>
      <c r="O462" s="15">
        <v>44831</v>
      </c>
      <c r="P462">
        <f>DAY(InputData[[#This Row],[DATE]])</f>
        <v>27</v>
      </c>
    </row>
    <row r="463" spans="1:16">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f>VLOOKUP(InputData[[#This Row],[PRODUCT ID]],MasterData[],5,0)</f>
        <v>72</v>
      </c>
      <c r="K463">
        <f>VLOOKUP(InputData[[#This Row],[PRODUCT ID]],MasterData[],6,0)</f>
        <v>79.92</v>
      </c>
      <c r="L463" s="11">
        <f>InputData[[#This Row],[QUANTITY]]*InputData[[#This Row],[BUYING PRIZE]]</f>
        <v>216</v>
      </c>
      <c r="M463" s="11">
        <f>InputData[[#This Row],[SELLING PRICE]]*InputData[[#This Row],[QUANTITY]]</f>
        <v>239.76</v>
      </c>
      <c r="N463" s="11">
        <f>YEAR(InputData[[#This Row],[DATE]])</f>
        <v>2022</v>
      </c>
      <c r="O463" s="15">
        <v>44831</v>
      </c>
      <c r="P463">
        <f>DAY(InputData[[#This Row],[DATE]])</f>
        <v>27</v>
      </c>
    </row>
    <row r="464" spans="1:16">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f>VLOOKUP(InputData[[#This Row],[PRODUCT ID]],MasterData[],5,0)</f>
        <v>55</v>
      </c>
      <c r="K464">
        <f>VLOOKUP(InputData[[#This Row],[PRODUCT ID]],MasterData[],6,0)</f>
        <v>58.3</v>
      </c>
      <c r="L464" s="11">
        <f>InputData[[#This Row],[QUANTITY]]*InputData[[#This Row],[BUYING PRIZE]]</f>
        <v>715</v>
      </c>
      <c r="M464" s="11">
        <f>InputData[[#This Row],[SELLING PRICE]]*InputData[[#This Row],[QUANTITY]]</f>
        <v>757.9</v>
      </c>
      <c r="N464" s="11">
        <f>YEAR(InputData[[#This Row],[DATE]])</f>
        <v>2022</v>
      </c>
      <c r="O464" s="15">
        <v>44833</v>
      </c>
      <c r="P464">
        <f>DAY(InputData[[#This Row],[DATE]])</f>
        <v>29</v>
      </c>
    </row>
    <row r="465" spans="1:16">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f>VLOOKUP(InputData[[#This Row],[PRODUCT ID]],MasterData[],5,0)</f>
        <v>44</v>
      </c>
      <c r="K465">
        <f>VLOOKUP(InputData[[#This Row],[PRODUCT ID]],MasterData[],6,0)</f>
        <v>48.4</v>
      </c>
      <c r="L465" s="11">
        <f>InputData[[#This Row],[QUANTITY]]*InputData[[#This Row],[BUYING PRIZE]]</f>
        <v>220</v>
      </c>
      <c r="M465" s="11">
        <f>InputData[[#This Row],[SELLING PRICE]]*InputData[[#This Row],[QUANTITY]]</f>
        <v>242</v>
      </c>
      <c r="N465" s="11">
        <f>YEAR(InputData[[#This Row],[DATE]])</f>
        <v>2022</v>
      </c>
      <c r="O465" s="15">
        <v>44837</v>
      </c>
      <c r="P465">
        <f>DAY(InputData[[#This Row],[DATE]])</f>
        <v>3</v>
      </c>
    </row>
    <row r="466" spans="1:16">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f>VLOOKUP(InputData[[#This Row],[PRODUCT ID]],MasterData[],5,0)</f>
        <v>43</v>
      </c>
      <c r="K466">
        <f>VLOOKUP(InputData[[#This Row],[PRODUCT ID]],MasterData[],6,0)</f>
        <v>47.730000000000004</v>
      </c>
      <c r="L466" s="11">
        <f>InputData[[#This Row],[QUANTITY]]*InputData[[#This Row],[BUYING PRIZE]]</f>
        <v>645</v>
      </c>
      <c r="M466" s="11">
        <f>InputData[[#This Row],[SELLING PRICE]]*InputData[[#This Row],[QUANTITY]]</f>
        <v>715.95</v>
      </c>
      <c r="N466" s="11">
        <f>YEAR(InputData[[#This Row],[DATE]])</f>
        <v>2022</v>
      </c>
      <c r="O466" s="15">
        <v>44838</v>
      </c>
      <c r="P466">
        <f>DAY(InputData[[#This Row],[DATE]])</f>
        <v>4</v>
      </c>
    </row>
    <row r="467" spans="1:16">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f>VLOOKUP(InputData[[#This Row],[PRODUCT ID]],MasterData[],5,0)</f>
        <v>5</v>
      </c>
      <c r="K467">
        <f>VLOOKUP(InputData[[#This Row],[PRODUCT ID]],MasterData[],6,0)</f>
        <v>6.7</v>
      </c>
      <c r="L467" s="11">
        <f>InputData[[#This Row],[QUANTITY]]*InputData[[#This Row],[BUYING PRIZE]]</f>
        <v>5</v>
      </c>
      <c r="M467" s="11">
        <f>InputData[[#This Row],[SELLING PRICE]]*InputData[[#This Row],[QUANTITY]]</f>
        <v>6.7</v>
      </c>
      <c r="N467" s="11">
        <f>YEAR(InputData[[#This Row],[DATE]])</f>
        <v>2022</v>
      </c>
      <c r="O467" s="15">
        <v>44840</v>
      </c>
      <c r="P467">
        <f>DAY(InputData[[#This Row],[DATE]])</f>
        <v>6</v>
      </c>
    </row>
    <row r="468" spans="1:16">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f>VLOOKUP(InputData[[#This Row],[PRODUCT ID]],MasterData[],5,0)</f>
        <v>72</v>
      </c>
      <c r="K468">
        <f>VLOOKUP(InputData[[#This Row],[PRODUCT ID]],MasterData[],6,0)</f>
        <v>79.92</v>
      </c>
      <c r="L468" s="11">
        <f>InputData[[#This Row],[QUANTITY]]*InputData[[#This Row],[BUYING PRIZE]]</f>
        <v>1008</v>
      </c>
      <c r="M468" s="11">
        <f>InputData[[#This Row],[SELLING PRICE]]*InputData[[#This Row],[QUANTITY]]</f>
        <v>1118.8800000000001</v>
      </c>
      <c r="N468" s="11">
        <f>YEAR(InputData[[#This Row],[DATE]])</f>
        <v>2022</v>
      </c>
      <c r="O468" s="15">
        <v>44843</v>
      </c>
      <c r="P468">
        <f>DAY(InputData[[#This Row],[DATE]])</f>
        <v>9</v>
      </c>
    </row>
    <row r="469" spans="1:16">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f>VLOOKUP(InputData[[#This Row],[PRODUCT ID]],MasterData[],5,0)</f>
        <v>150</v>
      </c>
      <c r="K469">
        <f>VLOOKUP(InputData[[#This Row],[PRODUCT ID]],MasterData[],6,0)</f>
        <v>210</v>
      </c>
      <c r="L469" s="11">
        <f>InputData[[#This Row],[QUANTITY]]*InputData[[#This Row],[BUYING PRIZE]]</f>
        <v>1350</v>
      </c>
      <c r="M469" s="11">
        <f>InputData[[#This Row],[SELLING PRICE]]*InputData[[#This Row],[QUANTITY]]</f>
        <v>1890</v>
      </c>
      <c r="N469" s="11">
        <f>YEAR(InputData[[#This Row],[DATE]])</f>
        <v>2022</v>
      </c>
      <c r="O469" s="15">
        <v>44844</v>
      </c>
      <c r="P469">
        <f>DAY(InputData[[#This Row],[DATE]])</f>
        <v>10</v>
      </c>
    </row>
    <row r="470" spans="1:16">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f>VLOOKUP(InputData[[#This Row],[PRODUCT ID]],MasterData[],5,0)</f>
        <v>76</v>
      </c>
      <c r="K470">
        <f>VLOOKUP(InputData[[#This Row],[PRODUCT ID]],MasterData[],6,0)</f>
        <v>82.08</v>
      </c>
      <c r="L470" s="11">
        <f>InputData[[#This Row],[QUANTITY]]*InputData[[#This Row],[BUYING PRIZE]]</f>
        <v>912</v>
      </c>
      <c r="M470" s="11">
        <f>InputData[[#This Row],[SELLING PRICE]]*InputData[[#This Row],[QUANTITY]]</f>
        <v>984.96</v>
      </c>
      <c r="N470" s="11">
        <f>YEAR(InputData[[#This Row],[DATE]])</f>
        <v>2022</v>
      </c>
      <c r="O470" s="15">
        <v>44844</v>
      </c>
      <c r="P470">
        <f>DAY(InputData[[#This Row],[DATE]])</f>
        <v>10</v>
      </c>
    </row>
    <row r="471" spans="1:16">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f>VLOOKUP(InputData[[#This Row],[PRODUCT ID]],MasterData[],5,0)</f>
        <v>83</v>
      </c>
      <c r="K471">
        <f>VLOOKUP(InputData[[#This Row],[PRODUCT ID]],MasterData[],6,0)</f>
        <v>94.62</v>
      </c>
      <c r="L471" s="11">
        <f>InputData[[#This Row],[QUANTITY]]*InputData[[#This Row],[BUYING PRIZE]]</f>
        <v>830</v>
      </c>
      <c r="M471" s="11">
        <f>InputData[[#This Row],[SELLING PRICE]]*InputData[[#This Row],[QUANTITY]]</f>
        <v>946.2</v>
      </c>
      <c r="N471" s="11">
        <f>YEAR(InputData[[#This Row],[DATE]])</f>
        <v>2022</v>
      </c>
      <c r="O471" s="15">
        <v>44845</v>
      </c>
      <c r="P471">
        <f>DAY(InputData[[#This Row],[DATE]])</f>
        <v>11</v>
      </c>
    </row>
    <row r="472" spans="1:16">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f>VLOOKUP(InputData[[#This Row],[PRODUCT ID]],MasterData[],5,0)</f>
        <v>105</v>
      </c>
      <c r="K472">
        <f>VLOOKUP(InputData[[#This Row],[PRODUCT ID]],MasterData[],6,0)</f>
        <v>142.80000000000001</v>
      </c>
      <c r="L472" s="11">
        <f>InputData[[#This Row],[QUANTITY]]*InputData[[#This Row],[BUYING PRIZE]]</f>
        <v>1575</v>
      </c>
      <c r="M472" s="11">
        <f>InputData[[#This Row],[SELLING PRICE]]*InputData[[#This Row],[QUANTITY]]</f>
        <v>2142</v>
      </c>
      <c r="N472" s="11">
        <f>YEAR(InputData[[#This Row],[DATE]])</f>
        <v>2022</v>
      </c>
      <c r="O472" s="15">
        <v>44847</v>
      </c>
      <c r="P472">
        <f>DAY(InputData[[#This Row],[DATE]])</f>
        <v>13</v>
      </c>
    </row>
    <row r="473" spans="1:16">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f>VLOOKUP(InputData[[#This Row],[PRODUCT ID]],MasterData[],5,0)</f>
        <v>76</v>
      </c>
      <c r="K473">
        <f>VLOOKUP(InputData[[#This Row],[PRODUCT ID]],MasterData[],6,0)</f>
        <v>82.08</v>
      </c>
      <c r="L473" s="11">
        <f>InputData[[#This Row],[QUANTITY]]*InputData[[#This Row],[BUYING PRIZE]]</f>
        <v>1140</v>
      </c>
      <c r="M473" s="11">
        <f>InputData[[#This Row],[SELLING PRICE]]*InputData[[#This Row],[QUANTITY]]</f>
        <v>1231.2</v>
      </c>
      <c r="N473" s="11">
        <f>YEAR(InputData[[#This Row],[DATE]])</f>
        <v>2022</v>
      </c>
      <c r="O473" s="15">
        <v>44848</v>
      </c>
      <c r="P473">
        <f>DAY(InputData[[#This Row],[DATE]])</f>
        <v>14</v>
      </c>
    </row>
    <row r="474" spans="1:16">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f>VLOOKUP(InputData[[#This Row],[PRODUCT ID]],MasterData[],5,0)</f>
        <v>12</v>
      </c>
      <c r="K474">
        <f>VLOOKUP(InputData[[#This Row],[PRODUCT ID]],MasterData[],6,0)</f>
        <v>15.719999999999999</v>
      </c>
      <c r="L474" s="11">
        <f>InputData[[#This Row],[QUANTITY]]*InputData[[#This Row],[BUYING PRIZE]]</f>
        <v>120</v>
      </c>
      <c r="M474" s="11">
        <f>InputData[[#This Row],[SELLING PRICE]]*InputData[[#This Row],[QUANTITY]]</f>
        <v>157.19999999999999</v>
      </c>
      <c r="N474" s="11">
        <f>YEAR(InputData[[#This Row],[DATE]])</f>
        <v>2022</v>
      </c>
      <c r="O474" s="15">
        <v>44849</v>
      </c>
      <c r="P474">
        <f>DAY(InputData[[#This Row],[DATE]])</f>
        <v>15</v>
      </c>
    </row>
    <row r="475" spans="1:16">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f>VLOOKUP(InputData[[#This Row],[PRODUCT ID]],MasterData[],5,0)</f>
        <v>90</v>
      </c>
      <c r="K475">
        <f>VLOOKUP(InputData[[#This Row],[PRODUCT ID]],MasterData[],6,0)</f>
        <v>96.3</v>
      </c>
      <c r="L475" s="11">
        <f>InputData[[#This Row],[QUANTITY]]*InputData[[#This Row],[BUYING PRIZE]]</f>
        <v>270</v>
      </c>
      <c r="M475" s="11">
        <f>InputData[[#This Row],[SELLING PRICE]]*InputData[[#This Row],[QUANTITY]]</f>
        <v>288.89999999999998</v>
      </c>
      <c r="N475" s="11">
        <f>YEAR(InputData[[#This Row],[DATE]])</f>
        <v>2022</v>
      </c>
      <c r="O475" s="15">
        <v>44850</v>
      </c>
      <c r="P475">
        <f>DAY(InputData[[#This Row],[DATE]])</f>
        <v>16</v>
      </c>
    </row>
    <row r="476" spans="1:16">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f>VLOOKUP(InputData[[#This Row],[PRODUCT ID]],MasterData[],5,0)</f>
        <v>144</v>
      </c>
      <c r="K476">
        <f>VLOOKUP(InputData[[#This Row],[PRODUCT ID]],MasterData[],6,0)</f>
        <v>156.96</v>
      </c>
      <c r="L476" s="11">
        <f>InputData[[#This Row],[QUANTITY]]*InputData[[#This Row],[BUYING PRIZE]]</f>
        <v>2016</v>
      </c>
      <c r="M476" s="11">
        <f>InputData[[#This Row],[SELLING PRICE]]*InputData[[#This Row],[QUANTITY]]</f>
        <v>2197.44</v>
      </c>
      <c r="N476" s="11">
        <f>YEAR(InputData[[#This Row],[DATE]])</f>
        <v>2022</v>
      </c>
      <c r="O476" s="15">
        <v>44857</v>
      </c>
      <c r="P476">
        <f>DAY(InputData[[#This Row],[DATE]])</f>
        <v>23</v>
      </c>
    </row>
    <row r="477" spans="1:16">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f>VLOOKUP(InputData[[#This Row],[PRODUCT ID]],MasterData[],5,0)</f>
        <v>120</v>
      </c>
      <c r="K477">
        <f>VLOOKUP(InputData[[#This Row],[PRODUCT ID]],MasterData[],6,0)</f>
        <v>162</v>
      </c>
      <c r="L477" s="11">
        <f>InputData[[#This Row],[QUANTITY]]*InputData[[#This Row],[BUYING PRIZE]]</f>
        <v>360</v>
      </c>
      <c r="M477" s="11">
        <f>InputData[[#This Row],[SELLING PRICE]]*InputData[[#This Row],[QUANTITY]]</f>
        <v>486</v>
      </c>
      <c r="N477" s="11">
        <f>YEAR(InputData[[#This Row],[DATE]])</f>
        <v>2022</v>
      </c>
      <c r="O477" s="15">
        <v>44864</v>
      </c>
      <c r="P477">
        <f>DAY(InputData[[#This Row],[DATE]])</f>
        <v>30</v>
      </c>
    </row>
    <row r="478" spans="1:16">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f>VLOOKUP(InputData[[#This Row],[PRODUCT ID]],MasterData[],5,0)</f>
        <v>72</v>
      </c>
      <c r="K478">
        <f>VLOOKUP(InputData[[#This Row],[PRODUCT ID]],MasterData[],6,0)</f>
        <v>79.92</v>
      </c>
      <c r="L478" s="11">
        <f>InputData[[#This Row],[QUANTITY]]*InputData[[#This Row],[BUYING PRIZE]]</f>
        <v>576</v>
      </c>
      <c r="M478" s="11">
        <f>InputData[[#This Row],[SELLING PRICE]]*InputData[[#This Row],[QUANTITY]]</f>
        <v>639.36</v>
      </c>
      <c r="N478" s="11">
        <f>YEAR(InputData[[#This Row],[DATE]])</f>
        <v>2022</v>
      </c>
      <c r="O478" s="15">
        <v>44865</v>
      </c>
      <c r="P478">
        <f>DAY(InputData[[#This Row],[DATE]])</f>
        <v>31</v>
      </c>
    </row>
    <row r="479" spans="1:16">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f>VLOOKUP(InputData[[#This Row],[PRODUCT ID]],MasterData[],5,0)</f>
        <v>73</v>
      </c>
      <c r="K479">
        <f>VLOOKUP(InputData[[#This Row],[PRODUCT ID]],MasterData[],6,0)</f>
        <v>94.17</v>
      </c>
      <c r="L479" s="11">
        <f>InputData[[#This Row],[QUANTITY]]*InputData[[#This Row],[BUYING PRIZE]]</f>
        <v>1095</v>
      </c>
      <c r="M479" s="11">
        <f>InputData[[#This Row],[SELLING PRICE]]*InputData[[#This Row],[QUANTITY]]</f>
        <v>1412.55</v>
      </c>
      <c r="N479" s="11">
        <f>YEAR(InputData[[#This Row],[DATE]])</f>
        <v>2022</v>
      </c>
      <c r="O479" s="15">
        <v>44866</v>
      </c>
      <c r="P479">
        <f>DAY(InputData[[#This Row],[DATE]])</f>
        <v>1</v>
      </c>
    </row>
    <row r="480" spans="1:16">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f>VLOOKUP(InputData[[#This Row],[PRODUCT ID]],MasterData[],5,0)</f>
        <v>12</v>
      </c>
      <c r="K480">
        <f>VLOOKUP(InputData[[#This Row],[PRODUCT ID]],MasterData[],6,0)</f>
        <v>15.719999999999999</v>
      </c>
      <c r="L480" s="11">
        <f>InputData[[#This Row],[QUANTITY]]*InputData[[#This Row],[BUYING PRIZE]]</f>
        <v>180</v>
      </c>
      <c r="M480" s="11">
        <f>InputData[[#This Row],[SELLING PRICE]]*InputData[[#This Row],[QUANTITY]]</f>
        <v>235.79999999999998</v>
      </c>
      <c r="N480" s="11">
        <f>YEAR(InputData[[#This Row],[DATE]])</f>
        <v>2022</v>
      </c>
      <c r="O480" s="15">
        <v>44867</v>
      </c>
      <c r="P480">
        <f>DAY(InputData[[#This Row],[DATE]])</f>
        <v>2</v>
      </c>
    </row>
    <row r="481" spans="1:16">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f>VLOOKUP(InputData[[#This Row],[PRODUCT ID]],MasterData[],5,0)</f>
        <v>148</v>
      </c>
      <c r="K481">
        <f>VLOOKUP(InputData[[#This Row],[PRODUCT ID]],MasterData[],6,0)</f>
        <v>201.28</v>
      </c>
      <c r="L481" s="11">
        <f>InputData[[#This Row],[QUANTITY]]*InputData[[#This Row],[BUYING PRIZE]]</f>
        <v>2220</v>
      </c>
      <c r="M481" s="11">
        <f>InputData[[#This Row],[SELLING PRICE]]*InputData[[#This Row],[QUANTITY]]</f>
        <v>3019.2</v>
      </c>
      <c r="N481" s="11">
        <f>YEAR(InputData[[#This Row],[DATE]])</f>
        <v>2022</v>
      </c>
      <c r="O481" s="15">
        <v>44867</v>
      </c>
      <c r="P481">
        <f>DAY(InputData[[#This Row],[DATE]])</f>
        <v>2</v>
      </c>
    </row>
    <row r="482" spans="1:16">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f>VLOOKUP(InputData[[#This Row],[PRODUCT ID]],MasterData[],5,0)</f>
        <v>5</v>
      </c>
      <c r="K482">
        <f>VLOOKUP(InputData[[#This Row],[PRODUCT ID]],MasterData[],6,0)</f>
        <v>6.7</v>
      </c>
      <c r="L482" s="11">
        <f>InputData[[#This Row],[QUANTITY]]*InputData[[#This Row],[BUYING PRIZE]]</f>
        <v>25</v>
      </c>
      <c r="M482" s="11">
        <f>InputData[[#This Row],[SELLING PRICE]]*InputData[[#This Row],[QUANTITY]]</f>
        <v>33.5</v>
      </c>
      <c r="N482" s="11">
        <f>YEAR(InputData[[#This Row],[DATE]])</f>
        <v>2022</v>
      </c>
      <c r="O482" s="15">
        <v>44867</v>
      </c>
      <c r="P482">
        <f>DAY(InputData[[#This Row],[DATE]])</f>
        <v>2</v>
      </c>
    </row>
    <row r="483" spans="1:16">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f>VLOOKUP(InputData[[#This Row],[PRODUCT ID]],MasterData[],5,0)</f>
        <v>61</v>
      </c>
      <c r="K483">
        <f>VLOOKUP(InputData[[#This Row],[PRODUCT ID]],MasterData[],6,0)</f>
        <v>76.25</v>
      </c>
      <c r="L483" s="11">
        <f>InputData[[#This Row],[QUANTITY]]*InputData[[#This Row],[BUYING PRIZE]]</f>
        <v>671</v>
      </c>
      <c r="M483" s="11">
        <f>InputData[[#This Row],[SELLING PRICE]]*InputData[[#This Row],[QUANTITY]]</f>
        <v>838.75</v>
      </c>
      <c r="N483" s="11">
        <f>YEAR(InputData[[#This Row],[DATE]])</f>
        <v>2022</v>
      </c>
      <c r="O483" s="15">
        <v>44868</v>
      </c>
      <c r="P483">
        <f>DAY(InputData[[#This Row],[DATE]])</f>
        <v>3</v>
      </c>
    </row>
    <row r="484" spans="1:16">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f>VLOOKUP(InputData[[#This Row],[PRODUCT ID]],MasterData[],5,0)</f>
        <v>83</v>
      </c>
      <c r="K484">
        <f>VLOOKUP(InputData[[#This Row],[PRODUCT ID]],MasterData[],6,0)</f>
        <v>94.62</v>
      </c>
      <c r="L484" s="11">
        <f>InputData[[#This Row],[QUANTITY]]*InputData[[#This Row],[BUYING PRIZE]]</f>
        <v>830</v>
      </c>
      <c r="M484" s="11">
        <f>InputData[[#This Row],[SELLING PRICE]]*InputData[[#This Row],[QUANTITY]]</f>
        <v>946.2</v>
      </c>
      <c r="N484" s="11">
        <f>YEAR(InputData[[#This Row],[DATE]])</f>
        <v>2022</v>
      </c>
      <c r="O484" s="15">
        <v>44869</v>
      </c>
      <c r="P484">
        <f>DAY(InputData[[#This Row],[DATE]])</f>
        <v>4</v>
      </c>
    </row>
    <row r="485" spans="1:16">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f>VLOOKUP(InputData[[#This Row],[PRODUCT ID]],MasterData[],5,0)</f>
        <v>150</v>
      </c>
      <c r="K485">
        <f>VLOOKUP(InputData[[#This Row],[PRODUCT ID]],MasterData[],6,0)</f>
        <v>210</v>
      </c>
      <c r="L485" s="11">
        <f>InputData[[#This Row],[QUANTITY]]*InputData[[#This Row],[BUYING PRIZE]]</f>
        <v>2250</v>
      </c>
      <c r="M485" s="11">
        <f>InputData[[#This Row],[SELLING PRICE]]*InputData[[#This Row],[QUANTITY]]</f>
        <v>3150</v>
      </c>
      <c r="N485" s="11">
        <f>YEAR(InputData[[#This Row],[DATE]])</f>
        <v>2022</v>
      </c>
      <c r="O485" s="15">
        <v>44870</v>
      </c>
      <c r="P485">
        <f>DAY(InputData[[#This Row],[DATE]])</f>
        <v>5</v>
      </c>
    </row>
    <row r="486" spans="1:16">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f>VLOOKUP(InputData[[#This Row],[PRODUCT ID]],MasterData[],5,0)</f>
        <v>67</v>
      </c>
      <c r="K486">
        <f>VLOOKUP(InputData[[#This Row],[PRODUCT ID]],MasterData[],6,0)</f>
        <v>83.08</v>
      </c>
      <c r="L486" s="11">
        <f>InputData[[#This Row],[QUANTITY]]*InputData[[#This Row],[BUYING PRIZE]]</f>
        <v>871</v>
      </c>
      <c r="M486" s="11">
        <f>InputData[[#This Row],[SELLING PRICE]]*InputData[[#This Row],[QUANTITY]]</f>
        <v>1080.04</v>
      </c>
      <c r="N486" s="11">
        <f>YEAR(InputData[[#This Row],[DATE]])</f>
        <v>2022</v>
      </c>
      <c r="O486" s="15">
        <v>44871</v>
      </c>
      <c r="P486">
        <f>DAY(InputData[[#This Row],[DATE]])</f>
        <v>6</v>
      </c>
    </row>
    <row r="487" spans="1:16">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f>VLOOKUP(InputData[[#This Row],[PRODUCT ID]],MasterData[],5,0)</f>
        <v>12</v>
      </c>
      <c r="K487">
        <f>VLOOKUP(InputData[[#This Row],[PRODUCT ID]],MasterData[],6,0)</f>
        <v>15.719999999999999</v>
      </c>
      <c r="L487" s="11">
        <f>InputData[[#This Row],[QUANTITY]]*InputData[[#This Row],[BUYING PRIZE]]</f>
        <v>156</v>
      </c>
      <c r="M487" s="11">
        <f>InputData[[#This Row],[SELLING PRICE]]*InputData[[#This Row],[QUANTITY]]</f>
        <v>204.35999999999999</v>
      </c>
      <c r="N487" s="11">
        <f>YEAR(InputData[[#This Row],[DATE]])</f>
        <v>2022</v>
      </c>
      <c r="O487" s="15">
        <v>44871</v>
      </c>
      <c r="P487">
        <f>DAY(InputData[[#This Row],[DATE]])</f>
        <v>6</v>
      </c>
    </row>
    <row r="488" spans="1:16">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f>VLOOKUP(InputData[[#This Row],[PRODUCT ID]],MasterData[],5,0)</f>
        <v>120</v>
      </c>
      <c r="K488">
        <f>VLOOKUP(InputData[[#This Row],[PRODUCT ID]],MasterData[],6,0)</f>
        <v>162</v>
      </c>
      <c r="L488" s="11">
        <f>InputData[[#This Row],[QUANTITY]]*InputData[[#This Row],[BUYING PRIZE]]</f>
        <v>1560</v>
      </c>
      <c r="M488" s="11">
        <f>InputData[[#This Row],[SELLING PRICE]]*InputData[[#This Row],[QUANTITY]]</f>
        <v>2106</v>
      </c>
      <c r="N488" s="11">
        <f>YEAR(InputData[[#This Row],[DATE]])</f>
        <v>2022</v>
      </c>
      <c r="O488" s="15">
        <v>44871</v>
      </c>
      <c r="P488">
        <f>DAY(InputData[[#This Row],[DATE]])</f>
        <v>6</v>
      </c>
    </row>
    <row r="489" spans="1:16">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f>VLOOKUP(InputData[[#This Row],[PRODUCT ID]],MasterData[],5,0)</f>
        <v>90</v>
      </c>
      <c r="K489">
        <f>VLOOKUP(InputData[[#This Row],[PRODUCT ID]],MasterData[],6,0)</f>
        <v>115.2</v>
      </c>
      <c r="L489" s="11">
        <f>InputData[[#This Row],[QUANTITY]]*InputData[[#This Row],[BUYING PRIZE]]</f>
        <v>1170</v>
      </c>
      <c r="M489" s="11">
        <f>InputData[[#This Row],[SELLING PRICE]]*InputData[[#This Row],[QUANTITY]]</f>
        <v>1497.6000000000001</v>
      </c>
      <c r="N489" s="11">
        <f>YEAR(InputData[[#This Row],[DATE]])</f>
        <v>2022</v>
      </c>
      <c r="O489" s="15">
        <v>44872</v>
      </c>
      <c r="P489">
        <f>DAY(InputData[[#This Row],[DATE]])</f>
        <v>7</v>
      </c>
    </row>
    <row r="490" spans="1:16">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f>VLOOKUP(InputData[[#This Row],[PRODUCT ID]],MasterData[],5,0)</f>
        <v>90</v>
      </c>
      <c r="K490">
        <f>VLOOKUP(InputData[[#This Row],[PRODUCT ID]],MasterData[],6,0)</f>
        <v>96.3</v>
      </c>
      <c r="L490" s="11">
        <f>InputData[[#This Row],[QUANTITY]]*InputData[[#This Row],[BUYING PRIZE]]</f>
        <v>990</v>
      </c>
      <c r="M490" s="11">
        <f>InputData[[#This Row],[SELLING PRICE]]*InputData[[#This Row],[QUANTITY]]</f>
        <v>1059.3</v>
      </c>
      <c r="N490" s="11">
        <f>YEAR(InputData[[#This Row],[DATE]])</f>
        <v>2022</v>
      </c>
      <c r="O490" s="15">
        <v>44873</v>
      </c>
      <c r="P490">
        <f>DAY(InputData[[#This Row],[DATE]])</f>
        <v>8</v>
      </c>
    </row>
    <row r="491" spans="1:16">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f>VLOOKUP(InputData[[#This Row],[PRODUCT ID]],MasterData[],5,0)</f>
        <v>150</v>
      </c>
      <c r="K491">
        <f>VLOOKUP(InputData[[#This Row],[PRODUCT ID]],MasterData[],6,0)</f>
        <v>210</v>
      </c>
      <c r="L491" s="11">
        <f>InputData[[#This Row],[QUANTITY]]*InputData[[#This Row],[BUYING PRIZE]]</f>
        <v>1500</v>
      </c>
      <c r="M491" s="11">
        <f>InputData[[#This Row],[SELLING PRICE]]*InputData[[#This Row],[QUANTITY]]</f>
        <v>2100</v>
      </c>
      <c r="N491" s="11">
        <f>YEAR(InputData[[#This Row],[DATE]])</f>
        <v>2022</v>
      </c>
      <c r="O491" s="15">
        <v>44873</v>
      </c>
      <c r="P491">
        <f>DAY(InputData[[#This Row],[DATE]])</f>
        <v>8</v>
      </c>
    </row>
    <row r="492" spans="1:16">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f>VLOOKUP(InputData[[#This Row],[PRODUCT ID]],MasterData[],5,0)</f>
        <v>48</v>
      </c>
      <c r="K492">
        <f>VLOOKUP(InputData[[#This Row],[PRODUCT ID]],MasterData[],6,0)</f>
        <v>57.120000000000005</v>
      </c>
      <c r="L492" s="11">
        <f>InputData[[#This Row],[QUANTITY]]*InputData[[#This Row],[BUYING PRIZE]]</f>
        <v>384</v>
      </c>
      <c r="M492" s="11">
        <f>InputData[[#This Row],[SELLING PRICE]]*InputData[[#This Row],[QUANTITY]]</f>
        <v>456.96000000000004</v>
      </c>
      <c r="N492" s="11">
        <f>YEAR(InputData[[#This Row],[DATE]])</f>
        <v>2022</v>
      </c>
      <c r="O492" s="15">
        <v>44874</v>
      </c>
      <c r="P492">
        <f>DAY(InputData[[#This Row],[DATE]])</f>
        <v>9</v>
      </c>
    </row>
    <row r="493" spans="1:16">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f>VLOOKUP(InputData[[#This Row],[PRODUCT ID]],MasterData[],5,0)</f>
        <v>37</v>
      </c>
      <c r="K493">
        <f>VLOOKUP(InputData[[#This Row],[PRODUCT ID]],MasterData[],6,0)</f>
        <v>49.21</v>
      </c>
      <c r="L493" s="11">
        <f>InputData[[#This Row],[QUANTITY]]*InputData[[#This Row],[BUYING PRIZE]]</f>
        <v>259</v>
      </c>
      <c r="M493" s="11">
        <f>InputData[[#This Row],[SELLING PRICE]]*InputData[[#This Row],[QUANTITY]]</f>
        <v>344.47</v>
      </c>
      <c r="N493" s="11">
        <f>YEAR(InputData[[#This Row],[DATE]])</f>
        <v>2022</v>
      </c>
      <c r="O493" s="15">
        <v>44875</v>
      </c>
      <c r="P493">
        <f>DAY(InputData[[#This Row],[DATE]])</f>
        <v>10</v>
      </c>
    </row>
    <row r="494" spans="1:16">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f>VLOOKUP(InputData[[#This Row],[PRODUCT ID]],MasterData[],5,0)</f>
        <v>48</v>
      </c>
      <c r="K494">
        <f>VLOOKUP(InputData[[#This Row],[PRODUCT ID]],MasterData[],6,0)</f>
        <v>57.120000000000005</v>
      </c>
      <c r="L494" s="11">
        <f>InputData[[#This Row],[QUANTITY]]*InputData[[#This Row],[BUYING PRIZE]]</f>
        <v>480</v>
      </c>
      <c r="M494" s="11">
        <f>InputData[[#This Row],[SELLING PRICE]]*InputData[[#This Row],[QUANTITY]]</f>
        <v>571.20000000000005</v>
      </c>
      <c r="N494" s="11">
        <f>YEAR(InputData[[#This Row],[DATE]])</f>
        <v>2022</v>
      </c>
      <c r="O494" s="15">
        <v>44878</v>
      </c>
      <c r="P494">
        <f>DAY(InputData[[#This Row],[DATE]])</f>
        <v>13</v>
      </c>
    </row>
    <row r="495" spans="1:16">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f>VLOOKUP(InputData[[#This Row],[PRODUCT ID]],MasterData[],5,0)</f>
        <v>105</v>
      </c>
      <c r="K495">
        <f>VLOOKUP(InputData[[#This Row],[PRODUCT ID]],MasterData[],6,0)</f>
        <v>142.80000000000001</v>
      </c>
      <c r="L495" s="11">
        <f>InputData[[#This Row],[QUANTITY]]*InputData[[#This Row],[BUYING PRIZE]]</f>
        <v>105</v>
      </c>
      <c r="M495" s="11">
        <f>InputData[[#This Row],[SELLING PRICE]]*InputData[[#This Row],[QUANTITY]]</f>
        <v>142.80000000000001</v>
      </c>
      <c r="N495" s="11">
        <f>YEAR(InputData[[#This Row],[DATE]])</f>
        <v>2022</v>
      </c>
      <c r="O495" s="15">
        <v>44879</v>
      </c>
      <c r="P495">
        <f>DAY(InputData[[#This Row],[DATE]])</f>
        <v>14</v>
      </c>
    </row>
    <row r="496" spans="1:16">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f>VLOOKUP(InputData[[#This Row],[PRODUCT ID]],MasterData[],5,0)</f>
        <v>73</v>
      </c>
      <c r="K496">
        <f>VLOOKUP(InputData[[#This Row],[PRODUCT ID]],MasterData[],6,0)</f>
        <v>94.17</v>
      </c>
      <c r="L496" s="11">
        <f>InputData[[#This Row],[QUANTITY]]*InputData[[#This Row],[BUYING PRIZE]]</f>
        <v>1022</v>
      </c>
      <c r="M496" s="11">
        <f>InputData[[#This Row],[SELLING PRICE]]*InputData[[#This Row],[QUANTITY]]</f>
        <v>1318.38</v>
      </c>
      <c r="N496" s="11">
        <f>YEAR(InputData[[#This Row],[DATE]])</f>
        <v>2022</v>
      </c>
      <c r="O496" s="15">
        <v>44880</v>
      </c>
      <c r="P496">
        <f>DAY(InputData[[#This Row],[DATE]])</f>
        <v>15</v>
      </c>
    </row>
    <row r="497" spans="1:16">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f>VLOOKUP(InputData[[#This Row],[PRODUCT ID]],MasterData[],5,0)</f>
        <v>134</v>
      </c>
      <c r="K497">
        <f>VLOOKUP(InputData[[#This Row],[PRODUCT ID]],MasterData[],6,0)</f>
        <v>156.78</v>
      </c>
      <c r="L497" s="11">
        <f>InputData[[#This Row],[QUANTITY]]*InputData[[#This Row],[BUYING PRIZE]]</f>
        <v>1072</v>
      </c>
      <c r="M497" s="11">
        <f>InputData[[#This Row],[SELLING PRICE]]*InputData[[#This Row],[QUANTITY]]</f>
        <v>1254.24</v>
      </c>
      <c r="N497" s="11">
        <f>YEAR(InputData[[#This Row],[DATE]])</f>
        <v>2022</v>
      </c>
      <c r="O497" s="15">
        <v>44881</v>
      </c>
      <c r="P497">
        <f>DAY(InputData[[#This Row],[DATE]])</f>
        <v>16</v>
      </c>
    </row>
    <row r="498" spans="1:16">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f>VLOOKUP(InputData[[#This Row],[PRODUCT ID]],MasterData[],5,0)</f>
        <v>55</v>
      </c>
      <c r="K498">
        <f>VLOOKUP(InputData[[#This Row],[PRODUCT ID]],MasterData[],6,0)</f>
        <v>58.3</v>
      </c>
      <c r="L498" s="11">
        <f>InputData[[#This Row],[QUANTITY]]*InputData[[#This Row],[BUYING PRIZE]]</f>
        <v>440</v>
      </c>
      <c r="M498" s="11">
        <f>InputData[[#This Row],[SELLING PRICE]]*InputData[[#This Row],[QUANTITY]]</f>
        <v>466.4</v>
      </c>
      <c r="N498" s="11">
        <f>YEAR(InputData[[#This Row],[DATE]])</f>
        <v>2022</v>
      </c>
      <c r="O498" s="15">
        <v>44883</v>
      </c>
      <c r="P498">
        <f>DAY(InputData[[#This Row],[DATE]])</f>
        <v>18</v>
      </c>
    </row>
    <row r="499" spans="1:16">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f>VLOOKUP(InputData[[#This Row],[PRODUCT ID]],MasterData[],5,0)</f>
        <v>61</v>
      </c>
      <c r="K499">
        <f>VLOOKUP(InputData[[#This Row],[PRODUCT ID]],MasterData[],6,0)</f>
        <v>76.25</v>
      </c>
      <c r="L499" s="11">
        <f>InputData[[#This Row],[QUANTITY]]*InputData[[#This Row],[BUYING PRIZE]]</f>
        <v>366</v>
      </c>
      <c r="M499" s="11">
        <f>InputData[[#This Row],[SELLING PRICE]]*InputData[[#This Row],[QUANTITY]]</f>
        <v>457.5</v>
      </c>
      <c r="N499" s="11">
        <f>YEAR(InputData[[#This Row],[DATE]])</f>
        <v>2022</v>
      </c>
      <c r="O499" s="15">
        <v>44886</v>
      </c>
      <c r="P499">
        <f>DAY(InputData[[#This Row],[DATE]])</f>
        <v>21</v>
      </c>
    </row>
    <row r="500" spans="1:16">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f>VLOOKUP(InputData[[#This Row],[PRODUCT ID]],MasterData[],5,0)</f>
        <v>90</v>
      </c>
      <c r="K500">
        <f>VLOOKUP(InputData[[#This Row],[PRODUCT ID]],MasterData[],6,0)</f>
        <v>96.3</v>
      </c>
      <c r="L500" s="11">
        <f>InputData[[#This Row],[QUANTITY]]*InputData[[#This Row],[BUYING PRIZE]]</f>
        <v>1080</v>
      </c>
      <c r="M500" s="11">
        <f>InputData[[#This Row],[SELLING PRICE]]*InputData[[#This Row],[QUANTITY]]</f>
        <v>1155.5999999999999</v>
      </c>
      <c r="N500" s="11">
        <f>YEAR(InputData[[#This Row],[DATE]])</f>
        <v>2022</v>
      </c>
      <c r="O500" s="15">
        <v>44888</v>
      </c>
      <c r="P500">
        <f>DAY(InputData[[#This Row],[DATE]])</f>
        <v>23</v>
      </c>
    </row>
    <row r="501" spans="1:16">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f>VLOOKUP(InputData[[#This Row],[PRODUCT ID]],MasterData[],5,0)</f>
        <v>44</v>
      </c>
      <c r="K501">
        <f>VLOOKUP(InputData[[#This Row],[PRODUCT ID]],MasterData[],6,0)</f>
        <v>48.84</v>
      </c>
      <c r="L501" s="11">
        <f>InputData[[#This Row],[QUANTITY]]*InputData[[#This Row],[BUYING PRIZE]]</f>
        <v>220</v>
      </c>
      <c r="M501" s="11">
        <f>InputData[[#This Row],[SELLING PRICE]]*InputData[[#This Row],[QUANTITY]]</f>
        <v>244.20000000000002</v>
      </c>
      <c r="N501" s="11">
        <f>YEAR(InputData[[#This Row],[DATE]])</f>
        <v>2022</v>
      </c>
      <c r="O501" s="15">
        <v>44890</v>
      </c>
      <c r="P501">
        <f>DAY(InputData[[#This Row],[DATE]])</f>
        <v>25</v>
      </c>
    </row>
    <row r="502" spans="1:16">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f>VLOOKUP(InputData[[#This Row],[PRODUCT ID]],MasterData[],5,0)</f>
        <v>89</v>
      </c>
      <c r="K502">
        <f>VLOOKUP(InputData[[#This Row],[PRODUCT ID]],MasterData[],6,0)</f>
        <v>117.48</v>
      </c>
      <c r="L502" s="11">
        <f>InputData[[#This Row],[QUANTITY]]*InputData[[#This Row],[BUYING PRIZE]]</f>
        <v>445</v>
      </c>
      <c r="M502" s="11">
        <f>InputData[[#This Row],[SELLING PRICE]]*InputData[[#This Row],[QUANTITY]]</f>
        <v>587.4</v>
      </c>
      <c r="N502" s="11">
        <f>YEAR(InputData[[#This Row],[DATE]])</f>
        <v>2022</v>
      </c>
      <c r="O502" s="15">
        <v>44891</v>
      </c>
      <c r="P502">
        <f>DAY(InputData[[#This Row],[DATE]])</f>
        <v>26</v>
      </c>
    </row>
    <row r="503" spans="1:16">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f>VLOOKUP(InputData[[#This Row],[PRODUCT ID]],MasterData[],5,0)</f>
        <v>55</v>
      </c>
      <c r="K503">
        <f>VLOOKUP(InputData[[#This Row],[PRODUCT ID]],MasterData[],6,0)</f>
        <v>58.3</v>
      </c>
      <c r="L503" s="11">
        <f>InputData[[#This Row],[QUANTITY]]*InputData[[#This Row],[BUYING PRIZE]]</f>
        <v>825</v>
      </c>
      <c r="M503" s="11">
        <f>InputData[[#This Row],[SELLING PRICE]]*InputData[[#This Row],[QUANTITY]]</f>
        <v>874.5</v>
      </c>
      <c r="N503" s="11">
        <f>YEAR(InputData[[#This Row],[DATE]])</f>
        <v>2022</v>
      </c>
      <c r="O503" s="15">
        <v>44892</v>
      </c>
      <c r="P503">
        <f>DAY(InputData[[#This Row],[DATE]])</f>
        <v>27</v>
      </c>
    </row>
    <row r="504" spans="1:16">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f>VLOOKUP(InputData[[#This Row],[PRODUCT ID]],MasterData[],5,0)</f>
        <v>93</v>
      </c>
      <c r="K504">
        <f>VLOOKUP(InputData[[#This Row],[PRODUCT ID]],MasterData[],6,0)</f>
        <v>104.16</v>
      </c>
      <c r="L504" s="11">
        <f>InputData[[#This Row],[QUANTITY]]*InputData[[#This Row],[BUYING PRIZE]]</f>
        <v>744</v>
      </c>
      <c r="M504" s="11">
        <f>InputData[[#This Row],[SELLING PRICE]]*InputData[[#This Row],[QUANTITY]]</f>
        <v>833.28</v>
      </c>
      <c r="N504" s="11">
        <f>YEAR(InputData[[#This Row],[DATE]])</f>
        <v>2022</v>
      </c>
      <c r="O504" s="15">
        <v>44893</v>
      </c>
      <c r="P504">
        <f>DAY(InputData[[#This Row],[DATE]])</f>
        <v>28</v>
      </c>
    </row>
    <row r="505" spans="1:16">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f>VLOOKUP(InputData[[#This Row],[PRODUCT ID]],MasterData[],5,0)</f>
        <v>12</v>
      </c>
      <c r="K505">
        <f>VLOOKUP(InputData[[#This Row],[PRODUCT ID]],MasterData[],6,0)</f>
        <v>15.719999999999999</v>
      </c>
      <c r="L505" s="11">
        <f>InputData[[#This Row],[QUANTITY]]*InputData[[#This Row],[BUYING PRIZE]]</f>
        <v>24</v>
      </c>
      <c r="M505" s="11">
        <f>InputData[[#This Row],[SELLING PRICE]]*InputData[[#This Row],[QUANTITY]]</f>
        <v>31.439999999999998</v>
      </c>
      <c r="N505" s="11">
        <f>YEAR(InputData[[#This Row],[DATE]])</f>
        <v>2022</v>
      </c>
      <c r="O505" s="15">
        <v>44895</v>
      </c>
      <c r="P505">
        <f>DAY(InputData[[#This Row],[DATE]])</f>
        <v>30</v>
      </c>
    </row>
    <row r="506" spans="1:16">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f>VLOOKUP(InputData[[#This Row],[PRODUCT ID]],MasterData[],5,0)</f>
        <v>37</v>
      </c>
      <c r="K506">
        <f>VLOOKUP(InputData[[#This Row],[PRODUCT ID]],MasterData[],6,0)</f>
        <v>41.81</v>
      </c>
      <c r="L506" s="11">
        <f>InputData[[#This Row],[QUANTITY]]*InputData[[#This Row],[BUYING PRIZE]]</f>
        <v>185</v>
      </c>
      <c r="M506" s="11">
        <f>InputData[[#This Row],[SELLING PRICE]]*InputData[[#This Row],[QUANTITY]]</f>
        <v>209.05</v>
      </c>
      <c r="N506" s="11">
        <f>YEAR(InputData[[#This Row],[DATE]])</f>
        <v>2022</v>
      </c>
      <c r="O506" s="15">
        <v>44898</v>
      </c>
      <c r="P506">
        <f>DAY(InputData[[#This Row],[DATE]])</f>
        <v>3</v>
      </c>
    </row>
    <row r="507" spans="1:16">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f>VLOOKUP(InputData[[#This Row],[PRODUCT ID]],MasterData[],5,0)</f>
        <v>18</v>
      </c>
      <c r="K507">
        <f>VLOOKUP(InputData[[#This Row],[PRODUCT ID]],MasterData[],6,0)</f>
        <v>24.66</v>
      </c>
      <c r="L507" s="11">
        <f>InputData[[#This Row],[QUANTITY]]*InputData[[#This Row],[BUYING PRIZE]]</f>
        <v>180</v>
      </c>
      <c r="M507" s="11">
        <f>InputData[[#This Row],[SELLING PRICE]]*InputData[[#This Row],[QUANTITY]]</f>
        <v>246.6</v>
      </c>
      <c r="N507" s="11">
        <f>YEAR(InputData[[#This Row],[DATE]])</f>
        <v>2022</v>
      </c>
      <c r="O507" s="15">
        <v>44899</v>
      </c>
      <c r="P507">
        <f>DAY(InputData[[#This Row],[DATE]])</f>
        <v>4</v>
      </c>
    </row>
    <row r="508" spans="1:16">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f>VLOOKUP(InputData[[#This Row],[PRODUCT ID]],MasterData[],5,0)</f>
        <v>76</v>
      </c>
      <c r="K508">
        <f>VLOOKUP(InputData[[#This Row],[PRODUCT ID]],MasterData[],6,0)</f>
        <v>82.08</v>
      </c>
      <c r="L508" s="11">
        <f>InputData[[#This Row],[QUANTITY]]*InputData[[#This Row],[BUYING PRIZE]]</f>
        <v>1140</v>
      </c>
      <c r="M508" s="11">
        <f>InputData[[#This Row],[SELLING PRICE]]*InputData[[#This Row],[QUANTITY]]</f>
        <v>1231.2</v>
      </c>
      <c r="N508" s="11">
        <f>YEAR(InputData[[#This Row],[DATE]])</f>
        <v>2022</v>
      </c>
      <c r="O508" s="15">
        <v>44899</v>
      </c>
      <c r="P508">
        <f>DAY(InputData[[#This Row],[DATE]])</f>
        <v>4</v>
      </c>
    </row>
    <row r="509" spans="1:16">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f>VLOOKUP(InputData[[#This Row],[PRODUCT ID]],MasterData[],5,0)</f>
        <v>72</v>
      </c>
      <c r="K509">
        <f>VLOOKUP(InputData[[#This Row],[PRODUCT ID]],MasterData[],6,0)</f>
        <v>79.92</v>
      </c>
      <c r="L509" s="11">
        <f>InputData[[#This Row],[QUANTITY]]*InputData[[#This Row],[BUYING PRIZE]]</f>
        <v>864</v>
      </c>
      <c r="M509" s="11">
        <f>InputData[[#This Row],[SELLING PRICE]]*InputData[[#This Row],[QUANTITY]]</f>
        <v>959.04</v>
      </c>
      <c r="N509" s="11">
        <f>YEAR(InputData[[#This Row],[DATE]])</f>
        <v>2022</v>
      </c>
      <c r="O509" s="15">
        <v>44902</v>
      </c>
      <c r="P509">
        <f>DAY(InputData[[#This Row],[DATE]])</f>
        <v>7</v>
      </c>
    </row>
    <row r="510" spans="1:16">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f>VLOOKUP(InputData[[#This Row],[PRODUCT ID]],MasterData[],5,0)</f>
        <v>13</v>
      </c>
      <c r="K510">
        <f>VLOOKUP(InputData[[#This Row],[PRODUCT ID]],MasterData[],6,0)</f>
        <v>16.64</v>
      </c>
      <c r="L510" s="11">
        <f>InputData[[#This Row],[QUANTITY]]*InputData[[#This Row],[BUYING PRIZE]]</f>
        <v>169</v>
      </c>
      <c r="M510" s="11">
        <f>InputData[[#This Row],[SELLING PRICE]]*InputData[[#This Row],[QUANTITY]]</f>
        <v>216.32</v>
      </c>
      <c r="N510" s="11">
        <f>YEAR(InputData[[#This Row],[DATE]])</f>
        <v>2022</v>
      </c>
      <c r="O510" s="15">
        <v>44902</v>
      </c>
      <c r="P510">
        <f>DAY(InputData[[#This Row],[DATE]])</f>
        <v>7</v>
      </c>
    </row>
    <row r="511" spans="1:16">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f>VLOOKUP(InputData[[#This Row],[PRODUCT ID]],MasterData[],5,0)</f>
        <v>72</v>
      </c>
      <c r="K511">
        <f>VLOOKUP(InputData[[#This Row],[PRODUCT ID]],MasterData[],6,0)</f>
        <v>79.92</v>
      </c>
      <c r="L511" s="11">
        <f>InputData[[#This Row],[QUANTITY]]*InputData[[#This Row],[BUYING PRIZE]]</f>
        <v>360</v>
      </c>
      <c r="M511" s="11">
        <f>InputData[[#This Row],[SELLING PRICE]]*InputData[[#This Row],[QUANTITY]]</f>
        <v>399.6</v>
      </c>
      <c r="N511" s="11">
        <f>YEAR(InputData[[#This Row],[DATE]])</f>
        <v>2022</v>
      </c>
      <c r="O511" s="15">
        <v>44902</v>
      </c>
      <c r="P511">
        <f>DAY(InputData[[#This Row],[DATE]])</f>
        <v>7</v>
      </c>
    </row>
    <row r="512" spans="1:16">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f>VLOOKUP(InputData[[#This Row],[PRODUCT ID]],MasterData[],5,0)</f>
        <v>48</v>
      </c>
      <c r="K512">
        <f>VLOOKUP(InputData[[#This Row],[PRODUCT ID]],MasterData[],6,0)</f>
        <v>57.120000000000005</v>
      </c>
      <c r="L512" s="11">
        <f>InputData[[#This Row],[QUANTITY]]*InputData[[#This Row],[BUYING PRIZE]]</f>
        <v>240</v>
      </c>
      <c r="M512" s="11">
        <f>InputData[[#This Row],[SELLING PRICE]]*InputData[[#This Row],[QUANTITY]]</f>
        <v>285.60000000000002</v>
      </c>
      <c r="N512" s="11">
        <f>YEAR(InputData[[#This Row],[DATE]])</f>
        <v>2022</v>
      </c>
      <c r="O512" s="15">
        <v>44906</v>
      </c>
      <c r="P512">
        <f>DAY(InputData[[#This Row],[DATE]])</f>
        <v>11</v>
      </c>
    </row>
    <row r="513" spans="1:16">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f>VLOOKUP(InputData[[#This Row],[PRODUCT ID]],MasterData[],5,0)</f>
        <v>112</v>
      </c>
      <c r="K513">
        <f>VLOOKUP(InputData[[#This Row],[PRODUCT ID]],MasterData[],6,0)</f>
        <v>122.08</v>
      </c>
      <c r="L513" s="11">
        <f>InputData[[#This Row],[QUANTITY]]*InputData[[#This Row],[BUYING PRIZE]]</f>
        <v>1008</v>
      </c>
      <c r="M513" s="11">
        <f>InputData[[#This Row],[SELLING PRICE]]*InputData[[#This Row],[QUANTITY]]</f>
        <v>1098.72</v>
      </c>
      <c r="N513" s="11">
        <f>YEAR(InputData[[#This Row],[DATE]])</f>
        <v>2022</v>
      </c>
      <c r="O513" s="15">
        <v>44906</v>
      </c>
      <c r="P513">
        <f>DAY(InputData[[#This Row],[DATE]])</f>
        <v>11</v>
      </c>
    </row>
    <row r="514" spans="1:16">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f>VLOOKUP(InputData[[#This Row],[PRODUCT ID]],MasterData[],5,0)</f>
        <v>112</v>
      </c>
      <c r="K514">
        <f>VLOOKUP(InputData[[#This Row],[PRODUCT ID]],MasterData[],6,0)</f>
        <v>146.72</v>
      </c>
      <c r="L514" s="11">
        <f>InputData[[#This Row],[QUANTITY]]*InputData[[#This Row],[BUYING PRIZE]]</f>
        <v>1120</v>
      </c>
      <c r="M514" s="11">
        <f>InputData[[#This Row],[SELLING PRICE]]*InputData[[#This Row],[QUANTITY]]</f>
        <v>1467.2</v>
      </c>
      <c r="N514" s="11">
        <f>YEAR(InputData[[#This Row],[DATE]])</f>
        <v>2022</v>
      </c>
      <c r="O514" s="15">
        <v>44906</v>
      </c>
      <c r="P514">
        <f>DAY(InputData[[#This Row],[DATE]])</f>
        <v>11</v>
      </c>
    </row>
    <row r="515" spans="1:16">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f>VLOOKUP(InputData[[#This Row],[PRODUCT ID]],MasterData[],5,0)</f>
        <v>148</v>
      </c>
      <c r="K515">
        <f>VLOOKUP(InputData[[#This Row],[PRODUCT ID]],MasterData[],6,0)</f>
        <v>201.28</v>
      </c>
      <c r="L515" s="11">
        <f>InputData[[#This Row],[QUANTITY]]*InputData[[#This Row],[BUYING PRIZE]]</f>
        <v>1332</v>
      </c>
      <c r="M515" s="11">
        <f>InputData[[#This Row],[SELLING PRICE]]*InputData[[#This Row],[QUANTITY]]</f>
        <v>1811.52</v>
      </c>
      <c r="N515" s="11">
        <f>YEAR(InputData[[#This Row],[DATE]])</f>
        <v>2022</v>
      </c>
      <c r="O515" s="15">
        <v>44907</v>
      </c>
      <c r="P515">
        <f>DAY(InputData[[#This Row],[DATE]])</f>
        <v>12</v>
      </c>
    </row>
    <row r="516" spans="1:16">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f>VLOOKUP(InputData[[#This Row],[PRODUCT ID]],MasterData[],5,0)</f>
        <v>138</v>
      </c>
      <c r="K516">
        <f>VLOOKUP(InputData[[#This Row],[PRODUCT ID]],MasterData[],6,0)</f>
        <v>173.88</v>
      </c>
      <c r="L516" s="11">
        <f>InputData[[#This Row],[QUANTITY]]*InputData[[#This Row],[BUYING PRIZE]]</f>
        <v>1380</v>
      </c>
      <c r="M516" s="11">
        <f>InputData[[#This Row],[SELLING PRICE]]*InputData[[#This Row],[QUANTITY]]</f>
        <v>1738.8</v>
      </c>
      <c r="N516" s="11">
        <f>YEAR(InputData[[#This Row],[DATE]])</f>
        <v>2022</v>
      </c>
      <c r="O516" s="15">
        <v>44907</v>
      </c>
      <c r="P516">
        <f>DAY(InputData[[#This Row],[DATE]])</f>
        <v>12</v>
      </c>
    </row>
    <row r="517" spans="1:16">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f>VLOOKUP(InputData[[#This Row],[PRODUCT ID]],MasterData[],5,0)</f>
        <v>133</v>
      </c>
      <c r="K517">
        <f>VLOOKUP(InputData[[#This Row],[PRODUCT ID]],MasterData[],6,0)</f>
        <v>155.61000000000001</v>
      </c>
      <c r="L517" s="11">
        <f>InputData[[#This Row],[QUANTITY]]*InputData[[#This Row],[BUYING PRIZE]]</f>
        <v>532</v>
      </c>
      <c r="M517" s="11">
        <f>InputData[[#This Row],[SELLING PRICE]]*InputData[[#This Row],[QUANTITY]]</f>
        <v>622.44000000000005</v>
      </c>
      <c r="N517" s="11">
        <f>YEAR(InputData[[#This Row],[DATE]])</f>
        <v>2022</v>
      </c>
      <c r="O517" s="15">
        <v>44909</v>
      </c>
      <c r="P517">
        <f>DAY(InputData[[#This Row],[DATE]])</f>
        <v>14</v>
      </c>
    </row>
    <row r="518" spans="1:16">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f>VLOOKUP(InputData[[#This Row],[PRODUCT ID]],MasterData[],5,0)</f>
        <v>6</v>
      </c>
      <c r="K518">
        <f>VLOOKUP(InputData[[#This Row],[PRODUCT ID]],MasterData[],6,0)</f>
        <v>7.8599999999999994</v>
      </c>
      <c r="L518" s="11">
        <f>InputData[[#This Row],[QUANTITY]]*InputData[[#This Row],[BUYING PRIZE]]</f>
        <v>78</v>
      </c>
      <c r="M518" s="11">
        <f>InputData[[#This Row],[SELLING PRICE]]*InputData[[#This Row],[QUANTITY]]</f>
        <v>102.17999999999999</v>
      </c>
      <c r="N518" s="11">
        <f>YEAR(InputData[[#This Row],[DATE]])</f>
        <v>2022</v>
      </c>
      <c r="O518" s="15">
        <v>44910</v>
      </c>
      <c r="P518">
        <f>DAY(InputData[[#This Row],[DATE]])</f>
        <v>15</v>
      </c>
    </row>
    <row r="519" spans="1:16">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f>VLOOKUP(InputData[[#This Row],[PRODUCT ID]],MasterData[],5,0)</f>
        <v>76</v>
      </c>
      <c r="K519">
        <f>VLOOKUP(InputData[[#This Row],[PRODUCT ID]],MasterData[],6,0)</f>
        <v>82.08</v>
      </c>
      <c r="L519" s="11">
        <f>InputData[[#This Row],[QUANTITY]]*InputData[[#This Row],[BUYING PRIZE]]</f>
        <v>532</v>
      </c>
      <c r="M519" s="11">
        <f>InputData[[#This Row],[SELLING PRICE]]*InputData[[#This Row],[QUANTITY]]</f>
        <v>574.55999999999995</v>
      </c>
      <c r="N519" s="11">
        <f>YEAR(InputData[[#This Row],[DATE]])</f>
        <v>2022</v>
      </c>
      <c r="O519" s="15">
        <v>44914</v>
      </c>
      <c r="P519">
        <f>DAY(InputData[[#This Row],[DATE]])</f>
        <v>19</v>
      </c>
    </row>
    <row r="520" spans="1:16">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f>VLOOKUP(InputData[[#This Row],[PRODUCT ID]],MasterData[],5,0)</f>
        <v>44</v>
      </c>
      <c r="K520">
        <f>VLOOKUP(InputData[[#This Row],[PRODUCT ID]],MasterData[],6,0)</f>
        <v>48.4</v>
      </c>
      <c r="L520" s="11">
        <f>InputData[[#This Row],[QUANTITY]]*InputData[[#This Row],[BUYING PRIZE]]</f>
        <v>616</v>
      </c>
      <c r="M520" s="11">
        <f>InputData[[#This Row],[SELLING PRICE]]*InputData[[#This Row],[QUANTITY]]</f>
        <v>677.6</v>
      </c>
      <c r="N520" s="11">
        <f>YEAR(InputData[[#This Row],[DATE]])</f>
        <v>2022</v>
      </c>
      <c r="O520" s="15">
        <v>44914</v>
      </c>
      <c r="P520">
        <f>DAY(InputData[[#This Row],[DATE]])</f>
        <v>19</v>
      </c>
    </row>
    <row r="521" spans="1:16">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f>VLOOKUP(InputData[[#This Row],[PRODUCT ID]],MasterData[],5,0)</f>
        <v>6</v>
      </c>
      <c r="K521">
        <f>VLOOKUP(InputData[[#This Row],[PRODUCT ID]],MasterData[],6,0)</f>
        <v>7.8599999999999994</v>
      </c>
      <c r="L521" s="11">
        <f>InputData[[#This Row],[QUANTITY]]*InputData[[#This Row],[BUYING PRIZE]]</f>
        <v>66</v>
      </c>
      <c r="M521" s="11">
        <f>InputData[[#This Row],[SELLING PRICE]]*InputData[[#This Row],[QUANTITY]]</f>
        <v>86.46</v>
      </c>
      <c r="N521" s="11">
        <f>YEAR(InputData[[#This Row],[DATE]])</f>
        <v>2022</v>
      </c>
      <c r="O521" s="15">
        <v>44914</v>
      </c>
      <c r="P521">
        <f>DAY(InputData[[#This Row],[DATE]])</f>
        <v>19</v>
      </c>
    </row>
    <row r="522" spans="1:16">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f>VLOOKUP(InputData[[#This Row],[PRODUCT ID]],MasterData[],5,0)</f>
        <v>75</v>
      </c>
      <c r="K522">
        <f>VLOOKUP(InputData[[#This Row],[PRODUCT ID]],MasterData[],6,0)</f>
        <v>85.5</v>
      </c>
      <c r="L522" s="11">
        <f>InputData[[#This Row],[QUANTITY]]*InputData[[#This Row],[BUYING PRIZE]]</f>
        <v>750</v>
      </c>
      <c r="M522" s="11">
        <f>InputData[[#This Row],[SELLING PRICE]]*InputData[[#This Row],[QUANTITY]]</f>
        <v>855</v>
      </c>
      <c r="N522" s="11">
        <f>YEAR(InputData[[#This Row],[DATE]])</f>
        <v>2022</v>
      </c>
      <c r="O522" s="15">
        <v>44916</v>
      </c>
      <c r="P522">
        <f>DAY(InputData[[#This Row],[DATE]])</f>
        <v>21</v>
      </c>
    </row>
    <row r="523" spans="1:16">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f>VLOOKUP(InputData[[#This Row],[PRODUCT ID]],MasterData[],5,0)</f>
        <v>83</v>
      </c>
      <c r="K523">
        <f>VLOOKUP(InputData[[#This Row],[PRODUCT ID]],MasterData[],6,0)</f>
        <v>94.62</v>
      </c>
      <c r="L523" s="11">
        <f>InputData[[#This Row],[QUANTITY]]*InputData[[#This Row],[BUYING PRIZE]]</f>
        <v>1245</v>
      </c>
      <c r="M523" s="11">
        <f>InputData[[#This Row],[SELLING PRICE]]*InputData[[#This Row],[QUANTITY]]</f>
        <v>1419.3000000000002</v>
      </c>
      <c r="N523" s="11">
        <f>YEAR(InputData[[#This Row],[DATE]])</f>
        <v>2022</v>
      </c>
      <c r="O523" s="15">
        <v>44924</v>
      </c>
      <c r="P523">
        <f>DAY(InputData[[#This Row],[DATE]])</f>
        <v>29</v>
      </c>
    </row>
    <row r="524" spans="1:16">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f>VLOOKUP(InputData[[#This Row],[PRODUCT ID]],MasterData[],5,0)</f>
        <v>120</v>
      </c>
      <c r="K524">
        <f>VLOOKUP(InputData[[#This Row],[PRODUCT ID]],MasterData[],6,0)</f>
        <v>162</v>
      </c>
      <c r="L524" s="11">
        <f>InputData[[#This Row],[QUANTITY]]*InputData[[#This Row],[BUYING PRIZE]]</f>
        <v>120</v>
      </c>
      <c r="M524" s="11">
        <f>InputData[[#This Row],[SELLING PRICE]]*InputData[[#This Row],[QUANTITY]]</f>
        <v>162</v>
      </c>
      <c r="N524" s="11">
        <f>YEAR(InputData[[#This Row],[DATE]])</f>
        <v>2022</v>
      </c>
      <c r="O524" s="15">
        <v>44924</v>
      </c>
      <c r="P524">
        <f>DAY(InputData[[#This Row],[DATE]])</f>
        <v>29</v>
      </c>
    </row>
    <row r="525" spans="1:16">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f>VLOOKUP(InputData[[#This Row],[PRODUCT ID]],MasterData[],5,0)</f>
        <v>138</v>
      </c>
      <c r="K525">
        <f>VLOOKUP(InputData[[#This Row],[PRODUCT ID]],MasterData[],6,0)</f>
        <v>173.88</v>
      </c>
      <c r="L525" s="11">
        <f>InputData[[#This Row],[QUANTITY]]*InputData[[#This Row],[BUYING PRIZE]]</f>
        <v>1932</v>
      </c>
      <c r="M525" s="11">
        <f>InputData[[#This Row],[SELLING PRICE]]*InputData[[#This Row],[QUANTITY]]</f>
        <v>2434.3199999999997</v>
      </c>
      <c r="N525" s="11">
        <f>YEAR(InputData[[#This Row],[DATE]])</f>
        <v>2022</v>
      </c>
      <c r="O525" s="15">
        <v>44925</v>
      </c>
      <c r="P525">
        <f>DAY(InputData[[#This Row],[DATE]])</f>
        <v>30</v>
      </c>
    </row>
    <row r="526" spans="1:16">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f>VLOOKUP(InputData[[#This Row],[PRODUCT ID]],MasterData[],5,0)</f>
        <v>95</v>
      </c>
      <c r="K526">
        <f>VLOOKUP(InputData[[#This Row],[PRODUCT ID]],MasterData[],6,0)</f>
        <v>119.7</v>
      </c>
      <c r="L526" s="11">
        <f>InputData[[#This Row],[QUANTITY]]*InputData[[#This Row],[BUYING PRIZE]]</f>
        <v>1140</v>
      </c>
      <c r="M526" s="11">
        <f>InputData[[#This Row],[SELLING PRICE]]*InputData[[#This Row],[QUANTITY]]</f>
        <v>1436.4</v>
      </c>
      <c r="N526" s="11">
        <f>YEAR(InputData[[#This Row],[DATE]])</f>
        <v>2022</v>
      </c>
      <c r="O526" s="15">
        <v>44926</v>
      </c>
      <c r="P526">
        <f>DAY(InputData[[#This Row],[DATE]])</f>
        <v>31</v>
      </c>
    </row>
    <row r="527" spans="1:16">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f>VLOOKUP(InputData[[#This Row],[PRODUCT ID]],MasterData[],5,0)</f>
        <v>44</v>
      </c>
      <c r="K527">
        <f>VLOOKUP(InputData[[#This Row],[PRODUCT ID]],MasterData[],6,0)</f>
        <v>48.4</v>
      </c>
      <c r="L527" s="11">
        <f>InputData[[#This Row],[QUANTITY]]*InputData[[#This Row],[BUYING PRIZE]]</f>
        <v>264</v>
      </c>
      <c r="M527" s="11">
        <f>InputData[[#This Row],[SELLING PRICE]]*InputData[[#This Row],[QUANTITY]]</f>
        <v>290.39999999999998</v>
      </c>
      <c r="N527" s="11">
        <f>YEAR(InputData[[#This Row],[DATE]])</f>
        <v>2022</v>
      </c>
      <c r="O527" s="15">
        <v>44926</v>
      </c>
      <c r="P527">
        <f>DAY(InputData[[#This Row],[DATE]])</f>
        <v>31</v>
      </c>
    </row>
    <row r="528" spans="1:16">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f>VLOOKUP(InputData[[#This Row],[PRODUCT ID]],MasterData[],5,0)</f>
        <v>44</v>
      </c>
      <c r="K528">
        <f>VLOOKUP(InputData[[#This Row],[PRODUCT ID]],MasterData[],6,0)</f>
        <v>48.4</v>
      </c>
      <c r="L528" s="11">
        <f>InputData[[#This Row],[QUANTITY]]*InputData[[#This Row],[BUYING PRIZE]]</f>
        <v>132</v>
      </c>
      <c r="M528" s="11">
        <f>InputData[[#This Row],[SELLING PRICE]]*InputData[[#This Row],[QUANTITY]]</f>
        <v>145.19999999999999</v>
      </c>
      <c r="N528" s="11">
        <f>YEAR(InputData[[#This Row],[DATE]])</f>
        <v>2022</v>
      </c>
      <c r="O528" s="15">
        <v>44926</v>
      </c>
      <c r="P528">
        <f>DAY(InputData[[#This Row],[DATE]])</f>
        <v>31</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0A79E-C024-4841-B356-6090980D70AC}">
  <sheetPr codeName="Sheet4"/>
  <dimension ref="A1:BB55"/>
  <sheetViews>
    <sheetView zoomScale="46" zoomScaleNormal="46" workbookViewId="0">
      <selection activeCell="J4" sqref="J4:J15"/>
    </sheetView>
  </sheetViews>
  <sheetFormatPr defaultRowHeight="14.5"/>
  <cols>
    <col min="1" max="1" width="17.6328125" bestFit="1" customWidth="1"/>
    <col min="2" max="3" width="26.7265625" bestFit="1" customWidth="1"/>
    <col min="4" max="4" width="26.54296875" bestFit="1" customWidth="1"/>
    <col min="5" max="5" width="22.36328125" bestFit="1" customWidth="1"/>
    <col min="6" max="6" width="22.1796875" bestFit="1" customWidth="1"/>
    <col min="7" max="7" width="22.36328125" bestFit="1" customWidth="1"/>
    <col min="10" max="10" width="8.7265625" customWidth="1"/>
    <col min="23" max="23" width="13" bestFit="1" customWidth="1"/>
    <col min="24" max="24" width="11" bestFit="1" customWidth="1"/>
    <col min="25" max="25" width="26.7265625" bestFit="1" customWidth="1"/>
    <col min="26" max="26" width="18.453125" bestFit="1" customWidth="1"/>
    <col min="27" max="30" width="15.90625" customWidth="1"/>
    <col min="31" max="31" width="9.36328125" bestFit="1" customWidth="1"/>
    <col min="32" max="32" width="10.7265625" bestFit="1" customWidth="1"/>
    <col min="42" max="42" width="17.26953125" bestFit="1" customWidth="1"/>
    <col min="43" max="43" width="26.7265625" bestFit="1" customWidth="1"/>
    <col min="44" max="44" width="19.6328125" customWidth="1"/>
    <col min="45" max="45" width="14.7265625" customWidth="1"/>
    <col min="46" max="46" width="13.08984375" customWidth="1"/>
    <col min="47" max="47" width="11" customWidth="1"/>
    <col min="48" max="48" width="22.1796875" bestFit="1" customWidth="1"/>
    <col min="49" max="49" width="22.81640625" bestFit="1" customWidth="1"/>
    <col min="50" max="50" width="26.7265625" bestFit="1" customWidth="1"/>
    <col min="51" max="51" width="12" bestFit="1" customWidth="1"/>
    <col min="52" max="52" width="22.1796875" bestFit="1" customWidth="1"/>
    <col min="53" max="53" width="17.26953125" bestFit="1" customWidth="1"/>
    <col min="54" max="54" width="26.7265625" bestFit="1" customWidth="1"/>
  </cols>
  <sheetData>
    <row r="1" spans="1:54">
      <c r="H1" t="b">
        <v>1</v>
      </c>
      <c r="I1" t="b">
        <v>1</v>
      </c>
      <c r="J1" t="b">
        <v>1</v>
      </c>
      <c r="AG1">
        <v>1</v>
      </c>
      <c r="AH1">
        <f>COUNT(Z4:Z47)-9</f>
        <v>12</v>
      </c>
      <c r="AI1">
        <f>MIN(AG1,AH1)</f>
        <v>1</v>
      </c>
      <c r="AT1" t="str">
        <f ca="1">VLOOKUP(1,AS3:AU7,2,0)</f>
        <v>Category05</v>
      </c>
      <c r="AU1">
        <f ca="1">VLOOKUP(AT1,AT3:AU7,2,0)</f>
        <v>7308.24</v>
      </c>
    </row>
    <row r="2" spans="1:54">
      <c r="AC2" t="str">
        <f ca="1">VLOOKUP(1,AB4:AD47,2,0)</f>
        <v>Grand Total</v>
      </c>
      <c r="AD2">
        <f ca="1">VLOOKUP(AC2,AC4:AD47,2,0)</f>
        <v>17765.34</v>
      </c>
    </row>
    <row r="3" spans="1:54">
      <c r="A3" s="16" t="s">
        <v>133</v>
      </c>
      <c r="B3" t="s">
        <v>119</v>
      </c>
      <c r="C3" t="s">
        <v>134</v>
      </c>
      <c r="G3" s="18" t="s">
        <v>135</v>
      </c>
      <c r="H3" s="18" t="s">
        <v>136</v>
      </c>
      <c r="I3" s="18" t="s">
        <v>137</v>
      </c>
      <c r="J3" s="18" t="s">
        <v>138</v>
      </c>
      <c r="W3" s="16" t="s">
        <v>0</v>
      </c>
      <c r="X3" s="16" t="s">
        <v>3</v>
      </c>
      <c r="Y3" t="s">
        <v>119</v>
      </c>
      <c r="Z3" t="s">
        <v>139</v>
      </c>
      <c r="AG3" s="23" t="s">
        <v>140</v>
      </c>
      <c r="AH3" s="23" t="s">
        <v>141</v>
      </c>
      <c r="AP3" s="16" t="s">
        <v>2</v>
      </c>
      <c r="AQ3" t="s">
        <v>119</v>
      </c>
      <c r="AS3">
        <f ca="1">RANK(AU3,$AU$3:$AU$7)</f>
        <v>2</v>
      </c>
      <c r="AT3" t="str" cm="1">
        <f t="array" aca="1" ref="AT3:AT7" ca="1">OFFSET(AP3,1,0,COUNT(AQ4:AQ8))</f>
        <v>Category01</v>
      </c>
      <c r="AU3" cm="1">
        <f t="array" aca="1" ref="AU3:AU7" ca="1">OFFSET(AP3,1,1,COUNT(AQ4:AQ8))</f>
        <v>4166.84</v>
      </c>
      <c r="AW3" s="16" t="s">
        <v>103</v>
      </c>
      <c r="AX3" t="s">
        <v>119</v>
      </c>
      <c r="BA3" s="16" t="s">
        <v>102</v>
      </c>
      <c r="BB3" t="s">
        <v>119</v>
      </c>
    </row>
    <row r="4" spans="1:54">
      <c r="A4" s="17" t="s">
        <v>121</v>
      </c>
      <c r="B4" s="11">
        <v>17765.34</v>
      </c>
      <c r="C4" s="11">
        <v>15263</v>
      </c>
      <c r="G4" s="17" t="s">
        <v>121</v>
      </c>
      <c r="H4" s="19">
        <f>IF(Dashborad!$P$73,VLOOKUP(G4,A4:C15,2,0),NA())</f>
        <v>17765.34</v>
      </c>
      <c r="I4" s="19">
        <f>IF(Dashborad!$P$74,H4-VLOOKUP(G4,A4:C15,3,0),NA())</f>
        <v>2502.34</v>
      </c>
      <c r="J4" s="20">
        <f>IF(Dashborad!$P$75,I4/VLOOKUP(G4,A4:C15,3,0),NA())</f>
        <v>0.16394810980803251</v>
      </c>
      <c r="L4" s="21"/>
      <c r="N4" s="20"/>
      <c r="W4" t="s">
        <v>6</v>
      </c>
      <c r="X4" t="s">
        <v>9</v>
      </c>
      <c r="Y4" s="11">
        <v>727.16</v>
      </c>
      <c r="Z4" s="11">
        <v>7</v>
      </c>
      <c r="AA4" s="11"/>
      <c r="AB4" s="11">
        <f ca="1">RANK(AD4,$AD$4:$AD$47)</f>
        <v>11</v>
      </c>
      <c r="AC4" s="11" t="str" cm="1">
        <f t="array" aca="1" ref="AC4:AC24" ca="1">OFFSET(W3,1,0,COUNT(Y4:Y47))</f>
        <v>P0001</v>
      </c>
      <c r="AD4" s="11" cm="1">
        <f t="array" aca="1" ref="AD4:AD24" ca="1">OFFSET(W3,1,2,COUNT(Y4:Y47))</f>
        <v>727.16</v>
      </c>
      <c r="AG4" t="str" cm="1">
        <f t="array" aca="1" ref="AG4:AG13" ca="1">OFFSET(W3,$AI$1,0,10)</f>
        <v>P0001</v>
      </c>
      <c r="AH4" cm="1">
        <f t="array" aca="1" ref="AH4:AH13" ca="1">OFFSET(W3,$AI$1,2,10)</f>
        <v>727.16</v>
      </c>
      <c r="AP4" t="s">
        <v>8</v>
      </c>
      <c r="AQ4" s="11">
        <v>4166.84</v>
      </c>
      <c r="AS4">
        <f t="shared" ref="AS4:AS7" ca="1" si="0">RANK(AU4,$AU$3:$AU$7)</f>
        <v>5</v>
      </c>
      <c r="AT4" t="str">
        <f ca="1"/>
        <v>Category02</v>
      </c>
      <c r="AU4">
        <f ca="1"/>
        <v>1319.3600000000001</v>
      </c>
      <c r="AW4" t="s">
        <v>107</v>
      </c>
      <c r="AX4" s="11">
        <v>8601.26</v>
      </c>
      <c r="BA4" t="s">
        <v>108</v>
      </c>
      <c r="BB4" s="11">
        <v>7974.0199999999995</v>
      </c>
    </row>
    <row r="5" spans="1:54">
      <c r="A5" s="17" t="s">
        <v>122</v>
      </c>
      <c r="B5" s="11">
        <v>12598.57</v>
      </c>
      <c r="C5" s="11">
        <v>10386</v>
      </c>
      <c r="G5" s="17" t="s">
        <v>122</v>
      </c>
      <c r="H5" s="19">
        <f>IF(Dashborad!$P$73,VLOOKUP(G5,A5:C16,2,0),NA())</f>
        <v>12598.57</v>
      </c>
      <c r="I5" s="19">
        <f>IF(Dashborad!$P$74,H5-VLOOKUP(G5,A5:C16,3,0),NA())</f>
        <v>2212.5699999999997</v>
      </c>
      <c r="J5" s="20">
        <f>IF(Dashborad!$P$75,I5/VLOOKUP(G5,A5:C16,3,0),NA())</f>
        <v>0.21303389177739263</v>
      </c>
      <c r="L5" s="21"/>
      <c r="N5" s="20"/>
      <c r="W5" t="s">
        <v>12</v>
      </c>
      <c r="X5" t="s">
        <v>9</v>
      </c>
      <c r="Y5" s="11">
        <v>1375.98</v>
      </c>
      <c r="Z5" s="11">
        <v>17</v>
      </c>
      <c r="AA5" s="11"/>
      <c r="AB5" s="11">
        <f t="shared" ref="AB5:AB47" ca="1" si="1">RANK(AD5,$AD$4:$AD$47)</f>
        <v>7</v>
      </c>
      <c r="AC5" s="11" t="str">
        <f ca="1"/>
        <v>P0003</v>
      </c>
      <c r="AD5" s="11">
        <f ca="1"/>
        <v>1375.98</v>
      </c>
      <c r="AG5" t="str">
        <f ca="1"/>
        <v>P0003</v>
      </c>
      <c r="AH5">
        <f ca="1"/>
        <v>1375.98</v>
      </c>
      <c r="AP5" t="s">
        <v>28</v>
      </c>
      <c r="AQ5" s="11">
        <v>1319.3600000000001</v>
      </c>
      <c r="AS5">
        <f t="shared" ca="1" si="0"/>
        <v>4</v>
      </c>
      <c r="AT5" t="str">
        <f ca="1"/>
        <v>Category03</v>
      </c>
      <c r="AU5">
        <f ca="1"/>
        <v>2199.34</v>
      </c>
      <c r="AW5" t="s">
        <v>106</v>
      </c>
      <c r="AX5" s="11">
        <v>9164.08</v>
      </c>
      <c r="BA5" t="s">
        <v>106</v>
      </c>
      <c r="BB5" s="11">
        <v>5161.6399999999994</v>
      </c>
    </row>
    <row r="6" spans="1:54">
      <c r="A6" s="17" t="s">
        <v>123</v>
      </c>
      <c r="B6" s="11">
        <v>16419.79</v>
      </c>
      <c r="C6" s="11">
        <v>13685</v>
      </c>
      <c r="G6" s="17" t="s">
        <v>123</v>
      </c>
      <c r="H6" s="19">
        <f>IF(Dashborad!$P$73,VLOOKUP(G6,A6:C17,2,0),NA())</f>
        <v>16419.79</v>
      </c>
      <c r="I6" s="19">
        <f>IF(Dashborad!$P$74,H6-VLOOKUP(G6,A6:C17,3,0),NA())</f>
        <v>2734.7900000000009</v>
      </c>
      <c r="J6" s="20">
        <f>IF(Dashborad!$P$75,I6/VLOOKUP(G6,A6:C17,3,0),NA())</f>
        <v>0.19983850931677025</v>
      </c>
      <c r="L6" s="21"/>
      <c r="N6" s="20"/>
      <c r="W6" t="s">
        <v>14</v>
      </c>
      <c r="X6" t="s">
        <v>109</v>
      </c>
      <c r="Y6" s="11">
        <v>1465.2</v>
      </c>
      <c r="Z6" s="11">
        <v>30</v>
      </c>
      <c r="AA6" s="11"/>
      <c r="AB6" s="11">
        <f t="shared" ca="1" si="1"/>
        <v>5</v>
      </c>
      <c r="AC6" s="11" t="str">
        <f ca="1"/>
        <v>P0004</v>
      </c>
      <c r="AD6" s="11">
        <f ca="1"/>
        <v>1465.2</v>
      </c>
      <c r="AG6" t="str">
        <f ca="1"/>
        <v>P0004</v>
      </c>
      <c r="AH6">
        <f ca="1"/>
        <v>1465.2</v>
      </c>
      <c r="AP6" t="s">
        <v>49</v>
      </c>
      <c r="AQ6" s="11">
        <v>2199.34</v>
      </c>
      <c r="AS6">
        <f t="shared" ca="1" si="0"/>
        <v>3</v>
      </c>
      <c r="AT6" t="str">
        <f ca="1"/>
        <v>Category04</v>
      </c>
      <c r="AU6">
        <f ca="1"/>
        <v>2771.56</v>
      </c>
      <c r="AW6" t="s">
        <v>120</v>
      </c>
      <c r="AX6" s="11">
        <v>17765.34</v>
      </c>
      <c r="BA6" t="s">
        <v>105</v>
      </c>
      <c r="BB6" s="11">
        <v>4629.6799999999994</v>
      </c>
    </row>
    <row r="7" spans="1:54">
      <c r="A7" s="17" t="s">
        <v>124</v>
      </c>
      <c r="B7" s="11">
        <v>15252.43</v>
      </c>
      <c r="C7" s="11">
        <v>12183</v>
      </c>
      <c r="G7" s="17" t="s">
        <v>124</v>
      </c>
      <c r="H7" s="19">
        <f>IF(Dashborad!$P$73,VLOOKUP(G7,A7:C18,2,0),NA())</f>
        <v>15252.43</v>
      </c>
      <c r="I7" s="19">
        <f>IF(Dashborad!$P$74,H7-VLOOKUP(G7,A7:C18,3,0),NA())</f>
        <v>3069.4300000000003</v>
      </c>
      <c r="J7" s="20">
        <f>IF(Dashborad!$P$75,I7/VLOOKUP(G7,A7:C18,3,0),NA())</f>
        <v>0.25194369202987771</v>
      </c>
      <c r="L7" s="21"/>
      <c r="N7" s="19"/>
      <c r="W7" t="s">
        <v>18</v>
      </c>
      <c r="X7" t="s">
        <v>9</v>
      </c>
      <c r="Y7" s="11">
        <v>598.5</v>
      </c>
      <c r="Z7" s="11">
        <v>7</v>
      </c>
      <c r="AA7" s="11"/>
      <c r="AB7" s="11">
        <f t="shared" ca="1" si="1"/>
        <v>12</v>
      </c>
      <c r="AC7" s="11" t="str">
        <f ca="1"/>
        <v>P0006</v>
      </c>
      <c r="AD7" s="11">
        <f ca="1"/>
        <v>598.5</v>
      </c>
      <c r="AG7" t="str">
        <f ca="1"/>
        <v>P0006</v>
      </c>
      <c r="AH7">
        <f ca="1"/>
        <v>598.5</v>
      </c>
      <c r="AP7" t="s">
        <v>62</v>
      </c>
      <c r="AQ7" s="11">
        <v>2771.56</v>
      </c>
      <c r="AS7">
        <f t="shared" ca="1" si="0"/>
        <v>1</v>
      </c>
      <c r="AT7" t="str">
        <f ca="1"/>
        <v>Category05</v>
      </c>
      <c r="AU7">
        <f ca="1"/>
        <v>7308.24</v>
      </c>
      <c r="BA7" t="s">
        <v>120</v>
      </c>
      <c r="BB7" s="11">
        <v>17765.34</v>
      </c>
    </row>
    <row r="8" spans="1:54">
      <c r="A8" s="17" t="s">
        <v>125</v>
      </c>
      <c r="B8" s="11">
        <v>7957.4599999999991</v>
      </c>
      <c r="C8" s="11">
        <v>6807</v>
      </c>
      <c r="G8" s="17" t="s">
        <v>125</v>
      </c>
      <c r="H8" s="19">
        <f>IF(Dashborad!$P$73,VLOOKUP(G8,A8:C19,2,0),NA())</f>
        <v>7957.4599999999991</v>
      </c>
      <c r="I8" s="19">
        <f>IF(Dashborad!$P$74,H8-VLOOKUP(G8,A8:C19,3,0),NA())</f>
        <v>1150.4599999999991</v>
      </c>
      <c r="J8" s="20">
        <f>IF(Dashborad!$P$75,I8/VLOOKUP(G8,A8:C19,3,0),NA())</f>
        <v>0.16901131188482432</v>
      </c>
      <c r="L8" s="21"/>
      <c r="N8" s="19"/>
      <c r="W8" t="s">
        <v>33</v>
      </c>
      <c r="X8" t="s">
        <v>9</v>
      </c>
      <c r="Y8" s="11">
        <v>732.48</v>
      </c>
      <c r="Z8" s="11">
        <v>6</v>
      </c>
      <c r="AA8" s="11"/>
      <c r="AB8" s="11">
        <f t="shared" ca="1" si="1"/>
        <v>10</v>
      </c>
      <c r="AC8" s="11" t="str">
        <f ca="1"/>
        <v>P0013</v>
      </c>
      <c r="AD8" s="11">
        <f ca="1"/>
        <v>732.48</v>
      </c>
      <c r="AG8" t="str">
        <f ca="1"/>
        <v>P0013</v>
      </c>
      <c r="AH8">
        <f ca="1"/>
        <v>732.48</v>
      </c>
      <c r="AP8" t="s">
        <v>85</v>
      </c>
      <c r="AQ8" s="11">
        <v>7308.24</v>
      </c>
    </row>
    <row r="9" spans="1:54">
      <c r="A9" s="17" t="s">
        <v>126</v>
      </c>
      <c r="B9" s="11">
        <v>16442.169999999998</v>
      </c>
      <c r="C9" s="11">
        <v>13417</v>
      </c>
      <c r="G9" s="17" t="s">
        <v>126</v>
      </c>
      <c r="H9" s="19">
        <f>IF(Dashborad!$P$73,VLOOKUP(G9,A9:C20,2,0),NA())</f>
        <v>16442.169999999998</v>
      </c>
      <c r="I9" s="19">
        <f>IF(Dashborad!$P$74,H9-VLOOKUP(G9,A9:C20,3,0),NA())</f>
        <v>3025.1699999999983</v>
      </c>
      <c r="J9" s="20">
        <f>IF(Dashborad!$P$75,I9/VLOOKUP(G9,A9:C20,3,0),NA())</f>
        <v>0.22547290750540347</v>
      </c>
      <c r="L9" s="21"/>
      <c r="N9" s="19"/>
      <c r="W9" t="s">
        <v>35</v>
      </c>
      <c r="X9" t="s">
        <v>9</v>
      </c>
      <c r="Y9" s="11">
        <v>586.88</v>
      </c>
      <c r="Z9" s="11">
        <v>4</v>
      </c>
      <c r="AA9" s="11"/>
      <c r="AB9" s="11">
        <f t="shared" ca="1" si="1"/>
        <v>13</v>
      </c>
      <c r="AC9" s="11" t="str">
        <f ca="1"/>
        <v>P0014</v>
      </c>
      <c r="AD9" s="11">
        <f ca="1"/>
        <v>586.88</v>
      </c>
      <c r="AG9" t="str">
        <f ca="1"/>
        <v>P0014</v>
      </c>
      <c r="AH9">
        <f ca="1"/>
        <v>586.88</v>
      </c>
      <c r="AP9" t="s">
        <v>120</v>
      </c>
      <c r="AQ9" s="11">
        <v>17765.34</v>
      </c>
    </row>
    <row r="10" spans="1:54">
      <c r="A10" s="17" t="s">
        <v>127</v>
      </c>
      <c r="B10" s="11">
        <v>19054.62</v>
      </c>
      <c r="C10" s="11">
        <v>16400</v>
      </c>
      <c r="G10" s="17" t="s">
        <v>127</v>
      </c>
      <c r="H10" s="19">
        <f>IF(Dashborad!$P$73,VLOOKUP(G10,A10:C21,2,0),NA())</f>
        <v>19054.62</v>
      </c>
      <c r="I10" s="19">
        <f>IF(Dashborad!$P$74,H10-VLOOKUP(G10,A10:C21,3,0),NA())</f>
        <v>2654.619999999999</v>
      </c>
      <c r="J10" s="20">
        <f>IF(Dashborad!$P$75,I10/VLOOKUP(G10,A10:C21,3,0),NA())</f>
        <v>0.16186707317073165</v>
      </c>
      <c r="L10" s="21"/>
      <c r="N10" s="19"/>
      <c r="W10" t="s">
        <v>47</v>
      </c>
      <c r="X10" t="s">
        <v>109</v>
      </c>
      <c r="Y10" s="11">
        <v>305</v>
      </c>
      <c r="Z10" s="11">
        <v>4</v>
      </c>
      <c r="AA10" s="11"/>
      <c r="AB10" s="11">
        <f t="shared" ca="1" si="1"/>
        <v>17</v>
      </c>
      <c r="AC10" s="11" t="str">
        <f ca="1"/>
        <v>P0020</v>
      </c>
      <c r="AD10" s="11">
        <f ca="1"/>
        <v>305</v>
      </c>
      <c r="AG10" t="str">
        <f ca="1"/>
        <v>P0020</v>
      </c>
      <c r="AH10">
        <f ca="1"/>
        <v>305</v>
      </c>
    </row>
    <row r="11" spans="1:54">
      <c r="A11" s="17" t="s">
        <v>128</v>
      </c>
      <c r="B11" s="11">
        <v>14155.350000000004</v>
      </c>
      <c r="C11" s="11">
        <v>12632</v>
      </c>
      <c r="G11" s="17" t="s">
        <v>128</v>
      </c>
      <c r="H11" s="19">
        <f>IF(Dashborad!$P$73,VLOOKUP(G11,A11:C22,2,0),NA())</f>
        <v>14155.350000000004</v>
      </c>
      <c r="I11" s="19">
        <f>IF(Dashborad!$P$74,H11-VLOOKUP(G11,A11:C22,3,0),NA())</f>
        <v>1523.350000000004</v>
      </c>
      <c r="J11" s="20">
        <f>IF(Dashborad!$P$75,I11/VLOOKUP(G11,A11:C22,3,0),NA())</f>
        <v>0.12059452184927201</v>
      </c>
      <c r="L11" s="21"/>
      <c r="N11" s="19"/>
      <c r="W11" t="s">
        <v>54</v>
      </c>
      <c r="X11" t="s">
        <v>110</v>
      </c>
      <c r="Y11" s="11">
        <v>448.38</v>
      </c>
      <c r="Z11" s="11">
        <v>3</v>
      </c>
      <c r="AA11" s="11"/>
      <c r="AB11" s="11">
        <f t="shared" ca="1" si="1"/>
        <v>15</v>
      </c>
      <c r="AC11" s="11" t="str">
        <f ca="1"/>
        <v>P0023</v>
      </c>
      <c r="AD11" s="11">
        <f ca="1"/>
        <v>448.38</v>
      </c>
      <c r="AG11" t="str">
        <f ca="1"/>
        <v>P0023</v>
      </c>
      <c r="AH11">
        <f ca="1"/>
        <v>448.38</v>
      </c>
    </row>
    <row r="12" spans="1:54">
      <c r="A12" s="17" t="s">
        <v>129</v>
      </c>
      <c r="B12" s="11">
        <v>18853.82</v>
      </c>
      <c r="C12" s="11">
        <v>15310</v>
      </c>
      <c r="G12" s="17" t="s">
        <v>129</v>
      </c>
      <c r="H12" s="19">
        <f>IF(Dashborad!$P$73,VLOOKUP(G12,A12:C23,2,0),NA())</f>
        <v>18853.82</v>
      </c>
      <c r="I12" s="19">
        <f>IF(Dashborad!$P$74,H12-VLOOKUP(G12,A12:C23,3,0),NA())</f>
        <v>3543.8199999999997</v>
      </c>
      <c r="J12" s="20">
        <f>IF(Dashborad!$P$75,I12/VLOOKUP(G12,A12:C23,3,0),NA())</f>
        <v>0.23147093403004571</v>
      </c>
      <c r="L12" s="21"/>
      <c r="N12" s="19"/>
      <c r="W12" t="s">
        <v>56</v>
      </c>
      <c r="X12" t="s">
        <v>110</v>
      </c>
      <c r="Y12" s="11">
        <v>1412.64</v>
      </c>
      <c r="Z12" s="11">
        <v>9</v>
      </c>
      <c r="AA12" s="11"/>
      <c r="AB12" s="11">
        <f t="shared" ca="1" si="1"/>
        <v>6</v>
      </c>
      <c r="AC12" s="11" t="str">
        <f ca="1"/>
        <v>P0024</v>
      </c>
      <c r="AD12" s="11">
        <f ca="1"/>
        <v>1412.64</v>
      </c>
      <c r="AG12" t="str">
        <f ca="1"/>
        <v>P0024</v>
      </c>
      <c r="AH12">
        <f ca="1"/>
        <v>1412.64</v>
      </c>
    </row>
    <row r="13" spans="1:54">
      <c r="A13" s="17" t="s">
        <v>130</v>
      </c>
      <c r="B13" s="11">
        <v>20453.900000000005</v>
      </c>
      <c r="C13" s="11">
        <v>16815</v>
      </c>
      <c r="G13" s="17" t="s">
        <v>130</v>
      </c>
      <c r="H13" s="19">
        <f>IF(Dashborad!$P$73,VLOOKUP(G13,A13:C24,2,0),NA())</f>
        <v>20453.900000000005</v>
      </c>
      <c r="I13" s="19">
        <f>IF(Dashborad!$P$74,H13-VLOOKUP(G13,A13:C24,3,0),NA())</f>
        <v>3638.9000000000051</v>
      </c>
      <c r="J13" s="20">
        <f>IF(Dashborad!$P$75,I13/VLOOKUP(G13,A13:C24,3,0),NA())</f>
        <v>0.21640796907523074</v>
      </c>
      <c r="L13" s="21"/>
      <c r="N13" s="19"/>
      <c r="W13" t="s">
        <v>58</v>
      </c>
      <c r="X13" t="s">
        <v>111</v>
      </c>
      <c r="Y13" s="11">
        <v>33.32</v>
      </c>
      <c r="Z13" s="11">
        <v>4</v>
      </c>
      <c r="AA13" s="11"/>
      <c r="AB13" s="11">
        <f t="shared" ca="1" si="1"/>
        <v>21</v>
      </c>
      <c r="AC13" s="11" t="str">
        <f ca="1"/>
        <v>P0025</v>
      </c>
      <c r="AD13" s="11">
        <f ca="1"/>
        <v>33.32</v>
      </c>
      <c r="AG13" t="str">
        <f ca="1"/>
        <v>P0025</v>
      </c>
      <c r="AH13">
        <f ca="1"/>
        <v>33.32</v>
      </c>
    </row>
    <row r="14" spans="1:54">
      <c r="A14" s="17" t="s">
        <v>131</v>
      </c>
      <c r="B14" s="11">
        <v>9702.4</v>
      </c>
      <c r="C14" s="11">
        <v>8322</v>
      </c>
      <c r="G14" s="17" t="s">
        <v>131</v>
      </c>
      <c r="H14" s="19">
        <f>IF(Dashborad!$P$73,VLOOKUP(G14,A14:C25,2,0),NA())</f>
        <v>9702.4</v>
      </c>
      <c r="I14" s="19">
        <f>IF(Dashborad!$P$74,H14-VLOOKUP(G14,A14:C25,3,0),NA())</f>
        <v>1380.3999999999996</v>
      </c>
      <c r="J14" s="20">
        <f>IF(Dashborad!$P$75,I14/VLOOKUP(G14,A14:C25,3,0),NA())</f>
        <v>0.16587358807978847</v>
      </c>
      <c r="L14" s="21"/>
      <c r="N14" s="19"/>
      <c r="W14" t="s">
        <v>67</v>
      </c>
      <c r="X14" t="s">
        <v>109</v>
      </c>
      <c r="Y14" s="11">
        <v>106.22</v>
      </c>
      <c r="Z14" s="11">
        <v>2</v>
      </c>
      <c r="AA14" s="11"/>
      <c r="AB14" s="11">
        <f t="shared" ca="1" si="1"/>
        <v>20</v>
      </c>
      <c r="AC14" s="11" t="str">
        <f ca="1"/>
        <v>P0029</v>
      </c>
      <c r="AD14" s="11">
        <f ca="1"/>
        <v>106.22</v>
      </c>
    </row>
    <row r="15" spans="1:54">
      <c r="A15" s="17" t="s">
        <v>132</v>
      </c>
      <c r="B15" s="11">
        <v>18628.47</v>
      </c>
      <c r="C15" s="11">
        <v>15749</v>
      </c>
      <c r="G15" s="17" t="s">
        <v>132</v>
      </c>
      <c r="H15" s="19">
        <f>IF(Dashborad!$P$73,VLOOKUP(G15,A15:C26,2,0),NA())</f>
        <v>18628.47</v>
      </c>
      <c r="I15" s="19">
        <f>IF(Dashborad!$P$74,H15-VLOOKUP(G15,A15:C26,3,0),NA())</f>
        <v>2879.4700000000012</v>
      </c>
      <c r="J15" s="20">
        <f>IF(Dashborad!$P$75,I15/VLOOKUP(G15,A15:C26,3,0),NA())</f>
        <v>0.18283510064131064</v>
      </c>
      <c r="L15" s="21"/>
      <c r="N15" s="19"/>
      <c r="W15" t="s">
        <v>71</v>
      </c>
      <c r="X15" t="s">
        <v>9</v>
      </c>
      <c r="Y15" s="11">
        <v>1562.4</v>
      </c>
      <c r="Z15" s="11">
        <v>15</v>
      </c>
      <c r="AA15" s="11"/>
      <c r="AB15" s="11">
        <f t="shared" ca="1" si="1"/>
        <v>4</v>
      </c>
      <c r="AC15" s="11" t="str">
        <f ca="1"/>
        <v>P0031</v>
      </c>
      <c r="AD15" s="11">
        <f ca="1"/>
        <v>1562.4</v>
      </c>
    </row>
    <row r="16" spans="1:54">
      <c r="A16" s="17" t="s">
        <v>120</v>
      </c>
      <c r="B16" s="11">
        <v>187284.31999999998</v>
      </c>
      <c r="C16" s="11">
        <v>156969</v>
      </c>
      <c r="N16" s="19"/>
      <c r="W16" t="s">
        <v>73</v>
      </c>
      <c r="X16" t="s">
        <v>9</v>
      </c>
      <c r="Y16" s="11">
        <v>352.44</v>
      </c>
      <c r="Z16" s="11">
        <v>3</v>
      </c>
      <c r="AA16" s="11"/>
      <c r="AB16" s="11">
        <f t="shared" ca="1" si="1"/>
        <v>16</v>
      </c>
      <c r="AC16" s="11" t="str">
        <f ca="1"/>
        <v>P0032</v>
      </c>
      <c r="AD16" s="11">
        <f ca="1"/>
        <v>352.44</v>
      </c>
    </row>
    <row r="17" spans="3:30">
      <c r="N17" s="19"/>
      <c r="W17" t="s">
        <v>77</v>
      </c>
      <c r="X17" t="s">
        <v>109</v>
      </c>
      <c r="Y17" s="11">
        <v>583</v>
      </c>
      <c r="Z17" s="11">
        <v>10</v>
      </c>
      <c r="AA17" s="11"/>
      <c r="AB17" s="11">
        <f t="shared" ca="1" si="1"/>
        <v>14</v>
      </c>
      <c r="AC17" s="11" t="str">
        <f ca="1"/>
        <v>P0034</v>
      </c>
      <c r="AD17" s="11">
        <f ca="1"/>
        <v>583</v>
      </c>
    </row>
    <row r="18" spans="3:30">
      <c r="N18" s="19"/>
      <c r="W18" t="s">
        <v>79</v>
      </c>
      <c r="X18" t="s">
        <v>111</v>
      </c>
      <c r="Y18" s="11">
        <v>167.5</v>
      </c>
      <c r="Z18" s="11">
        <v>25</v>
      </c>
      <c r="AA18" s="11"/>
      <c r="AB18" s="11">
        <f t="shared" ca="1" si="1"/>
        <v>19</v>
      </c>
      <c r="AC18" s="11" t="str">
        <f ca="1"/>
        <v>P0035</v>
      </c>
      <c r="AD18" s="11">
        <f ca="1"/>
        <v>167.5</v>
      </c>
    </row>
    <row r="19" spans="3:30">
      <c r="W19" t="s">
        <v>83</v>
      </c>
      <c r="X19" t="s">
        <v>9</v>
      </c>
      <c r="Y19" s="11">
        <v>257.28000000000003</v>
      </c>
      <c r="Z19" s="11">
        <v>3</v>
      </c>
      <c r="AA19" s="11"/>
      <c r="AB19" s="11">
        <f t="shared" ca="1" si="1"/>
        <v>18</v>
      </c>
      <c r="AC19" s="11" t="str">
        <f ca="1"/>
        <v>P0037</v>
      </c>
      <c r="AD19" s="11">
        <f ca="1"/>
        <v>257.28000000000003</v>
      </c>
    </row>
    <row r="20" spans="3:30">
      <c r="W20" t="s">
        <v>86</v>
      </c>
      <c r="X20" t="s">
        <v>9</v>
      </c>
      <c r="Y20" s="11">
        <v>1198.8</v>
      </c>
      <c r="Z20" s="11">
        <v>15</v>
      </c>
      <c r="AA20" s="11"/>
      <c r="AB20" s="11">
        <f t="shared" ca="1" si="1"/>
        <v>8</v>
      </c>
      <c r="AC20" s="11" t="str">
        <f ca="1"/>
        <v>P0038</v>
      </c>
      <c r="AD20" s="11">
        <f ca="1"/>
        <v>1198.8</v>
      </c>
    </row>
    <row r="21" spans="3:30">
      <c r="W21" t="s">
        <v>90</v>
      </c>
      <c r="X21" t="s">
        <v>9</v>
      </c>
      <c r="Y21" s="11">
        <v>806.4</v>
      </c>
      <c r="Z21" s="11">
        <v>7</v>
      </c>
      <c r="AA21" s="11"/>
      <c r="AB21" s="11">
        <f t="shared" ca="1" si="1"/>
        <v>9</v>
      </c>
      <c r="AC21" s="11" t="str">
        <f ca="1"/>
        <v>P0040</v>
      </c>
      <c r="AD21" s="11">
        <f ca="1"/>
        <v>806.4</v>
      </c>
    </row>
    <row r="22" spans="3:30">
      <c r="W22" t="s">
        <v>94</v>
      </c>
      <c r="X22" t="s">
        <v>110</v>
      </c>
      <c r="Y22" s="11">
        <v>3240</v>
      </c>
      <c r="Z22" s="11">
        <v>20</v>
      </c>
      <c r="AA22" s="11"/>
      <c r="AB22" s="11">
        <f t="shared" ca="1" si="1"/>
        <v>2</v>
      </c>
      <c r="AC22" s="11" t="str">
        <f ca="1"/>
        <v>P0042</v>
      </c>
      <c r="AD22" s="11">
        <f ca="1"/>
        <v>3240</v>
      </c>
    </row>
    <row r="23" spans="3:30">
      <c r="W23" t="s">
        <v>98</v>
      </c>
      <c r="X23" t="s">
        <v>9</v>
      </c>
      <c r="Y23" s="11">
        <v>1805.76</v>
      </c>
      <c r="Z23" s="11">
        <v>22</v>
      </c>
      <c r="AA23" s="11"/>
      <c r="AB23" s="11">
        <f t="shared" ca="1" si="1"/>
        <v>3</v>
      </c>
      <c r="AC23" s="11" t="str">
        <f ca="1"/>
        <v>P0044</v>
      </c>
      <c r="AD23" s="11">
        <f ca="1"/>
        <v>1805.76</v>
      </c>
    </row>
    <row r="24" spans="3:30">
      <c r="W24" t="s">
        <v>120</v>
      </c>
      <c r="Y24" s="11">
        <v>17765.34</v>
      </c>
      <c r="Z24" s="11">
        <v>213</v>
      </c>
      <c r="AA24" s="11"/>
      <c r="AB24" s="11">
        <f t="shared" ca="1" si="1"/>
        <v>1</v>
      </c>
      <c r="AC24" s="11" t="str">
        <f ca="1"/>
        <v>Grand Total</v>
      </c>
      <c r="AD24" s="11">
        <f ca="1"/>
        <v>17765.34</v>
      </c>
    </row>
    <row r="25" spans="3:30">
      <c r="AA25" s="11"/>
      <c r="AB25" s="11" t="e">
        <f t="shared" ca="1" si="1"/>
        <v>#N/A</v>
      </c>
      <c r="AC25" s="11"/>
      <c r="AD25" s="11"/>
    </row>
    <row r="26" spans="3:30">
      <c r="C26" t="s">
        <v>119</v>
      </c>
      <c r="D26" t="s">
        <v>134</v>
      </c>
      <c r="AA26" s="11"/>
      <c r="AB26" s="11" t="e">
        <f t="shared" ca="1" si="1"/>
        <v>#N/A</v>
      </c>
      <c r="AC26" s="11"/>
      <c r="AD26" s="11"/>
    </row>
    <row r="27" spans="3:30">
      <c r="C27" s="11">
        <v>187284.31999999995</v>
      </c>
      <c r="D27" s="11">
        <v>156969</v>
      </c>
      <c r="AA27" s="11"/>
      <c r="AB27" s="11" t="e">
        <f t="shared" ca="1" si="1"/>
        <v>#N/A</v>
      </c>
      <c r="AC27" s="11"/>
      <c r="AD27" s="11"/>
    </row>
    <row r="28" spans="3:30">
      <c r="AA28" s="11"/>
      <c r="AB28" s="11" t="e">
        <f t="shared" ca="1" si="1"/>
        <v>#N/A</v>
      </c>
      <c r="AC28" s="11"/>
      <c r="AD28" s="11"/>
    </row>
    <row r="29" spans="3:30">
      <c r="AA29" s="11"/>
      <c r="AB29" s="11" t="e">
        <f t="shared" ca="1" si="1"/>
        <v>#N/A</v>
      </c>
      <c r="AC29" s="11"/>
      <c r="AD29" s="11"/>
    </row>
    <row r="30" spans="3:30">
      <c r="AA30" s="11"/>
      <c r="AB30" s="11" t="e">
        <f t="shared" ca="1" si="1"/>
        <v>#N/A</v>
      </c>
      <c r="AC30" s="11"/>
      <c r="AD30" s="11"/>
    </row>
    <row r="31" spans="3:30">
      <c r="AA31" s="11"/>
      <c r="AB31" s="11" t="e">
        <f t="shared" ca="1" si="1"/>
        <v>#N/A</v>
      </c>
      <c r="AC31" s="11"/>
      <c r="AD31" s="11"/>
    </row>
    <row r="32" spans="3:30">
      <c r="AA32" s="11"/>
      <c r="AB32" s="11" t="e">
        <f t="shared" ca="1" si="1"/>
        <v>#N/A</v>
      </c>
      <c r="AC32" s="11"/>
      <c r="AD32" s="11"/>
    </row>
    <row r="33" spans="1:30">
      <c r="AA33" s="11"/>
      <c r="AB33" s="11" t="e">
        <f t="shared" ca="1" si="1"/>
        <v>#N/A</v>
      </c>
      <c r="AC33" s="11"/>
      <c r="AD33" s="11"/>
    </row>
    <row r="34" spans="1:30">
      <c r="AA34" s="11"/>
      <c r="AB34" s="11" t="e">
        <f t="shared" ca="1" si="1"/>
        <v>#N/A</v>
      </c>
      <c r="AC34" s="11"/>
      <c r="AD34" s="11"/>
    </row>
    <row r="35" spans="1:30">
      <c r="AA35" s="11"/>
      <c r="AB35" s="11" t="e">
        <f t="shared" ca="1" si="1"/>
        <v>#N/A</v>
      </c>
      <c r="AC35" s="11"/>
      <c r="AD35" s="11"/>
    </row>
    <row r="36" spans="1:30">
      <c r="AA36" s="11"/>
      <c r="AB36" s="11" t="e">
        <f t="shared" ca="1" si="1"/>
        <v>#N/A</v>
      </c>
      <c r="AC36" s="11"/>
      <c r="AD36" s="11"/>
    </row>
    <row r="37" spans="1:30">
      <c r="AA37" s="11"/>
      <c r="AB37" s="11" t="e">
        <f t="shared" ca="1" si="1"/>
        <v>#N/A</v>
      </c>
      <c r="AC37" s="11"/>
      <c r="AD37" s="11"/>
    </row>
    <row r="38" spans="1:30">
      <c r="AA38" s="11"/>
      <c r="AB38" s="11" t="e">
        <f t="shared" ca="1" si="1"/>
        <v>#N/A</v>
      </c>
      <c r="AC38" s="11"/>
      <c r="AD38" s="11"/>
    </row>
    <row r="39" spans="1:30">
      <c r="A39" s="16" t="s">
        <v>133</v>
      </c>
      <c r="B39" t="s">
        <v>119</v>
      </c>
      <c r="AA39" s="11"/>
      <c r="AB39" s="11" t="e">
        <f t="shared" ca="1" si="1"/>
        <v>#N/A</v>
      </c>
      <c r="AC39" s="11"/>
      <c r="AD39" s="11"/>
    </row>
    <row r="40" spans="1:30">
      <c r="A40" s="22">
        <v>1</v>
      </c>
      <c r="B40" s="11">
        <v>1412.64</v>
      </c>
      <c r="AA40" s="11"/>
      <c r="AB40" s="11" t="e">
        <f t="shared" ca="1" si="1"/>
        <v>#N/A</v>
      </c>
      <c r="AC40" s="11"/>
      <c r="AD40" s="11"/>
    </row>
    <row r="41" spans="1:30">
      <c r="A41" s="22">
        <v>2</v>
      </c>
      <c r="B41" s="11">
        <v>1931.28</v>
      </c>
      <c r="AA41" s="11"/>
      <c r="AB41" s="11" t="e">
        <f t="shared" ca="1" si="1"/>
        <v>#N/A</v>
      </c>
      <c r="AC41" s="11"/>
      <c r="AD41" s="11"/>
    </row>
    <row r="42" spans="1:30">
      <c r="A42" s="22">
        <v>3</v>
      </c>
      <c r="B42" s="11">
        <v>244.20000000000002</v>
      </c>
      <c r="AA42" s="11"/>
      <c r="AB42" s="11" t="e">
        <f t="shared" ca="1" si="1"/>
        <v>#N/A</v>
      </c>
      <c r="AC42" s="11"/>
      <c r="AD42" s="11"/>
    </row>
    <row r="43" spans="1:30">
      <c r="A43" s="22">
        <v>4</v>
      </c>
      <c r="B43" s="11">
        <v>80.400000000000006</v>
      </c>
      <c r="AA43" s="11"/>
      <c r="AB43" s="11" t="e">
        <f t="shared" ca="1" si="1"/>
        <v>#N/A</v>
      </c>
      <c r="AC43" s="11"/>
      <c r="AD43" s="11"/>
    </row>
    <row r="44" spans="1:30">
      <c r="A44" s="22">
        <v>9</v>
      </c>
      <c r="B44" s="11">
        <v>785</v>
      </c>
      <c r="AA44" s="11"/>
      <c r="AB44" s="11" t="e">
        <f t="shared" ca="1" si="1"/>
        <v>#N/A</v>
      </c>
      <c r="AC44" s="11"/>
      <c r="AD44" s="11"/>
    </row>
    <row r="45" spans="1:30">
      <c r="A45" s="22">
        <v>11</v>
      </c>
      <c r="B45" s="11">
        <v>1492.16</v>
      </c>
      <c r="AA45" s="11"/>
      <c r="AB45" s="11" t="e">
        <f t="shared" ca="1" si="1"/>
        <v>#N/A</v>
      </c>
      <c r="AC45" s="11"/>
      <c r="AD45" s="11"/>
    </row>
    <row r="46" spans="1:30">
      <c r="A46" s="22">
        <v>12</v>
      </c>
      <c r="B46" s="11">
        <v>1620</v>
      </c>
      <c r="AA46" s="11"/>
      <c r="AB46" s="11" t="e">
        <f t="shared" ca="1" si="1"/>
        <v>#N/A</v>
      </c>
      <c r="AC46" s="11"/>
      <c r="AD46" s="11"/>
    </row>
    <row r="47" spans="1:30">
      <c r="A47" s="22">
        <v>18</v>
      </c>
      <c r="B47" s="11">
        <v>1515.42</v>
      </c>
      <c r="AA47" s="11"/>
      <c r="AB47" s="11" t="e">
        <f t="shared" ca="1" si="1"/>
        <v>#N/A</v>
      </c>
      <c r="AC47" s="11"/>
      <c r="AD47" s="11"/>
    </row>
    <row r="48" spans="1:30">
      <c r="A48" s="22">
        <v>19</v>
      </c>
      <c r="B48" s="11">
        <v>40.200000000000003</v>
      </c>
      <c r="AA48" s="11"/>
      <c r="AB48" s="11"/>
      <c r="AC48" s="11"/>
      <c r="AD48" s="11"/>
    </row>
    <row r="49" spans="1:2">
      <c r="A49" s="22">
        <v>20</v>
      </c>
      <c r="B49" s="11">
        <v>538.20000000000005</v>
      </c>
    </row>
    <row r="50" spans="1:2">
      <c r="A50" s="22">
        <v>21</v>
      </c>
      <c r="B50" s="11">
        <v>2433.06</v>
      </c>
    </row>
    <row r="51" spans="1:2">
      <c r="A51" s="22">
        <v>25</v>
      </c>
      <c r="B51" s="11">
        <v>1854.94</v>
      </c>
    </row>
    <row r="52" spans="1:2">
      <c r="A52" s="22">
        <v>26</v>
      </c>
      <c r="B52" s="11">
        <v>2064.38</v>
      </c>
    </row>
    <row r="53" spans="1:2">
      <c r="A53" s="22">
        <v>27</v>
      </c>
      <c r="B53" s="11">
        <v>1158.8399999999999</v>
      </c>
    </row>
    <row r="54" spans="1:2">
      <c r="A54" s="22">
        <v>28</v>
      </c>
      <c r="B54" s="11">
        <v>594.62</v>
      </c>
    </row>
    <row r="55" spans="1:2">
      <c r="A55" s="22" t="s">
        <v>120</v>
      </c>
      <c r="B55" s="11">
        <v>17765.34</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8" r:id="rId11" name="Check Box 4">
              <controlPr defaultSize="0" autoFill="0" autoLine="0" autoPict="0">
                <anchor moveWithCells="1">
                  <from>
                    <xdr:col>10</xdr:col>
                    <xdr:colOff>584200</xdr:colOff>
                    <xdr:row>16</xdr:row>
                    <xdr:rowOff>146050</xdr:rowOff>
                  </from>
                  <to>
                    <xdr:col>12</xdr:col>
                    <xdr:colOff>107950</xdr:colOff>
                    <xdr:row>17</xdr:row>
                    <xdr:rowOff>177800</xdr:rowOff>
                  </to>
                </anchor>
              </controlPr>
            </control>
          </mc:Choice>
        </mc:AlternateContent>
        <mc:AlternateContent xmlns:mc="http://schemas.openxmlformats.org/markup-compatibility/2006">
          <mc:Choice Requires="x14">
            <control shapeId="1029" r:id="rId12" name="Scroll Bar 5">
              <controlPr defaultSize="0" autoPict="0">
                <anchor moveWithCells="1">
                  <from>
                    <xdr:col>31</xdr:col>
                    <xdr:colOff>336550</xdr:colOff>
                    <xdr:row>15</xdr:row>
                    <xdr:rowOff>38100</xdr:rowOff>
                  </from>
                  <to>
                    <xdr:col>31</xdr:col>
                    <xdr:colOff>666750</xdr:colOff>
                    <xdr:row>29</xdr:row>
                    <xdr:rowOff>171450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101F0-BA88-4B7E-A7C8-B5EA03D7F7AB}">
  <dimension ref="P73:P75"/>
  <sheetViews>
    <sheetView zoomScale="66" zoomScaleNormal="66" workbookViewId="0">
      <selection activeCell="AB18" sqref="AB18"/>
    </sheetView>
  </sheetViews>
  <sheetFormatPr defaultRowHeight="14.5"/>
  <sheetData>
    <row r="73" spans="16:16">
      <c r="P73" t="b">
        <v>1</v>
      </c>
    </row>
    <row r="74" spans="16:16">
      <c r="P74" t="b">
        <v>1</v>
      </c>
    </row>
    <row r="75" spans="16:16">
      <c r="P75" t="b">
        <v>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11</xdr:col>
                    <xdr:colOff>400050</xdr:colOff>
                    <xdr:row>106</xdr:row>
                    <xdr:rowOff>152400</xdr:rowOff>
                  </from>
                  <to>
                    <xdr:col>12</xdr:col>
                    <xdr:colOff>533400</xdr:colOff>
                    <xdr:row>108</xdr:row>
                    <xdr:rowOff>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18</xdr:col>
                    <xdr:colOff>400050</xdr:colOff>
                    <xdr:row>16</xdr:row>
                    <xdr:rowOff>152400</xdr:rowOff>
                  </from>
                  <to>
                    <xdr:col>19</xdr:col>
                    <xdr:colOff>533400</xdr:colOff>
                    <xdr:row>18</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7</xdr:col>
                    <xdr:colOff>298450</xdr:colOff>
                    <xdr:row>7</xdr:row>
                    <xdr:rowOff>76200</xdr:rowOff>
                  </from>
                  <to>
                    <xdr:col>8</xdr:col>
                    <xdr:colOff>431800</xdr:colOff>
                    <xdr:row>8</xdr:row>
                    <xdr:rowOff>107950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7</xdr:col>
                    <xdr:colOff>469900</xdr:colOff>
                    <xdr:row>7</xdr:row>
                    <xdr:rowOff>69850</xdr:rowOff>
                  </from>
                  <to>
                    <xdr:col>8</xdr:col>
                    <xdr:colOff>311150</xdr:colOff>
                    <xdr:row>8</xdr:row>
                    <xdr:rowOff>107950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8</xdr:col>
                    <xdr:colOff>82550</xdr:colOff>
                    <xdr:row>7</xdr:row>
                    <xdr:rowOff>69850</xdr:rowOff>
                  </from>
                  <to>
                    <xdr:col>9</xdr:col>
                    <xdr:colOff>209550</xdr:colOff>
                    <xdr:row>8</xdr:row>
                    <xdr:rowOff>101600</xdr:rowOff>
                  </to>
                </anchor>
              </controlPr>
            </control>
          </mc:Choice>
        </mc:AlternateContent>
      </controls>
    </mc:Choice>
  </mc:AlternateContent>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Charts using for dashboard</vt:lpstr>
      <vt:lpstr>Dashborad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Bhatt</dc:creator>
  <cp:lastModifiedBy>Ashutosh Bhatt</cp:lastModifiedBy>
  <dcterms:created xsi:type="dcterms:W3CDTF">2021-11-03T11:40:02Z</dcterms:created>
  <dcterms:modified xsi:type="dcterms:W3CDTF">2024-08-26T06:26:14Z</dcterms:modified>
</cp:coreProperties>
</file>