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avier\Documents\Documents\Minecraft\Mod\3DManeuverGear\math\"/>
    </mc:Choice>
  </mc:AlternateContent>
  <xr:revisionPtr revIDLastSave="0" documentId="13_ncr:1_{D4A33B8B-5234-43F5-918B-25C07CCE1E11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C87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E33" i="1"/>
  <c r="AF33" i="1"/>
  <c r="AG33" i="1"/>
  <c r="AH33" i="1"/>
  <c r="AI33" i="1"/>
  <c r="AJ33" i="1"/>
  <c r="AE34" i="1"/>
  <c r="AF34" i="1"/>
  <c r="AG34" i="1"/>
  <c r="AH34" i="1"/>
  <c r="AI34" i="1"/>
  <c r="AJ34" i="1"/>
  <c r="AE35" i="1"/>
  <c r="AF35" i="1"/>
  <c r="AG35" i="1"/>
  <c r="AH35" i="1"/>
  <c r="AI35" i="1"/>
  <c r="AJ35" i="1"/>
  <c r="AE36" i="1"/>
  <c r="AF36" i="1"/>
  <c r="AG36" i="1"/>
  <c r="AH36" i="1"/>
  <c r="AI36" i="1"/>
  <c r="AJ36" i="1"/>
  <c r="AE37" i="1"/>
  <c r="AF37" i="1"/>
  <c r="AG37" i="1"/>
  <c r="AH37" i="1"/>
  <c r="AI37" i="1"/>
  <c r="AJ37" i="1"/>
  <c r="AE38" i="1"/>
  <c r="AF38" i="1"/>
  <c r="AG38" i="1"/>
  <c r="AH38" i="1"/>
  <c r="AI38" i="1"/>
  <c r="AJ38" i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E50" i="1"/>
  <c r="AF50" i="1"/>
  <c r="AG50" i="1"/>
  <c r="AH50" i="1"/>
  <c r="AI50" i="1"/>
  <c r="AJ50" i="1"/>
  <c r="AE51" i="1"/>
  <c r="AF51" i="1"/>
  <c r="AG51" i="1"/>
  <c r="AH51" i="1"/>
  <c r="AI51" i="1"/>
  <c r="AJ51" i="1"/>
  <c r="AE52" i="1"/>
  <c r="AF52" i="1"/>
  <c r="AG52" i="1"/>
  <c r="AH52" i="1"/>
  <c r="AI52" i="1"/>
  <c r="AJ52" i="1"/>
  <c r="AE53" i="1"/>
  <c r="AF53" i="1"/>
  <c r="AG53" i="1"/>
  <c r="AH53" i="1"/>
  <c r="AI53" i="1"/>
  <c r="AJ53" i="1"/>
  <c r="AE54" i="1"/>
  <c r="AF54" i="1"/>
  <c r="AG54" i="1"/>
  <c r="AH54" i="1"/>
  <c r="AI54" i="1"/>
  <c r="AJ54" i="1"/>
  <c r="AE55" i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AE65" i="1"/>
  <c r="AF65" i="1"/>
  <c r="AG65" i="1"/>
  <c r="AH65" i="1"/>
  <c r="AI65" i="1"/>
  <c r="AJ65" i="1"/>
  <c r="AE66" i="1"/>
  <c r="AF66" i="1"/>
  <c r="AG66" i="1"/>
  <c r="AH66" i="1"/>
  <c r="AI66" i="1"/>
  <c r="AJ66" i="1"/>
  <c r="AE67" i="1"/>
  <c r="AF67" i="1"/>
  <c r="AG67" i="1"/>
  <c r="AH67" i="1"/>
  <c r="AI67" i="1"/>
  <c r="AJ67" i="1"/>
  <c r="AE68" i="1"/>
  <c r="AF68" i="1"/>
  <c r="AG68" i="1"/>
  <c r="AH68" i="1"/>
  <c r="AI68" i="1"/>
  <c r="AJ68" i="1"/>
  <c r="AE69" i="1"/>
  <c r="AF69" i="1"/>
  <c r="AG69" i="1"/>
  <c r="AH69" i="1"/>
  <c r="AI69" i="1"/>
  <c r="AJ69" i="1"/>
  <c r="AE70" i="1"/>
  <c r="AF70" i="1"/>
  <c r="AG70" i="1"/>
  <c r="AH70" i="1"/>
  <c r="AI70" i="1"/>
  <c r="AJ70" i="1"/>
  <c r="AE71" i="1"/>
  <c r="AF71" i="1"/>
  <c r="AG71" i="1"/>
  <c r="AH71" i="1"/>
  <c r="AI71" i="1"/>
  <c r="AJ71" i="1"/>
  <c r="AE72" i="1"/>
  <c r="AF72" i="1"/>
  <c r="AG72" i="1"/>
  <c r="AH72" i="1"/>
  <c r="AI72" i="1"/>
  <c r="AJ72" i="1"/>
  <c r="AE73" i="1"/>
  <c r="AF73" i="1"/>
  <c r="AG73" i="1"/>
  <c r="AH73" i="1"/>
  <c r="AI73" i="1"/>
  <c r="AJ73" i="1"/>
  <c r="AE74" i="1"/>
  <c r="AF74" i="1"/>
  <c r="AG74" i="1"/>
  <c r="AH74" i="1"/>
  <c r="AI74" i="1"/>
  <c r="AJ74" i="1"/>
  <c r="AE75" i="1"/>
  <c r="AF75" i="1"/>
  <c r="AG75" i="1"/>
  <c r="AH75" i="1"/>
  <c r="AI75" i="1"/>
  <c r="AJ75" i="1"/>
  <c r="AE76" i="1"/>
  <c r="AF76" i="1"/>
  <c r="AG76" i="1"/>
  <c r="AH76" i="1"/>
  <c r="AI76" i="1"/>
  <c r="AJ76" i="1"/>
  <c r="AE77" i="1"/>
  <c r="AF77" i="1"/>
  <c r="AG77" i="1"/>
  <c r="AH77" i="1"/>
  <c r="AI77" i="1"/>
  <c r="AJ77" i="1"/>
  <c r="AE78" i="1"/>
  <c r="AF78" i="1"/>
  <c r="AG78" i="1"/>
  <c r="AH78" i="1"/>
  <c r="AI78" i="1"/>
  <c r="AJ78" i="1"/>
  <c r="AE79" i="1"/>
  <c r="AF79" i="1"/>
  <c r="AG79" i="1"/>
  <c r="AH79" i="1"/>
  <c r="AI79" i="1"/>
  <c r="AJ79" i="1"/>
  <c r="AE80" i="1"/>
  <c r="AF80" i="1"/>
  <c r="AG80" i="1"/>
  <c r="AH80" i="1"/>
  <c r="AI80" i="1"/>
  <c r="AJ80" i="1"/>
  <c r="AE81" i="1"/>
  <c r="AF81" i="1"/>
  <c r="AG81" i="1"/>
  <c r="AH81" i="1"/>
  <c r="AI81" i="1"/>
  <c r="AJ81" i="1"/>
  <c r="AE82" i="1"/>
  <c r="AF82" i="1"/>
  <c r="AG82" i="1"/>
  <c r="AH82" i="1"/>
  <c r="AI82" i="1"/>
  <c r="AJ82" i="1"/>
  <c r="AE83" i="1"/>
  <c r="AF83" i="1"/>
  <c r="AG83" i="1"/>
  <c r="AH83" i="1"/>
  <c r="AI83" i="1"/>
  <c r="AJ83" i="1"/>
  <c r="AE84" i="1"/>
  <c r="AF84" i="1"/>
  <c r="AG84" i="1"/>
  <c r="AH84" i="1"/>
  <c r="AI84" i="1"/>
  <c r="AJ84" i="1"/>
  <c r="AE85" i="1"/>
  <c r="AF85" i="1"/>
  <c r="AG85" i="1"/>
  <c r="AH85" i="1"/>
  <c r="AI85" i="1"/>
  <c r="AJ85" i="1"/>
  <c r="AE86" i="1"/>
  <c r="AF86" i="1"/>
  <c r="AG86" i="1"/>
  <c r="AH86" i="1"/>
  <c r="AI86" i="1"/>
  <c r="AJ86" i="1"/>
  <c r="AE87" i="1"/>
  <c r="AF87" i="1"/>
  <c r="AG87" i="1"/>
  <c r="AH87" i="1"/>
  <c r="AI87" i="1"/>
  <c r="AJ87" i="1"/>
  <c r="AE88" i="1"/>
  <c r="AF88" i="1"/>
  <c r="AG88" i="1"/>
  <c r="AH88" i="1"/>
  <c r="AI88" i="1"/>
  <c r="AJ88" i="1"/>
  <c r="AE89" i="1"/>
  <c r="AF89" i="1"/>
  <c r="AG89" i="1"/>
  <c r="AH89" i="1"/>
  <c r="AI89" i="1"/>
  <c r="AJ89" i="1"/>
  <c r="AE90" i="1"/>
  <c r="AF90" i="1"/>
  <c r="AG90" i="1"/>
  <c r="AH90" i="1"/>
  <c r="AI90" i="1"/>
  <c r="AJ90" i="1"/>
  <c r="AE91" i="1"/>
  <c r="AF91" i="1"/>
  <c r="AG91" i="1"/>
  <c r="AH91" i="1"/>
  <c r="AI91" i="1"/>
  <c r="AJ91" i="1"/>
  <c r="AE92" i="1"/>
  <c r="AF92" i="1"/>
  <c r="AG92" i="1"/>
  <c r="AH92" i="1"/>
  <c r="AI92" i="1"/>
  <c r="AJ92" i="1"/>
  <c r="AE93" i="1"/>
  <c r="AF93" i="1"/>
  <c r="AG93" i="1"/>
  <c r="AH93" i="1"/>
  <c r="AI93" i="1"/>
  <c r="AJ93" i="1"/>
  <c r="AE94" i="1"/>
  <c r="AF94" i="1"/>
  <c r="AG94" i="1"/>
  <c r="AH94" i="1"/>
  <c r="AI94" i="1"/>
  <c r="AJ94" i="1"/>
  <c r="AE95" i="1"/>
  <c r="AF95" i="1"/>
  <c r="AG95" i="1"/>
  <c r="AH95" i="1"/>
  <c r="AI95" i="1"/>
  <c r="AJ95" i="1"/>
  <c r="AE96" i="1"/>
  <c r="AF96" i="1"/>
  <c r="AG96" i="1"/>
  <c r="AH96" i="1"/>
  <c r="AI96" i="1"/>
  <c r="AJ96" i="1"/>
  <c r="AE97" i="1"/>
  <c r="AF97" i="1"/>
  <c r="AG97" i="1"/>
  <c r="AH97" i="1"/>
  <c r="AI97" i="1"/>
  <c r="AJ97" i="1"/>
  <c r="AE98" i="1"/>
  <c r="AF98" i="1"/>
  <c r="AG98" i="1"/>
  <c r="AH98" i="1"/>
  <c r="AI98" i="1"/>
  <c r="AJ98" i="1"/>
  <c r="AE99" i="1"/>
  <c r="AF99" i="1"/>
  <c r="AG99" i="1"/>
  <c r="AH99" i="1"/>
  <c r="AI99" i="1"/>
  <c r="AJ99" i="1"/>
  <c r="AE100" i="1"/>
  <c r="AF100" i="1"/>
  <c r="AG100" i="1"/>
  <c r="AH100" i="1"/>
  <c r="AI100" i="1"/>
  <c r="AJ100" i="1"/>
  <c r="AE101" i="1"/>
  <c r="AF101" i="1"/>
  <c r="AG101" i="1"/>
  <c r="AH101" i="1"/>
  <c r="AI101" i="1"/>
  <c r="AJ101" i="1"/>
  <c r="AE102" i="1"/>
  <c r="AF102" i="1"/>
  <c r="AG102" i="1"/>
  <c r="AH102" i="1"/>
  <c r="AI102" i="1"/>
  <c r="AJ102" i="1"/>
  <c r="AE103" i="1"/>
  <c r="AF103" i="1"/>
  <c r="AG103" i="1"/>
  <c r="AH103" i="1"/>
  <c r="AI103" i="1"/>
  <c r="AJ103" i="1"/>
  <c r="AE104" i="1"/>
  <c r="AF104" i="1"/>
  <c r="AG104" i="1"/>
  <c r="AH104" i="1"/>
  <c r="AI104" i="1"/>
  <c r="AJ104" i="1"/>
  <c r="AE105" i="1"/>
  <c r="AF105" i="1"/>
  <c r="AG105" i="1"/>
  <c r="AH105" i="1"/>
  <c r="AI105" i="1"/>
  <c r="AJ105" i="1"/>
  <c r="AE106" i="1"/>
  <c r="AF106" i="1"/>
  <c r="AG106" i="1"/>
  <c r="AH106" i="1"/>
  <c r="AI106" i="1"/>
  <c r="AJ106" i="1"/>
  <c r="AE107" i="1"/>
  <c r="AF107" i="1"/>
  <c r="AG107" i="1"/>
  <c r="AH107" i="1"/>
  <c r="AI107" i="1"/>
  <c r="AJ107" i="1"/>
  <c r="AE108" i="1"/>
  <c r="AF108" i="1"/>
  <c r="AG108" i="1"/>
  <c r="AH108" i="1"/>
  <c r="AI108" i="1"/>
  <c r="AJ108" i="1"/>
  <c r="AE109" i="1"/>
  <c r="AF109" i="1"/>
  <c r="AG109" i="1"/>
  <c r="AH109" i="1"/>
  <c r="AI109" i="1"/>
  <c r="AJ109" i="1"/>
  <c r="AE110" i="1"/>
  <c r="AF110" i="1"/>
  <c r="AG110" i="1"/>
  <c r="AH110" i="1"/>
  <c r="AI110" i="1"/>
  <c r="AJ110" i="1"/>
  <c r="AE111" i="1"/>
  <c r="AF111" i="1"/>
  <c r="AG111" i="1"/>
  <c r="AH111" i="1"/>
  <c r="AI111" i="1"/>
  <c r="AJ111" i="1"/>
  <c r="AE112" i="1"/>
  <c r="AF112" i="1"/>
  <c r="AG112" i="1"/>
  <c r="AH112" i="1"/>
  <c r="AI112" i="1"/>
  <c r="AJ112" i="1"/>
  <c r="AE113" i="1"/>
  <c r="AF113" i="1"/>
  <c r="AG113" i="1"/>
  <c r="AH113" i="1"/>
  <c r="AI113" i="1"/>
  <c r="AJ113" i="1"/>
  <c r="AE114" i="1"/>
  <c r="AF114" i="1"/>
  <c r="AG114" i="1"/>
  <c r="AH114" i="1"/>
  <c r="AI114" i="1"/>
  <c r="AJ114" i="1"/>
  <c r="AE115" i="1"/>
  <c r="AF115" i="1"/>
  <c r="AG115" i="1"/>
  <c r="AH115" i="1"/>
  <c r="AI115" i="1"/>
  <c r="AJ115" i="1"/>
  <c r="AE116" i="1"/>
  <c r="AF116" i="1"/>
  <c r="AG116" i="1"/>
  <c r="AH116" i="1"/>
  <c r="AI116" i="1"/>
  <c r="AJ116" i="1"/>
  <c r="AE117" i="1"/>
  <c r="AF117" i="1"/>
  <c r="AG117" i="1"/>
  <c r="AH117" i="1"/>
  <c r="AI117" i="1"/>
  <c r="AJ117" i="1"/>
  <c r="AE118" i="1"/>
  <c r="AF118" i="1"/>
  <c r="AG118" i="1"/>
  <c r="AH118" i="1"/>
  <c r="AI118" i="1"/>
  <c r="AJ118" i="1"/>
  <c r="AE119" i="1"/>
  <c r="AF119" i="1"/>
  <c r="AG119" i="1"/>
  <c r="AH119" i="1"/>
  <c r="AI119" i="1"/>
  <c r="AJ119" i="1"/>
  <c r="AE120" i="1"/>
  <c r="AF120" i="1"/>
  <c r="AG120" i="1"/>
  <c r="AH120" i="1"/>
  <c r="AI120" i="1"/>
  <c r="AJ120" i="1"/>
  <c r="AE121" i="1"/>
  <c r="AF121" i="1"/>
  <c r="AG121" i="1"/>
  <c r="AH121" i="1"/>
  <c r="AI121" i="1"/>
  <c r="AJ121" i="1"/>
  <c r="AE122" i="1"/>
  <c r="AF122" i="1"/>
  <c r="AG122" i="1"/>
  <c r="AH122" i="1"/>
  <c r="AI122" i="1"/>
  <c r="AJ122" i="1"/>
  <c r="AE123" i="1"/>
  <c r="AF123" i="1"/>
  <c r="AG123" i="1"/>
  <c r="AH123" i="1"/>
  <c r="AI123" i="1"/>
  <c r="AJ123" i="1"/>
  <c r="AE124" i="1"/>
  <c r="AF124" i="1"/>
  <c r="AG124" i="1"/>
  <c r="AH124" i="1"/>
  <c r="AI124" i="1"/>
  <c r="AJ124" i="1"/>
  <c r="AE125" i="1"/>
  <c r="AF125" i="1"/>
  <c r="AG125" i="1"/>
  <c r="AH125" i="1"/>
  <c r="AI125" i="1"/>
  <c r="AJ125" i="1"/>
  <c r="AE126" i="1"/>
  <c r="AF126" i="1"/>
  <c r="AG126" i="1"/>
  <c r="AH126" i="1"/>
  <c r="AI126" i="1"/>
  <c r="AJ126" i="1"/>
  <c r="AE127" i="1"/>
  <c r="AF127" i="1"/>
  <c r="AG127" i="1"/>
  <c r="AH127" i="1"/>
  <c r="AI127" i="1"/>
  <c r="AJ127" i="1"/>
  <c r="AE128" i="1"/>
  <c r="AF128" i="1"/>
  <c r="AG128" i="1"/>
  <c r="AH128" i="1"/>
  <c r="AI128" i="1"/>
  <c r="AJ128" i="1"/>
  <c r="AE129" i="1"/>
  <c r="AF129" i="1"/>
  <c r="AG129" i="1"/>
  <c r="AH129" i="1"/>
  <c r="AI129" i="1"/>
  <c r="AJ129" i="1"/>
  <c r="AE130" i="1"/>
  <c r="AF130" i="1"/>
  <c r="AG130" i="1"/>
  <c r="AH130" i="1"/>
  <c r="AI130" i="1"/>
  <c r="AJ130" i="1"/>
  <c r="AE131" i="1"/>
  <c r="AF131" i="1"/>
  <c r="AG131" i="1"/>
  <c r="AH131" i="1"/>
  <c r="AI131" i="1"/>
  <c r="AJ131" i="1"/>
  <c r="AE132" i="1"/>
  <c r="AF132" i="1"/>
  <c r="AG132" i="1"/>
  <c r="AH132" i="1"/>
  <c r="AI132" i="1"/>
  <c r="AJ132" i="1"/>
  <c r="AE133" i="1"/>
  <c r="AF133" i="1"/>
  <c r="AG133" i="1"/>
  <c r="AH133" i="1"/>
  <c r="AI133" i="1"/>
  <c r="AJ133" i="1"/>
  <c r="AE134" i="1"/>
  <c r="AF134" i="1"/>
  <c r="AG134" i="1"/>
  <c r="AH134" i="1"/>
  <c r="AI134" i="1"/>
  <c r="AJ134" i="1"/>
  <c r="AE135" i="1"/>
  <c r="AF135" i="1"/>
  <c r="AG135" i="1"/>
  <c r="AH135" i="1"/>
  <c r="AI135" i="1"/>
  <c r="AJ135" i="1"/>
  <c r="AE136" i="1"/>
  <c r="AF136" i="1"/>
  <c r="AG136" i="1"/>
  <c r="AH136" i="1"/>
  <c r="AI136" i="1"/>
  <c r="AJ136" i="1"/>
  <c r="AE137" i="1"/>
  <c r="AF137" i="1"/>
  <c r="AG137" i="1"/>
  <c r="AH137" i="1"/>
  <c r="AI137" i="1"/>
  <c r="AJ137" i="1"/>
  <c r="AE138" i="1"/>
  <c r="AF138" i="1"/>
  <c r="AG138" i="1"/>
  <c r="AH138" i="1"/>
  <c r="AI138" i="1"/>
  <c r="AJ138" i="1"/>
  <c r="AE139" i="1"/>
  <c r="AF139" i="1"/>
  <c r="AG139" i="1"/>
  <c r="AH139" i="1"/>
  <c r="AI139" i="1"/>
  <c r="AJ139" i="1"/>
  <c r="AE140" i="1"/>
  <c r="AF140" i="1"/>
  <c r="AG140" i="1"/>
  <c r="AH140" i="1"/>
  <c r="AI140" i="1"/>
  <c r="AJ140" i="1"/>
  <c r="AE141" i="1"/>
  <c r="AF141" i="1"/>
  <c r="AG141" i="1"/>
  <c r="AH141" i="1"/>
  <c r="AI141" i="1"/>
  <c r="AJ141" i="1"/>
  <c r="AE142" i="1"/>
  <c r="AF142" i="1"/>
  <c r="AG142" i="1"/>
  <c r="AH142" i="1"/>
  <c r="AI142" i="1"/>
  <c r="AJ142" i="1"/>
  <c r="AE143" i="1"/>
  <c r="AF143" i="1"/>
  <c r="AG143" i="1"/>
  <c r="AH143" i="1"/>
  <c r="AI143" i="1"/>
  <c r="AJ143" i="1"/>
  <c r="AE144" i="1"/>
  <c r="AF144" i="1"/>
  <c r="AG144" i="1"/>
  <c r="AH144" i="1"/>
  <c r="AI144" i="1"/>
  <c r="AJ144" i="1"/>
  <c r="AE145" i="1"/>
  <c r="AF145" i="1"/>
  <c r="AG145" i="1"/>
  <c r="AH145" i="1"/>
  <c r="AI145" i="1"/>
  <c r="AJ145" i="1"/>
  <c r="AE146" i="1"/>
  <c r="AF146" i="1"/>
  <c r="AG146" i="1"/>
  <c r="AH146" i="1"/>
  <c r="AI146" i="1"/>
  <c r="AJ146" i="1"/>
  <c r="AE147" i="1"/>
  <c r="AF147" i="1"/>
  <c r="AG147" i="1"/>
  <c r="AH147" i="1"/>
  <c r="AI147" i="1"/>
  <c r="AJ147" i="1"/>
  <c r="AE148" i="1"/>
  <c r="AF148" i="1"/>
  <c r="AG148" i="1"/>
  <c r="AH148" i="1"/>
  <c r="AI148" i="1"/>
  <c r="AJ148" i="1"/>
  <c r="AE149" i="1"/>
  <c r="AF149" i="1"/>
  <c r="AG149" i="1"/>
  <c r="AH149" i="1"/>
  <c r="AI149" i="1"/>
  <c r="AJ149" i="1"/>
  <c r="AE150" i="1"/>
  <c r="AF150" i="1"/>
  <c r="AG150" i="1"/>
  <c r="AH150" i="1"/>
  <c r="AI150" i="1"/>
  <c r="AJ150" i="1"/>
  <c r="AE151" i="1"/>
  <c r="AF151" i="1"/>
  <c r="AG151" i="1"/>
  <c r="AH151" i="1"/>
  <c r="AI151" i="1"/>
  <c r="AJ151" i="1"/>
  <c r="AE152" i="1"/>
  <c r="AF152" i="1"/>
  <c r="AG152" i="1"/>
  <c r="AH152" i="1"/>
  <c r="AI152" i="1"/>
  <c r="AJ152" i="1"/>
  <c r="AE153" i="1"/>
  <c r="AF153" i="1"/>
  <c r="AG153" i="1"/>
  <c r="AH153" i="1"/>
  <c r="AI153" i="1"/>
  <c r="AJ153" i="1"/>
  <c r="AE154" i="1"/>
  <c r="AF154" i="1"/>
  <c r="AG154" i="1"/>
  <c r="AH154" i="1"/>
  <c r="AI154" i="1"/>
  <c r="AJ154" i="1"/>
  <c r="AE155" i="1"/>
  <c r="AF155" i="1"/>
  <c r="AG155" i="1"/>
  <c r="AH155" i="1"/>
  <c r="AI155" i="1"/>
  <c r="AJ155" i="1"/>
  <c r="AE156" i="1"/>
  <c r="AF156" i="1"/>
  <c r="AG156" i="1"/>
  <c r="AH156" i="1"/>
  <c r="AI156" i="1"/>
  <c r="AJ156" i="1"/>
  <c r="AE157" i="1"/>
  <c r="AF157" i="1"/>
  <c r="AG157" i="1"/>
  <c r="AH157" i="1"/>
  <c r="AI157" i="1"/>
  <c r="AJ157" i="1"/>
  <c r="AE158" i="1"/>
  <c r="AF158" i="1"/>
  <c r="AG158" i="1"/>
  <c r="AH158" i="1"/>
  <c r="AI158" i="1"/>
  <c r="AJ158" i="1"/>
  <c r="AE159" i="1"/>
  <c r="AF159" i="1"/>
  <c r="AG159" i="1"/>
  <c r="AH159" i="1"/>
  <c r="AI159" i="1"/>
  <c r="AJ159" i="1"/>
  <c r="AE160" i="1"/>
  <c r="AF160" i="1"/>
  <c r="AG160" i="1"/>
  <c r="AH160" i="1"/>
  <c r="AI160" i="1"/>
  <c r="AJ160" i="1"/>
  <c r="AE161" i="1"/>
  <c r="AF161" i="1"/>
  <c r="AG161" i="1"/>
  <c r="AH161" i="1"/>
  <c r="AI161" i="1"/>
  <c r="AJ161" i="1"/>
  <c r="AE162" i="1"/>
  <c r="AF162" i="1"/>
  <c r="AG162" i="1"/>
  <c r="AH162" i="1"/>
  <c r="AI162" i="1"/>
  <c r="AJ162" i="1"/>
  <c r="AE163" i="1"/>
  <c r="AF163" i="1"/>
  <c r="AG163" i="1"/>
  <c r="AH163" i="1"/>
  <c r="AI163" i="1"/>
  <c r="AJ163" i="1"/>
  <c r="AE164" i="1"/>
  <c r="AF164" i="1"/>
  <c r="AG164" i="1"/>
  <c r="AH164" i="1"/>
  <c r="AI164" i="1"/>
  <c r="AJ164" i="1"/>
  <c r="AE165" i="1"/>
  <c r="AF165" i="1"/>
  <c r="AG165" i="1"/>
  <c r="AH165" i="1"/>
  <c r="AI165" i="1"/>
  <c r="AJ165" i="1"/>
  <c r="AE166" i="1"/>
  <c r="AF166" i="1"/>
  <c r="AG166" i="1"/>
  <c r="AH166" i="1"/>
  <c r="AI166" i="1"/>
  <c r="AJ166" i="1"/>
  <c r="AE167" i="1"/>
  <c r="AF167" i="1"/>
  <c r="AG167" i="1"/>
  <c r="AH167" i="1"/>
  <c r="AI167" i="1"/>
  <c r="AJ167" i="1"/>
  <c r="AE168" i="1"/>
  <c r="AF168" i="1"/>
  <c r="AG168" i="1"/>
  <c r="AH168" i="1"/>
  <c r="AI168" i="1"/>
  <c r="AJ168" i="1"/>
  <c r="AE169" i="1"/>
  <c r="AF169" i="1"/>
  <c r="AG169" i="1"/>
  <c r="AH169" i="1"/>
  <c r="AI169" i="1"/>
  <c r="AJ169" i="1"/>
  <c r="AE170" i="1"/>
  <c r="AF170" i="1"/>
  <c r="AG170" i="1"/>
  <c r="AH170" i="1"/>
  <c r="AI170" i="1"/>
  <c r="AJ170" i="1"/>
  <c r="AE171" i="1"/>
  <c r="AF171" i="1"/>
  <c r="AG171" i="1"/>
  <c r="AH171" i="1"/>
  <c r="AI171" i="1"/>
  <c r="AJ171" i="1"/>
  <c r="AE172" i="1"/>
  <c r="AF172" i="1"/>
  <c r="AG172" i="1"/>
  <c r="AH172" i="1"/>
  <c r="AI172" i="1"/>
  <c r="AJ172" i="1"/>
  <c r="AE173" i="1"/>
  <c r="AF173" i="1"/>
  <c r="AG173" i="1"/>
  <c r="AH173" i="1"/>
  <c r="AI173" i="1"/>
  <c r="AJ173" i="1"/>
  <c r="AE174" i="1"/>
  <c r="AF174" i="1"/>
  <c r="AG174" i="1"/>
  <c r="AH174" i="1"/>
  <c r="AI174" i="1"/>
  <c r="AJ174" i="1"/>
  <c r="AE175" i="1"/>
  <c r="AF175" i="1"/>
  <c r="AG175" i="1"/>
  <c r="AH175" i="1"/>
  <c r="AI175" i="1"/>
  <c r="AJ175" i="1"/>
  <c r="AE176" i="1"/>
  <c r="AF176" i="1"/>
  <c r="AG176" i="1"/>
  <c r="AH176" i="1"/>
  <c r="AI176" i="1"/>
  <c r="AJ176" i="1"/>
  <c r="AE177" i="1"/>
  <c r="AF177" i="1"/>
  <c r="AG177" i="1"/>
  <c r="AH177" i="1"/>
  <c r="AI177" i="1"/>
  <c r="AJ177" i="1"/>
  <c r="AE178" i="1"/>
  <c r="AF178" i="1"/>
  <c r="AG178" i="1"/>
  <c r="AH178" i="1"/>
  <c r="AI178" i="1"/>
  <c r="AJ178" i="1"/>
  <c r="AE179" i="1"/>
  <c r="AF179" i="1"/>
  <c r="AG179" i="1"/>
  <c r="AH179" i="1"/>
  <c r="AI179" i="1"/>
  <c r="AJ179" i="1"/>
  <c r="AE180" i="1"/>
  <c r="AF180" i="1"/>
  <c r="AG180" i="1"/>
  <c r="AH180" i="1"/>
  <c r="AI180" i="1"/>
  <c r="AJ180" i="1"/>
  <c r="AE181" i="1"/>
  <c r="AF181" i="1"/>
  <c r="AG181" i="1"/>
  <c r="AH181" i="1"/>
  <c r="AI181" i="1"/>
  <c r="AJ181" i="1"/>
  <c r="AE182" i="1"/>
  <c r="AF182" i="1"/>
  <c r="AG182" i="1"/>
  <c r="AH182" i="1"/>
  <c r="AI182" i="1"/>
  <c r="AJ182" i="1"/>
  <c r="AE183" i="1"/>
  <c r="AF183" i="1"/>
  <c r="AG183" i="1"/>
  <c r="AH183" i="1"/>
  <c r="AI183" i="1"/>
  <c r="AJ183" i="1"/>
  <c r="AE184" i="1"/>
  <c r="AF184" i="1"/>
  <c r="AG184" i="1"/>
  <c r="AH184" i="1"/>
  <c r="AI184" i="1"/>
  <c r="AJ184" i="1"/>
  <c r="AE185" i="1"/>
  <c r="AF185" i="1"/>
  <c r="AG185" i="1"/>
  <c r="AH185" i="1"/>
  <c r="AI185" i="1"/>
  <c r="AJ185" i="1"/>
  <c r="AE186" i="1"/>
  <c r="AF186" i="1"/>
  <c r="AG186" i="1"/>
  <c r="AH186" i="1"/>
  <c r="AI186" i="1"/>
  <c r="AJ186" i="1"/>
  <c r="AE187" i="1"/>
  <c r="AF187" i="1"/>
  <c r="AG187" i="1"/>
  <c r="AH187" i="1"/>
  <c r="AI187" i="1"/>
  <c r="AJ187" i="1"/>
  <c r="AE188" i="1"/>
  <c r="AF188" i="1"/>
  <c r="AG188" i="1"/>
  <c r="AH188" i="1"/>
  <c r="AI188" i="1"/>
  <c r="AJ188" i="1"/>
  <c r="AE189" i="1"/>
  <c r="AF189" i="1"/>
  <c r="AG189" i="1"/>
  <c r="AH189" i="1"/>
  <c r="AI189" i="1"/>
  <c r="AJ189" i="1"/>
  <c r="AE190" i="1"/>
  <c r="AF190" i="1"/>
  <c r="AG190" i="1"/>
  <c r="AH190" i="1"/>
  <c r="AI190" i="1"/>
  <c r="AJ190" i="1"/>
  <c r="AE191" i="1"/>
  <c r="AF191" i="1"/>
  <c r="AG191" i="1"/>
  <c r="AH191" i="1"/>
  <c r="AI191" i="1"/>
  <c r="AJ191" i="1"/>
  <c r="AE192" i="1"/>
  <c r="AF192" i="1"/>
  <c r="AG192" i="1"/>
  <c r="AH192" i="1"/>
  <c r="AI192" i="1"/>
  <c r="AJ192" i="1"/>
  <c r="AE193" i="1"/>
  <c r="AF193" i="1"/>
  <c r="AG193" i="1"/>
  <c r="AH193" i="1"/>
  <c r="AI193" i="1"/>
  <c r="AJ193" i="1"/>
  <c r="AE194" i="1"/>
  <c r="AF194" i="1"/>
  <c r="AG194" i="1"/>
  <c r="AH194" i="1"/>
  <c r="AI194" i="1"/>
  <c r="AJ194" i="1"/>
  <c r="AE195" i="1"/>
  <c r="AF195" i="1"/>
  <c r="AG195" i="1"/>
  <c r="AH195" i="1"/>
  <c r="AI195" i="1"/>
  <c r="AJ195" i="1"/>
  <c r="AE196" i="1"/>
  <c r="AF196" i="1"/>
  <c r="AG196" i="1"/>
  <c r="AH196" i="1"/>
  <c r="AI196" i="1"/>
  <c r="AJ196" i="1"/>
  <c r="AE197" i="1"/>
  <c r="AF197" i="1"/>
  <c r="AG197" i="1"/>
  <c r="AH197" i="1"/>
  <c r="AI197" i="1"/>
  <c r="AJ197" i="1"/>
  <c r="AE198" i="1"/>
  <c r="AF198" i="1"/>
  <c r="AG198" i="1"/>
  <c r="AH198" i="1"/>
  <c r="AI198" i="1"/>
  <c r="AJ198" i="1"/>
  <c r="AE199" i="1"/>
  <c r="AF199" i="1"/>
  <c r="AG199" i="1"/>
  <c r="AH199" i="1"/>
  <c r="AI199" i="1"/>
  <c r="AJ199" i="1"/>
  <c r="AE200" i="1"/>
  <c r="AF200" i="1"/>
  <c r="AG200" i="1"/>
  <c r="AH200" i="1"/>
  <c r="AI200" i="1"/>
  <c r="AJ200" i="1"/>
  <c r="AE201" i="1"/>
  <c r="AF201" i="1"/>
  <c r="AG201" i="1"/>
  <c r="AH201" i="1"/>
  <c r="AI201" i="1"/>
  <c r="AJ201" i="1"/>
  <c r="AE202" i="1"/>
  <c r="AF202" i="1"/>
  <c r="AG202" i="1"/>
  <c r="AH202" i="1"/>
  <c r="AI202" i="1"/>
  <c r="AJ202" i="1"/>
  <c r="AE203" i="1"/>
  <c r="AF203" i="1"/>
  <c r="AG203" i="1"/>
  <c r="AH203" i="1"/>
  <c r="AI203" i="1"/>
  <c r="AJ203" i="1"/>
  <c r="AJ3" i="1"/>
  <c r="AI3" i="1"/>
  <c r="AF3" i="1"/>
  <c r="AE3" i="1"/>
  <c r="AH3" i="1"/>
  <c r="H125" i="1" l="1"/>
  <c r="D124" i="1"/>
  <c r="E124" i="1"/>
  <c r="C124" i="1"/>
  <c r="C42" i="1"/>
  <c r="D42" i="1"/>
  <c r="E42" i="1"/>
  <c r="C43" i="1"/>
  <c r="D43" i="1"/>
  <c r="E43" i="1"/>
  <c r="C56" i="1"/>
  <c r="D56" i="1"/>
  <c r="E56" i="1"/>
  <c r="C57" i="1"/>
  <c r="D57" i="1"/>
  <c r="E57" i="1"/>
  <c r="D101" i="1"/>
  <c r="E101" i="1"/>
  <c r="C101" i="1"/>
  <c r="D102" i="1"/>
  <c r="D111" i="1" s="1"/>
  <c r="E102" i="1"/>
  <c r="E111" i="1" s="1"/>
  <c r="C102" i="1"/>
  <c r="C111" i="1" s="1"/>
  <c r="C93" i="1"/>
  <c r="C92" i="1"/>
  <c r="C74" i="1"/>
  <c r="E77" i="1"/>
  <c r="D77" i="1"/>
  <c r="C77" i="1"/>
  <c r="C72" i="1"/>
  <c r="C94" i="1" s="1"/>
  <c r="C62" i="1" l="1"/>
  <c r="C98" i="1"/>
  <c r="D87" i="1" s="1"/>
  <c r="L7" i="1" s="1"/>
  <c r="C48" i="1"/>
  <c r="C96" i="1"/>
  <c r="C97" i="1" s="1"/>
  <c r="C64" i="1"/>
  <c r="D78" i="1"/>
  <c r="C63" i="1"/>
  <c r="C50" i="1"/>
  <c r="C49" i="1"/>
  <c r="F111" i="1"/>
  <c r="H71" i="1"/>
  <c r="C78" i="1"/>
  <c r="E78" i="1"/>
  <c r="B8" i="1"/>
  <c r="H26" i="1"/>
  <c r="D28" i="1"/>
  <c r="E28" i="1"/>
  <c r="C28" i="1"/>
  <c r="H18" i="1"/>
  <c r="D20" i="1"/>
  <c r="E20" i="1"/>
  <c r="C20" i="1"/>
  <c r="C8" i="1"/>
  <c r="D125" i="1" s="1"/>
  <c r="D126" i="1" s="1"/>
  <c r="D8" i="1"/>
  <c r="E125" i="1" s="1"/>
  <c r="E126" i="1" s="1"/>
  <c r="AB31" i="1"/>
  <c r="AB32" i="1"/>
  <c r="AB33" i="1"/>
  <c r="AB34" i="1"/>
  <c r="AB35" i="1"/>
  <c r="AB36" i="1"/>
  <c r="AD36" i="1" s="1"/>
  <c r="AB37" i="1"/>
  <c r="AC37" i="1" s="1"/>
  <c r="AB38" i="1"/>
  <c r="AB39" i="1"/>
  <c r="AB40" i="1"/>
  <c r="AB41" i="1"/>
  <c r="AB42" i="1"/>
  <c r="AB43" i="1"/>
  <c r="AB44" i="1"/>
  <c r="AD44" i="1" s="1"/>
  <c r="AB45" i="1"/>
  <c r="AC45" i="1" s="1"/>
  <c r="AB46" i="1"/>
  <c r="AB47" i="1"/>
  <c r="AB48" i="1"/>
  <c r="AB49" i="1"/>
  <c r="AB50" i="1"/>
  <c r="AB51" i="1"/>
  <c r="AC51" i="1" s="1"/>
  <c r="AB52" i="1"/>
  <c r="AD52" i="1" s="1"/>
  <c r="AB53" i="1"/>
  <c r="AB54" i="1"/>
  <c r="AB55" i="1"/>
  <c r="AC55" i="1" s="1"/>
  <c r="AB56" i="1"/>
  <c r="AB57" i="1"/>
  <c r="AB58" i="1"/>
  <c r="AB59" i="1"/>
  <c r="AC59" i="1" s="1"/>
  <c r="AB60" i="1"/>
  <c r="AD60" i="1" s="1"/>
  <c r="AB61" i="1"/>
  <c r="AB62" i="1"/>
  <c r="AB63" i="1"/>
  <c r="AC63" i="1" s="1"/>
  <c r="AB64" i="1"/>
  <c r="AB65" i="1"/>
  <c r="AB66" i="1"/>
  <c r="AB67" i="1"/>
  <c r="AC67" i="1" s="1"/>
  <c r="AB68" i="1"/>
  <c r="AD68" i="1" s="1"/>
  <c r="AB69" i="1"/>
  <c r="AB70" i="1"/>
  <c r="AB71" i="1"/>
  <c r="AC71" i="1" s="1"/>
  <c r="AB72" i="1"/>
  <c r="AB73" i="1"/>
  <c r="AB74" i="1"/>
  <c r="AB75" i="1"/>
  <c r="AC75" i="1" s="1"/>
  <c r="AB76" i="1"/>
  <c r="AD76" i="1" s="1"/>
  <c r="AB77" i="1"/>
  <c r="AB78" i="1"/>
  <c r="AB79" i="1"/>
  <c r="AC79" i="1" s="1"/>
  <c r="AB80" i="1"/>
  <c r="AB81" i="1"/>
  <c r="AB82" i="1"/>
  <c r="AB83" i="1"/>
  <c r="AC83" i="1" s="1"/>
  <c r="AB84" i="1"/>
  <c r="AD84" i="1" s="1"/>
  <c r="AB85" i="1"/>
  <c r="AB86" i="1"/>
  <c r="AB87" i="1"/>
  <c r="AC87" i="1" s="1"/>
  <c r="AB88" i="1"/>
  <c r="AB89" i="1"/>
  <c r="AB90" i="1"/>
  <c r="AB91" i="1"/>
  <c r="AC91" i="1" s="1"/>
  <c r="AB92" i="1"/>
  <c r="AD92" i="1" s="1"/>
  <c r="AB93" i="1"/>
  <c r="AB94" i="1"/>
  <c r="AB95" i="1"/>
  <c r="AC95" i="1" s="1"/>
  <c r="AB96" i="1"/>
  <c r="AB97" i="1"/>
  <c r="AB98" i="1"/>
  <c r="AB99" i="1"/>
  <c r="AC99" i="1" s="1"/>
  <c r="AB100" i="1"/>
  <c r="AD100" i="1" s="1"/>
  <c r="AB101" i="1"/>
  <c r="AB102" i="1"/>
  <c r="AB103" i="1"/>
  <c r="AC103" i="1" s="1"/>
  <c r="AB104" i="1"/>
  <c r="AB105" i="1"/>
  <c r="AB106" i="1"/>
  <c r="AB107" i="1"/>
  <c r="AC107" i="1" s="1"/>
  <c r="AB108" i="1"/>
  <c r="AD108" i="1" s="1"/>
  <c r="AB109" i="1"/>
  <c r="AB110" i="1"/>
  <c r="AB111" i="1"/>
  <c r="AC111" i="1" s="1"/>
  <c r="AB112" i="1"/>
  <c r="AB113" i="1"/>
  <c r="AB114" i="1"/>
  <c r="AB115" i="1"/>
  <c r="AC115" i="1" s="1"/>
  <c r="AB116" i="1"/>
  <c r="AD116" i="1" s="1"/>
  <c r="AB117" i="1"/>
  <c r="AB118" i="1"/>
  <c r="AB119" i="1"/>
  <c r="AC119" i="1" s="1"/>
  <c r="AB120" i="1"/>
  <c r="AB121" i="1"/>
  <c r="AB122" i="1"/>
  <c r="AB123" i="1"/>
  <c r="AC123" i="1" s="1"/>
  <c r="AB124" i="1"/>
  <c r="AD124" i="1" s="1"/>
  <c r="AB125" i="1"/>
  <c r="AB126" i="1"/>
  <c r="AB127" i="1"/>
  <c r="AC127" i="1" s="1"/>
  <c r="AB128" i="1"/>
  <c r="AB129" i="1"/>
  <c r="AB130" i="1"/>
  <c r="AB131" i="1"/>
  <c r="AC131" i="1" s="1"/>
  <c r="AB132" i="1"/>
  <c r="AD132" i="1" s="1"/>
  <c r="AB133" i="1"/>
  <c r="AB134" i="1"/>
  <c r="AB135" i="1"/>
  <c r="AC135" i="1" s="1"/>
  <c r="AB136" i="1"/>
  <c r="AB137" i="1"/>
  <c r="AB138" i="1"/>
  <c r="AB139" i="1"/>
  <c r="AC139" i="1" s="1"/>
  <c r="AB140" i="1"/>
  <c r="AD140" i="1" s="1"/>
  <c r="AB141" i="1"/>
  <c r="AB142" i="1"/>
  <c r="AB143" i="1"/>
  <c r="AC143" i="1" s="1"/>
  <c r="AB144" i="1"/>
  <c r="AB145" i="1"/>
  <c r="AB146" i="1"/>
  <c r="AB147" i="1"/>
  <c r="AC147" i="1" s="1"/>
  <c r="AB148" i="1"/>
  <c r="AD148" i="1" s="1"/>
  <c r="AB149" i="1"/>
  <c r="AB150" i="1"/>
  <c r="AB151" i="1"/>
  <c r="AC151" i="1" s="1"/>
  <c r="AB152" i="1"/>
  <c r="AD152" i="1" s="1"/>
  <c r="AB153" i="1"/>
  <c r="AB154" i="1"/>
  <c r="AB155" i="1"/>
  <c r="AC155" i="1" s="1"/>
  <c r="AB156" i="1"/>
  <c r="AD156" i="1" s="1"/>
  <c r="AB157" i="1"/>
  <c r="AB158" i="1"/>
  <c r="AB159" i="1"/>
  <c r="AC159" i="1" s="1"/>
  <c r="AB160" i="1"/>
  <c r="AB161" i="1"/>
  <c r="AB162" i="1"/>
  <c r="AB163" i="1"/>
  <c r="AC163" i="1" s="1"/>
  <c r="AB164" i="1"/>
  <c r="AD164" i="1" s="1"/>
  <c r="AB165" i="1"/>
  <c r="AB166" i="1"/>
  <c r="AB167" i="1"/>
  <c r="AC167" i="1" s="1"/>
  <c r="AB168" i="1"/>
  <c r="AD168" i="1" s="1"/>
  <c r="AB169" i="1"/>
  <c r="AB170" i="1"/>
  <c r="AB171" i="1"/>
  <c r="AC171" i="1" s="1"/>
  <c r="AB172" i="1"/>
  <c r="AD172" i="1" s="1"/>
  <c r="AB173" i="1"/>
  <c r="AB174" i="1"/>
  <c r="AB175" i="1"/>
  <c r="AC175" i="1" s="1"/>
  <c r="AB176" i="1"/>
  <c r="AB177" i="1"/>
  <c r="AB178" i="1"/>
  <c r="AB179" i="1"/>
  <c r="AC179" i="1" s="1"/>
  <c r="AB180" i="1"/>
  <c r="AD180" i="1" s="1"/>
  <c r="AB181" i="1"/>
  <c r="AB182" i="1"/>
  <c r="AB183" i="1"/>
  <c r="AC183" i="1" s="1"/>
  <c r="AB184" i="1"/>
  <c r="AD184" i="1" s="1"/>
  <c r="AB185" i="1"/>
  <c r="AB186" i="1"/>
  <c r="AB187" i="1"/>
  <c r="AC187" i="1" s="1"/>
  <c r="AB188" i="1"/>
  <c r="AD188" i="1" s="1"/>
  <c r="AB189" i="1"/>
  <c r="AB190" i="1"/>
  <c r="AB191" i="1"/>
  <c r="AC191" i="1" s="1"/>
  <c r="AB192" i="1"/>
  <c r="AB193" i="1"/>
  <c r="AB194" i="1"/>
  <c r="AB195" i="1"/>
  <c r="AC195" i="1" s="1"/>
  <c r="AB196" i="1"/>
  <c r="AD196" i="1" s="1"/>
  <c r="AB197" i="1"/>
  <c r="AB198" i="1"/>
  <c r="AB199" i="1"/>
  <c r="AC199" i="1" s="1"/>
  <c r="AB200" i="1"/>
  <c r="AD200" i="1" s="1"/>
  <c r="AB201" i="1"/>
  <c r="AB202" i="1"/>
  <c r="AB203" i="1"/>
  <c r="AC203" i="1" s="1"/>
  <c r="AB30" i="1"/>
  <c r="AB15" i="1"/>
  <c r="AB16" i="1"/>
  <c r="AB17" i="1"/>
  <c r="AC17" i="1" s="1"/>
  <c r="AB18" i="1"/>
  <c r="AB19" i="1"/>
  <c r="AB20" i="1"/>
  <c r="AB21" i="1"/>
  <c r="AC21" i="1" s="1"/>
  <c r="AB22" i="1"/>
  <c r="AB23" i="1"/>
  <c r="AB24" i="1"/>
  <c r="AB25" i="1"/>
  <c r="AB26" i="1"/>
  <c r="AB27" i="1"/>
  <c r="AB28" i="1"/>
  <c r="AD28" i="1" s="1"/>
  <c r="AB29" i="1"/>
  <c r="AC29" i="1" s="1"/>
  <c r="AB4" i="1"/>
  <c r="AB5" i="1"/>
  <c r="AC5" i="1" s="1"/>
  <c r="AB6" i="1"/>
  <c r="AB7" i="1"/>
  <c r="AB8" i="1"/>
  <c r="AB9" i="1"/>
  <c r="AB10" i="1"/>
  <c r="AB11" i="1"/>
  <c r="AB12" i="1"/>
  <c r="AB13" i="1"/>
  <c r="AC13" i="1" s="1"/>
  <c r="AB14" i="1"/>
  <c r="AB3" i="1"/>
  <c r="K7" i="1" l="1"/>
  <c r="E87" i="1"/>
  <c r="M7" i="1" s="1"/>
  <c r="C104" i="1"/>
  <c r="C110" i="1" s="1"/>
  <c r="C125" i="1"/>
  <c r="C126" i="1" s="1"/>
  <c r="H126" i="1" s="1"/>
  <c r="C127" i="1" s="1"/>
  <c r="F121" i="1" s="1"/>
  <c r="C103" i="1"/>
  <c r="E103" i="1"/>
  <c r="D103" i="1"/>
  <c r="L4" i="1"/>
  <c r="K4" i="1"/>
  <c r="M4" i="1"/>
  <c r="C65" i="1"/>
  <c r="C66" i="1" s="1"/>
  <c r="C51" i="1"/>
  <c r="E29" i="1"/>
  <c r="E104" i="1"/>
  <c r="E110" i="1" s="1"/>
  <c r="C10" i="1"/>
  <c r="D104" i="1"/>
  <c r="D110" i="1" s="1"/>
  <c r="B9" i="1"/>
  <c r="C21" i="1"/>
  <c r="C29" i="1"/>
  <c r="D29" i="1"/>
  <c r="B10" i="1"/>
  <c r="AD198" i="1"/>
  <c r="AD128" i="1"/>
  <c r="AD88" i="1"/>
  <c r="AD48" i="1"/>
  <c r="AD182" i="1"/>
  <c r="AD120" i="1"/>
  <c r="AD80" i="1"/>
  <c r="AD32" i="1"/>
  <c r="D9" i="1"/>
  <c r="D21" i="1"/>
  <c r="AD166" i="1"/>
  <c r="AD112" i="1"/>
  <c r="AD64" i="1"/>
  <c r="AD150" i="1"/>
  <c r="AD96" i="1"/>
  <c r="AD56" i="1"/>
  <c r="D10" i="1"/>
  <c r="E21" i="1"/>
  <c r="AD194" i="1"/>
  <c r="AD178" i="1"/>
  <c r="AD162" i="1"/>
  <c r="AD146" i="1"/>
  <c r="AD24" i="1"/>
  <c r="AD190" i="1"/>
  <c r="AD174" i="1"/>
  <c r="AD158" i="1"/>
  <c r="AD142" i="1"/>
  <c r="AD16" i="1"/>
  <c r="AD202" i="1"/>
  <c r="AD186" i="1"/>
  <c r="AD170" i="1"/>
  <c r="AD154" i="1"/>
  <c r="AD136" i="1"/>
  <c r="AD104" i="1"/>
  <c r="AD72" i="1"/>
  <c r="AD40" i="1"/>
  <c r="AD8" i="1"/>
  <c r="AD13" i="1"/>
  <c r="AD9" i="1"/>
  <c r="AD5" i="1"/>
  <c r="AD27" i="1"/>
  <c r="AC27" i="1"/>
  <c r="AD23" i="1"/>
  <c r="AC23" i="1"/>
  <c r="AD19" i="1"/>
  <c r="AC19" i="1"/>
  <c r="AD15" i="1"/>
  <c r="AC15" i="1"/>
  <c r="AD201" i="1"/>
  <c r="AD197" i="1"/>
  <c r="AD193" i="1"/>
  <c r="AD189" i="1"/>
  <c r="AD185" i="1"/>
  <c r="AD181" i="1"/>
  <c r="AD177" i="1"/>
  <c r="AD173" i="1"/>
  <c r="AD169" i="1"/>
  <c r="AD165" i="1"/>
  <c r="AD161" i="1"/>
  <c r="AD157" i="1"/>
  <c r="AD153" i="1"/>
  <c r="AD149" i="1"/>
  <c r="AD145" i="1"/>
  <c r="AD141" i="1"/>
  <c r="AD137" i="1"/>
  <c r="AD133" i="1"/>
  <c r="AD129" i="1"/>
  <c r="AD125" i="1"/>
  <c r="AD121" i="1"/>
  <c r="AD117" i="1"/>
  <c r="AD113" i="1"/>
  <c r="AD109" i="1"/>
  <c r="AD105" i="1"/>
  <c r="AD101" i="1"/>
  <c r="AD97" i="1"/>
  <c r="AD9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C201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33" i="1"/>
  <c r="AD3" i="1"/>
  <c r="AG3" i="1"/>
  <c r="AC3" i="1"/>
  <c r="AD11" i="1"/>
  <c r="AC11" i="1"/>
  <c r="AD7" i="1"/>
  <c r="AC7" i="1"/>
  <c r="AD29" i="1"/>
  <c r="AD25" i="1"/>
  <c r="AD21" i="1"/>
  <c r="AD17" i="1"/>
  <c r="AD203" i="1"/>
  <c r="AD199" i="1"/>
  <c r="AD195" i="1"/>
  <c r="AD191" i="1"/>
  <c r="AD187" i="1"/>
  <c r="AD183" i="1"/>
  <c r="AD179" i="1"/>
  <c r="AD175" i="1"/>
  <c r="AD171" i="1"/>
  <c r="AD167" i="1"/>
  <c r="AD163" i="1"/>
  <c r="AD159" i="1"/>
  <c r="AD155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C47" i="1"/>
  <c r="AD43" i="1"/>
  <c r="AC43" i="1"/>
  <c r="AD39" i="1"/>
  <c r="AC39" i="1"/>
  <c r="AD35" i="1"/>
  <c r="AC35" i="1"/>
  <c r="AD31" i="1"/>
  <c r="AC31" i="1"/>
  <c r="AC197" i="1"/>
  <c r="AC189" i="1"/>
  <c r="AC181" i="1"/>
  <c r="AC173" i="1"/>
  <c r="AC165" i="1"/>
  <c r="AC157" i="1"/>
  <c r="AC149" i="1"/>
  <c r="AC141" i="1"/>
  <c r="AC133" i="1"/>
  <c r="AC125" i="1"/>
  <c r="AC117" i="1"/>
  <c r="AC109" i="1"/>
  <c r="AC101" i="1"/>
  <c r="AC93" i="1"/>
  <c r="AC85" i="1"/>
  <c r="AC77" i="1"/>
  <c r="AC69" i="1"/>
  <c r="AC61" i="1"/>
  <c r="AC53" i="1"/>
  <c r="AC41" i="1"/>
  <c r="AC25" i="1"/>
  <c r="AC9" i="1"/>
  <c r="AD14" i="1"/>
  <c r="AD10" i="1"/>
  <c r="AD6" i="1"/>
  <c r="AD138" i="1"/>
  <c r="AD134" i="1"/>
  <c r="AD130" i="1"/>
  <c r="AD126" i="1"/>
  <c r="AD122" i="1"/>
  <c r="AD118" i="1"/>
  <c r="AD114" i="1"/>
  <c r="AD110" i="1"/>
  <c r="AD106" i="1"/>
  <c r="AD102" i="1"/>
  <c r="AD98" i="1"/>
  <c r="AD94" i="1"/>
  <c r="AD90" i="1"/>
  <c r="AD86" i="1"/>
  <c r="AD82" i="1"/>
  <c r="AD78" i="1"/>
  <c r="AD74" i="1"/>
  <c r="AD70" i="1"/>
  <c r="AD66" i="1"/>
  <c r="AD62" i="1"/>
  <c r="AD58" i="1"/>
  <c r="AD54" i="1"/>
  <c r="AD50" i="1"/>
  <c r="AD46" i="1"/>
  <c r="AD42" i="1"/>
  <c r="AD38" i="1"/>
  <c r="AD3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D12" i="1"/>
  <c r="AC4" i="1"/>
  <c r="AD4" i="1"/>
  <c r="AD26" i="1"/>
  <c r="AD22" i="1"/>
  <c r="AD18" i="1"/>
  <c r="AD30" i="1"/>
  <c r="AC202" i="1"/>
  <c r="AC198" i="1"/>
  <c r="AC194" i="1"/>
  <c r="AC190" i="1"/>
  <c r="AC186" i="1"/>
  <c r="AC182" i="1"/>
  <c r="AC178" i="1"/>
  <c r="AC174" i="1"/>
  <c r="AC170" i="1"/>
  <c r="AC166" i="1"/>
  <c r="AC162" i="1"/>
  <c r="AC158" i="1"/>
  <c r="AC154" i="1"/>
  <c r="AC150" i="1"/>
  <c r="AC146" i="1"/>
  <c r="AC142" i="1"/>
  <c r="AC138" i="1"/>
  <c r="AC134" i="1"/>
  <c r="AC130" i="1"/>
  <c r="AC126" i="1"/>
  <c r="AC122" i="1"/>
  <c r="AC118" i="1"/>
  <c r="AC114" i="1"/>
  <c r="AC110" i="1"/>
  <c r="AC106" i="1"/>
  <c r="AC102" i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6" i="1"/>
  <c r="AD192" i="1"/>
  <c r="AD176" i="1"/>
  <c r="AD160" i="1"/>
  <c r="AD144" i="1"/>
  <c r="AD20" i="1"/>
  <c r="C9" i="1"/>
  <c r="D127" i="1" l="1"/>
  <c r="G121" i="1" s="1"/>
  <c r="E127" i="1"/>
  <c r="H121" i="1" s="1"/>
  <c r="F63" i="1"/>
  <c r="F64" i="1"/>
  <c r="F49" i="1"/>
  <c r="C52" i="1"/>
  <c r="F50" i="1"/>
  <c r="F110" i="1"/>
  <c r="C112" i="1" s="1"/>
  <c r="C105" i="1" s="1"/>
  <c r="C106" i="1" s="1"/>
  <c r="G8" i="1"/>
  <c r="G11" i="1" s="1"/>
  <c r="H19" i="1"/>
  <c r="E22" i="1" s="1"/>
  <c r="E23" i="1" s="1"/>
  <c r="G7" i="1"/>
  <c r="G10" i="1" s="1"/>
  <c r="H27" i="1"/>
  <c r="E30" i="1" s="1"/>
  <c r="E31" i="1" s="1"/>
  <c r="I51" i="1" l="1"/>
  <c r="I65" i="1"/>
  <c r="I64" i="1"/>
  <c r="K3" i="1"/>
  <c r="M5" i="1"/>
  <c r="L3" i="1"/>
  <c r="M6" i="1"/>
  <c r="M3" i="1"/>
  <c r="I63" i="1"/>
  <c r="E105" i="1"/>
  <c r="E106" i="1" s="1"/>
  <c r="I50" i="1"/>
  <c r="I49" i="1"/>
  <c r="D105" i="1"/>
  <c r="D106" i="1" s="1"/>
  <c r="D22" i="1"/>
  <c r="D23" i="1" s="1"/>
  <c r="L5" i="1" s="1"/>
  <c r="C22" i="1"/>
  <c r="C23" i="1" s="1"/>
  <c r="K5" i="1" s="1"/>
  <c r="C30" i="1"/>
  <c r="C31" i="1" s="1"/>
  <c r="K6" i="1" s="1"/>
  <c r="D30" i="1"/>
  <c r="D31" i="1" s="1"/>
  <c r="L6" i="1" s="1"/>
  <c r="I52" i="1" l="1"/>
  <c r="E44" i="1" s="1"/>
  <c r="E45" i="1" s="1"/>
  <c r="E46" i="1" s="1"/>
  <c r="I66" i="1"/>
  <c r="C58" i="1" s="1"/>
  <c r="C59" i="1" s="1"/>
  <c r="C60" i="1" s="1"/>
  <c r="C114" i="1"/>
  <c r="D107" i="1" s="1"/>
  <c r="E58" i="1" l="1"/>
  <c r="E59" i="1" s="1"/>
  <c r="E60" i="1" s="1"/>
  <c r="D58" i="1"/>
  <c r="D59" i="1" s="1"/>
  <c r="D60" i="1" s="1"/>
  <c r="C44" i="1"/>
  <c r="C45" i="1" s="1"/>
  <c r="C46" i="1" s="1"/>
  <c r="D44" i="1"/>
  <c r="D45" i="1" s="1"/>
  <c r="D46" i="1" s="1"/>
  <c r="E107" i="1"/>
  <c r="C107" i="1"/>
  <c r="L56" i="1" l="1"/>
  <c r="M56" i="1" s="1"/>
  <c r="L57" i="1"/>
  <c r="M57" i="1" s="1"/>
  <c r="L42" i="1"/>
  <c r="M42" i="1" s="1"/>
  <c r="L43" i="1"/>
  <c r="M43" i="1" s="1"/>
  <c r="M48" i="1" s="1"/>
  <c r="M62" i="1" l="1"/>
  <c r="M45" i="1"/>
  <c r="N45" i="1"/>
  <c r="L45" i="1"/>
  <c r="M59" i="1" l="1"/>
  <c r="G36" i="1" s="1"/>
  <c r="D86" i="1" s="1"/>
  <c r="L9" i="1" s="1"/>
  <c r="C11" i="1" s="1"/>
  <c r="N59" i="1"/>
  <c r="H36" i="1" s="1"/>
  <c r="E86" i="1" s="1"/>
  <c r="M9" i="1" s="1"/>
  <c r="D11" i="1" s="1"/>
  <c r="L59" i="1"/>
  <c r="F36" i="1" s="1"/>
  <c r="K9" i="1" s="1"/>
  <c r="B11" i="1" s="1"/>
  <c r="C86" i="1" l="1"/>
</calcChain>
</file>

<file path=xl/sharedStrings.xml><?xml version="1.0" encoding="utf-8"?>
<sst xmlns="http://schemas.openxmlformats.org/spreadsheetml/2006/main" count="201" uniqueCount="107">
  <si>
    <t>B</t>
  </si>
  <si>
    <t>x</t>
  </si>
  <si>
    <t>y</t>
  </si>
  <si>
    <t>z</t>
  </si>
  <si>
    <t>L</t>
  </si>
  <si>
    <t>R</t>
  </si>
  <si>
    <t>l_L</t>
  </si>
  <si>
    <t>l_R</t>
  </si>
  <si>
    <t>P</t>
  </si>
  <si>
    <t>Circle L</t>
  </si>
  <si>
    <t>theta</t>
  </si>
  <si>
    <t>i</t>
  </si>
  <si>
    <t>circle R</t>
  </si>
  <si>
    <t>V</t>
  </si>
  <si>
    <t>Pn</t>
  </si>
  <si>
    <t>AP</t>
  </si>
  <si>
    <t xml:space="preserve">A </t>
  </si>
  <si>
    <t>system:</t>
  </si>
  <si>
    <t>AP + k.V = X</t>
  </si>
  <si>
    <t>||X|| = l</t>
  </si>
  <si>
    <t>C</t>
  </si>
  <si>
    <t>D</t>
  </si>
  <si>
    <t>k1</t>
  </si>
  <si>
    <t>k2</t>
  </si>
  <si>
    <t>(1)</t>
  </si>
  <si>
    <t>(2)</t>
  </si>
  <si>
    <t>substitute scalar equations of (1) into (2)</t>
  </si>
  <si>
    <t>this gives:</t>
  </si>
  <si>
    <t>A.k² + B.k + C = 0</t>
  </si>
  <si>
    <t>X</t>
  </si>
  <si>
    <t>k</t>
  </si>
  <si>
    <t>AX</t>
  </si>
  <si>
    <t>LPn</t>
  </si>
  <si>
    <t>RPn</t>
  </si>
  <si>
    <t>L OK?</t>
  </si>
  <si>
    <t>L_eff</t>
  </si>
  <si>
    <t>R OK?</t>
  </si>
  <si>
    <t>R_eff</t>
  </si>
  <si>
    <t>l</t>
  </si>
  <si>
    <t>1) Define vector DPn</t>
  </si>
  <si>
    <t>DPn (1)</t>
  </si>
  <si>
    <t>2) Scale DPn with factor l/||DPn||</t>
  </si>
  <si>
    <t>DPn (2)</t>
  </si>
  <si>
    <t>||DPn||</t>
  </si>
  <si>
    <t>3) add D to DPn to get Pn</t>
  </si>
  <si>
    <t>Solve for left one conflicting (green)</t>
  </si>
  <si>
    <t>Solve for right one conflicting (purple)</t>
  </si>
  <si>
    <t>Solve for one conflicting:</t>
  </si>
  <si>
    <t>Pn_eff</t>
  </si>
  <si>
    <t>||DPn|| (1)</t>
  </si>
  <si>
    <t>solve for intersect with circle L (red)</t>
  </si>
  <si>
    <t>check solution</t>
  </si>
  <si>
    <t>solve for intersect with circle R (yellow)</t>
  </si>
  <si>
    <t>LX</t>
  </si>
  <si>
    <t>BX</t>
  </si>
  <si>
    <t>RX</t>
  </si>
  <si>
    <t>Solve for both wrong:</t>
  </si>
  <si>
    <t>both pos</t>
  </si>
  <si>
    <t>both neg</t>
  </si>
  <si>
    <t>one neg</t>
  </si>
  <si>
    <t>Calculates new position for a given position, velocity and dart positions, position is the blue dot, old velocity is the blue vector, new velocity the red vector</t>
  </si>
  <si>
    <t>cable lengths:</t>
  </si>
  <si>
    <t>f</t>
  </si>
  <si>
    <t>LR</t>
  </si>
  <si>
    <t>conflicting</t>
  </si>
  <si>
    <t>Conflicting cable lengths</t>
  </si>
  <si>
    <t>Solve for invalid cable length (red dot)</t>
  </si>
  <si>
    <t>solve triangle</t>
  </si>
  <si>
    <t>a</t>
  </si>
  <si>
    <t>b</t>
  </si>
  <si>
    <t>c</t>
  </si>
  <si>
    <t>d</t>
  </si>
  <si>
    <t>M</t>
  </si>
  <si>
    <t>AB</t>
  </si>
  <si>
    <t>check D &gt; 0</t>
  </si>
  <si>
    <t>check constraints</t>
  </si>
  <si>
    <t>Pn(old)</t>
  </si>
  <si>
    <t>A</t>
  </si>
  <si>
    <t>this is the fraction of the length of AB where the perpendicular to C intersects AB</t>
  </si>
  <si>
    <t>Define triangle ABC, where A is the left dart, B the right dart, and C is a point</t>
  </si>
  <si>
    <t>on the intersection circle of both spheres</t>
  </si>
  <si>
    <t>(length of left cable)</t>
  </si>
  <si>
    <t>(length of right cable)</t>
  </si>
  <si>
    <t>(distance between darts)</t>
  </si>
  <si>
    <t>this is the length of MC</t>
  </si>
  <si>
    <t>p</t>
  </si>
  <si>
    <t>q</t>
  </si>
  <si>
    <t>P'</t>
  </si>
  <si>
    <t>(perpendicular projection of Pn(old) on AB)</t>
  </si>
  <si>
    <t>P'Pn(old)</t>
  </si>
  <si>
    <t>D OK?</t>
  </si>
  <si>
    <t>Only left conflicting</t>
  </si>
  <si>
    <t>Only right conflicting</t>
  </si>
  <si>
    <t>Both conflicting</t>
  </si>
  <si>
    <t>Both correct</t>
  </si>
  <si>
    <t>Resulting</t>
  </si>
  <si>
    <t>FIRST CHECK IF THE VELOCITY VECTOR INTERSECTS WITH OVERLAP ZONE</t>
  </si>
  <si>
    <t>VELOCITY VECTOR DOES NOT CROSS OVERLAP ZONE =&gt; GO TO INTERSECTION POINT</t>
  </si>
  <si>
    <t xml:space="preserve"> =&gt;</t>
  </si>
  <si>
    <t>OK:</t>
  </si>
  <si>
    <t>Solve for overlapping spheres</t>
  </si>
  <si>
    <t>overlap</t>
  </si>
  <si>
    <t>||AP||</t>
  </si>
  <si>
    <t>(overlap)</t>
  </si>
  <si>
    <t>(no overlap)</t>
  </si>
  <si>
    <t>z_x</t>
  </si>
  <si>
    <t>z_y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</si>
</sst>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/>
    <xf numFmtId="49" fontId="0" fillId="0" borderId="0" xfId="0" applyNumberFormat="1"/>
    <xf numFmtId="0" fontId="0" fillId="0" borderId="0" xfId="0" applyBorder="1"/>
    <xf numFmtId="0" fontId="0" fillId="0" borderId="4" xfId="0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XY</a:t>
            </a:r>
            <a:r>
              <a:rPr lang="en-GB" baseline="0"/>
              <a:t> - view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1.2325265927017148E-3"/>
          <c:y val="1.1200451129281596E-2"/>
          <c:w val="0.99217625806808707"/>
          <c:h val="0.98735048296056227"/>
        </c:manualLayout>
      </c:layout>
      <c:scatterChart>
        <c:scatterStyle val="smoothMarker"/>
        <c:varyColors val="0"/>
        <c:ser>
          <c:idx val="0"/>
          <c:order val="0"/>
          <c:tx>
            <c:v>Circle L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Blad1!$AC$3:$AC$203</c:f>
              <c:numCache>
                <c:formatCode>General</c:formatCode>
                <c:ptCount val="201"/>
                <c:pt idx="0">
                  <c:v>-241.92400000000001</c:v>
                </c:pt>
                <c:pt idx="1">
                  <c:v>-241.92853520367856</c:v>
                </c:pt>
                <c:pt idx="2">
                  <c:v>-241.94213633901578</c:v>
                </c:pt>
                <c:pt idx="3">
                  <c:v>-241.96478998333311</c:v>
                </c:pt>
                <c:pt idx="4">
                  <c:v>-241.99647378021865</c:v>
                </c:pt>
                <c:pt idx="5">
                  <c:v>-242.03715646159009</c:v>
                </c:pt>
                <c:pt idx="6">
                  <c:v>-242.08679787855263</c:v>
                </c:pt>
                <c:pt idx="7">
                  <c:v>-242.14534904102098</c:v>
                </c:pt>
                <c:pt idx="8">
                  <c:v>-242.21275216606676</c:v>
                </c:pt>
                <c:pt idx="9">
                  <c:v>-242.28894073494322</c:v>
                </c:pt>
                <c:pt idx="10">
                  <c:v>-242.37383955873125</c:v>
                </c:pt>
                <c:pt idx="11">
                  <c:v>-242.46736485254172</c:v>
                </c:pt>
                <c:pt idx="12">
                  <c:v>-242.5694243182011</c:v>
                </c:pt>
                <c:pt idx="13">
                  <c:v>-242.67991723533854</c:v>
                </c:pt>
                <c:pt idx="14">
                  <c:v>-242.79873456078482</c:v>
                </c:pt>
                <c:pt idx="15">
                  <c:v>-242.92575903618473</c:v>
                </c:pt>
                <c:pt idx="16">
                  <c:v>-243.06086530371687</c:v>
                </c:pt>
                <c:pt idx="17">
                  <c:v>-243.20392002980677</c:v>
                </c:pt>
                <c:pt idx="18">
                  <c:v>-243.35478203671099</c:v>
                </c:pt>
                <c:pt idx="19">
                  <c:v>-243.51330244184251</c:v>
                </c:pt>
                <c:pt idx="20">
                  <c:v>-243.67932480469986</c:v>
                </c:pt>
                <c:pt idx="21">
                  <c:v>-243.85268528125505</c:v>
                </c:pt>
                <c:pt idx="22">
                  <c:v>-244.03321278564772</c:v>
                </c:pt>
                <c:pt idx="23">
                  <c:v>-244.22072915902646</c:v>
                </c:pt>
                <c:pt idx="24">
                  <c:v>-244.41504934536982</c:v>
                </c:pt>
                <c:pt idx="25">
                  <c:v>-244.61598157411444</c:v>
                </c:pt>
                <c:pt idx="26">
                  <c:v>-244.82332754940944</c:v>
                </c:pt>
                <c:pt idx="27">
                  <c:v>-245.03688264581032</c:v>
                </c:pt>
                <c:pt idx="28">
                  <c:v>-245.25643611021979</c:v>
                </c:pt>
                <c:pt idx="29">
                  <c:v>-245.48177126987551</c:v>
                </c:pt>
                <c:pt idx="30">
                  <c:v>-245.71266574617988</c:v>
                </c:pt>
                <c:pt idx="31">
                  <c:v>-245.94889167416108</c:v>
                </c:pt>
                <c:pt idx="32">
                  <c:v>-246.19021592734805</c:v>
                </c:pt>
                <c:pt idx="33">
                  <c:v>-246.43640034783834</c:v>
                </c:pt>
                <c:pt idx="34">
                  <c:v>-246.68720198133116</c:v>
                </c:pt>
                <c:pt idx="35">
                  <c:v>-246.94237331689382</c:v>
                </c:pt>
                <c:pt idx="36">
                  <c:v>-247.20166253122542</c:v>
                </c:pt>
                <c:pt idx="37">
                  <c:v>-247.46481373717575</c:v>
                </c:pt>
                <c:pt idx="38">
                  <c:v>-247.73156723627514</c:v>
                </c:pt>
                <c:pt idx="39">
                  <c:v>-248.00165977502553</c:v>
                </c:pt>
                <c:pt idx="40">
                  <c:v>-248.27482480469988</c:v>
                </c:pt>
                <c:pt idx="41">
                  <c:v>-248.55079274439345</c:v>
                </c:pt>
                <c:pt idx="42">
                  <c:v>-248.82929124706783</c:v>
                </c:pt>
                <c:pt idx="43">
                  <c:v>-249.11004546832439</c:v>
                </c:pt>
                <c:pt idx="44">
                  <c:v>-249.39277833764262</c:v>
                </c:pt>
                <c:pt idx="45">
                  <c:v>-249.67721083181524</c:v>
                </c:pt>
                <c:pt idx="46">
                  <c:v>-249.96306225031049</c:v>
                </c:pt>
                <c:pt idx="47">
                  <c:v>-250.25005049228955</c:v>
                </c:pt>
                <c:pt idx="48">
                  <c:v>-250.53789233500609</c:v>
                </c:pt>
                <c:pt idx="49">
                  <c:v>-250.82630371331294</c:v>
                </c:pt>
                <c:pt idx="50">
                  <c:v>-251.11500000000001</c:v>
                </c:pt>
                <c:pt idx="51">
                  <c:v>-251.40369628668708</c:v>
                </c:pt>
                <c:pt idx="52">
                  <c:v>-251.69210766499393</c:v>
                </c:pt>
                <c:pt idx="53">
                  <c:v>-251.97994950771047</c:v>
                </c:pt>
                <c:pt idx="54">
                  <c:v>-252.26693774968953</c:v>
                </c:pt>
                <c:pt idx="55">
                  <c:v>-252.55278916818477</c:v>
                </c:pt>
                <c:pt idx="56">
                  <c:v>-252.83722166235739</c:v>
                </c:pt>
                <c:pt idx="57">
                  <c:v>-253.11995453167563</c:v>
                </c:pt>
                <c:pt idx="58">
                  <c:v>-253.40070875293219</c:v>
                </c:pt>
                <c:pt idx="59">
                  <c:v>-253.67920725560657</c:v>
                </c:pt>
                <c:pt idx="60">
                  <c:v>-253.95517519530014</c:v>
                </c:pt>
                <c:pt idx="61">
                  <c:v>-254.22834022497449</c:v>
                </c:pt>
                <c:pt idx="62">
                  <c:v>-254.49843276372488</c:v>
                </c:pt>
                <c:pt idx="63">
                  <c:v>-254.76518626282427</c:v>
                </c:pt>
                <c:pt idx="64">
                  <c:v>-255.02833746877459</c:v>
                </c:pt>
                <c:pt idx="65">
                  <c:v>-255.28762668310617</c:v>
                </c:pt>
                <c:pt idx="66">
                  <c:v>-255.54279801866886</c:v>
                </c:pt>
                <c:pt idx="67">
                  <c:v>-255.79359965216167</c:v>
                </c:pt>
                <c:pt idx="68">
                  <c:v>-256.03978407265197</c:v>
                </c:pt>
                <c:pt idx="69">
                  <c:v>-256.28110832583894</c:v>
                </c:pt>
                <c:pt idx="70">
                  <c:v>-256.51733425382014</c:v>
                </c:pt>
                <c:pt idx="71">
                  <c:v>-256.74822873012454</c:v>
                </c:pt>
                <c:pt idx="72">
                  <c:v>-256.97356388978022</c:v>
                </c:pt>
                <c:pt idx="73">
                  <c:v>-257.19311735418967</c:v>
                </c:pt>
                <c:pt idx="74">
                  <c:v>-257.40667245059058</c:v>
                </c:pt>
                <c:pt idx="75">
                  <c:v>-257.61401842588555</c:v>
                </c:pt>
                <c:pt idx="76">
                  <c:v>-257.8149506546302</c:v>
                </c:pt>
                <c:pt idx="77">
                  <c:v>-258.00927084097356</c:v>
                </c:pt>
                <c:pt idx="78">
                  <c:v>-258.1967872143523</c:v>
                </c:pt>
                <c:pt idx="79">
                  <c:v>-258.37731471874497</c:v>
                </c:pt>
                <c:pt idx="80">
                  <c:v>-258.55067519530013</c:v>
                </c:pt>
                <c:pt idx="81">
                  <c:v>-258.71669755815753</c:v>
                </c:pt>
                <c:pt idx="82">
                  <c:v>-258.875217963289</c:v>
                </c:pt>
                <c:pt idx="83">
                  <c:v>-259.02607997019328</c:v>
                </c:pt>
                <c:pt idx="84">
                  <c:v>-259.16913469628315</c:v>
                </c:pt>
                <c:pt idx="85">
                  <c:v>-259.30424096381529</c:v>
                </c:pt>
                <c:pt idx="86">
                  <c:v>-259.43126543921517</c:v>
                </c:pt>
                <c:pt idx="87">
                  <c:v>-259.55008276466145</c:v>
                </c:pt>
                <c:pt idx="88">
                  <c:v>-259.66057568179895</c:v>
                </c:pt>
                <c:pt idx="89">
                  <c:v>-259.7626351474583</c:v>
                </c:pt>
                <c:pt idx="90">
                  <c:v>-259.85616044126874</c:v>
                </c:pt>
                <c:pt idx="91">
                  <c:v>-259.94105926505677</c:v>
                </c:pt>
                <c:pt idx="92">
                  <c:v>-260.01724783393325</c:v>
                </c:pt>
                <c:pt idx="93">
                  <c:v>-260.08465095897901</c:v>
                </c:pt>
                <c:pt idx="94">
                  <c:v>-260.14320212144742</c:v>
                </c:pt>
                <c:pt idx="95">
                  <c:v>-260.19284353840993</c:v>
                </c:pt>
                <c:pt idx="96">
                  <c:v>-260.23352621978137</c:v>
                </c:pt>
                <c:pt idx="97">
                  <c:v>-260.26521001666691</c:v>
                </c:pt>
                <c:pt idx="98">
                  <c:v>-260.28786366098427</c:v>
                </c:pt>
                <c:pt idx="99">
                  <c:v>-260.30146479632145</c:v>
                </c:pt>
                <c:pt idx="100">
                  <c:v>-260.30599999999998</c:v>
                </c:pt>
                <c:pt idx="101">
                  <c:v>-260.30146479632145</c:v>
                </c:pt>
                <c:pt idx="102">
                  <c:v>-260.28786366098427</c:v>
                </c:pt>
                <c:pt idx="103">
                  <c:v>-260.26521001666691</c:v>
                </c:pt>
                <c:pt idx="104">
                  <c:v>-260.23352621978137</c:v>
                </c:pt>
                <c:pt idx="105">
                  <c:v>-260.19284353840993</c:v>
                </c:pt>
                <c:pt idx="106">
                  <c:v>-260.14320212144736</c:v>
                </c:pt>
                <c:pt idx="107">
                  <c:v>-260.08465095897901</c:v>
                </c:pt>
                <c:pt idx="108">
                  <c:v>-260.01724783393325</c:v>
                </c:pt>
                <c:pt idx="109">
                  <c:v>-259.94105926505682</c:v>
                </c:pt>
                <c:pt idx="110">
                  <c:v>-259.85616044126874</c:v>
                </c:pt>
                <c:pt idx="111">
                  <c:v>-259.7626351474583</c:v>
                </c:pt>
                <c:pt idx="112">
                  <c:v>-259.66057568179895</c:v>
                </c:pt>
                <c:pt idx="113">
                  <c:v>-259.55008276466151</c:v>
                </c:pt>
                <c:pt idx="114">
                  <c:v>-259.43126543921522</c:v>
                </c:pt>
                <c:pt idx="115">
                  <c:v>-259.30424096381529</c:v>
                </c:pt>
                <c:pt idx="116">
                  <c:v>-259.16913469628315</c:v>
                </c:pt>
                <c:pt idx="117">
                  <c:v>-259.02607997019328</c:v>
                </c:pt>
                <c:pt idx="118">
                  <c:v>-258.875217963289</c:v>
                </c:pt>
                <c:pt idx="119">
                  <c:v>-258.71669755815753</c:v>
                </c:pt>
                <c:pt idx="120">
                  <c:v>-258.55067519530013</c:v>
                </c:pt>
                <c:pt idx="121">
                  <c:v>-258.37731471874497</c:v>
                </c:pt>
                <c:pt idx="122">
                  <c:v>-258.1967872143523</c:v>
                </c:pt>
                <c:pt idx="123">
                  <c:v>-258.00927084097356</c:v>
                </c:pt>
                <c:pt idx="124">
                  <c:v>-257.8149506546302</c:v>
                </c:pt>
                <c:pt idx="125">
                  <c:v>-257.61401842588555</c:v>
                </c:pt>
                <c:pt idx="126">
                  <c:v>-257.40667245059058</c:v>
                </c:pt>
                <c:pt idx="127">
                  <c:v>-257.19311735418967</c:v>
                </c:pt>
                <c:pt idx="128">
                  <c:v>-256.97356388978022</c:v>
                </c:pt>
                <c:pt idx="129">
                  <c:v>-256.74822873012454</c:v>
                </c:pt>
                <c:pt idx="130">
                  <c:v>-256.51733425382014</c:v>
                </c:pt>
                <c:pt idx="131">
                  <c:v>-256.28110832583894</c:v>
                </c:pt>
                <c:pt idx="132">
                  <c:v>-256.03978407265197</c:v>
                </c:pt>
                <c:pt idx="133">
                  <c:v>-255.79359965216167</c:v>
                </c:pt>
                <c:pt idx="134">
                  <c:v>-255.54279801866886</c:v>
                </c:pt>
                <c:pt idx="135">
                  <c:v>-255.2876266831062</c:v>
                </c:pt>
                <c:pt idx="136">
                  <c:v>-255.02833746877459</c:v>
                </c:pt>
                <c:pt idx="137">
                  <c:v>-254.76518626282427</c:v>
                </c:pt>
                <c:pt idx="138">
                  <c:v>-254.49843276372488</c:v>
                </c:pt>
                <c:pt idx="139">
                  <c:v>-254.22834022497449</c:v>
                </c:pt>
                <c:pt idx="140">
                  <c:v>-253.95517519530014</c:v>
                </c:pt>
                <c:pt idx="141">
                  <c:v>-253.67920725560657</c:v>
                </c:pt>
                <c:pt idx="142">
                  <c:v>-253.40070875293219</c:v>
                </c:pt>
                <c:pt idx="143">
                  <c:v>-253.11995453167563</c:v>
                </c:pt>
                <c:pt idx="144">
                  <c:v>-252.83722166235739</c:v>
                </c:pt>
                <c:pt idx="145">
                  <c:v>-252.55278916818477</c:v>
                </c:pt>
                <c:pt idx="146">
                  <c:v>-252.26693774968953</c:v>
                </c:pt>
                <c:pt idx="147">
                  <c:v>-251.97994950771047</c:v>
                </c:pt>
                <c:pt idx="148">
                  <c:v>-251.69210766499393</c:v>
                </c:pt>
                <c:pt idx="149">
                  <c:v>-251.40369628668708</c:v>
                </c:pt>
                <c:pt idx="150">
                  <c:v>-251.11500000000001</c:v>
                </c:pt>
                <c:pt idx="151">
                  <c:v>-250.82630371331294</c:v>
                </c:pt>
                <c:pt idx="152">
                  <c:v>-250.53789233500609</c:v>
                </c:pt>
                <c:pt idx="153">
                  <c:v>-250.25005049228955</c:v>
                </c:pt>
                <c:pt idx="154">
                  <c:v>-249.96306225031049</c:v>
                </c:pt>
                <c:pt idx="155">
                  <c:v>-249.67721083181524</c:v>
                </c:pt>
                <c:pt idx="156">
                  <c:v>-249.39277833764262</c:v>
                </c:pt>
                <c:pt idx="157">
                  <c:v>-249.11004546832439</c:v>
                </c:pt>
                <c:pt idx="158">
                  <c:v>-248.82929124706783</c:v>
                </c:pt>
                <c:pt idx="159">
                  <c:v>-248.55079274439345</c:v>
                </c:pt>
                <c:pt idx="160">
                  <c:v>-248.27482480469988</c:v>
                </c:pt>
                <c:pt idx="161">
                  <c:v>-248.00165977502553</c:v>
                </c:pt>
                <c:pt idx="162">
                  <c:v>-247.73156723627514</c:v>
                </c:pt>
                <c:pt idx="163">
                  <c:v>-247.46481373717575</c:v>
                </c:pt>
                <c:pt idx="164">
                  <c:v>-247.20166253122542</c:v>
                </c:pt>
                <c:pt idx="165">
                  <c:v>-246.94237331689385</c:v>
                </c:pt>
                <c:pt idx="166">
                  <c:v>-246.68720198133113</c:v>
                </c:pt>
                <c:pt idx="167">
                  <c:v>-246.43640034783834</c:v>
                </c:pt>
                <c:pt idx="168">
                  <c:v>-246.19021592734805</c:v>
                </c:pt>
                <c:pt idx="169">
                  <c:v>-245.94889167416108</c:v>
                </c:pt>
                <c:pt idx="170">
                  <c:v>-245.71266574617988</c:v>
                </c:pt>
                <c:pt idx="171">
                  <c:v>-245.48177126987551</c:v>
                </c:pt>
                <c:pt idx="172">
                  <c:v>-245.25643611021979</c:v>
                </c:pt>
                <c:pt idx="173">
                  <c:v>-245.03688264581032</c:v>
                </c:pt>
                <c:pt idx="174">
                  <c:v>-244.82332754940944</c:v>
                </c:pt>
                <c:pt idx="175">
                  <c:v>-244.61598157411447</c:v>
                </c:pt>
                <c:pt idx="176">
                  <c:v>-244.41504934536982</c:v>
                </c:pt>
                <c:pt idx="177">
                  <c:v>-244.22072915902646</c:v>
                </c:pt>
                <c:pt idx="178">
                  <c:v>-244.03321278564772</c:v>
                </c:pt>
                <c:pt idx="179">
                  <c:v>-243.85268528125505</c:v>
                </c:pt>
                <c:pt idx="180">
                  <c:v>-243.67932480469986</c:v>
                </c:pt>
                <c:pt idx="181">
                  <c:v>-243.51330244184251</c:v>
                </c:pt>
                <c:pt idx="182">
                  <c:v>-243.35478203671099</c:v>
                </c:pt>
                <c:pt idx="183">
                  <c:v>-243.20392002980677</c:v>
                </c:pt>
                <c:pt idx="184">
                  <c:v>-243.06086530371687</c:v>
                </c:pt>
                <c:pt idx="185">
                  <c:v>-242.92575903618473</c:v>
                </c:pt>
                <c:pt idx="186">
                  <c:v>-242.79873456078482</c:v>
                </c:pt>
                <c:pt idx="187">
                  <c:v>-242.67991723533854</c:v>
                </c:pt>
                <c:pt idx="188">
                  <c:v>-242.5694243182011</c:v>
                </c:pt>
                <c:pt idx="189">
                  <c:v>-242.46736485254172</c:v>
                </c:pt>
                <c:pt idx="190">
                  <c:v>-242.37383955873125</c:v>
                </c:pt>
                <c:pt idx="191">
                  <c:v>-242.28894073494322</c:v>
                </c:pt>
                <c:pt idx="192">
                  <c:v>-242.21275216606676</c:v>
                </c:pt>
                <c:pt idx="193">
                  <c:v>-242.14534904102098</c:v>
                </c:pt>
                <c:pt idx="194">
                  <c:v>-242.08679787855263</c:v>
                </c:pt>
                <c:pt idx="195">
                  <c:v>-242.03715646159009</c:v>
                </c:pt>
                <c:pt idx="196">
                  <c:v>-241.99647378021865</c:v>
                </c:pt>
                <c:pt idx="197">
                  <c:v>-241.96478998333311</c:v>
                </c:pt>
                <c:pt idx="198">
                  <c:v>-241.94213633901578</c:v>
                </c:pt>
                <c:pt idx="199">
                  <c:v>-241.92853520367856</c:v>
                </c:pt>
                <c:pt idx="200">
                  <c:v>-241.92400000000001</c:v>
                </c:pt>
              </c:numCache>
            </c:numRef>
          </c:xVal>
          <c:yVal>
            <c:numRef>
              <c:f>Blad1!$AD$3:$AD$203</c:f>
              <c:numCache>
                <c:formatCode>General</c:formatCode>
                <c:ptCount val="201"/>
                <c:pt idx="0">
                  <c:v>7.5549999999999997</c:v>
                </c:pt>
                <c:pt idx="1">
                  <c:v>7.8436962866870772</c:v>
                </c:pt>
                <c:pt idx="2">
                  <c:v>8.132107664993919</c:v>
                </c:pt>
                <c:pt idx="3">
                  <c:v>8.4199495077104647</c:v>
                </c:pt>
                <c:pt idx="4">
                  <c:v>8.7069377496895193</c:v>
                </c:pt>
                <c:pt idx="5">
                  <c:v>8.9927891681847623</c:v>
                </c:pt>
                <c:pt idx="6">
                  <c:v>9.2772216623573946</c:v>
                </c:pt>
                <c:pt idx="7">
                  <c:v>9.559954531675622</c:v>
                </c:pt>
                <c:pt idx="8">
                  <c:v>9.8407087529321799</c:v>
                </c:pt>
                <c:pt idx="9">
                  <c:v>10.119207255606556</c:v>
                </c:pt>
                <c:pt idx="10">
                  <c:v>10.395175195300141</c:v>
                </c:pt>
                <c:pt idx="11">
                  <c:v>10.668340224974473</c:v>
                </c:pt>
                <c:pt idx="12">
                  <c:v>10.938432763724874</c:v>
                </c:pt>
                <c:pt idx="13">
                  <c:v>11.205186262824268</c:v>
                </c:pt>
                <c:pt idx="14">
                  <c:v>11.468337468774582</c:v>
                </c:pt>
                <c:pt idx="15">
                  <c:v>11.727626683106173</c:v>
                </c:pt>
                <c:pt idx="16">
                  <c:v>11.982798018668866</c:v>
                </c:pt>
                <c:pt idx="17">
                  <c:v>12.233599652161663</c:v>
                </c:pt>
                <c:pt idx="18">
                  <c:v>12.47978407265196</c:v>
                </c:pt>
                <c:pt idx="19">
                  <c:v>12.721108325838932</c:v>
                </c:pt>
                <c:pt idx="20">
                  <c:v>12.957334253820122</c:v>
                </c:pt>
                <c:pt idx="21">
                  <c:v>13.188228730124507</c:v>
                </c:pt>
                <c:pt idx="22">
                  <c:v>13.413563889780207</c:v>
                </c:pt>
                <c:pt idx="23">
                  <c:v>13.633117354189684</c:v>
                </c:pt>
                <c:pt idx="24">
                  <c:v>13.846672450590578</c:v>
                </c:pt>
                <c:pt idx="25">
                  <c:v>14.054018425885559</c:v>
                </c:pt>
                <c:pt idx="26">
                  <c:v>14.254950654630193</c:v>
                </c:pt>
                <c:pt idx="27">
                  <c:v>14.449270840973554</c:v>
                </c:pt>
                <c:pt idx="28">
                  <c:v>14.636787214352278</c:v>
                </c:pt>
                <c:pt idx="29">
                  <c:v>14.817314718744971</c:v>
                </c:pt>
                <c:pt idx="30">
                  <c:v>14.990675195300142</c:v>
                </c:pt>
                <c:pt idx="31">
                  <c:v>15.156697558157497</c:v>
                </c:pt>
                <c:pt idx="32">
                  <c:v>15.315217963289021</c:v>
                </c:pt>
                <c:pt idx="33">
                  <c:v>15.466079970193245</c:v>
                </c:pt>
                <c:pt idx="34">
                  <c:v>15.609134696283151</c:v>
                </c:pt>
                <c:pt idx="35">
                  <c:v>15.744240963815288</c:v>
                </c:pt>
                <c:pt idx="36">
                  <c:v>15.871265439215186</c:v>
                </c:pt>
                <c:pt idx="37">
                  <c:v>15.990082764661471</c:v>
                </c:pt>
                <c:pt idx="38">
                  <c:v>16.100575681798919</c:v>
                </c:pt>
                <c:pt idx="39">
                  <c:v>16.202635147458288</c:v>
                </c:pt>
                <c:pt idx="40">
                  <c:v>16.296160441268757</c:v>
                </c:pt>
                <c:pt idx="41">
                  <c:v>16.381059265056784</c:v>
                </c:pt>
                <c:pt idx="42">
                  <c:v>16.457247833933248</c:v>
                </c:pt>
                <c:pt idx="43">
                  <c:v>16.524650958979027</c:v>
                </c:pt>
                <c:pt idx="44">
                  <c:v>16.583202121447378</c:v>
                </c:pt>
                <c:pt idx="45">
                  <c:v>16.632843538409912</c:v>
                </c:pt>
                <c:pt idx="46">
                  <c:v>16.673526219781365</c:v>
                </c:pt>
                <c:pt idx="47">
                  <c:v>16.705210016666911</c:v>
                </c:pt>
                <c:pt idx="48">
                  <c:v>16.727863660984244</c:v>
                </c:pt>
                <c:pt idx="49">
                  <c:v>16.741464796321438</c:v>
                </c:pt>
                <c:pt idx="50">
                  <c:v>16.746000000000002</c:v>
                </c:pt>
                <c:pt idx="51">
                  <c:v>16.741464796321438</c:v>
                </c:pt>
                <c:pt idx="52">
                  <c:v>16.727863660984244</c:v>
                </c:pt>
                <c:pt idx="53">
                  <c:v>16.705210016666911</c:v>
                </c:pt>
                <c:pt idx="54">
                  <c:v>16.673526219781365</c:v>
                </c:pt>
                <c:pt idx="55">
                  <c:v>16.632843538409912</c:v>
                </c:pt>
                <c:pt idx="56">
                  <c:v>16.583202121447378</c:v>
                </c:pt>
                <c:pt idx="57">
                  <c:v>16.524650958979031</c:v>
                </c:pt>
                <c:pt idx="58">
                  <c:v>16.457247833933248</c:v>
                </c:pt>
                <c:pt idx="59">
                  <c:v>16.381059265056784</c:v>
                </c:pt>
                <c:pt idx="60">
                  <c:v>16.296160441268757</c:v>
                </c:pt>
                <c:pt idx="61">
                  <c:v>16.202635147458288</c:v>
                </c:pt>
                <c:pt idx="62">
                  <c:v>16.100575681798919</c:v>
                </c:pt>
                <c:pt idx="63">
                  <c:v>15.990082764661471</c:v>
                </c:pt>
                <c:pt idx="64">
                  <c:v>15.871265439215184</c:v>
                </c:pt>
                <c:pt idx="65">
                  <c:v>15.74424096381529</c:v>
                </c:pt>
                <c:pt idx="66">
                  <c:v>15.609134696283149</c:v>
                </c:pt>
                <c:pt idx="67">
                  <c:v>15.466079970193245</c:v>
                </c:pt>
                <c:pt idx="68">
                  <c:v>15.315217963289019</c:v>
                </c:pt>
                <c:pt idx="69">
                  <c:v>15.156697558157497</c:v>
                </c:pt>
                <c:pt idx="70">
                  <c:v>14.990675195300142</c:v>
                </c:pt>
                <c:pt idx="71">
                  <c:v>14.817314718744971</c:v>
                </c:pt>
                <c:pt idx="72">
                  <c:v>14.636787214352278</c:v>
                </c:pt>
                <c:pt idx="73">
                  <c:v>14.449270840973554</c:v>
                </c:pt>
                <c:pt idx="74">
                  <c:v>14.254950654630193</c:v>
                </c:pt>
                <c:pt idx="75">
                  <c:v>14.054018425885559</c:v>
                </c:pt>
                <c:pt idx="76">
                  <c:v>13.846672450590578</c:v>
                </c:pt>
                <c:pt idx="77">
                  <c:v>13.633117354189684</c:v>
                </c:pt>
                <c:pt idx="78">
                  <c:v>13.413563889780209</c:v>
                </c:pt>
                <c:pt idx="79">
                  <c:v>13.188228730124507</c:v>
                </c:pt>
                <c:pt idx="80">
                  <c:v>12.957334253820122</c:v>
                </c:pt>
                <c:pt idx="81">
                  <c:v>12.721108325838934</c:v>
                </c:pt>
                <c:pt idx="82">
                  <c:v>12.479784072651961</c:v>
                </c:pt>
                <c:pt idx="83">
                  <c:v>12.233599652161661</c:v>
                </c:pt>
                <c:pt idx="84">
                  <c:v>11.982798018668865</c:v>
                </c:pt>
                <c:pt idx="85">
                  <c:v>11.727626683106175</c:v>
                </c:pt>
                <c:pt idx="86">
                  <c:v>11.468337468774585</c:v>
                </c:pt>
                <c:pt idx="87">
                  <c:v>11.205186262824274</c:v>
                </c:pt>
                <c:pt idx="88">
                  <c:v>10.938432763724876</c:v>
                </c:pt>
                <c:pt idx="89">
                  <c:v>10.668340224974472</c:v>
                </c:pt>
                <c:pt idx="90">
                  <c:v>10.395175195300142</c:v>
                </c:pt>
                <c:pt idx="91">
                  <c:v>10.119207255606559</c:v>
                </c:pt>
                <c:pt idx="92">
                  <c:v>9.8407087529321835</c:v>
                </c:pt>
                <c:pt idx="93">
                  <c:v>9.5599545316756238</c:v>
                </c:pt>
                <c:pt idx="94">
                  <c:v>9.2772216623573946</c:v>
                </c:pt>
                <c:pt idx="95">
                  <c:v>8.9927891681847623</c:v>
                </c:pt>
                <c:pt idx="96">
                  <c:v>8.7069377496895228</c:v>
                </c:pt>
                <c:pt idx="97">
                  <c:v>8.4199495077104647</c:v>
                </c:pt>
                <c:pt idx="98">
                  <c:v>8.1321076649939208</c:v>
                </c:pt>
                <c:pt idx="99">
                  <c:v>7.8436962866870763</c:v>
                </c:pt>
                <c:pt idx="100">
                  <c:v>7.5550000000000006</c:v>
                </c:pt>
                <c:pt idx="101">
                  <c:v>7.2663037133129249</c:v>
                </c:pt>
                <c:pt idx="102">
                  <c:v>6.9778923350060804</c:v>
                </c:pt>
                <c:pt idx="103">
                  <c:v>6.6900504922895365</c:v>
                </c:pt>
                <c:pt idx="104">
                  <c:v>6.4030622503104793</c:v>
                </c:pt>
                <c:pt idx="105">
                  <c:v>6.1172108318152389</c:v>
                </c:pt>
                <c:pt idx="106">
                  <c:v>5.832778337642603</c:v>
                </c:pt>
                <c:pt idx="107">
                  <c:v>5.5500454683243774</c:v>
                </c:pt>
                <c:pt idx="108">
                  <c:v>5.2692912470678213</c:v>
                </c:pt>
                <c:pt idx="109">
                  <c:v>4.9907927443934472</c:v>
                </c:pt>
                <c:pt idx="110">
                  <c:v>4.7148248046998589</c:v>
                </c:pt>
                <c:pt idx="111">
                  <c:v>4.441659775025526</c:v>
                </c:pt>
                <c:pt idx="112">
                  <c:v>4.1715672362751253</c:v>
                </c:pt>
                <c:pt idx="113">
                  <c:v>3.9048137371757328</c:v>
                </c:pt>
                <c:pt idx="114">
                  <c:v>3.6416625312254203</c:v>
                </c:pt>
                <c:pt idx="115">
                  <c:v>3.3823733168938226</c:v>
                </c:pt>
                <c:pt idx="116">
                  <c:v>3.1272019813311331</c:v>
                </c:pt>
                <c:pt idx="117">
                  <c:v>2.876400347838338</c:v>
                </c:pt>
                <c:pt idx="118">
                  <c:v>2.6302159273480434</c:v>
                </c:pt>
                <c:pt idx="119">
                  <c:v>2.3888916741610702</c:v>
                </c:pt>
                <c:pt idx="120">
                  <c:v>2.152665746179883</c:v>
                </c:pt>
                <c:pt idx="121">
                  <c:v>1.9217712698754914</c:v>
                </c:pt>
                <c:pt idx="122">
                  <c:v>1.6964361102197927</c:v>
                </c:pt>
                <c:pt idx="123">
                  <c:v>1.4768826458103161</c:v>
                </c:pt>
                <c:pt idx="124">
                  <c:v>1.263327549409424</c:v>
                </c:pt>
                <c:pt idx="125">
                  <c:v>1.0559815741144449</c:v>
                </c:pt>
                <c:pt idx="126">
                  <c:v>0.85504934536980581</c:v>
                </c:pt>
                <c:pt idx="127">
                  <c:v>0.66072915902644613</c:v>
                </c:pt>
                <c:pt idx="128">
                  <c:v>0.47321278564771951</c:v>
                </c:pt>
                <c:pt idx="129">
                  <c:v>0.29268528125502868</c:v>
                </c:pt>
                <c:pt idx="130">
                  <c:v>0.11932480469985851</c:v>
                </c:pt>
                <c:pt idx="131">
                  <c:v>-4.6697558157496211E-2</c:v>
                </c:pt>
                <c:pt idx="132">
                  <c:v>-0.20521796328902386</c:v>
                </c:pt>
                <c:pt idx="133">
                  <c:v>-0.35607997019324777</c:v>
                </c:pt>
                <c:pt idx="134">
                  <c:v>-0.49913469628315177</c:v>
                </c:pt>
                <c:pt idx="135">
                  <c:v>-0.63424096381528905</c:v>
                </c:pt>
                <c:pt idx="136">
                  <c:v>-0.76126543921518852</c:v>
                </c:pt>
                <c:pt idx="137">
                  <c:v>-0.8800827646614735</c:v>
                </c:pt>
                <c:pt idx="138">
                  <c:v>-0.99057568179891931</c:v>
                </c:pt>
                <c:pt idx="139">
                  <c:v>-1.0926351474582869</c:v>
                </c:pt>
                <c:pt idx="140">
                  <c:v>-1.1861604412687576</c:v>
                </c:pt>
                <c:pt idx="141">
                  <c:v>-1.2710592650567829</c:v>
                </c:pt>
                <c:pt idx="142">
                  <c:v>-1.3472478339332508</c:v>
                </c:pt>
                <c:pt idx="143">
                  <c:v>-1.4146509589790295</c:v>
                </c:pt>
                <c:pt idx="144">
                  <c:v>-1.4732021214473789</c:v>
                </c:pt>
                <c:pt idx="145">
                  <c:v>-1.5228435384099104</c:v>
                </c:pt>
                <c:pt idx="146">
                  <c:v>-1.563526219781366</c:v>
                </c:pt>
                <c:pt idx="147">
                  <c:v>-1.5952100166669094</c:v>
                </c:pt>
                <c:pt idx="148">
                  <c:v>-1.6178636609842449</c:v>
                </c:pt>
                <c:pt idx="149">
                  <c:v>-1.6314647963214401</c:v>
                </c:pt>
                <c:pt idx="150">
                  <c:v>-1.636000000000001</c:v>
                </c:pt>
                <c:pt idx="151">
                  <c:v>-1.6314647963214401</c:v>
                </c:pt>
                <c:pt idx="152">
                  <c:v>-1.6178636609842449</c:v>
                </c:pt>
                <c:pt idx="153">
                  <c:v>-1.5952100166669094</c:v>
                </c:pt>
                <c:pt idx="154">
                  <c:v>-1.5635262197813677</c:v>
                </c:pt>
                <c:pt idx="155">
                  <c:v>-1.5228435384099122</c:v>
                </c:pt>
                <c:pt idx="156">
                  <c:v>-1.4732021214473789</c:v>
                </c:pt>
                <c:pt idx="157">
                  <c:v>-1.4146509589790295</c:v>
                </c:pt>
                <c:pt idx="158">
                  <c:v>-1.347247833933249</c:v>
                </c:pt>
                <c:pt idx="159">
                  <c:v>-1.2710592650567847</c:v>
                </c:pt>
                <c:pt idx="160">
                  <c:v>-1.1861604412687576</c:v>
                </c:pt>
                <c:pt idx="161">
                  <c:v>-1.0926351474582887</c:v>
                </c:pt>
                <c:pt idx="162">
                  <c:v>-0.99057568179892108</c:v>
                </c:pt>
                <c:pt idx="163">
                  <c:v>-0.88008276466147528</c:v>
                </c:pt>
                <c:pt idx="164">
                  <c:v>-0.7612654392151903</c:v>
                </c:pt>
                <c:pt idx="165">
                  <c:v>-0.63424096381529438</c:v>
                </c:pt>
                <c:pt idx="166">
                  <c:v>-0.49913469628314822</c:v>
                </c:pt>
                <c:pt idx="167">
                  <c:v>-0.35607997019324511</c:v>
                </c:pt>
                <c:pt idx="168">
                  <c:v>-0.20521796328902031</c:v>
                </c:pt>
                <c:pt idx="169">
                  <c:v>-4.6697558157498875E-2</c:v>
                </c:pt>
                <c:pt idx="170">
                  <c:v>0.11932480469985585</c:v>
                </c:pt>
                <c:pt idx="171">
                  <c:v>0.29268528125502691</c:v>
                </c:pt>
                <c:pt idx="172">
                  <c:v>0.47321278564771685</c:v>
                </c:pt>
                <c:pt idx="173">
                  <c:v>0.6607291590264408</c:v>
                </c:pt>
                <c:pt idx="174">
                  <c:v>0.85504934536980048</c:v>
                </c:pt>
                <c:pt idx="175">
                  <c:v>1.0559815741144334</c:v>
                </c:pt>
                <c:pt idx="176">
                  <c:v>1.2633275494094187</c:v>
                </c:pt>
                <c:pt idx="177">
                  <c:v>1.476882645810317</c:v>
                </c:pt>
                <c:pt idx="178">
                  <c:v>1.6964361102197927</c:v>
                </c:pt>
                <c:pt idx="179">
                  <c:v>1.9217712698754923</c:v>
                </c:pt>
                <c:pt idx="180">
                  <c:v>2.1526657461798768</c:v>
                </c:pt>
                <c:pt idx="181">
                  <c:v>2.388891674161064</c:v>
                </c:pt>
                <c:pt idx="182">
                  <c:v>2.6302159273480372</c:v>
                </c:pt>
                <c:pt idx="183">
                  <c:v>2.8764003478383309</c:v>
                </c:pt>
                <c:pt idx="184">
                  <c:v>3.1272019813311269</c:v>
                </c:pt>
                <c:pt idx="185">
                  <c:v>3.3823733168938235</c:v>
                </c:pt>
                <c:pt idx="186">
                  <c:v>3.6416625312254136</c:v>
                </c:pt>
                <c:pt idx="187">
                  <c:v>3.9048137371757332</c:v>
                </c:pt>
                <c:pt idx="188">
                  <c:v>4.1715672362751253</c:v>
                </c:pt>
                <c:pt idx="189">
                  <c:v>4.441659775025526</c:v>
                </c:pt>
                <c:pt idx="190">
                  <c:v>4.7148248046998553</c:v>
                </c:pt>
                <c:pt idx="191">
                  <c:v>4.9907927443934401</c:v>
                </c:pt>
                <c:pt idx="192">
                  <c:v>5.2692912470678142</c:v>
                </c:pt>
                <c:pt idx="193">
                  <c:v>5.5500454683243703</c:v>
                </c:pt>
                <c:pt idx="194">
                  <c:v>5.8327783376426039</c:v>
                </c:pt>
                <c:pt idx="195">
                  <c:v>6.1172108318152354</c:v>
                </c:pt>
                <c:pt idx="196">
                  <c:v>6.4030622503104757</c:v>
                </c:pt>
                <c:pt idx="197">
                  <c:v>6.6900504922895294</c:v>
                </c:pt>
                <c:pt idx="198">
                  <c:v>6.9778923350060813</c:v>
                </c:pt>
                <c:pt idx="199">
                  <c:v>7.2663037133129222</c:v>
                </c:pt>
                <c:pt idx="200">
                  <c:v>7.5549999999999971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2-4CDA-85E1-8E674974790B}"/>
            </c:ext>
          </c:extLst>
        </c:ser>
        <c:ser>
          <c:idx val="1"/>
          <c:order val="1"/>
          <c:tx>
            <c:v>Circle R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Blad1!$AG$3:$AG$203</c:f>
              <c:numCache>
                <c:formatCode>General</c:formatCode>
                <c:ptCount val="201"/>
                <c:pt idx="0">
                  <c:v>-248.73400000000001</c:v>
                </c:pt>
                <c:pt idx="1">
                  <c:v>-248.73862895720907</c:v>
                </c:pt>
                <c:pt idx="2">
                  <c:v>-248.7525112606144</c:v>
                </c:pt>
                <c:pt idx="3">
                  <c:v>-248.77563321005852</c:v>
                </c:pt>
                <c:pt idx="4">
                  <c:v>-248.80797198696888</c:v>
                </c:pt>
                <c:pt idx="5">
                  <c:v>-248.84949567687701</c:v>
                </c:pt>
                <c:pt idx="6">
                  <c:v>-248.90016330091419</c:v>
                </c:pt>
                <c:pt idx="7">
                  <c:v>-248.95992485625263</c:v>
                </c:pt>
                <c:pt idx="8">
                  <c:v>-249.02872136545233</c:v>
                </c:pt>
                <c:pt idx="9">
                  <c:v>-249.10648493466459</c:v>
                </c:pt>
                <c:pt idx="10">
                  <c:v>-249.19313882063517</c:v>
                </c:pt>
                <c:pt idx="11">
                  <c:v>-249.28859750644042</c:v>
                </c:pt>
                <c:pt idx="12">
                  <c:v>-249.39276678588232</c:v>
                </c:pt>
                <c:pt idx="13">
                  <c:v>-249.50554385645859</c:v>
                </c:pt>
                <c:pt idx="14">
                  <c:v>-249.62681742081628</c:v>
                </c:pt>
                <c:pt idx="15">
                  <c:v>-249.75646779658894</c:v>
                </c:pt>
                <c:pt idx="16">
                  <c:v>-249.89436703450852</c:v>
                </c:pt>
                <c:pt idx="17">
                  <c:v>-250.040379044676</c:v>
                </c:pt>
                <c:pt idx="18">
                  <c:v>-250.19435973086561</c:v>
                </c:pt>
                <c:pt idx="19">
                  <c:v>-250.35615713273035</c:v>
                </c:pt>
                <c:pt idx="20">
                  <c:v>-250.52561157576864</c:v>
                </c:pt>
                <c:pt idx="21">
                  <c:v>-250.70255582890366</c:v>
                </c:pt>
                <c:pt idx="22">
                  <c:v>-250.88681526952033</c:v>
                </c:pt>
                <c:pt idx="23">
                  <c:v>-251.07820805579667</c:v>
                </c:pt>
                <c:pt idx="24">
                  <c:v>-251.27654530615973</c:v>
                </c:pt>
                <c:pt idx="25">
                  <c:v>-251.48163128568902</c:v>
                </c:pt>
                <c:pt idx="26">
                  <c:v>-251.69326359928297</c:v>
                </c:pt>
                <c:pt idx="27">
                  <c:v>-251.91123339139884</c:v>
                </c:pt>
                <c:pt idx="28">
                  <c:v>-252.13532555216756</c:v>
                </c:pt>
                <c:pt idx="29">
                  <c:v>-252.36531892968145</c:v>
                </c:pt>
                <c:pt idx="30">
                  <c:v>-252.60098654824432</c:v>
                </c:pt>
                <c:pt idx="31">
                  <c:v>-252.84209583236918</c:v>
                </c:pt>
                <c:pt idx="32">
                  <c:v>-253.08840883630205</c:v>
                </c:pt>
                <c:pt idx="33">
                  <c:v>-253.33968247884579</c:v>
                </c:pt>
                <c:pt idx="34">
                  <c:v>-253.59566878325182</c:v>
                </c:pt>
                <c:pt idx="35">
                  <c:v>-253.85611512194333</c:v>
                </c:pt>
                <c:pt idx="36">
                  <c:v>-254.12076446582807</c:v>
                </c:pt>
                <c:pt idx="37">
                  <c:v>-254.38935563795513</c:v>
                </c:pt>
                <c:pt idx="38">
                  <c:v>-254.66162357126504</c:v>
                </c:pt>
                <c:pt idx="39">
                  <c:v>-254.93729957017894</c:v>
                </c:pt>
                <c:pt idx="40">
                  <c:v>-255.21611157576862</c:v>
                </c:pt>
                <c:pt idx="41">
                  <c:v>-255.497784434246</c:v>
                </c:pt>
                <c:pt idx="42">
                  <c:v>-255.78204016850651</c:v>
                </c:pt>
                <c:pt idx="43">
                  <c:v>-256.06859825245903</c:v>
                </c:pt>
                <c:pt idx="44">
                  <c:v>-256.35717588787134</c:v>
                </c:pt>
                <c:pt idx="45">
                  <c:v>-256.64748828345762</c:v>
                </c:pt>
                <c:pt idx="46">
                  <c:v>-256.93924893593328</c:v>
                </c:pt>
                <c:pt idx="47">
                  <c:v>-257.23216991275905</c:v>
                </c:pt>
                <c:pt idx="48">
                  <c:v>-257.5259621362955</c:v>
                </c:pt>
                <c:pt idx="49">
                  <c:v>-257.82033566908808</c:v>
                </c:pt>
                <c:pt idx="50">
                  <c:v>-258.11500000000001</c:v>
                </c:pt>
                <c:pt idx="51">
                  <c:v>-258.40966433091194</c:v>
                </c:pt>
                <c:pt idx="52">
                  <c:v>-258.70403786370451</c:v>
                </c:pt>
                <c:pt idx="53">
                  <c:v>-258.99783008724097</c:v>
                </c:pt>
                <c:pt idx="54">
                  <c:v>-259.29075106406674</c:v>
                </c:pt>
                <c:pt idx="55">
                  <c:v>-259.5825117165424</c:v>
                </c:pt>
                <c:pt idx="56">
                  <c:v>-259.87282411212868</c:v>
                </c:pt>
                <c:pt idx="57">
                  <c:v>-260.16140174754099</c:v>
                </c:pt>
                <c:pt idx="58">
                  <c:v>-260.44795983149351</c:v>
                </c:pt>
                <c:pt idx="59">
                  <c:v>-260.73221556575402</c:v>
                </c:pt>
                <c:pt idx="60">
                  <c:v>-261.01388842423137</c:v>
                </c:pt>
                <c:pt idx="61">
                  <c:v>-261.29270042982108</c:v>
                </c:pt>
                <c:pt idx="62">
                  <c:v>-261.56837642873495</c:v>
                </c:pt>
                <c:pt idx="63">
                  <c:v>-261.84064436204488</c:v>
                </c:pt>
                <c:pt idx="64">
                  <c:v>-262.10923553417194</c:v>
                </c:pt>
                <c:pt idx="65">
                  <c:v>-262.37388487805669</c:v>
                </c:pt>
                <c:pt idx="66">
                  <c:v>-262.63433121674819</c:v>
                </c:pt>
                <c:pt idx="67">
                  <c:v>-262.89031752115426</c:v>
                </c:pt>
                <c:pt idx="68">
                  <c:v>-263.14159116369797</c:v>
                </c:pt>
                <c:pt idx="69">
                  <c:v>-263.38790416763084</c:v>
                </c:pt>
                <c:pt idx="70">
                  <c:v>-263.62901345175572</c:v>
                </c:pt>
                <c:pt idx="71">
                  <c:v>-263.86468107031857</c:v>
                </c:pt>
                <c:pt idx="72">
                  <c:v>-264.09467444783246</c:v>
                </c:pt>
                <c:pt idx="73">
                  <c:v>-264.31876660860121</c:v>
                </c:pt>
                <c:pt idx="74">
                  <c:v>-264.53673640071702</c:v>
                </c:pt>
                <c:pt idx="75">
                  <c:v>-264.74836871431103</c:v>
                </c:pt>
                <c:pt idx="76">
                  <c:v>-264.95345469384029</c:v>
                </c:pt>
                <c:pt idx="77">
                  <c:v>-265.15179194420335</c:v>
                </c:pt>
                <c:pt idx="78">
                  <c:v>-265.34318473047966</c:v>
                </c:pt>
                <c:pt idx="79">
                  <c:v>-265.52744417109636</c:v>
                </c:pt>
                <c:pt idx="80">
                  <c:v>-265.70438842423141</c:v>
                </c:pt>
                <c:pt idx="81">
                  <c:v>-265.87384286726967</c:v>
                </c:pt>
                <c:pt idx="82">
                  <c:v>-266.03564026913443</c:v>
                </c:pt>
                <c:pt idx="83">
                  <c:v>-266.18962095532402</c:v>
                </c:pt>
                <c:pt idx="84">
                  <c:v>-266.33563296549147</c:v>
                </c:pt>
                <c:pt idx="85">
                  <c:v>-266.47353220341108</c:v>
                </c:pt>
                <c:pt idx="86">
                  <c:v>-266.60318257918374</c:v>
                </c:pt>
                <c:pt idx="87">
                  <c:v>-266.72445614354143</c:v>
                </c:pt>
                <c:pt idx="88">
                  <c:v>-266.8372332141177</c:v>
                </c:pt>
                <c:pt idx="89">
                  <c:v>-266.94140249355962</c:v>
                </c:pt>
                <c:pt idx="90">
                  <c:v>-267.03686117936485</c:v>
                </c:pt>
                <c:pt idx="91">
                  <c:v>-267.12351506533543</c:v>
                </c:pt>
                <c:pt idx="92">
                  <c:v>-267.20127863454769</c:v>
                </c:pt>
                <c:pt idx="93">
                  <c:v>-267.27007514374742</c:v>
                </c:pt>
                <c:pt idx="94">
                  <c:v>-267.32983669908583</c:v>
                </c:pt>
                <c:pt idx="95">
                  <c:v>-267.38050432312298</c:v>
                </c:pt>
                <c:pt idx="96">
                  <c:v>-267.42202801303114</c:v>
                </c:pt>
                <c:pt idx="97">
                  <c:v>-267.4543667899415</c:v>
                </c:pt>
                <c:pt idx="98">
                  <c:v>-267.47748873938565</c:v>
                </c:pt>
                <c:pt idx="99">
                  <c:v>-267.49137104279095</c:v>
                </c:pt>
                <c:pt idx="100">
                  <c:v>-267.49599999999998</c:v>
                </c:pt>
                <c:pt idx="101">
                  <c:v>-267.49137104279095</c:v>
                </c:pt>
                <c:pt idx="102">
                  <c:v>-267.47748873938565</c:v>
                </c:pt>
                <c:pt idx="103">
                  <c:v>-267.4543667899415</c:v>
                </c:pt>
                <c:pt idx="104">
                  <c:v>-267.42202801303114</c:v>
                </c:pt>
                <c:pt idx="105">
                  <c:v>-267.38050432312298</c:v>
                </c:pt>
                <c:pt idx="106">
                  <c:v>-267.32983669908583</c:v>
                </c:pt>
                <c:pt idx="107">
                  <c:v>-267.27007514374742</c:v>
                </c:pt>
                <c:pt idx="108">
                  <c:v>-267.20127863454769</c:v>
                </c:pt>
                <c:pt idx="109">
                  <c:v>-267.12351506533543</c:v>
                </c:pt>
                <c:pt idx="110">
                  <c:v>-267.03686117936485</c:v>
                </c:pt>
                <c:pt idx="111">
                  <c:v>-266.94140249355962</c:v>
                </c:pt>
                <c:pt idx="112">
                  <c:v>-266.8372332141177</c:v>
                </c:pt>
                <c:pt idx="113">
                  <c:v>-266.72445614354143</c:v>
                </c:pt>
                <c:pt idx="114">
                  <c:v>-266.60318257918374</c:v>
                </c:pt>
                <c:pt idx="115">
                  <c:v>-266.47353220341108</c:v>
                </c:pt>
                <c:pt idx="116">
                  <c:v>-266.33563296549147</c:v>
                </c:pt>
                <c:pt idx="117">
                  <c:v>-266.18962095532402</c:v>
                </c:pt>
                <c:pt idx="118">
                  <c:v>-266.03564026913443</c:v>
                </c:pt>
                <c:pt idx="119">
                  <c:v>-265.87384286726967</c:v>
                </c:pt>
                <c:pt idx="120">
                  <c:v>-265.70438842423141</c:v>
                </c:pt>
                <c:pt idx="121">
                  <c:v>-265.52744417109636</c:v>
                </c:pt>
                <c:pt idx="122">
                  <c:v>-265.34318473047966</c:v>
                </c:pt>
                <c:pt idx="123">
                  <c:v>-265.15179194420335</c:v>
                </c:pt>
                <c:pt idx="124">
                  <c:v>-264.95345469384029</c:v>
                </c:pt>
                <c:pt idx="125">
                  <c:v>-264.74836871431103</c:v>
                </c:pt>
                <c:pt idx="126">
                  <c:v>-264.53673640071702</c:v>
                </c:pt>
                <c:pt idx="127">
                  <c:v>-264.31876660860121</c:v>
                </c:pt>
                <c:pt idx="128">
                  <c:v>-264.09467444783246</c:v>
                </c:pt>
                <c:pt idx="129">
                  <c:v>-263.86468107031857</c:v>
                </c:pt>
                <c:pt idx="130">
                  <c:v>-263.62901345175572</c:v>
                </c:pt>
                <c:pt idx="131">
                  <c:v>-263.38790416763084</c:v>
                </c:pt>
                <c:pt idx="132">
                  <c:v>-263.14159116369797</c:v>
                </c:pt>
                <c:pt idx="133">
                  <c:v>-262.89031752115426</c:v>
                </c:pt>
                <c:pt idx="134">
                  <c:v>-262.63433121674819</c:v>
                </c:pt>
                <c:pt idx="135">
                  <c:v>-262.37388487805669</c:v>
                </c:pt>
                <c:pt idx="136">
                  <c:v>-262.10923553417194</c:v>
                </c:pt>
                <c:pt idx="137">
                  <c:v>-261.84064436204488</c:v>
                </c:pt>
                <c:pt idx="138">
                  <c:v>-261.56837642873495</c:v>
                </c:pt>
                <c:pt idx="139">
                  <c:v>-261.29270042982108</c:v>
                </c:pt>
                <c:pt idx="140">
                  <c:v>-261.01388842423137</c:v>
                </c:pt>
                <c:pt idx="141">
                  <c:v>-260.73221556575402</c:v>
                </c:pt>
                <c:pt idx="142">
                  <c:v>-260.44795983149351</c:v>
                </c:pt>
                <c:pt idx="143">
                  <c:v>-260.16140174754099</c:v>
                </c:pt>
                <c:pt idx="144">
                  <c:v>-259.87282411212868</c:v>
                </c:pt>
                <c:pt idx="145">
                  <c:v>-259.5825117165424</c:v>
                </c:pt>
                <c:pt idx="146">
                  <c:v>-259.29075106406674</c:v>
                </c:pt>
                <c:pt idx="147">
                  <c:v>-258.99783008724097</c:v>
                </c:pt>
                <c:pt idx="148">
                  <c:v>-258.70403786370451</c:v>
                </c:pt>
                <c:pt idx="149">
                  <c:v>-258.40966433091194</c:v>
                </c:pt>
                <c:pt idx="150">
                  <c:v>-258.11500000000001</c:v>
                </c:pt>
                <c:pt idx="151">
                  <c:v>-257.82033566908808</c:v>
                </c:pt>
                <c:pt idx="152">
                  <c:v>-257.5259621362955</c:v>
                </c:pt>
                <c:pt idx="153">
                  <c:v>-257.23216991275905</c:v>
                </c:pt>
                <c:pt idx="154">
                  <c:v>-256.93924893593328</c:v>
                </c:pt>
                <c:pt idx="155">
                  <c:v>-256.64748828345762</c:v>
                </c:pt>
                <c:pt idx="156">
                  <c:v>-256.35717588787134</c:v>
                </c:pt>
                <c:pt idx="157">
                  <c:v>-256.06859825245903</c:v>
                </c:pt>
                <c:pt idx="158">
                  <c:v>-255.78204016850651</c:v>
                </c:pt>
                <c:pt idx="159">
                  <c:v>-255.497784434246</c:v>
                </c:pt>
                <c:pt idx="160">
                  <c:v>-255.21611157576862</c:v>
                </c:pt>
                <c:pt idx="161">
                  <c:v>-254.93729957017894</c:v>
                </c:pt>
                <c:pt idx="162">
                  <c:v>-254.66162357126504</c:v>
                </c:pt>
                <c:pt idx="163">
                  <c:v>-254.38935563795513</c:v>
                </c:pt>
                <c:pt idx="164">
                  <c:v>-254.12076446582807</c:v>
                </c:pt>
                <c:pt idx="165">
                  <c:v>-253.85611512194333</c:v>
                </c:pt>
                <c:pt idx="166">
                  <c:v>-253.59566878325182</c:v>
                </c:pt>
                <c:pt idx="167">
                  <c:v>-253.33968247884576</c:v>
                </c:pt>
                <c:pt idx="168">
                  <c:v>-253.08840883630205</c:v>
                </c:pt>
                <c:pt idx="169">
                  <c:v>-252.84209583236918</c:v>
                </c:pt>
                <c:pt idx="170">
                  <c:v>-252.60098654824432</c:v>
                </c:pt>
                <c:pt idx="171">
                  <c:v>-252.36531892968145</c:v>
                </c:pt>
                <c:pt idx="172">
                  <c:v>-252.13532555216756</c:v>
                </c:pt>
                <c:pt idx="173">
                  <c:v>-251.91123339139884</c:v>
                </c:pt>
                <c:pt idx="174">
                  <c:v>-251.693263599283</c:v>
                </c:pt>
                <c:pt idx="175">
                  <c:v>-251.48163128568902</c:v>
                </c:pt>
                <c:pt idx="176">
                  <c:v>-251.27654530615976</c:v>
                </c:pt>
                <c:pt idx="177">
                  <c:v>-251.07820805579667</c:v>
                </c:pt>
                <c:pt idx="178">
                  <c:v>-250.88681526952033</c:v>
                </c:pt>
                <c:pt idx="179">
                  <c:v>-250.70255582890366</c:v>
                </c:pt>
                <c:pt idx="180">
                  <c:v>-250.52561157576864</c:v>
                </c:pt>
                <c:pt idx="181">
                  <c:v>-250.35615713273035</c:v>
                </c:pt>
                <c:pt idx="182">
                  <c:v>-250.19435973086561</c:v>
                </c:pt>
                <c:pt idx="183">
                  <c:v>-250.04037904467603</c:v>
                </c:pt>
                <c:pt idx="184">
                  <c:v>-249.89436703450852</c:v>
                </c:pt>
                <c:pt idx="185">
                  <c:v>-249.75646779658894</c:v>
                </c:pt>
                <c:pt idx="186">
                  <c:v>-249.62681742081628</c:v>
                </c:pt>
                <c:pt idx="187">
                  <c:v>-249.50554385645859</c:v>
                </c:pt>
                <c:pt idx="188">
                  <c:v>-249.39276678588232</c:v>
                </c:pt>
                <c:pt idx="189">
                  <c:v>-249.28859750644042</c:v>
                </c:pt>
                <c:pt idx="190">
                  <c:v>-249.19313882063517</c:v>
                </c:pt>
                <c:pt idx="191">
                  <c:v>-249.10648493466459</c:v>
                </c:pt>
                <c:pt idx="192">
                  <c:v>-249.02872136545233</c:v>
                </c:pt>
                <c:pt idx="193">
                  <c:v>-248.95992485625263</c:v>
                </c:pt>
                <c:pt idx="194">
                  <c:v>-248.90016330091419</c:v>
                </c:pt>
                <c:pt idx="195">
                  <c:v>-248.84949567687701</c:v>
                </c:pt>
                <c:pt idx="196">
                  <c:v>-248.80797198696888</c:v>
                </c:pt>
                <c:pt idx="197">
                  <c:v>-248.77563321005852</c:v>
                </c:pt>
                <c:pt idx="198">
                  <c:v>-248.7525112606144</c:v>
                </c:pt>
                <c:pt idx="199">
                  <c:v>-248.73862895720907</c:v>
                </c:pt>
                <c:pt idx="200">
                  <c:v>-248.73400000000001</c:v>
                </c:pt>
              </c:numCache>
            </c:numRef>
          </c:xVal>
          <c:yVal>
            <c:numRef>
              <c:f>Blad1!$AH$3:$AH$203</c:f>
              <c:numCache>
                <c:formatCode>General</c:formatCode>
                <c:ptCount val="201"/>
                <c:pt idx="0">
                  <c:v>9.8279999999999994</c:v>
                </c:pt>
                <c:pt idx="1">
                  <c:v>10.12266433091192</c:v>
                </c:pt>
                <c:pt idx="2">
                  <c:v>10.417037863704488</c:v>
                </c:pt>
                <c:pt idx="3">
                  <c:v>10.710830087240982</c:v>
                </c:pt>
                <c:pt idx="4">
                  <c:v>11.003751064066737</c:v>
                </c:pt>
                <c:pt idx="5">
                  <c:v>11.295511716542405</c:v>
                </c:pt>
                <c:pt idx="6">
                  <c:v>11.585824112128682</c:v>
                </c:pt>
                <c:pt idx="7">
                  <c:v>11.874401747540965</c:v>
                </c:pt>
                <c:pt idx="8">
                  <c:v>12.160959831493502</c:v>
                </c:pt>
                <c:pt idx="9">
                  <c:v>12.445215565754008</c:v>
                </c:pt>
                <c:pt idx="10">
                  <c:v>12.726888424231381</c:v>
                </c:pt>
                <c:pt idx="11">
                  <c:v>13.005700429821077</c:v>
                </c:pt>
                <c:pt idx="12">
                  <c:v>13.281376428734962</c:v>
                </c:pt>
                <c:pt idx="13">
                  <c:v>13.553644362044876</c:v>
                </c:pt>
                <c:pt idx="14">
                  <c:v>13.822235534171947</c:v>
                </c:pt>
                <c:pt idx="15">
                  <c:v>14.086884878056686</c:v>
                </c:pt>
                <c:pt idx="16">
                  <c:v>14.347331216748191</c:v>
                </c:pt>
                <c:pt idx="17">
                  <c:v>14.603317521154233</c:v>
                </c:pt>
                <c:pt idx="18">
                  <c:v>14.854591163697968</c:v>
                </c:pt>
                <c:pt idx="19">
                  <c:v>15.100904167630837</c:v>
                </c:pt>
                <c:pt idx="20">
                  <c:v>15.34201345175569</c:v>
                </c:pt>
                <c:pt idx="21">
                  <c:v>15.577681070318572</c:v>
                </c:pt>
                <c:pt idx="22">
                  <c:v>15.807674447832458</c:v>
                </c:pt>
                <c:pt idx="23">
                  <c:v>16.031766608601178</c:v>
                </c:pt>
                <c:pt idx="24">
                  <c:v>16.249736400717026</c:v>
                </c:pt>
                <c:pt idx="25">
                  <c:v>16.461368714311</c:v>
                </c:pt>
                <c:pt idx="26">
                  <c:v>16.666454693840262</c:v>
                </c:pt>
                <c:pt idx="27">
                  <c:v>16.86479194420334</c:v>
                </c:pt>
                <c:pt idx="28">
                  <c:v>17.056184730479679</c:v>
                </c:pt>
                <c:pt idx="29">
                  <c:v>17.24044417109635</c:v>
                </c:pt>
                <c:pt idx="30">
                  <c:v>17.41738842423138</c:v>
                </c:pt>
                <c:pt idx="31">
                  <c:v>17.586842867269663</c:v>
                </c:pt>
                <c:pt idx="32">
                  <c:v>17.748640269134402</c:v>
                </c:pt>
                <c:pt idx="33">
                  <c:v>17.902620955323997</c:v>
                </c:pt>
                <c:pt idx="34">
                  <c:v>18.048632965491485</c:v>
                </c:pt>
                <c:pt idx="35">
                  <c:v>18.186532203411076</c:v>
                </c:pt>
                <c:pt idx="36">
                  <c:v>18.316182579183732</c:v>
                </c:pt>
                <c:pt idx="37">
                  <c:v>18.437456143541425</c:v>
                </c:pt>
                <c:pt idx="38">
                  <c:v>18.550233214117686</c:v>
                </c:pt>
                <c:pt idx="39">
                  <c:v>18.654402493559587</c:v>
                </c:pt>
                <c:pt idx="40">
                  <c:v>18.749861179364835</c:v>
                </c:pt>
                <c:pt idx="41">
                  <c:v>18.836515065335401</c:v>
                </c:pt>
                <c:pt idx="42">
                  <c:v>18.914278634547689</c:v>
                </c:pt>
                <c:pt idx="43">
                  <c:v>18.983075143747389</c:v>
                </c:pt>
                <c:pt idx="44">
                  <c:v>19.042836699085825</c:v>
                </c:pt>
                <c:pt idx="45">
                  <c:v>19.093504323122986</c:v>
                </c:pt>
                <c:pt idx="46">
                  <c:v>19.135028013031118</c:v>
                </c:pt>
                <c:pt idx="47">
                  <c:v>19.167366789941493</c:v>
                </c:pt>
                <c:pt idx="48">
                  <c:v>19.190488739385614</c:v>
                </c:pt>
                <c:pt idx="49">
                  <c:v>19.204371042790928</c:v>
                </c:pt>
                <c:pt idx="50">
                  <c:v>19.209</c:v>
                </c:pt>
                <c:pt idx="51">
                  <c:v>19.204371042790928</c:v>
                </c:pt>
                <c:pt idx="52">
                  <c:v>19.190488739385614</c:v>
                </c:pt>
                <c:pt idx="53">
                  <c:v>19.167366789941493</c:v>
                </c:pt>
                <c:pt idx="54">
                  <c:v>19.135028013031118</c:v>
                </c:pt>
                <c:pt idx="55">
                  <c:v>19.093504323122986</c:v>
                </c:pt>
                <c:pt idx="56">
                  <c:v>19.042836699085829</c:v>
                </c:pt>
                <c:pt idx="57">
                  <c:v>18.983075143747389</c:v>
                </c:pt>
                <c:pt idx="58">
                  <c:v>18.914278634547689</c:v>
                </c:pt>
                <c:pt idx="59">
                  <c:v>18.836515065335405</c:v>
                </c:pt>
                <c:pt idx="60">
                  <c:v>18.749861179364835</c:v>
                </c:pt>
                <c:pt idx="61">
                  <c:v>18.654402493559587</c:v>
                </c:pt>
                <c:pt idx="62">
                  <c:v>18.550233214117686</c:v>
                </c:pt>
                <c:pt idx="63">
                  <c:v>18.437456143541425</c:v>
                </c:pt>
                <c:pt idx="64">
                  <c:v>18.316182579183728</c:v>
                </c:pt>
                <c:pt idx="65">
                  <c:v>18.18653220341108</c:v>
                </c:pt>
                <c:pt idx="66">
                  <c:v>18.048632965491485</c:v>
                </c:pt>
                <c:pt idx="67">
                  <c:v>17.902620955323997</c:v>
                </c:pt>
                <c:pt idx="68">
                  <c:v>17.748640269134402</c:v>
                </c:pt>
                <c:pt idx="69">
                  <c:v>17.586842867269663</c:v>
                </c:pt>
                <c:pt idx="70">
                  <c:v>17.417388424231383</c:v>
                </c:pt>
                <c:pt idx="71">
                  <c:v>17.24044417109635</c:v>
                </c:pt>
                <c:pt idx="72">
                  <c:v>17.056184730479679</c:v>
                </c:pt>
                <c:pt idx="73">
                  <c:v>16.864791944203343</c:v>
                </c:pt>
                <c:pt idx="74">
                  <c:v>16.666454693840262</c:v>
                </c:pt>
                <c:pt idx="75">
                  <c:v>16.461368714311003</c:v>
                </c:pt>
                <c:pt idx="76">
                  <c:v>16.24973640071703</c:v>
                </c:pt>
                <c:pt idx="77">
                  <c:v>16.031766608601178</c:v>
                </c:pt>
                <c:pt idx="78">
                  <c:v>15.807674447832458</c:v>
                </c:pt>
                <c:pt idx="79">
                  <c:v>15.577681070318571</c:v>
                </c:pt>
                <c:pt idx="80">
                  <c:v>15.34201345175569</c:v>
                </c:pt>
                <c:pt idx="81">
                  <c:v>15.100904167630839</c:v>
                </c:pt>
                <c:pt idx="82">
                  <c:v>14.85459116369797</c:v>
                </c:pt>
                <c:pt idx="83">
                  <c:v>14.603317521154231</c:v>
                </c:pt>
                <c:pt idx="84">
                  <c:v>14.34733121674819</c:v>
                </c:pt>
                <c:pt idx="85">
                  <c:v>14.086884878056688</c:v>
                </c:pt>
                <c:pt idx="86">
                  <c:v>13.822235534171949</c:v>
                </c:pt>
                <c:pt idx="87">
                  <c:v>13.553644362044881</c:v>
                </c:pt>
                <c:pt idx="88">
                  <c:v>13.281376428734966</c:v>
                </c:pt>
                <c:pt idx="89">
                  <c:v>13.005700429821077</c:v>
                </c:pt>
                <c:pt idx="90">
                  <c:v>12.726888424231383</c:v>
                </c:pt>
                <c:pt idx="91">
                  <c:v>12.445215565754012</c:v>
                </c:pt>
                <c:pt idx="92">
                  <c:v>12.160959831493507</c:v>
                </c:pt>
                <c:pt idx="93">
                  <c:v>11.874401747540967</c:v>
                </c:pt>
                <c:pt idx="94">
                  <c:v>11.585824112128682</c:v>
                </c:pt>
                <c:pt idx="95">
                  <c:v>11.295511716542407</c:v>
                </c:pt>
                <c:pt idx="96">
                  <c:v>11.003751064066741</c:v>
                </c:pt>
                <c:pt idx="97">
                  <c:v>10.710830087240982</c:v>
                </c:pt>
                <c:pt idx="98">
                  <c:v>10.41703786370449</c:v>
                </c:pt>
                <c:pt idx="99">
                  <c:v>10.12266433091192</c:v>
                </c:pt>
                <c:pt idx="100">
                  <c:v>9.8280000000000012</c:v>
                </c:pt>
                <c:pt idx="101">
                  <c:v>9.5333356690880802</c:v>
                </c:pt>
                <c:pt idx="102">
                  <c:v>9.2389621362955108</c:v>
                </c:pt>
                <c:pt idx="103">
                  <c:v>8.9451699127590185</c:v>
                </c:pt>
                <c:pt idx="104">
                  <c:v>8.6522489359332617</c:v>
                </c:pt>
                <c:pt idx="105">
                  <c:v>8.3604882834575953</c:v>
                </c:pt>
                <c:pt idx="106">
                  <c:v>8.070175887871315</c:v>
                </c:pt>
                <c:pt idx="107">
                  <c:v>7.7815982524590339</c:v>
                </c:pt>
                <c:pt idx="108">
                  <c:v>7.4950401685064989</c:v>
                </c:pt>
                <c:pt idx="109">
                  <c:v>7.2107844342459932</c:v>
                </c:pt>
                <c:pt idx="110">
                  <c:v>6.9291115757686192</c:v>
                </c:pt>
                <c:pt idx="111">
                  <c:v>6.6502995701789196</c:v>
                </c:pt>
                <c:pt idx="112">
                  <c:v>6.3746235712650359</c:v>
                </c:pt>
                <c:pt idx="113">
                  <c:v>6.1023556379551245</c:v>
                </c:pt>
                <c:pt idx="114">
                  <c:v>5.8337644658280565</c:v>
                </c:pt>
                <c:pt idx="115">
                  <c:v>5.5691151219433079</c:v>
                </c:pt>
                <c:pt idx="116">
                  <c:v>5.3086687832518074</c:v>
                </c:pt>
                <c:pt idx="117">
                  <c:v>5.0526824788457674</c:v>
                </c:pt>
                <c:pt idx="118">
                  <c:v>4.8014088363020333</c:v>
                </c:pt>
                <c:pt idx="119">
                  <c:v>4.5550958323691653</c:v>
                </c:pt>
                <c:pt idx="120">
                  <c:v>4.3139865482443129</c:v>
                </c:pt>
                <c:pt idx="121">
                  <c:v>4.0783189296814255</c:v>
                </c:pt>
                <c:pt idx="122">
                  <c:v>3.8483255521675419</c:v>
                </c:pt>
                <c:pt idx="123">
                  <c:v>3.6242333913988229</c:v>
                </c:pt>
                <c:pt idx="124">
                  <c:v>3.4062635992829735</c:v>
                </c:pt>
                <c:pt idx="125">
                  <c:v>3.1946312856890007</c:v>
                </c:pt>
                <c:pt idx="126">
                  <c:v>2.9895453061597372</c:v>
                </c:pt>
                <c:pt idx="127">
                  <c:v>2.791208055796659</c:v>
                </c:pt>
                <c:pt idx="128">
                  <c:v>2.5998152695203194</c:v>
                </c:pt>
                <c:pt idx="129">
                  <c:v>2.4155558289036474</c:v>
                </c:pt>
                <c:pt idx="130">
                  <c:v>2.2386115757686182</c:v>
                </c:pt>
                <c:pt idx="131">
                  <c:v>2.0691571327303366</c:v>
                </c:pt>
                <c:pt idx="132">
                  <c:v>1.9073597308655934</c:v>
                </c:pt>
                <c:pt idx="133">
                  <c:v>1.7533790446760023</c:v>
                </c:pt>
                <c:pt idx="134">
                  <c:v>1.6073670345085151</c:v>
                </c:pt>
                <c:pt idx="135">
                  <c:v>1.4694677965889209</c:v>
                </c:pt>
                <c:pt idx="136">
                  <c:v>1.3398174208162672</c:v>
                </c:pt>
                <c:pt idx="137">
                  <c:v>1.2185438564585702</c:v>
                </c:pt>
                <c:pt idx="138">
                  <c:v>1.105766785882313</c:v>
                </c:pt>
                <c:pt idx="139">
                  <c:v>1.0015975064404099</c:v>
                </c:pt>
                <c:pt idx="140">
                  <c:v>0.90613882063516371</c:v>
                </c:pt>
                <c:pt idx="141">
                  <c:v>0.81948493466459738</c:v>
                </c:pt>
                <c:pt idx="142">
                  <c:v>0.74172136545231027</c:v>
                </c:pt>
                <c:pt idx="143">
                  <c:v>0.67292485625261023</c:v>
                </c:pt>
                <c:pt idx="144">
                  <c:v>0.61316330091417015</c:v>
                </c:pt>
                <c:pt idx="145">
                  <c:v>0.5624956768770133</c:v>
                </c:pt>
                <c:pt idx="146">
                  <c:v>0.52097198696888292</c:v>
                </c:pt>
                <c:pt idx="147">
                  <c:v>0.4886332100585058</c:v>
                </c:pt>
                <c:pt idx="148">
                  <c:v>0.46551126061438453</c:v>
                </c:pt>
                <c:pt idx="149">
                  <c:v>0.45162895720907059</c:v>
                </c:pt>
                <c:pt idx="150">
                  <c:v>0.44699999999999918</c:v>
                </c:pt>
                <c:pt idx="151">
                  <c:v>0.45162895720907059</c:v>
                </c:pt>
                <c:pt idx="152">
                  <c:v>0.46551126061438453</c:v>
                </c:pt>
                <c:pt idx="153">
                  <c:v>0.4886332100585058</c:v>
                </c:pt>
                <c:pt idx="154">
                  <c:v>0.52097198696888292</c:v>
                </c:pt>
                <c:pt idx="155">
                  <c:v>0.56249567687701152</c:v>
                </c:pt>
                <c:pt idx="156">
                  <c:v>0.61316330091417015</c:v>
                </c:pt>
                <c:pt idx="157">
                  <c:v>0.67292485625260845</c:v>
                </c:pt>
                <c:pt idx="158">
                  <c:v>0.74172136545231027</c:v>
                </c:pt>
                <c:pt idx="159">
                  <c:v>0.8194849346645956</c:v>
                </c:pt>
                <c:pt idx="160">
                  <c:v>0.90613882063516371</c:v>
                </c:pt>
                <c:pt idx="161">
                  <c:v>1.0015975064404099</c:v>
                </c:pt>
                <c:pt idx="162">
                  <c:v>1.1057667858823113</c:v>
                </c:pt>
                <c:pt idx="163">
                  <c:v>1.2185438564585684</c:v>
                </c:pt>
                <c:pt idx="164">
                  <c:v>1.3398174208162672</c:v>
                </c:pt>
                <c:pt idx="165">
                  <c:v>1.4694677965889156</c:v>
                </c:pt>
                <c:pt idx="166">
                  <c:v>1.6073670345085169</c:v>
                </c:pt>
                <c:pt idx="167">
                  <c:v>1.7533790446760058</c:v>
                </c:pt>
                <c:pt idx="168">
                  <c:v>1.907359730865597</c:v>
                </c:pt>
                <c:pt idx="169">
                  <c:v>2.0691571327303349</c:v>
                </c:pt>
                <c:pt idx="170">
                  <c:v>2.2386115757686165</c:v>
                </c:pt>
                <c:pt idx="171">
                  <c:v>2.4155558289036456</c:v>
                </c:pt>
                <c:pt idx="172">
                  <c:v>2.5998152695203167</c:v>
                </c:pt>
                <c:pt idx="173">
                  <c:v>2.7912080557966537</c:v>
                </c:pt>
                <c:pt idx="174">
                  <c:v>2.9895453061597319</c:v>
                </c:pt>
                <c:pt idx="175">
                  <c:v>3.1946312856889891</c:v>
                </c:pt>
                <c:pt idx="176">
                  <c:v>3.4062635992829682</c:v>
                </c:pt>
                <c:pt idx="177">
                  <c:v>3.6242333913988238</c:v>
                </c:pt>
                <c:pt idx="178">
                  <c:v>3.8483255521675419</c:v>
                </c:pt>
                <c:pt idx="179">
                  <c:v>4.0783189296814273</c:v>
                </c:pt>
                <c:pt idx="180">
                  <c:v>4.3139865482443067</c:v>
                </c:pt>
                <c:pt idx="181">
                  <c:v>4.555095832369159</c:v>
                </c:pt>
                <c:pt idx="182">
                  <c:v>4.8014088363020271</c:v>
                </c:pt>
                <c:pt idx="183">
                  <c:v>5.0526824788457594</c:v>
                </c:pt>
                <c:pt idx="184">
                  <c:v>5.3086687832518002</c:v>
                </c:pt>
                <c:pt idx="185">
                  <c:v>5.5691151219433088</c:v>
                </c:pt>
                <c:pt idx="186">
                  <c:v>5.8337644658280494</c:v>
                </c:pt>
                <c:pt idx="187">
                  <c:v>6.1023556379551245</c:v>
                </c:pt>
                <c:pt idx="188">
                  <c:v>6.3746235712650368</c:v>
                </c:pt>
                <c:pt idx="189">
                  <c:v>6.6502995701789205</c:v>
                </c:pt>
                <c:pt idx="190">
                  <c:v>6.9291115757686157</c:v>
                </c:pt>
                <c:pt idx="191">
                  <c:v>7.2107844342459853</c:v>
                </c:pt>
                <c:pt idx="192">
                  <c:v>7.4950401685064918</c:v>
                </c:pt>
                <c:pt idx="193">
                  <c:v>7.7815982524590268</c:v>
                </c:pt>
                <c:pt idx="194">
                  <c:v>8.0701758878713168</c:v>
                </c:pt>
                <c:pt idx="195">
                  <c:v>8.3604882834575918</c:v>
                </c:pt>
                <c:pt idx="196">
                  <c:v>8.6522489359332582</c:v>
                </c:pt>
                <c:pt idx="197">
                  <c:v>8.9451699127590114</c:v>
                </c:pt>
                <c:pt idx="198">
                  <c:v>9.2389621362955126</c:v>
                </c:pt>
                <c:pt idx="199">
                  <c:v>9.5333356690880766</c:v>
                </c:pt>
                <c:pt idx="200">
                  <c:v>9.8279999999999976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2-4CDA-85E1-8E674974790B}"/>
            </c:ext>
          </c:extLst>
        </c:ser>
        <c:ser>
          <c:idx val="2"/>
          <c:order val="2"/>
          <c:tx>
            <c:v>A</c:v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Blad1!$B$4</c:f>
              <c:numCache>
                <c:formatCode>General</c:formatCode>
                <c:ptCount val="1"/>
                <c:pt idx="0">
                  <c:v>-251.11500000000001</c:v>
                </c:pt>
              </c:numCache>
            </c:numRef>
          </c:xVal>
          <c:yVal>
            <c:numRef>
              <c:f>Blad1!$C$4</c:f>
              <c:numCache>
                <c:formatCode>General</c:formatCode>
                <c:ptCount val="1"/>
                <c:pt idx="0">
                  <c:v>7.5549999999999997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E2-4CDA-85E1-8E674974790B}"/>
            </c:ext>
          </c:extLst>
        </c:ser>
        <c:ser>
          <c:idx val="3"/>
          <c:order val="3"/>
          <c:tx>
            <c:v>B</c:v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Blad1!$B$5</c:f>
              <c:numCache>
                <c:formatCode>General</c:formatCode>
                <c:ptCount val="1"/>
                <c:pt idx="0">
                  <c:v>-258.11500000000001</c:v>
                </c:pt>
              </c:numCache>
            </c:numRef>
          </c:xVal>
          <c:yVal>
            <c:numRef>
              <c:f>Blad1!$C$5</c:f>
              <c:numCache>
                <c:formatCode>General</c:formatCode>
                <c:ptCount val="1"/>
                <c:pt idx="0">
                  <c:v>9.8279999999999994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2-4CDA-85E1-8E674974790B}"/>
            </c:ext>
          </c:extLst>
        </c:ser>
        <c:ser>
          <c:idx val="4"/>
          <c:order val="4"/>
          <c:tx>
            <c:v>P</c:v>
          </c:tx>
          <c:marker>
            <c:symbol val="circle"/>
            <c:size val="5"/>
            <c:spPr>
              <a:solidFill>
                <a:srgbClr val="0070C0"/>
              </a:solidFill>
            </c:spPr>
          </c:marker>
          <c:xVal>
            <c:numRef>
              <c:f>Blad1!$B$6</c:f>
              <c:numCache>
                <c:formatCode>General</c:formatCode>
                <c:ptCount val="1"/>
                <c:pt idx="0">
                  <c:v>-251.816</c:v>
                </c:pt>
              </c:numCache>
            </c:numRef>
          </c:xVal>
          <c:yVal>
            <c:numRef>
              <c:f>Blad1!$C$6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E2-4CDA-85E1-8E674974790B}"/>
            </c:ext>
          </c:extLst>
        </c:ser>
        <c:ser>
          <c:idx val="5"/>
          <c:order val="5"/>
          <c:tx>
            <c:v>V</c:v>
          </c:tx>
          <c:spPr>
            <a:ln w="22225">
              <a:solidFill>
                <a:srgbClr val="0070C0"/>
              </a:solidFill>
              <a:tailEnd type="triangle" w="lg" len="lg"/>
            </a:ln>
          </c:spPr>
          <c:marker>
            <c:symbol val="none"/>
          </c:marker>
          <c:xVal>
            <c:numRef>
              <c:f>(Blad1!$B$6,Blad1!$B$8)</c:f>
              <c:numCache>
                <c:formatCode>General</c:formatCode>
                <c:ptCount val="2"/>
                <c:pt idx="0">
                  <c:v>-251.816</c:v>
                </c:pt>
                <c:pt idx="1">
                  <c:v>-251.816</c:v>
                </c:pt>
              </c:numCache>
            </c:numRef>
          </c:xVal>
          <c:yVal>
            <c:numRef>
              <c:f>(Blad1!$C$6,Blad1!$C$8)</c:f>
              <c:numCache>
                <c:formatCode>General</c:formatCode>
                <c:ptCount val="2"/>
                <c:pt idx="0">
                  <c:v>4</c:v>
                </c:pt>
                <c:pt idx="1">
                  <c:v>3.919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E2-4CDA-85E1-8E674974790B}"/>
            </c:ext>
          </c:extLst>
        </c:ser>
        <c:ser>
          <c:idx val="6"/>
          <c:order val="6"/>
          <c:tx>
            <c:v>AB</c:v>
          </c:tx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(Blad1!$B$4,Blad1!$B$5)</c:f>
              <c:numCache>
                <c:formatCode>General</c:formatCode>
                <c:ptCount val="2"/>
                <c:pt idx="0">
                  <c:v>-251.11500000000001</c:v>
                </c:pt>
                <c:pt idx="1">
                  <c:v>-258.11500000000001</c:v>
                </c:pt>
              </c:numCache>
            </c:numRef>
          </c:xVal>
          <c:yVal>
            <c:numRef>
              <c:f>(Blad1!$C$4,Blad1!$C$5)</c:f>
              <c:numCache>
                <c:formatCode>General</c:formatCode>
                <c:ptCount val="2"/>
                <c:pt idx="0">
                  <c:v>7.5549999999999997</c:v>
                </c:pt>
                <c:pt idx="1">
                  <c:v>9.8279999999999994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E2-4CDA-85E1-8E674974790B}"/>
            </c:ext>
          </c:extLst>
        </c:ser>
        <c:ser>
          <c:idx val="9"/>
          <c:order val="7"/>
          <c:tx>
            <c:v>LPn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(Blad1!$B$4,Blad1!$B$8)</c:f>
              <c:numCache>
                <c:formatCode>General</c:formatCode>
                <c:ptCount val="2"/>
                <c:pt idx="0">
                  <c:v>-251.11500000000001</c:v>
                </c:pt>
                <c:pt idx="1">
                  <c:v>-251.816</c:v>
                </c:pt>
              </c:numCache>
            </c:numRef>
          </c:xVal>
          <c:yVal>
            <c:numRef>
              <c:f>(Blad1!$C$4,Blad1!$C$8)</c:f>
              <c:numCache>
                <c:formatCode>General</c:formatCode>
                <c:ptCount val="2"/>
                <c:pt idx="0">
                  <c:v>7.5549999999999997</c:v>
                </c:pt>
                <c:pt idx="1">
                  <c:v>3.919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E2-4CDA-85E1-8E674974790B}"/>
            </c:ext>
          </c:extLst>
        </c:ser>
        <c:ser>
          <c:idx val="10"/>
          <c:order val="8"/>
          <c:tx>
            <c:v>RPn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(Blad1!$B$5,Blad1!$B$8)</c:f>
              <c:numCache>
                <c:formatCode>General</c:formatCode>
                <c:ptCount val="2"/>
                <c:pt idx="0">
                  <c:v>-258.11500000000001</c:v>
                </c:pt>
                <c:pt idx="1">
                  <c:v>-251.816</c:v>
                </c:pt>
              </c:numCache>
            </c:numRef>
          </c:xVal>
          <c:yVal>
            <c:numRef>
              <c:f>(Blad1!$C$5,Blad1!$C$8)</c:f>
              <c:numCache>
                <c:formatCode>General</c:formatCode>
                <c:ptCount val="2"/>
                <c:pt idx="0">
                  <c:v>9.8279999999999994</c:v>
                </c:pt>
                <c:pt idx="1">
                  <c:v>3.919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2-4CDA-85E1-8E674974790B}"/>
            </c:ext>
          </c:extLst>
        </c:ser>
        <c:ser>
          <c:idx val="7"/>
          <c:order val="9"/>
          <c:tx>
            <c:v>Pn_L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(Blad1!$B$6,Blad1!$C$23)</c:f>
              <c:numCache>
                <c:formatCode>General</c:formatCode>
                <c:ptCount val="2"/>
                <c:pt idx="0">
                  <c:v>-251.816</c:v>
                </c:pt>
                <c:pt idx="1">
                  <c:v>-251.56513358459677</c:v>
                </c:pt>
              </c:numCache>
            </c:numRef>
          </c:xVal>
          <c:yVal>
            <c:numRef>
              <c:f>(Blad1!$C$6,Blad1!$D$23)</c:f>
              <c:numCache>
                <c:formatCode>General</c:formatCode>
                <c:ptCount val="2"/>
                <c:pt idx="0">
                  <c:v>4</c:v>
                </c:pt>
                <c:pt idx="1">
                  <c:v>5.2202129620629929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E2-4CDA-85E1-8E674974790B}"/>
            </c:ext>
          </c:extLst>
        </c:ser>
        <c:ser>
          <c:idx val="8"/>
          <c:order val="10"/>
          <c:tx>
            <c:v>Pn_R</c:v>
          </c:tx>
          <c:spPr>
            <a:ln w="158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(Blad1!$B$6,Blad1!$C$31)</c:f>
              <c:numCache>
                <c:formatCode>General</c:formatCode>
                <c:ptCount val="2"/>
                <c:pt idx="0">
                  <c:v>-251.816</c:v>
                </c:pt>
                <c:pt idx="1">
                  <c:v>-251.45556959122823</c:v>
                </c:pt>
              </c:numCache>
            </c:numRef>
          </c:xVal>
          <c:yVal>
            <c:numRef>
              <c:f>(Blad1!$C$6,Blad1!$D$31)</c:f>
              <c:numCache>
                <c:formatCode>General</c:formatCode>
                <c:ptCount val="2"/>
                <c:pt idx="0">
                  <c:v>4</c:v>
                </c:pt>
                <c:pt idx="1">
                  <c:v>3.5808854920729649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AE2-4CDA-85E1-8E674974790B}"/>
            </c:ext>
          </c:extLst>
        </c:ser>
        <c:ser>
          <c:idx val="11"/>
          <c:order val="11"/>
          <c:tx>
            <c:v>PX_L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(Blad1!$B$6,Blad1!$C$45)</c:f>
              <c:numCache>
                <c:formatCode>General</c:formatCode>
                <c:ptCount val="2"/>
                <c:pt idx="0">
                  <c:v>-251.816</c:v>
                </c:pt>
                <c:pt idx="1">
                  <c:v>-251.816</c:v>
                </c:pt>
              </c:numCache>
            </c:numRef>
          </c:xVal>
          <c:yVal>
            <c:numRef>
              <c:f>(Blad1!$C$6,Blad1!$D$45)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AE2-4CDA-85E1-8E674974790B}"/>
            </c:ext>
          </c:extLst>
        </c:ser>
        <c:ser>
          <c:idx val="12"/>
          <c:order val="12"/>
          <c:tx>
            <c:v>PX_R</c:v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(Blad1!$B$8,Blad1!$C$59)</c:f>
              <c:numCache>
                <c:formatCode>General</c:formatCode>
                <c:ptCount val="2"/>
                <c:pt idx="0">
                  <c:v>-251.816</c:v>
                </c:pt>
                <c:pt idx="1">
                  <c:v>-251.816</c:v>
                </c:pt>
              </c:numCache>
            </c:numRef>
          </c:xVal>
          <c:yVal>
            <c:numRef>
              <c:f>(Blad1!$C$8,Blad1!$D$59)</c:f>
              <c:numCache>
                <c:formatCode>General</c:formatCode>
                <c:ptCount val="2"/>
                <c:pt idx="0">
                  <c:v>3.919</c:v>
                </c:pt>
                <c:pt idx="1">
                  <c:v>3.1808551241905416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AE2-4CDA-85E1-8E674974790B}"/>
            </c:ext>
          </c:extLst>
        </c:ser>
        <c:ser>
          <c:idx val="13"/>
          <c:order val="13"/>
          <c:tx>
            <c:v>Veff</c:v>
          </c:tx>
          <c:spPr>
            <a:ln>
              <a:solidFill>
                <a:srgbClr val="FF0000"/>
              </a:solidFill>
              <a:tailEnd type="triangle" w="lg" len="lg"/>
            </a:ln>
          </c:spPr>
          <c:marker>
            <c:symbol val="none"/>
          </c:marker>
          <c:xVal>
            <c:numRef>
              <c:f>(Blad1!$B$6,Blad1!$B$11)</c:f>
              <c:numCache>
                <c:formatCode>General</c:formatCode>
                <c:ptCount val="2"/>
                <c:pt idx="0">
                  <c:v>-251.816</c:v>
                </c:pt>
                <c:pt idx="1">
                  <c:v>-251.56513358459677</c:v>
                </c:pt>
              </c:numCache>
            </c:numRef>
          </c:xVal>
          <c:yVal>
            <c:numRef>
              <c:f>(Blad1!$C$6,Blad1!$C$11)</c:f>
              <c:numCache>
                <c:formatCode>General</c:formatCode>
                <c:ptCount val="2"/>
                <c:pt idx="0">
                  <c:v>4</c:v>
                </c:pt>
                <c:pt idx="1">
                  <c:v>5.2202129620629929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AE2-4CDA-85E1-8E674974790B}"/>
            </c:ext>
          </c:extLst>
        </c:ser>
        <c:ser>
          <c:idx val="14"/>
          <c:order val="14"/>
          <c:tx>
            <c:v>Invalid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Blad1!$C$78</c:f>
              <c:numCache>
                <c:formatCode>General</c:formatCode>
                <c:ptCount val="1"/>
                <c:pt idx="0">
                  <c:v>-254.57919340943357</c:v>
                </c:pt>
              </c:numCache>
            </c:numRef>
          </c:xVal>
          <c:yVal>
            <c:numRef>
              <c:f>Blad1!$D$78</c:f>
              <c:numCache>
                <c:formatCode>General</c:formatCode>
                <c:ptCount val="1"/>
                <c:pt idx="0">
                  <c:v>8.6798730885203526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AE2-4CDA-85E1-8E674974790B}"/>
            </c:ext>
          </c:extLst>
        </c:ser>
        <c:ser>
          <c:idx val="15"/>
          <c:order val="15"/>
          <c:tx>
            <c:v>Intersect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(Blad1!$C$103,Blad1!$C$107)</c:f>
              <c:numCache>
                <c:formatCode>General</c:formatCode>
                <c:ptCount val="2"/>
                <c:pt idx="0">
                  <c:v>-254.57460467439671</c:v>
                </c:pt>
                <c:pt idx="1">
                  <c:v>-252.73950582516497</c:v>
                </c:pt>
              </c:numCache>
            </c:numRef>
          </c:xVal>
          <c:yVal>
            <c:numRef>
              <c:f>(Blad1!$D$103,Blad1!$D$107)</c:f>
              <c:numCache>
                <c:formatCode>General</c:formatCode>
                <c:ptCount val="2"/>
                <c:pt idx="0">
                  <c:v>8.678383060700531</c:v>
                </c:pt>
                <c:pt idx="1">
                  <c:v>6.4114658420206787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AE2-4CDA-85E1-8E674974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2384"/>
        <c:axId val="102846464"/>
      </c:scatterChart>
      <c:valAx>
        <c:axId val="1028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46464"/>
        <c:crosses val="autoZero"/>
        <c:crossBetween val="midCat"/>
      </c:valAx>
      <c:valAx>
        <c:axId val="10284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28323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393669483425111"/>
          <c:y val="0.90019056323101898"/>
          <c:w val="0.71512059298641462"/>
          <c:h val="5.350548841550562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XZ</a:t>
            </a:r>
            <a:r>
              <a:rPr lang="en-GB" baseline="0"/>
              <a:t> - view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8865530989488943E-3"/>
          <c:y val="3.9619651347068147E-4"/>
          <c:w val="0.99217625806808707"/>
          <c:h val="0.98735048296056227"/>
        </c:manualLayout>
      </c:layout>
      <c:scatterChart>
        <c:scatterStyle val="smoothMarker"/>
        <c:varyColors val="0"/>
        <c:ser>
          <c:idx val="0"/>
          <c:order val="0"/>
          <c:tx>
            <c:v>Circle L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Blad1!$AC$3:$AC$203</c:f>
              <c:numCache>
                <c:formatCode>General</c:formatCode>
                <c:ptCount val="201"/>
                <c:pt idx="0">
                  <c:v>-241.92400000000001</c:v>
                </c:pt>
                <c:pt idx="1">
                  <c:v>-241.92853520367856</c:v>
                </c:pt>
                <c:pt idx="2">
                  <c:v>-241.94213633901578</c:v>
                </c:pt>
                <c:pt idx="3">
                  <c:v>-241.96478998333311</c:v>
                </c:pt>
                <c:pt idx="4">
                  <c:v>-241.99647378021865</c:v>
                </c:pt>
                <c:pt idx="5">
                  <c:v>-242.03715646159009</c:v>
                </c:pt>
                <c:pt idx="6">
                  <c:v>-242.08679787855263</c:v>
                </c:pt>
                <c:pt idx="7">
                  <c:v>-242.14534904102098</c:v>
                </c:pt>
                <c:pt idx="8">
                  <c:v>-242.21275216606676</c:v>
                </c:pt>
                <c:pt idx="9">
                  <c:v>-242.28894073494322</c:v>
                </c:pt>
                <c:pt idx="10">
                  <c:v>-242.37383955873125</c:v>
                </c:pt>
                <c:pt idx="11">
                  <c:v>-242.46736485254172</c:v>
                </c:pt>
                <c:pt idx="12">
                  <c:v>-242.5694243182011</c:v>
                </c:pt>
                <c:pt idx="13">
                  <c:v>-242.67991723533854</c:v>
                </c:pt>
                <c:pt idx="14">
                  <c:v>-242.79873456078482</c:v>
                </c:pt>
                <c:pt idx="15">
                  <c:v>-242.92575903618473</c:v>
                </c:pt>
                <c:pt idx="16">
                  <c:v>-243.06086530371687</c:v>
                </c:pt>
                <c:pt idx="17">
                  <c:v>-243.20392002980677</c:v>
                </c:pt>
                <c:pt idx="18">
                  <c:v>-243.35478203671099</c:v>
                </c:pt>
                <c:pt idx="19">
                  <c:v>-243.51330244184251</c:v>
                </c:pt>
                <c:pt idx="20">
                  <c:v>-243.67932480469986</c:v>
                </c:pt>
                <c:pt idx="21">
                  <c:v>-243.85268528125505</c:v>
                </c:pt>
                <c:pt idx="22">
                  <c:v>-244.03321278564772</c:v>
                </c:pt>
                <c:pt idx="23">
                  <c:v>-244.22072915902646</c:v>
                </c:pt>
                <c:pt idx="24">
                  <c:v>-244.41504934536982</c:v>
                </c:pt>
                <c:pt idx="25">
                  <c:v>-244.61598157411444</c:v>
                </c:pt>
                <c:pt idx="26">
                  <c:v>-244.82332754940944</c:v>
                </c:pt>
                <c:pt idx="27">
                  <c:v>-245.03688264581032</c:v>
                </c:pt>
                <c:pt idx="28">
                  <c:v>-245.25643611021979</c:v>
                </c:pt>
                <c:pt idx="29">
                  <c:v>-245.48177126987551</c:v>
                </c:pt>
                <c:pt idx="30">
                  <c:v>-245.71266574617988</c:v>
                </c:pt>
                <c:pt idx="31">
                  <c:v>-245.94889167416108</c:v>
                </c:pt>
                <c:pt idx="32">
                  <c:v>-246.19021592734805</c:v>
                </c:pt>
                <c:pt idx="33">
                  <c:v>-246.43640034783834</c:v>
                </c:pt>
                <c:pt idx="34">
                  <c:v>-246.68720198133116</c:v>
                </c:pt>
                <c:pt idx="35">
                  <c:v>-246.94237331689382</c:v>
                </c:pt>
                <c:pt idx="36">
                  <c:v>-247.20166253122542</c:v>
                </c:pt>
                <c:pt idx="37">
                  <c:v>-247.46481373717575</c:v>
                </c:pt>
                <c:pt idx="38">
                  <c:v>-247.73156723627514</c:v>
                </c:pt>
                <c:pt idx="39">
                  <c:v>-248.00165977502553</c:v>
                </c:pt>
                <c:pt idx="40">
                  <c:v>-248.27482480469988</c:v>
                </c:pt>
                <c:pt idx="41">
                  <c:v>-248.55079274439345</c:v>
                </c:pt>
                <c:pt idx="42">
                  <c:v>-248.82929124706783</c:v>
                </c:pt>
                <c:pt idx="43">
                  <c:v>-249.11004546832439</c:v>
                </c:pt>
                <c:pt idx="44">
                  <c:v>-249.39277833764262</c:v>
                </c:pt>
                <c:pt idx="45">
                  <c:v>-249.67721083181524</c:v>
                </c:pt>
                <c:pt idx="46">
                  <c:v>-249.96306225031049</c:v>
                </c:pt>
                <c:pt idx="47">
                  <c:v>-250.25005049228955</c:v>
                </c:pt>
                <c:pt idx="48">
                  <c:v>-250.53789233500609</c:v>
                </c:pt>
                <c:pt idx="49">
                  <c:v>-250.82630371331294</c:v>
                </c:pt>
                <c:pt idx="50">
                  <c:v>-251.11500000000001</c:v>
                </c:pt>
                <c:pt idx="51">
                  <c:v>-251.40369628668708</c:v>
                </c:pt>
                <c:pt idx="52">
                  <c:v>-251.69210766499393</c:v>
                </c:pt>
                <c:pt idx="53">
                  <c:v>-251.97994950771047</c:v>
                </c:pt>
                <c:pt idx="54">
                  <c:v>-252.26693774968953</c:v>
                </c:pt>
                <c:pt idx="55">
                  <c:v>-252.55278916818477</c:v>
                </c:pt>
                <c:pt idx="56">
                  <c:v>-252.83722166235739</c:v>
                </c:pt>
                <c:pt idx="57">
                  <c:v>-253.11995453167563</c:v>
                </c:pt>
                <c:pt idx="58">
                  <c:v>-253.40070875293219</c:v>
                </c:pt>
                <c:pt idx="59">
                  <c:v>-253.67920725560657</c:v>
                </c:pt>
                <c:pt idx="60">
                  <c:v>-253.95517519530014</c:v>
                </c:pt>
                <c:pt idx="61">
                  <c:v>-254.22834022497449</c:v>
                </c:pt>
                <c:pt idx="62">
                  <c:v>-254.49843276372488</c:v>
                </c:pt>
                <c:pt idx="63">
                  <c:v>-254.76518626282427</c:v>
                </c:pt>
                <c:pt idx="64">
                  <c:v>-255.02833746877459</c:v>
                </c:pt>
                <c:pt idx="65">
                  <c:v>-255.28762668310617</c:v>
                </c:pt>
                <c:pt idx="66">
                  <c:v>-255.54279801866886</c:v>
                </c:pt>
                <c:pt idx="67">
                  <c:v>-255.79359965216167</c:v>
                </c:pt>
                <c:pt idx="68">
                  <c:v>-256.03978407265197</c:v>
                </c:pt>
                <c:pt idx="69">
                  <c:v>-256.28110832583894</c:v>
                </c:pt>
                <c:pt idx="70">
                  <c:v>-256.51733425382014</c:v>
                </c:pt>
                <c:pt idx="71">
                  <c:v>-256.74822873012454</c:v>
                </c:pt>
                <c:pt idx="72">
                  <c:v>-256.97356388978022</c:v>
                </c:pt>
                <c:pt idx="73">
                  <c:v>-257.19311735418967</c:v>
                </c:pt>
                <c:pt idx="74">
                  <c:v>-257.40667245059058</c:v>
                </c:pt>
                <c:pt idx="75">
                  <c:v>-257.61401842588555</c:v>
                </c:pt>
                <c:pt idx="76">
                  <c:v>-257.8149506546302</c:v>
                </c:pt>
                <c:pt idx="77">
                  <c:v>-258.00927084097356</c:v>
                </c:pt>
                <c:pt idx="78">
                  <c:v>-258.1967872143523</c:v>
                </c:pt>
                <c:pt idx="79">
                  <c:v>-258.37731471874497</c:v>
                </c:pt>
                <c:pt idx="80">
                  <c:v>-258.55067519530013</c:v>
                </c:pt>
                <c:pt idx="81">
                  <c:v>-258.71669755815753</c:v>
                </c:pt>
                <c:pt idx="82">
                  <c:v>-258.875217963289</c:v>
                </c:pt>
                <c:pt idx="83">
                  <c:v>-259.02607997019328</c:v>
                </c:pt>
                <c:pt idx="84">
                  <c:v>-259.16913469628315</c:v>
                </c:pt>
                <c:pt idx="85">
                  <c:v>-259.30424096381529</c:v>
                </c:pt>
                <c:pt idx="86">
                  <c:v>-259.43126543921517</c:v>
                </c:pt>
                <c:pt idx="87">
                  <c:v>-259.55008276466145</c:v>
                </c:pt>
                <c:pt idx="88">
                  <c:v>-259.66057568179895</c:v>
                </c:pt>
                <c:pt idx="89">
                  <c:v>-259.7626351474583</c:v>
                </c:pt>
                <c:pt idx="90">
                  <c:v>-259.85616044126874</c:v>
                </c:pt>
                <c:pt idx="91">
                  <c:v>-259.94105926505677</c:v>
                </c:pt>
                <c:pt idx="92">
                  <c:v>-260.01724783393325</c:v>
                </c:pt>
                <c:pt idx="93">
                  <c:v>-260.08465095897901</c:v>
                </c:pt>
                <c:pt idx="94">
                  <c:v>-260.14320212144742</c:v>
                </c:pt>
                <c:pt idx="95">
                  <c:v>-260.19284353840993</c:v>
                </c:pt>
                <c:pt idx="96">
                  <c:v>-260.23352621978137</c:v>
                </c:pt>
                <c:pt idx="97">
                  <c:v>-260.26521001666691</c:v>
                </c:pt>
                <c:pt idx="98">
                  <c:v>-260.28786366098427</c:v>
                </c:pt>
                <c:pt idx="99">
                  <c:v>-260.30146479632145</c:v>
                </c:pt>
                <c:pt idx="100">
                  <c:v>-260.30599999999998</c:v>
                </c:pt>
                <c:pt idx="101">
                  <c:v>-260.30146479632145</c:v>
                </c:pt>
                <c:pt idx="102">
                  <c:v>-260.28786366098427</c:v>
                </c:pt>
                <c:pt idx="103">
                  <c:v>-260.26521001666691</c:v>
                </c:pt>
                <c:pt idx="104">
                  <c:v>-260.23352621978137</c:v>
                </c:pt>
                <c:pt idx="105">
                  <c:v>-260.19284353840993</c:v>
                </c:pt>
                <c:pt idx="106">
                  <c:v>-260.14320212144736</c:v>
                </c:pt>
                <c:pt idx="107">
                  <c:v>-260.08465095897901</c:v>
                </c:pt>
                <c:pt idx="108">
                  <c:v>-260.01724783393325</c:v>
                </c:pt>
                <c:pt idx="109">
                  <c:v>-259.94105926505682</c:v>
                </c:pt>
                <c:pt idx="110">
                  <c:v>-259.85616044126874</c:v>
                </c:pt>
                <c:pt idx="111">
                  <c:v>-259.7626351474583</c:v>
                </c:pt>
                <c:pt idx="112">
                  <c:v>-259.66057568179895</c:v>
                </c:pt>
                <c:pt idx="113">
                  <c:v>-259.55008276466151</c:v>
                </c:pt>
                <c:pt idx="114">
                  <c:v>-259.43126543921522</c:v>
                </c:pt>
                <c:pt idx="115">
                  <c:v>-259.30424096381529</c:v>
                </c:pt>
                <c:pt idx="116">
                  <c:v>-259.16913469628315</c:v>
                </c:pt>
                <c:pt idx="117">
                  <c:v>-259.02607997019328</c:v>
                </c:pt>
                <c:pt idx="118">
                  <c:v>-258.875217963289</c:v>
                </c:pt>
                <c:pt idx="119">
                  <c:v>-258.71669755815753</c:v>
                </c:pt>
                <c:pt idx="120">
                  <c:v>-258.55067519530013</c:v>
                </c:pt>
                <c:pt idx="121">
                  <c:v>-258.37731471874497</c:v>
                </c:pt>
                <c:pt idx="122">
                  <c:v>-258.1967872143523</c:v>
                </c:pt>
                <c:pt idx="123">
                  <c:v>-258.00927084097356</c:v>
                </c:pt>
                <c:pt idx="124">
                  <c:v>-257.8149506546302</c:v>
                </c:pt>
                <c:pt idx="125">
                  <c:v>-257.61401842588555</c:v>
                </c:pt>
                <c:pt idx="126">
                  <c:v>-257.40667245059058</c:v>
                </c:pt>
                <c:pt idx="127">
                  <c:v>-257.19311735418967</c:v>
                </c:pt>
                <c:pt idx="128">
                  <c:v>-256.97356388978022</c:v>
                </c:pt>
                <c:pt idx="129">
                  <c:v>-256.74822873012454</c:v>
                </c:pt>
                <c:pt idx="130">
                  <c:v>-256.51733425382014</c:v>
                </c:pt>
                <c:pt idx="131">
                  <c:v>-256.28110832583894</c:v>
                </c:pt>
                <c:pt idx="132">
                  <c:v>-256.03978407265197</c:v>
                </c:pt>
                <c:pt idx="133">
                  <c:v>-255.79359965216167</c:v>
                </c:pt>
                <c:pt idx="134">
                  <c:v>-255.54279801866886</c:v>
                </c:pt>
                <c:pt idx="135">
                  <c:v>-255.2876266831062</c:v>
                </c:pt>
                <c:pt idx="136">
                  <c:v>-255.02833746877459</c:v>
                </c:pt>
                <c:pt idx="137">
                  <c:v>-254.76518626282427</c:v>
                </c:pt>
                <c:pt idx="138">
                  <c:v>-254.49843276372488</c:v>
                </c:pt>
                <c:pt idx="139">
                  <c:v>-254.22834022497449</c:v>
                </c:pt>
                <c:pt idx="140">
                  <c:v>-253.95517519530014</c:v>
                </c:pt>
                <c:pt idx="141">
                  <c:v>-253.67920725560657</c:v>
                </c:pt>
                <c:pt idx="142">
                  <c:v>-253.40070875293219</c:v>
                </c:pt>
                <c:pt idx="143">
                  <c:v>-253.11995453167563</c:v>
                </c:pt>
                <c:pt idx="144">
                  <c:v>-252.83722166235739</c:v>
                </c:pt>
                <c:pt idx="145">
                  <c:v>-252.55278916818477</c:v>
                </c:pt>
                <c:pt idx="146">
                  <c:v>-252.26693774968953</c:v>
                </c:pt>
                <c:pt idx="147">
                  <c:v>-251.97994950771047</c:v>
                </c:pt>
                <c:pt idx="148">
                  <c:v>-251.69210766499393</c:v>
                </c:pt>
                <c:pt idx="149">
                  <c:v>-251.40369628668708</c:v>
                </c:pt>
                <c:pt idx="150">
                  <c:v>-251.11500000000001</c:v>
                </c:pt>
                <c:pt idx="151">
                  <c:v>-250.82630371331294</c:v>
                </c:pt>
                <c:pt idx="152">
                  <c:v>-250.53789233500609</c:v>
                </c:pt>
                <c:pt idx="153">
                  <c:v>-250.25005049228955</c:v>
                </c:pt>
                <c:pt idx="154">
                  <c:v>-249.96306225031049</c:v>
                </c:pt>
                <c:pt idx="155">
                  <c:v>-249.67721083181524</c:v>
                </c:pt>
                <c:pt idx="156">
                  <c:v>-249.39277833764262</c:v>
                </c:pt>
                <c:pt idx="157">
                  <c:v>-249.11004546832439</c:v>
                </c:pt>
                <c:pt idx="158">
                  <c:v>-248.82929124706783</c:v>
                </c:pt>
                <c:pt idx="159">
                  <c:v>-248.55079274439345</c:v>
                </c:pt>
                <c:pt idx="160">
                  <c:v>-248.27482480469988</c:v>
                </c:pt>
                <c:pt idx="161">
                  <c:v>-248.00165977502553</c:v>
                </c:pt>
                <c:pt idx="162">
                  <c:v>-247.73156723627514</c:v>
                </c:pt>
                <c:pt idx="163">
                  <c:v>-247.46481373717575</c:v>
                </c:pt>
                <c:pt idx="164">
                  <c:v>-247.20166253122542</c:v>
                </c:pt>
                <c:pt idx="165">
                  <c:v>-246.94237331689385</c:v>
                </c:pt>
                <c:pt idx="166">
                  <c:v>-246.68720198133113</c:v>
                </c:pt>
                <c:pt idx="167">
                  <c:v>-246.43640034783834</c:v>
                </c:pt>
                <c:pt idx="168">
                  <c:v>-246.19021592734805</c:v>
                </c:pt>
                <c:pt idx="169">
                  <c:v>-245.94889167416108</c:v>
                </c:pt>
                <c:pt idx="170">
                  <c:v>-245.71266574617988</c:v>
                </c:pt>
                <c:pt idx="171">
                  <c:v>-245.48177126987551</c:v>
                </c:pt>
                <c:pt idx="172">
                  <c:v>-245.25643611021979</c:v>
                </c:pt>
                <c:pt idx="173">
                  <c:v>-245.03688264581032</c:v>
                </c:pt>
                <c:pt idx="174">
                  <c:v>-244.82332754940944</c:v>
                </c:pt>
                <c:pt idx="175">
                  <c:v>-244.61598157411447</c:v>
                </c:pt>
                <c:pt idx="176">
                  <c:v>-244.41504934536982</c:v>
                </c:pt>
                <c:pt idx="177">
                  <c:v>-244.22072915902646</c:v>
                </c:pt>
                <c:pt idx="178">
                  <c:v>-244.03321278564772</c:v>
                </c:pt>
                <c:pt idx="179">
                  <c:v>-243.85268528125505</c:v>
                </c:pt>
                <c:pt idx="180">
                  <c:v>-243.67932480469986</c:v>
                </c:pt>
                <c:pt idx="181">
                  <c:v>-243.51330244184251</c:v>
                </c:pt>
                <c:pt idx="182">
                  <c:v>-243.35478203671099</c:v>
                </c:pt>
                <c:pt idx="183">
                  <c:v>-243.20392002980677</c:v>
                </c:pt>
                <c:pt idx="184">
                  <c:v>-243.06086530371687</c:v>
                </c:pt>
                <c:pt idx="185">
                  <c:v>-242.92575903618473</c:v>
                </c:pt>
                <c:pt idx="186">
                  <c:v>-242.79873456078482</c:v>
                </c:pt>
                <c:pt idx="187">
                  <c:v>-242.67991723533854</c:v>
                </c:pt>
                <c:pt idx="188">
                  <c:v>-242.5694243182011</c:v>
                </c:pt>
                <c:pt idx="189">
                  <c:v>-242.46736485254172</c:v>
                </c:pt>
                <c:pt idx="190">
                  <c:v>-242.37383955873125</c:v>
                </c:pt>
                <c:pt idx="191">
                  <c:v>-242.28894073494322</c:v>
                </c:pt>
                <c:pt idx="192">
                  <c:v>-242.21275216606676</c:v>
                </c:pt>
                <c:pt idx="193">
                  <c:v>-242.14534904102098</c:v>
                </c:pt>
                <c:pt idx="194">
                  <c:v>-242.08679787855263</c:v>
                </c:pt>
                <c:pt idx="195">
                  <c:v>-242.03715646159009</c:v>
                </c:pt>
                <c:pt idx="196">
                  <c:v>-241.99647378021865</c:v>
                </c:pt>
                <c:pt idx="197">
                  <c:v>-241.96478998333311</c:v>
                </c:pt>
                <c:pt idx="198">
                  <c:v>-241.94213633901578</c:v>
                </c:pt>
                <c:pt idx="199">
                  <c:v>-241.92853520367856</c:v>
                </c:pt>
                <c:pt idx="200">
                  <c:v>-241.92400000000001</c:v>
                </c:pt>
              </c:numCache>
            </c:numRef>
          </c:xVal>
          <c:yVal>
            <c:numRef>
              <c:f>Blad1!$AE$3:$AE$203</c:f>
              <c:numCache>
                <c:formatCode>General</c:formatCode>
                <c:ptCount val="201"/>
                <c:pt idx="0">
                  <c:v>-226</c:v>
                </c:pt>
                <c:pt idx="1">
                  <c:v>-225.71130371331293</c:v>
                </c:pt>
                <c:pt idx="2">
                  <c:v>-225.42289233500608</c:v>
                </c:pt>
                <c:pt idx="3">
                  <c:v>-225.13505049228954</c:v>
                </c:pt>
                <c:pt idx="4">
                  <c:v>-224.84806225031048</c:v>
                </c:pt>
                <c:pt idx="5">
                  <c:v>-224.56221083181524</c:v>
                </c:pt>
                <c:pt idx="6">
                  <c:v>-224.27777833764262</c:v>
                </c:pt>
                <c:pt idx="7">
                  <c:v>-223.99504546832438</c:v>
                </c:pt>
                <c:pt idx="8">
                  <c:v>-223.71429124706782</c:v>
                </c:pt>
                <c:pt idx="9">
                  <c:v>-223.43579274439344</c:v>
                </c:pt>
                <c:pt idx="10">
                  <c:v>-223.15982480469987</c:v>
                </c:pt>
                <c:pt idx="11">
                  <c:v>-222.88665977502552</c:v>
                </c:pt>
                <c:pt idx="12">
                  <c:v>-222.61656723627513</c:v>
                </c:pt>
                <c:pt idx="13">
                  <c:v>-222.34981373717574</c:v>
                </c:pt>
                <c:pt idx="14">
                  <c:v>-222.08666253122541</c:v>
                </c:pt>
                <c:pt idx="15">
                  <c:v>-221.82737331689381</c:v>
                </c:pt>
                <c:pt idx="16">
                  <c:v>-221.57220198133115</c:v>
                </c:pt>
                <c:pt idx="17">
                  <c:v>-221.32140034783833</c:v>
                </c:pt>
                <c:pt idx="18">
                  <c:v>-221.07521592734804</c:v>
                </c:pt>
                <c:pt idx="19">
                  <c:v>-220.83389167416107</c:v>
                </c:pt>
                <c:pt idx="20">
                  <c:v>-220.59766574617987</c:v>
                </c:pt>
                <c:pt idx="21">
                  <c:v>-220.3667712698755</c:v>
                </c:pt>
                <c:pt idx="22">
                  <c:v>-220.14143611021979</c:v>
                </c:pt>
                <c:pt idx="23">
                  <c:v>-219.92188264581031</c:v>
                </c:pt>
                <c:pt idx="24">
                  <c:v>-219.70832754940943</c:v>
                </c:pt>
                <c:pt idx="25">
                  <c:v>-219.50098157411443</c:v>
                </c:pt>
                <c:pt idx="26">
                  <c:v>-219.30004934536981</c:v>
                </c:pt>
                <c:pt idx="27">
                  <c:v>-219.10572915902645</c:v>
                </c:pt>
                <c:pt idx="28">
                  <c:v>-218.91821278564771</c:v>
                </c:pt>
                <c:pt idx="29">
                  <c:v>-218.73768528125504</c:v>
                </c:pt>
                <c:pt idx="30">
                  <c:v>-218.56432480469985</c:v>
                </c:pt>
                <c:pt idx="31">
                  <c:v>-218.3983024418425</c:v>
                </c:pt>
                <c:pt idx="32">
                  <c:v>-218.23978203671098</c:v>
                </c:pt>
                <c:pt idx="33">
                  <c:v>-218.08892002980676</c:v>
                </c:pt>
                <c:pt idx="34">
                  <c:v>-217.94586530371686</c:v>
                </c:pt>
                <c:pt idx="35">
                  <c:v>-217.81075903618472</c:v>
                </c:pt>
                <c:pt idx="36">
                  <c:v>-217.68373456078481</c:v>
                </c:pt>
                <c:pt idx="37">
                  <c:v>-217.56491723533853</c:v>
                </c:pt>
                <c:pt idx="38">
                  <c:v>-217.45442431820109</c:v>
                </c:pt>
                <c:pt idx="39">
                  <c:v>-217.35236485254171</c:v>
                </c:pt>
                <c:pt idx="40">
                  <c:v>-217.25883955873124</c:v>
                </c:pt>
                <c:pt idx="41">
                  <c:v>-217.17394073494322</c:v>
                </c:pt>
                <c:pt idx="42">
                  <c:v>-217.09775216606675</c:v>
                </c:pt>
                <c:pt idx="43">
                  <c:v>-217.03034904102097</c:v>
                </c:pt>
                <c:pt idx="44">
                  <c:v>-216.97179787855262</c:v>
                </c:pt>
                <c:pt idx="45">
                  <c:v>-216.92215646159008</c:v>
                </c:pt>
                <c:pt idx="46">
                  <c:v>-216.88147378021864</c:v>
                </c:pt>
                <c:pt idx="47">
                  <c:v>-216.8497899833331</c:v>
                </c:pt>
                <c:pt idx="48">
                  <c:v>-216.82713633901577</c:v>
                </c:pt>
                <c:pt idx="49">
                  <c:v>-216.81353520367855</c:v>
                </c:pt>
                <c:pt idx="50">
                  <c:v>-216.809</c:v>
                </c:pt>
                <c:pt idx="51">
                  <c:v>-216.81353520367855</c:v>
                </c:pt>
                <c:pt idx="52">
                  <c:v>-216.82713633901577</c:v>
                </c:pt>
                <c:pt idx="53">
                  <c:v>-216.8497899833331</c:v>
                </c:pt>
                <c:pt idx="54">
                  <c:v>-216.88147378021864</c:v>
                </c:pt>
                <c:pt idx="55">
                  <c:v>-216.92215646159008</c:v>
                </c:pt>
                <c:pt idx="56">
                  <c:v>-216.97179787855262</c:v>
                </c:pt>
                <c:pt idx="57">
                  <c:v>-217.03034904102097</c:v>
                </c:pt>
                <c:pt idx="58">
                  <c:v>-217.09775216606675</c:v>
                </c:pt>
                <c:pt idx="59">
                  <c:v>-217.17394073494322</c:v>
                </c:pt>
                <c:pt idx="60">
                  <c:v>-217.25883955873124</c:v>
                </c:pt>
                <c:pt idx="61">
                  <c:v>-217.35236485254171</c:v>
                </c:pt>
                <c:pt idx="62">
                  <c:v>-217.45442431820109</c:v>
                </c:pt>
                <c:pt idx="63">
                  <c:v>-217.56491723533853</c:v>
                </c:pt>
                <c:pt idx="64">
                  <c:v>-217.68373456078481</c:v>
                </c:pt>
                <c:pt idx="65">
                  <c:v>-217.81075903618472</c:v>
                </c:pt>
                <c:pt idx="66">
                  <c:v>-217.94586530371686</c:v>
                </c:pt>
                <c:pt idx="67">
                  <c:v>-218.08892002980676</c:v>
                </c:pt>
                <c:pt idx="68">
                  <c:v>-218.23978203671098</c:v>
                </c:pt>
                <c:pt idx="69">
                  <c:v>-218.3983024418425</c:v>
                </c:pt>
                <c:pt idx="70">
                  <c:v>-218.56432480469985</c:v>
                </c:pt>
                <c:pt idx="71">
                  <c:v>-218.73768528125504</c:v>
                </c:pt>
                <c:pt idx="72">
                  <c:v>-218.91821278564771</c:v>
                </c:pt>
                <c:pt idx="73">
                  <c:v>-219.10572915902645</c:v>
                </c:pt>
                <c:pt idx="74">
                  <c:v>-219.30004934536981</c:v>
                </c:pt>
                <c:pt idx="75">
                  <c:v>-219.50098157411443</c:v>
                </c:pt>
                <c:pt idx="76">
                  <c:v>-219.70832754940943</c:v>
                </c:pt>
                <c:pt idx="77">
                  <c:v>-219.92188264581031</c:v>
                </c:pt>
                <c:pt idx="78">
                  <c:v>-220.14143611021979</c:v>
                </c:pt>
                <c:pt idx="79">
                  <c:v>-220.3667712698755</c:v>
                </c:pt>
                <c:pt idx="80">
                  <c:v>-220.59766574617987</c:v>
                </c:pt>
                <c:pt idx="81">
                  <c:v>-220.83389167416107</c:v>
                </c:pt>
                <c:pt idx="82">
                  <c:v>-221.07521592734804</c:v>
                </c:pt>
                <c:pt idx="83">
                  <c:v>-221.32140034783833</c:v>
                </c:pt>
                <c:pt idx="84">
                  <c:v>-221.57220198133115</c:v>
                </c:pt>
                <c:pt idx="85">
                  <c:v>-221.82737331689381</c:v>
                </c:pt>
                <c:pt idx="86">
                  <c:v>-222.08666253122541</c:v>
                </c:pt>
                <c:pt idx="87">
                  <c:v>-222.34981373717574</c:v>
                </c:pt>
                <c:pt idx="88">
                  <c:v>-222.61656723627513</c:v>
                </c:pt>
                <c:pt idx="89">
                  <c:v>-222.88665977502552</c:v>
                </c:pt>
                <c:pt idx="90">
                  <c:v>-223.15982480469987</c:v>
                </c:pt>
                <c:pt idx="91">
                  <c:v>-223.43579274439344</c:v>
                </c:pt>
                <c:pt idx="92">
                  <c:v>-223.71429124706782</c:v>
                </c:pt>
                <c:pt idx="93">
                  <c:v>-223.99504546832438</c:v>
                </c:pt>
                <c:pt idx="94">
                  <c:v>-224.27777833764262</c:v>
                </c:pt>
                <c:pt idx="95">
                  <c:v>-224.56221083181524</c:v>
                </c:pt>
                <c:pt idx="96">
                  <c:v>-224.84806225031048</c:v>
                </c:pt>
                <c:pt idx="97">
                  <c:v>-225.13505049228954</c:v>
                </c:pt>
                <c:pt idx="98">
                  <c:v>-225.42289233500608</c:v>
                </c:pt>
                <c:pt idx="99">
                  <c:v>-225.71130371331293</c:v>
                </c:pt>
                <c:pt idx="100">
                  <c:v>-226</c:v>
                </c:pt>
                <c:pt idx="101">
                  <c:v>-226.28869628668707</c:v>
                </c:pt>
                <c:pt idx="102">
                  <c:v>-226.57710766499392</c:v>
                </c:pt>
                <c:pt idx="103">
                  <c:v>-226.86494950771046</c:v>
                </c:pt>
                <c:pt idx="104">
                  <c:v>-227.15193774968952</c:v>
                </c:pt>
                <c:pt idx="105">
                  <c:v>-227.43778916818476</c:v>
                </c:pt>
                <c:pt idx="106">
                  <c:v>-227.72222166235738</c:v>
                </c:pt>
                <c:pt idx="107">
                  <c:v>-228.00495453167562</c:v>
                </c:pt>
                <c:pt idx="108">
                  <c:v>-228.28570875293218</c:v>
                </c:pt>
                <c:pt idx="109">
                  <c:v>-228.56420725560656</c:v>
                </c:pt>
                <c:pt idx="110">
                  <c:v>-228.84017519530013</c:v>
                </c:pt>
                <c:pt idx="111">
                  <c:v>-229.11334022497448</c:v>
                </c:pt>
                <c:pt idx="112">
                  <c:v>-229.38343276372487</c:v>
                </c:pt>
                <c:pt idx="113">
                  <c:v>-229.65018626282426</c:v>
                </c:pt>
                <c:pt idx="114">
                  <c:v>-229.91333746877459</c:v>
                </c:pt>
                <c:pt idx="115">
                  <c:v>-230.17262668310619</c:v>
                </c:pt>
                <c:pt idx="116">
                  <c:v>-230.42779801866885</c:v>
                </c:pt>
                <c:pt idx="117">
                  <c:v>-230.67859965216167</c:v>
                </c:pt>
                <c:pt idx="118">
                  <c:v>-230.92478407265196</c:v>
                </c:pt>
                <c:pt idx="119">
                  <c:v>-231.16610832583893</c:v>
                </c:pt>
                <c:pt idx="120">
                  <c:v>-231.40233425382013</c:v>
                </c:pt>
                <c:pt idx="121">
                  <c:v>-231.6332287301245</c:v>
                </c:pt>
                <c:pt idx="122">
                  <c:v>-231.85856388978021</c:v>
                </c:pt>
                <c:pt idx="123">
                  <c:v>-232.07811735418969</c:v>
                </c:pt>
                <c:pt idx="124">
                  <c:v>-232.29167245059057</c:v>
                </c:pt>
                <c:pt idx="125">
                  <c:v>-232.49901842588557</c:v>
                </c:pt>
                <c:pt idx="126">
                  <c:v>-232.69995065463019</c:v>
                </c:pt>
                <c:pt idx="127">
                  <c:v>-232.89427084097355</c:v>
                </c:pt>
                <c:pt idx="128">
                  <c:v>-233.08178721435229</c:v>
                </c:pt>
                <c:pt idx="129">
                  <c:v>-233.26231471874496</c:v>
                </c:pt>
                <c:pt idx="130">
                  <c:v>-233.43567519530015</c:v>
                </c:pt>
                <c:pt idx="131">
                  <c:v>-233.6016975581575</c:v>
                </c:pt>
                <c:pt idx="132">
                  <c:v>-233.76021796328902</c:v>
                </c:pt>
                <c:pt idx="133">
                  <c:v>-233.91107997019324</c:v>
                </c:pt>
                <c:pt idx="134">
                  <c:v>-234.05413469628314</c:v>
                </c:pt>
                <c:pt idx="135">
                  <c:v>-234.18924096381528</c:v>
                </c:pt>
                <c:pt idx="136">
                  <c:v>-234.31626543921519</c:v>
                </c:pt>
                <c:pt idx="137">
                  <c:v>-234.43508276466147</c:v>
                </c:pt>
                <c:pt idx="138">
                  <c:v>-234.54557568179891</c:v>
                </c:pt>
                <c:pt idx="139">
                  <c:v>-234.64763514745829</c:v>
                </c:pt>
                <c:pt idx="140">
                  <c:v>-234.74116044126876</c:v>
                </c:pt>
                <c:pt idx="141">
                  <c:v>-234.82605926505678</c:v>
                </c:pt>
                <c:pt idx="142">
                  <c:v>-234.90224783393325</c:v>
                </c:pt>
                <c:pt idx="143">
                  <c:v>-234.96965095897903</c:v>
                </c:pt>
                <c:pt idx="144">
                  <c:v>-235.02820212144738</c:v>
                </c:pt>
                <c:pt idx="145">
                  <c:v>-235.07784353840992</c:v>
                </c:pt>
                <c:pt idx="146">
                  <c:v>-235.11852621978136</c:v>
                </c:pt>
                <c:pt idx="147">
                  <c:v>-235.1502100166669</c:v>
                </c:pt>
                <c:pt idx="148">
                  <c:v>-235.17286366098423</c:v>
                </c:pt>
                <c:pt idx="149">
                  <c:v>-235.18646479632145</c:v>
                </c:pt>
                <c:pt idx="150">
                  <c:v>-235.191</c:v>
                </c:pt>
                <c:pt idx="151">
                  <c:v>-235.18646479632145</c:v>
                </c:pt>
                <c:pt idx="152">
                  <c:v>-235.17286366098423</c:v>
                </c:pt>
                <c:pt idx="153">
                  <c:v>-235.1502100166669</c:v>
                </c:pt>
                <c:pt idx="154">
                  <c:v>-235.11852621978136</c:v>
                </c:pt>
                <c:pt idx="155">
                  <c:v>-235.07784353840992</c:v>
                </c:pt>
                <c:pt idx="156">
                  <c:v>-235.02820212144738</c:v>
                </c:pt>
                <c:pt idx="157">
                  <c:v>-234.96965095897903</c:v>
                </c:pt>
                <c:pt idx="158">
                  <c:v>-234.90224783393325</c:v>
                </c:pt>
                <c:pt idx="159">
                  <c:v>-234.82605926505678</c:v>
                </c:pt>
                <c:pt idx="160">
                  <c:v>-234.74116044126876</c:v>
                </c:pt>
                <c:pt idx="161">
                  <c:v>-234.64763514745829</c:v>
                </c:pt>
                <c:pt idx="162">
                  <c:v>-234.54557568179891</c:v>
                </c:pt>
                <c:pt idx="163">
                  <c:v>-234.43508276466147</c:v>
                </c:pt>
                <c:pt idx="164">
                  <c:v>-234.31626543921519</c:v>
                </c:pt>
                <c:pt idx="165">
                  <c:v>-234.18924096381528</c:v>
                </c:pt>
                <c:pt idx="166">
                  <c:v>-234.05413469628314</c:v>
                </c:pt>
                <c:pt idx="167">
                  <c:v>-233.91107997019324</c:v>
                </c:pt>
                <c:pt idx="168">
                  <c:v>-233.76021796328902</c:v>
                </c:pt>
                <c:pt idx="169">
                  <c:v>-233.6016975581575</c:v>
                </c:pt>
                <c:pt idx="170">
                  <c:v>-233.43567519530015</c:v>
                </c:pt>
                <c:pt idx="171">
                  <c:v>-233.26231471874496</c:v>
                </c:pt>
                <c:pt idx="172">
                  <c:v>-233.08178721435229</c:v>
                </c:pt>
                <c:pt idx="173">
                  <c:v>-232.89427084097355</c:v>
                </c:pt>
                <c:pt idx="174">
                  <c:v>-232.69995065463019</c:v>
                </c:pt>
                <c:pt idx="175">
                  <c:v>-232.49901842588557</c:v>
                </c:pt>
                <c:pt idx="176">
                  <c:v>-232.29167245059057</c:v>
                </c:pt>
                <c:pt idx="177">
                  <c:v>-232.07811735418969</c:v>
                </c:pt>
                <c:pt idx="178">
                  <c:v>-231.85856388978021</c:v>
                </c:pt>
                <c:pt idx="179">
                  <c:v>-231.6332287301245</c:v>
                </c:pt>
                <c:pt idx="180">
                  <c:v>-231.40233425382013</c:v>
                </c:pt>
                <c:pt idx="181">
                  <c:v>-231.16610832583893</c:v>
                </c:pt>
                <c:pt idx="182">
                  <c:v>-230.92478407265196</c:v>
                </c:pt>
                <c:pt idx="183">
                  <c:v>-230.67859965216167</c:v>
                </c:pt>
                <c:pt idx="184">
                  <c:v>-230.42779801866888</c:v>
                </c:pt>
                <c:pt idx="185">
                  <c:v>-230.17262668310619</c:v>
                </c:pt>
                <c:pt idx="186">
                  <c:v>-229.91333746877459</c:v>
                </c:pt>
                <c:pt idx="187">
                  <c:v>-229.65018626282426</c:v>
                </c:pt>
                <c:pt idx="188">
                  <c:v>-229.38343276372487</c:v>
                </c:pt>
                <c:pt idx="189">
                  <c:v>-229.11334022497448</c:v>
                </c:pt>
                <c:pt idx="190">
                  <c:v>-228.84017519530013</c:v>
                </c:pt>
                <c:pt idx="191">
                  <c:v>-228.56420725560656</c:v>
                </c:pt>
                <c:pt idx="192">
                  <c:v>-228.28570875293218</c:v>
                </c:pt>
                <c:pt idx="193">
                  <c:v>-228.00495453167562</c:v>
                </c:pt>
                <c:pt idx="194">
                  <c:v>-227.72222166235738</c:v>
                </c:pt>
                <c:pt idx="195">
                  <c:v>-227.43778916818476</c:v>
                </c:pt>
                <c:pt idx="196">
                  <c:v>-227.15193774968952</c:v>
                </c:pt>
                <c:pt idx="197">
                  <c:v>-226.86494950771046</c:v>
                </c:pt>
                <c:pt idx="198">
                  <c:v>-226.57710766499392</c:v>
                </c:pt>
                <c:pt idx="199">
                  <c:v>-226.28869628668707</c:v>
                </c:pt>
                <c:pt idx="200">
                  <c:v>-226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7-4789-86D4-751549F66BBE}"/>
            </c:ext>
          </c:extLst>
        </c:ser>
        <c:ser>
          <c:idx val="1"/>
          <c:order val="1"/>
          <c:tx>
            <c:v>Circle R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Blad1!$AG$3:$AG$203</c:f>
              <c:numCache>
                <c:formatCode>General</c:formatCode>
                <c:ptCount val="201"/>
                <c:pt idx="0">
                  <c:v>-248.73400000000001</c:v>
                </c:pt>
                <c:pt idx="1">
                  <c:v>-248.73862895720907</c:v>
                </c:pt>
                <c:pt idx="2">
                  <c:v>-248.7525112606144</c:v>
                </c:pt>
                <c:pt idx="3">
                  <c:v>-248.77563321005852</c:v>
                </c:pt>
                <c:pt idx="4">
                  <c:v>-248.80797198696888</c:v>
                </c:pt>
                <c:pt idx="5">
                  <c:v>-248.84949567687701</c:v>
                </c:pt>
                <c:pt idx="6">
                  <c:v>-248.90016330091419</c:v>
                </c:pt>
                <c:pt idx="7">
                  <c:v>-248.95992485625263</c:v>
                </c:pt>
                <c:pt idx="8">
                  <c:v>-249.02872136545233</c:v>
                </c:pt>
                <c:pt idx="9">
                  <c:v>-249.10648493466459</c:v>
                </c:pt>
                <c:pt idx="10">
                  <c:v>-249.19313882063517</c:v>
                </c:pt>
                <c:pt idx="11">
                  <c:v>-249.28859750644042</c:v>
                </c:pt>
                <c:pt idx="12">
                  <c:v>-249.39276678588232</c:v>
                </c:pt>
                <c:pt idx="13">
                  <c:v>-249.50554385645859</c:v>
                </c:pt>
                <c:pt idx="14">
                  <c:v>-249.62681742081628</c:v>
                </c:pt>
                <c:pt idx="15">
                  <c:v>-249.75646779658894</c:v>
                </c:pt>
                <c:pt idx="16">
                  <c:v>-249.89436703450852</c:v>
                </c:pt>
                <c:pt idx="17">
                  <c:v>-250.040379044676</c:v>
                </c:pt>
                <c:pt idx="18">
                  <c:v>-250.19435973086561</c:v>
                </c:pt>
                <c:pt idx="19">
                  <c:v>-250.35615713273035</c:v>
                </c:pt>
                <c:pt idx="20">
                  <c:v>-250.52561157576864</c:v>
                </c:pt>
                <c:pt idx="21">
                  <c:v>-250.70255582890366</c:v>
                </c:pt>
                <c:pt idx="22">
                  <c:v>-250.88681526952033</c:v>
                </c:pt>
                <c:pt idx="23">
                  <c:v>-251.07820805579667</c:v>
                </c:pt>
                <c:pt idx="24">
                  <c:v>-251.27654530615973</c:v>
                </c:pt>
                <c:pt idx="25">
                  <c:v>-251.48163128568902</c:v>
                </c:pt>
                <c:pt idx="26">
                  <c:v>-251.69326359928297</c:v>
                </c:pt>
                <c:pt idx="27">
                  <c:v>-251.91123339139884</c:v>
                </c:pt>
                <c:pt idx="28">
                  <c:v>-252.13532555216756</c:v>
                </c:pt>
                <c:pt idx="29">
                  <c:v>-252.36531892968145</c:v>
                </c:pt>
                <c:pt idx="30">
                  <c:v>-252.60098654824432</c:v>
                </c:pt>
                <c:pt idx="31">
                  <c:v>-252.84209583236918</c:v>
                </c:pt>
                <c:pt idx="32">
                  <c:v>-253.08840883630205</c:v>
                </c:pt>
                <c:pt idx="33">
                  <c:v>-253.33968247884579</c:v>
                </c:pt>
                <c:pt idx="34">
                  <c:v>-253.59566878325182</c:v>
                </c:pt>
                <c:pt idx="35">
                  <c:v>-253.85611512194333</c:v>
                </c:pt>
                <c:pt idx="36">
                  <c:v>-254.12076446582807</c:v>
                </c:pt>
                <c:pt idx="37">
                  <c:v>-254.38935563795513</c:v>
                </c:pt>
                <c:pt idx="38">
                  <c:v>-254.66162357126504</c:v>
                </c:pt>
                <c:pt idx="39">
                  <c:v>-254.93729957017894</c:v>
                </c:pt>
                <c:pt idx="40">
                  <c:v>-255.21611157576862</c:v>
                </c:pt>
                <c:pt idx="41">
                  <c:v>-255.497784434246</c:v>
                </c:pt>
                <c:pt idx="42">
                  <c:v>-255.78204016850651</c:v>
                </c:pt>
                <c:pt idx="43">
                  <c:v>-256.06859825245903</c:v>
                </c:pt>
                <c:pt idx="44">
                  <c:v>-256.35717588787134</c:v>
                </c:pt>
                <c:pt idx="45">
                  <c:v>-256.64748828345762</c:v>
                </c:pt>
                <c:pt idx="46">
                  <c:v>-256.93924893593328</c:v>
                </c:pt>
                <c:pt idx="47">
                  <c:v>-257.23216991275905</c:v>
                </c:pt>
                <c:pt idx="48">
                  <c:v>-257.5259621362955</c:v>
                </c:pt>
                <c:pt idx="49">
                  <c:v>-257.82033566908808</c:v>
                </c:pt>
                <c:pt idx="50">
                  <c:v>-258.11500000000001</c:v>
                </c:pt>
                <c:pt idx="51">
                  <c:v>-258.40966433091194</c:v>
                </c:pt>
                <c:pt idx="52">
                  <c:v>-258.70403786370451</c:v>
                </c:pt>
                <c:pt idx="53">
                  <c:v>-258.99783008724097</c:v>
                </c:pt>
                <c:pt idx="54">
                  <c:v>-259.29075106406674</c:v>
                </c:pt>
                <c:pt idx="55">
                  <c:v>-259.5825117165424</c:v>
                </c:pt>
                <c:pt idx="56">
                  <c:v>-259.87282411212868</c:v>
                </c:pt>
                <c:pt idx="57">
                  <c:v>-260.16140174754099</c:v>
                </c:pt>
                <c:pt idx="58">
                  <c:v>-260.44795983149351</c:v>
                </c:pt>
                <c:pt idx="59">
                  <c:v>-260.73221556575402</c:v>
                </c:pt>
                <c:pt idx="60">
                  <c:v>-261.01388842423137</c:v>
                </c:pt>
                <c:pt idx="61">
                  <c:v>-261.29270042982108</c:v>
                </c:pt>
                <c:pt idx="62">
                  <c:v>-261.56837642873495</c:v>
                </c:pt>
                <c:pt idx="63">
                  <c:v>-261.84064436204488</c:v>
                </c:pt>
                <c:pt idx="64">
                  <c:v>-262.10923553417194</c:v>
                </c:pt>
                <c:pt idx="65">
                  <c:v>-262.37388487805669</c:v>
                </c:pt>
                <c:pt idx="66">
                  <c:v>-262.63433121674819</c:v>
                </c:pt>
                <c:pt idx="67">
                  <c:v>-262.89031752115426</c:v>
                </c:pt>
                <c:pt idx="68">
                  <c:v>-263.14159116369797</c:v>
                </c:pt>
                <c:pt idx="69">
                  <c:v>-263.38790416763084</c:v>
                </c:pt>
                <c:pt idx="70">
                  <c:v>-263.62901345175572</c:v>
                </c:pt>
                <c:pt idx="71">
                  <c:v>-263.86468107031857</c:v>
                </c:pt>
                <c:pt idx="72">
                  <c:v>-264.09467444783246</c:v>
                </c:pt>
                <c:pt idx="73">
                  <c:v>-264.31876660860121</c:v>
                </c:pt>
                <c:pt idx="74">
                  <c:v>-264.53673640071702</c:v>
                </c:pt>
                <c:pt idx="75">
                  <c:v>-264.74836871431103</c:v>
                </c:pt>
                <c:pt idx="76">
                  <c:v>-264.95345469384029</c:v>
                </c:pt>
                <c:pt idx="77">
                  <c:v>-265.15179194420335</c:v>
                </c:pt>
                <c:pt idx="78">
                  <c:v>-265.34318473047966</c:v>
                </c:pt>
                <c:pt idx="79">
                  <c:v>-265.52744417109636</c:v>
                </c:pt>
                <c:pt idx="80">
                  <c:v>-265.70438842423141</c:v>
                </c:pt>
                <c:pt idx="81">
                  <c:v>-265.87384286726967</c:v>
                </c:pt>
                <c:pt idx="82">
                  <c:v>-266.03564026913443</c:v>
                </c:pt>
                <c:pt idx="83">
                  <c:v>-266.18962095532402</c:v>
                </c:pt>
                <c:pt idx="84">
                  <c:v>-266.33563296549147</c:v>
                </c:pt>
                <c:pt idx="85">
                  <c:v>-266.47353220341108</c:v>
                </c:pt>
                <c:pt idx="86">
                  <c:v>-266.60318257918374</c:v>
                </c:pt>
                <c:pt idx="87">
                  <c:v>-266.72445614354143</c:v>
                </c:pt>
                <c:pt idx="88">
                  <c:v>-266.8372332141177</c:v>
                </c:pt>
                <c:pt idx="89">
                  <c:v>-266.94140249355962</c:v>
                </c:pt>
                <c:pt idx="90">
                  <c:v>-267.03686117936485</c:v>
                </c:pt>
                <c:pt idx="91">
                  <c:v>-267.12351506533543</c:v>
                </c:pt>
                <c:pt idx="92">
                  <c:v>-267.20127863454769</c:v>
                </c:pt>
                <c:pt idx="93">
                  <c:v>-267.27007514374742</c:v>
                </c:pt>
                <c:pt idx="94">
                  <c:v>-267.32983669908583</c:v>
                </c:pt>
                <c:pt idx="95">
                  <c:v>-267.38050432312298</c:v>
                </c:pt>
                <c:pt idx="96">
                  <c:v>-267.42202801303114</c:v>
                </c:pt>
                <c:pt idx="97">
                  <c:v>-267.4543667899415</c:v>
                </c:pt>
                <c:pt idx="98">
                  <c:v>-267.47748873938565</c:v>
                </c:pt>
                <c:pt idx="99">
                  <c:v>-267.49137104279095</c:v>
                </c:pt>
                <c:pt idx="100">
                  <c:v>-267.49599999999998</c:v>
                </c:pt>
                <c:pt idx="101">
                  <c:v>-267.49137104279095</c:v>
                </c:pt>
                <c:pt idx="102">
                  <c:v>-267.47748873938565</c:v>
                </c:pt>
                <c:pt idx="103">
                  <c:v>-267.4543667899415</c:v>
                </c:pt>
                <c:pt idx="104">
                  <c:v>-267.42202801303114</c:v>
                </c:pt>
                <c:pt idx="105">
                  <c:v>-267.38050432312298</c:v>
                </c:pt>
                <c:pt idx="106">
                  <c:v>-267.32983669908583</c:v>
                </c:pt>
                <c:pt idx="107">
                  <c:v>-267.27007514374742</c:v>
                </c:pt>
                <c:pt idx="108">
                  <c:v>-267.20127863454769</c:v>
                </c:pt>
                <c:pt idx="109">
                  <c:v>-267.12351506533543</c:v>
                </c:pt>
                <c:pt idx="110">
                  <c:v>-267.03686117936485</c:v>
                </c:pt>
                <c:pt idx="111">
                  <c:v>-266.94140249355962</c:v>
                </c:pt>
                <c:pt idx="112">
                  <c:v>-266.8372332141177</c:v>
                </c:pt>
                <c:pt idx="113">
                  <c:v>-266.72445614354143</c:v>
                </c:pt>
                <c:pt idx="114">
                  <c:v>-266.60318257918374</c:v>
                </c:pt>
                <c:pt idx="115">
                  <c:v>-266.47353220341108</c:v>
                </c:pt>
                <c:pt idx="116">
                  <c:v>-266.33563296549147</c:v>
                </c:pt>
                <c:pt idx="117">
                  <c:v>-266.18962095532402</c:v>
                </c:pt>
                <c:pt idx="118">
                  <c:v>-266.03564026913443</c:v>
                </c:pt>
                <c:pt idx="119">
                  <c:v>-265.87384286726967</c:v>
                </c:pt>
                <c:pt idx="120">
                  <c:v>-265.70438842423141</c:v>
                </c:pt>
                <c:pt idx="121">
                  <c:v>-265.52744417109636</c:v>
                </c:pt>
                <c:pt idx="122">
                  <c:v>-265.34318473047966</c:v>
                </c:pt>
                <c:pt idx="123">
                  <c:v>-265.15179194420335</c:v>
                </c:pt>
                <c:pt idx="124">
                  <c:v>-264.95345469384029</c:v>
                </c:pt>
                <c:pt idx="125">
                  <c:v>-264.74836871431103</c:v>
                </c:pt>
                <c:pt idx="126">
                  <c:v>-264.53673640071702</c:v>
                </c:pt>
                <c:pt idx="127">
                  <c:v>-264.31876660860121</c:v>
                </c:pt>
                <c:pt idx="128">
                  <c:v>-264.09467444783246</c:v>
                </c:pt>
                <c:pt idx="129">
                  <c:v>-263.86468107031857</c:v>
                </c:pt>
                <c:pt idx="130">
                  <c:v>-263.62901345175572</c:v>
                </c:pt>
                <c:pt idx="131">
                  <c:v>-263.38790416763084</c:v>
                </c:pt>
                <c:pt idx="132">
                  <c:v>-263.14159116369797</c:v>
                </c:pt>
                <c:pt idx="133">
                  <c:v>-262.89031752115426</c:v>
                </c:pt>
                <c:pt idx="134">
                  <c:v>-262.63433121674819</c:v>
                </c:pt>
                <c:pt idx="135">
                  <c:v>-262.37388487805669</c:v>
                </c:pt>
                <c:pt idx="136">
                  <c:v>-262.10923553417194</c:v>
                </c:pt>
                <c:pt idx="137">
                  <c:v>-261.84064436204488</c:v>
                </c:pt>
                <c:pt idx="138">
                  <c:v>-261.56837642873495</c:v>
                </c:pt>
                <c:pt idx="139">
                  <c:v>-261.29270042982108</c:v>
                </c:pt>
                <c:pt idx="140">
                  <c:v>-261.01388842423137</c:v>
                </c:pt>
                <c:pt idx="141">
                  <c:v>-260.73221556575402</c:v>
                </c:pt>
                <c:pt idx="142">
                  <c:v>-260.44795983149351</c:v>
                </c:pt>
                <c:pt idx="143">
                  <c:v>-260.16140174754099</c:v>
                </c:pt>
                <c:pt idx="144">
                  <c:v>-259.87282411212868</c:v>
                </c:pt>
                <c:pt idx="145">
                  <c:v>-259.5825117165424</c:v>
                </c:pt>
                <c:pt idx="146">
                  <c:v>-259.29075106406674</c:v>
                </c:pt>
                <c:pt idx="147">
                  <c:v>-258.99783008724097</c:v>
                </c:pt>
                <c:pt idx="148">
                  <c:v>-258.70403786370451</c:v>
                </c:pt>
                <c:pt idx="149">
                  <c:v>-258.40966433091194</c:v>
                </c:pt>
                <c:pt idx="150">
                  <c:v>-258.11500000000001</c:v>
                </c:pt>
                <c:pt idx="151">
                  <c:v>-257.82033566908808</c:v>
                </c:pt>
                <c:pt idx="152">
                  <c:v>-257.5259621362955</c:v>
                </c:pt>
                <c:pt idx="153">
                  <c:v>-257.23216991275905</c:v>
                </c:pt>
                <c:pt idx="154">
                  <c:v>-256.93924893593328</c:v>
                </c:pt>
                <c:pt idx="155">
                  <c:v>-256.64748828345762</c:v>
                </c:pt>
                <c:pt idx="156">
                  <c:v>-256.35717588787134</c:v>
                </c:pt>
                <c:pt idx="157">
                  <c:v>-256.06859825245903</c:v>
                </c:pt>
                <c:pt idx="158">
                  <c:v>-255.78204016850651</c:v>
                </c:pt>
                <c:pt idx="159">
                  <c:v>-255.497784434246</c:v>
                </c:pt>
                <c:pt idx="160">
                  <c:v>-255.21611157576862</c:v>
                </c:pt>
                <c:pt idx="161">
                  <c:v>-254.93729957017894</c:v>
                </c:pt>
                <c:pt idx="162">
                  <c:v>-254.66162357126504</c:v>
                </c:pt>
                <c:pt idx="163">
                  <c:v>-254.38935563795513</c:v>
                </c:pt>
                <c:pt idx="164">
                  <c:v>-254.12076446582807</c:v>
                </c:pt>
                <c:pt idx="165">
                  <c:v>-253.85611512194333</c:v>
                </c:pt>
                <c:pt idx="166">
                  <c:v>-253.59566878325182</c:v>
                </c:pt>
                <c:pt idx="167">
                  <c:v>-253.33968247884576</c:v>
                </c:pt>
                <c:pt idx="168">
                  <c:v>-253.08840883630205</c:v>
                </c:pt>
                <c:pt idx="169">
                  <c:v>-252.84209583236918</c:v>
                </c:pt>
                <c:pt idx="170">
                  <c:v>-252.60098654824432</c:v>
                </c:pt>
                <c:pt idx="171">
                  <c:v>-252.36531892968145</c:v>
                </c:pt>
                <c:pt idx="172">
                  <c:v>-252.13532555216756</c:v>
                </c:pt>
                <c:pt idx="173">
                  <c:v>-251.91123339139884</c:v>
                </c:pt>
                <c:pt idx="174">
                  <c:v>-251.693263599283</c:v>
                </c:pt>
                <c:pt idx="175">
                  <c:v>-251.48163128568902</c:v>
                </c:pt>
                <c:pt idx="176">
                  <c:v>-251.27654530615976</c:v>
                </c:pt>
                <c:pt idx="177">
                  <c:v>-251.07820805579667</c:v>
                </c:pt>
                <c:pt idx="178">
                  <c:v>-250.88681526952033</c:v>
                </c:pt>
                <c:pt idx="179">
                  <c:v>-250.70255582890366</c:v>
                </c:pt>
                <c:pt idx="180">
                  <c:v>-250.52561157576864</c:v>
                </c:pt>
                <c:pt idx="181">
                  <c:v>-250.35615713273035</c:v>
                </c:pt>
                <c:pt idx="182">
                  <c:v>-250.19435973086561</c:v>
                </c:pt>
                <c:pt idx="183">
                  <c:v>-250.04037904467603</c:v>
                </c:pt>
                <c:pt idx="184">
                  <c:v>-249.89436703450852</c:v>
                </c:pt>
                <c:pt idx="185">
                  <c:v>-249.75646779658894</c:v>
                </c:pt>
                <c:pt idx="186">
                  <c:v>-249.62681742081628</c:v>
                </c:pt>
                <c:pt idx="187">
                  <c:v>-249.50554385645859</c:v>
                </c:pt>
                <c:pt idx="188">
                  <c:v>-249.39276678588232</c:v>
                </c:pt>
                <c:pt idx="189">
                  <c:v>-249.28859750644042</c:v>
                </c:pt>
                <c:pt idx="190">
                  <c:v>-249.19313882063517</c:v>
                </c:pt>
                <c:pt idx="191">
                  <c:v>-249.10648493466459</c:v>
                </c:pt>
                <c:pt idx="192">
                  <c:v>-249.02872136545233</c:v>
                </c:pt>
                <c:pt idx="193">
                  <c:v>-248.95992485625263</c:v>
                </c:pt>
                <c:pt idx="194">
                  <c:v>-248.90016330091419</c:v>
                </c:pt>
                <c:pt idx="195">
                  <c:v>-248.84949567687701</c:v>
                </c:pt>
                <c:pt idx="196">
                  <c:v>-248.80797198696888</c:v>
                </c:pt>
                <c:pt idx="197">
                  <c:v>-248.77563321005852</c:v>
                </c:pt>
                <c:pt idx="198">
                  <c:v>-248.7525112606144</c:v>
                </c:pt>
                <c:pt idx="199">
                  <c:v>-248.73862895720907</c:v>
                </c:pt>
                <c:pt idx="200">
                  <c:v>-248.73400000000001</c:v>
                </c:pt>
              </c:numCache>
            </c:numRef>
          </c:xVal>
          <c:yVal>
            <c:numRef>
              <c:f>Blad1!$AI$3:$AI$203</c:f>
              <c:numCache>
                <c:formatCode>General</c:formatCode>
                <c:ptCount val="201"/>
                <c:pt idx="0">
                  <c:v>-241.86099999999999</c:v>
                </c:pt>
                <c:pt idx="1">
                  <c:v>-241.56633566908806</c:v>
                </c:pt>
                <c:pt idx="2">
                  <c:v>-241.27196213629551</c:v>
                </c:pt>
                <c:pt idx="3">
                  <c:v>-240.978169912759</c:v>
                </c:pt>
                <c:pt idx="4">
                  <c:v>-240.68524893593326</c:v>
                </c:pt>
                <c:pt idx="5">
                  <c:v>-240.39348828345757</c:v>
                </c:pt>
                <c:pt idx="6">
                  <c:v>-240.10317588787132</c:v>
                </c:pt>
                <c:pt idx="7">
                  <c:v>-239.81459825245904</c:v>
                </c:pt>
                <c:pt idx="8">
                  <c:v>-239.52804016850649</c:v>
                </c:pt>
                <c:pt idx="9">
                  <c:v>-239.24378443424598</c:v>
                </c:pt>
                <c:pt idx="10">
                  <c:v>-238.9621115757686</c:v>
                </c:pt>
                <c:pt idx="11">
                  <c:v>-238.68329957017892</c:v>
                </c:pt>
                <c:pt idx="12">
                  <c:v>-238.40762357126502</c:v>
                </c:pt>
                <c:pt idx="13">
                  <c:v>-238.13535563795512</c:v>
                </c:pt>
                <c:pt idx="14">
                  <c:v>-237.86676446582806</c:v>
                </c:pt>
                <c:pt idx="15">
                  <c:v>-237.60211512194331</c:v>
                </c:pt>
                <c:pt idx="16">
                  <c:v>-237.34166878325181</c:v>
                </c:pt>
                <c:pt idx="17">
                  <c:v>-237.08568247884577</c:v>
                </c:pt>
                <c:pt idx="18">
                  <c:v>-236.83440883630203</c:v>
                </c:pt>
                <c:pt idx="19">
                  <c:v>-236.58809583236916</c:v>
                </c:pt>
                <c:pt idx="20">
                  <c:v>-236.3469865482443</c:v>
                </c:pt>
                <c:pt idx="21">
                  <c:v>-236.11131892968143</c:v>
                </c:pt>
                <c:pt idx="22">
                  <c:v>-235.88132555216754</c:v>
                </c:pt>
                <c:pt idx="23">
                  <c:v>-235.65723339139882</c:v>
                </c:pt>
                <c:pt idx="24">
                  <c:v>-235.43926359928295</c:v>
                </c:pt>
                <c:pt idx="25">
                  <c:v>-235.227631285689</c:v>
                </c:pt>
                <c:pt idx="26">
                  <c:v>-235.02254530615971</c:v>
                </c:pt>
                <c:pt idx="27">
                  <c:v>-234.82420805579665</c:v>
                </c:pt>
                <c:pt idx="28">
                  <c:v>-234.63281526952031</c:v>
                </c:pt>
                <c:pt idx="29">
                  <c:v>-234.44855582890364</c:v>
                </c:pt>
                <c:pt idx="30">
                  <c:v>-234.27161157576862</c:v>
                </c:pt>
                <c:pt idx="31">
                  <c:v>-234.10215713273033</c:v>
                </c:pt>
                <c:pt idx="32">
                  <c:v>-233.94035973086559</c:v>
                </c:pt>
                <c:pt idx="33">
                  <c:v>-233.78637904467598</c:v>
                </c:pt>
                <c:pt idx="34">
                  <c:v>-233.6403670345085</c:v>
                </c:pt>
                <c:pt idx="35">
                  <c:v>-233.50246779658892</c:v>
                </c:pt>
                <c:pt idx="36">
                  <c:v>-233.37281742081626</c:v>
                </c:pt>
                <c:pt idx="37">
                  <c:v>-233.25154385645857</c:v>
                </c:pt>
                <c:pt idx="38">
                  <c:v>-233.1387667858823</c:v>
                </c:pt>
                <c:pt idx="39">
                  <c:v>-233.03459750644041</c:v>
                </c:pt>
                <c:pt idx="40">
                  <c:v>-232.93913882063515</c:v>
                </c:pt>
                <c:pt idx="41">
                  <c:v>-232.85248493466457</c:v>
                </c:pt>
                <c:pt idx="42">
                  <c:v>-232.77472136545231</c:v>
                </c:pt>
                <c:pt idx="43">
                  <c:v>-232.70592485625261</c:v>
                </c:pt>
                <c:pt idx="44">
                  <c:v>-232.64616330091417</c:v>
                </c:pt>
                <c:pt idx="45">
                  <c:v>-232.59549567687699</c:v>
                </c:pt>
                <c:pt idx="46">
                  <c:v>-232.55397198696886</c:v>
                </c:pt>
                <c:pt idx="47">
                  <c:v>-232.5216332100585</c:v>
                </c:pt>
                <c:pt idx="48">
                  <c:v>-232.49851126061438</c:v>
                </c:pt>
                <c:pt idx="49">
                  <c:v>-232.48462895720905</c:v>
                </c:pt>
                <c:pt idx="50">
                  <c:v>-232.48</c:v>
                </c:pt>
                <c:pt idx="51">
                  <c:v>-232.48462895720905</c:v>
                </c:pt>
                <c:pt idx="52">
                  <c:v>-232.49851126061438</c:v>
                </c:pt>
                <c:pt idx="53">
                  <c:v>-232.5216332100585</c:v>
                </c:pt>
                <c:pt idx="54">
                  <c:v>-232.55397198696886</c:v>
                </c:pt>
                <c:pt idx="55">
                  <c:v>-232.59549567687699</c:v>
                </c:pt>
                <c:pt idx="56">
                  <c:v>-232.64616330091417</c:v>
                </c:pt>
                <c:pt idx="57">
                  <c:v>-232.70592485625261</c:v>
                </c:pt>
                <c:pt idx="58">
                  <c:v>-232.77472136545231</c:v>
                </c:pt>
                <c:pt idx="59">
                  <c:v>-232.85248493466457</c:v>
                </c:pt>
                <c:pt idx="60">
                  <c:v>-232.93913882063515</c:v>
                </c:pt>
                <c:pt idx="61">
                  <c:v>-233.03459750644041</c:v>
                </c:pt>
                <c:pt idx="62">
                  <c:v>-233.1387667858823</c:v>
                </c:pt>
                <c:pt idx="63">
                  <c:v>-233.25154385645857</c:v>
                </c:pt>
                <c:pt idx="64">
                  <c:v>-233.37281742081626</c:v>
                </c:pt>
                <c:pt idx="65">
                  <c:v>-233.50246779658892</c:v>
                </c:pt>
                <c:pt idx="66">
                  <c:v>-233.6403670345085</c:v>
                </c:pt>
                <c:pt idx="67">
                  <c:v>-233.78637904467598</c:v>
                </c:pt>
                <c:pt idx="68">
                  <c:v>-233.94035973086559</c:v>
                </c:pt>
                <c:pt idx="69">
                  <c:v>-234.10215713273033</c:v>
                </c:pt>
                <c:pt idx="70">
                  <c:v>-234.27161157576862</c:v>
                </c:pt>
                <c:pt idx="71">
                  <c:v>-234.44855582890364</c:v>
                </c:pt>
                <c:pt idx="72">
                  <c:v>-234.63281526952031</c:v>
                </c:pt>
                <c:pt idx="73">
                  <c:v>-234.82420805579665</c:v>
                </c:pt>
                <c:pt idx="74">
                  <c:v>-235.02254530615974</c:v>
                </c:pt>
                <c:pt idx="75">
                  <c:v>-235.227631285689</c:v>
                </c:pt>
                <c:pt idx="76">
                  <c:v>-235.43926359928295</c:v>
                </c:pt>
                <c:pt idx="77">
                  <c:v>-235.65723339139882</c:v>
                </c:pt>
                <c:pt idx="78">
                  <c:v>-235.88132555216754</c:v>
                </c:pt>
                <c:pt idx="79">
                  <c:v>-236.11131892968143</c:v>
                </c:pt>
                <c:pt idx="80">
                  <c:v>-236.3469865482443</c:v>
                </c:pt>
                <c:pt idx="81">
                  <c:v>-236.58809583236916</c:v>
                </c:pt>
                <c:pt idx="82">
                  <c:v>-236.83440883630203</c:v>
                </c:pt>
                <c:pt idx="83">
                  <c:v>-237.08568247884577</c:v>
                </c:pt>
                <c:pt idx="84">
                  <c:v>-237.34166878325181</c:v>
                </c:pt>
                <c:pt idx="85">
                  <c:v>-237.60211512194331</c:v>
                </c:pt>
                <c:pt idx="86">
                  <c:v>-237.86676446582806</c:v>
                </c:pt>
                <c:pt idx="87">
                  <c:v>-238.13535563795512</c:v>
                </c:pt>
                <c:pt idx="88">
                  <c:v>-238.40762357126502</c:v>
                </c:pt>
                <c:pt idx="89">
                  <c:v>-238.68329957017892</c:v>
                </c:pt>
                <c:pt idx="90">
                  <c:v>-238.9621115757686</c:v>
                </c:pt>
                <c:pt idx="91">
                  <c:v>-239.24378443424598</c:v>
                </c:pt>
                <c:pt idx="92">
                  <c:v>-239.52804016850649</c:v>
                </c:pt>
                <c:pt idx="93">
                  <c:v>-239.81459825245904</c:v>
                </c:pt>
                <c:pt idx="94">
                  <c:v>-240.10317588787132</c:v>
                </c:pt>
                <c:pt idx="95">
                  <c:v>-240.39348828345757</c:v>
                </c:pt>
                <c:pt idx="96">
                  <c:v>-240.68524893593326</c:v>
                </c:pt>
                <c:pt idx="97">
                  <c:v>-240.978169912759</c:v>
                </c:pt>
                <c:pt idx="98">
                  <c:v>-241.27196213629549</c:v>
                </c:pt>
                <c:pt idx="99">
                  <c:v>-241.56633566908806</c:v>
                </c:pt>
                <c:pt idx="100">
                  <c:v>-241.86099999999999</c:v>
                </c:pt>
                <c:pt idx="101">
                  <c:v>-242.15566433091192</c:v>
                </c:pt>
                <c:pt idx="102">
                  <c:v>-242.45003786370447</c:v>
                </c:pt>
                <c:pt idx="103">
                  <c:v>-242.74383008724098</c:v>
                </c:pt>
                <c:pt idx="104">
                  <c:v>-243.03675106406672</c:v>
                </c:pt>
                <c:pt idx="105">
                  <c:v>-243.32851171654241</c:v>
                </c:pt>
                <c:pt idx="106">
                  <c:v>-243.61882411212866</c:v>
                </c:pt>
                <c:pt idx="107">
                  <c:v>-243.90740174754094</c:v>
                </c:pt>
                <c:pt idx="108">
                  <c:v>-244.19395983149349</c:v>
                </c:pt>
                <c:pt idx="109">
                  <c:v>-244.478215565754</c:v>
                </c:pt>
                <c:pt idx="110">
                  <c:v>-244.75988842423138</c:v>
                </c:pt>
                <c:pt idx="111">
                  <c:v>-245.03870042982106</c:v>
                </c:pt>
                <c:pt idx="112">
                  <c:v>-245.31437642873496</c:v>
                </c:pt>
                <c:pt idx="113">
                  <c:v>-245.58664436204486</c:v>
                </c:pt>
                <c:pt idx="114">
                  <c:v>-245.85523553417192</c:v>
                </c:pt>
                <c:pt idx="115">
                  <c:v>-246.11988487805669</c:v>
                </c:pt>
                <c:pt idx="116">
                  <c:v>-246.38033121674817</c:v>
                </c:pt>
                <c:pt idx="117">
                  <c:v>-246.63631752115421</c:v>
                </c:pt>
                <c:pt idx="118">
                  <c:v>-246.88759116369795</c:v>
                </c:pt>
                <c:pt idx="119">
                  <c:v>-247.13390416763082</c:v>
                </c:pt>
                <c:pt idx="120">
                  <c:v>-247.37501345175568</c:v>
                </c:pt>
                <c:pt idx="121">
                  <c:v>-247.61068107031858</c:v>
                </c:pt>
                <c:pt idx="122">
                  <c:v>-247.84067444783244</c:v>
                </c:pt>
                <c:pt idx="123">
                  <c:v>-248.06476660860116</c:v>
                </c:pt>
                <c:pt idx="124">
                  <c:v>-248.28273640071703</c:v>
                </c:pt>
                <c:pt idx="125">
                  <c:v>-248.49436871431098</c:v>
                </c:pt>
                <c:pt idx="126">
                  <c:v>-248.69945469384027</c:v>
                </c:pt>
                <c:pt idx="127">
                  <c:v>-248.89779194420333</c:v>
                </c:pt>
                <c:pt idx="128">
                  <c:v>-249.08918473047967</c:v>
                </c:pt>
                <c:pt idx="129">
                  <c:v>-249.27344417109634</c:v>
                </c:pt>
                <c:pt idx="130">
                  <c:v>-249.45038842423136</c:v>
                </c:pt>
                <c:pt idx="131">
                  <c:v>-249.61984286726965</c:v>
                </c:pt>
                <c:pt idx="132">
                  <c:v>-249.78164026913439</c:v>
                </c:pt>
                <c:pt idx="133">
                  <c:v>-249.935620955324</c:v>
                </c:pt>
                <c:pt idx="134">
                  <c:v>-250.08163296549148</c:v>
                </c:pt>
                <c:pt idx="135">
                  <c:v>-250.21953220341106</c:v>
                </c:pt>
                <c:pt idx="136">
                  <c:v>-250.34918257918372</c:v>
                </c:pt>
                <c:pt idx="137">
                  <c:v>-250.47045614354141</c:v>
                </c:pt>
                <c:pt idx="138">
                  <c:v>-250.58323321411768</c:v>
                </c:pt>
                <c:pt idx="139">
                  <c:v>-250.68740249355957</c:v>
                </c:pt>
                <c:pt idx="140">
                  <c:v>-250.78286117936483</c:v>
                </c:pt>
                <c:pt idx="141">
                  <c:v>-250.86951506533541</c:v>
                </c:pt>
                <c:pt idx="142">
                  <c:v>-250.94727863454767</c:v>
                </c:pt>
                <c:pt idx="143">
                  <c:v>-251.01607514374737</c:v>
                </c:pt>
                <c:pt idx="144">
                  <c:v>-251.07583669908581</c:v>
                </c:pt>
                <c:pt idx="145">
                  <c:v>-251.12650432312299</c:v>
                </c:pt>
                <c:pt idx="146">
                  <c:v>-251.16802801303112</c:v>
                </c:pt>
                <c:pt idx="147">
                  <c:v>-251.20036678994148</c:v>
                </c:pt>
                <c:pt idx="148">
                  <c:v>-251.2234887393856</c:v>
                </c:pt>
                <c:pt idx="149">
                  <c:v>-251.23737104279093</c:v>
                </c:pt>
                <c:pt idx="150">
                  <c:v>-251.24199999999999</c:v>
                </c:pt>
                <c:pt idx="151">
                  <c:v>-251.23737104279093</c:v>
                </c:pt>
                <c:pt idx="152">
                  <c:v>-251.2234887393856</c:v>
                </c:pt>
                <c:pt idx="153">
                  <c:v>-251.20036678994148</c:v>
                </c:pt>
                <c:pt idx="154">
                  <c:v>-251.16802801303112</c:v>
                </c:pt>
                <c:pt idx="155">
                  <c:v>-251.12650432312299</c:v>
                </c:pt>
                <c:pt idx="156">
                  <c:v>-251.07583669908581</c:v>
                </c:pt>
                <c:pt idx="157">
                  <c:v>-251.01607514374737</c:v>
                </c:pt>
                <c:pt idx="158">
                  <c:v>-250.94727863454767</c:v>
                </c:pt>
                <c:pt idx="159">
                  <c:v>-250.86951506533541</c:v>
                </c:pt>
                <c:pt idx="160">
                  <c:v>-250.78286117936483</c:v>
                </c:pt>
                <c:pt idx="161">
                  <c:v>-250.68740249355957</c:v>
                </c:pt>
                <c:pt idx="162">
                  <c:v>-250.58323321411768</c:v>
                </c:pt>
                <c:pt idx="163">
                  <c:v>-250.47045614354141</c:v>
                </c:pt>
                <c:pt idx="164">
                  <c:v>-250.34918257918372</c:v>
                </c:pt>
                <c:pt idx="165">
                  <c:v>-250.21953220341106</c:v>
                </c:pt>
                <c:pt idx="166">
                  <c:v>-250.08163296549148</c:v>
                </c:pt>
                <c:pt idx="167">
                  <c:v>-249.935620955324</c:v>
                </c:pt>
                <c:pt idx="168">
                  <c:v>-249.78164026913439</c:v>
                </c:pt>
                <c:pt idx="169">
                  <c:v>-249.61984286726965</c:v>
                </c:pt>
                <c:pt idx="170">
                  <c:v>-249.45038842423136</c:v>
                </c:pt>
                <c:pt idx="171">
                  <c:v>-249.27344417109634</c:v>
                </c:pt>
                <c:pt idx="172">
                  <c:v>-249.08918473047967</c:v>
                </c:pt>
                <c:pt idx="173">
                  <c:v>-248.89779194420333</c:v>
                </c:pt>
                <c:pt idx="174">
                  <c:v>-248.69945469384027</c:v>
                </c:pt>
                <c:pt idx="175">
                  <c:v>-248.49436871431101</c:v>
                </c:pt>
                <c:pt idx="176">
                  <c:v>-248.28273640071703</c:v>
                </c:pt>
                <c:pt idx="177">
                  <c:v>-248.06476660860116</c:v>
                </c:pt>
                <c:pt idx="178">
                  <c:v>-247.84067444783244</c:v>
                </c:pt>
                <c:pt idx="179">
                  <c:v>-247.61068107031855</c:v>
                </c:pt>
                <c:pt idx="180">
                  <c:v>-247.37501345175568</c:v>
                </c:pt>
                <c:pt idx="181">
                  <c:v>-247.13390416763082</c:v>
                </c:pt>
                <c:pt idx="182">
                  <c:v>-246.88759116369795</c:v>
                </c:pt>
                <c:pt idx="183">
                  <c:v>-246.63631752115424</c:v>
                </c:pt>
                <c:pt idx="184">
                  <c:v>-246.38033121674817</c:v>
                </c:pt>
                <c:pt idx="185">
                  <c:v>-246.11988487805667</c:v>
                </c:pt>
                <c:pt idx="186">
                  <c:v>-245.85523553417195</c:v>
                </c:pt>
                <c:pt idx="187">
                  <c:v>-245.58664436204486</c:v>
                </c:pt>
                <c:pt idx="188">
                  <c:v>-245.31437642873496</c:v>
                </c:pt>
                <c:pt idx="189">
                  <c:v>-245.03870042982106</c:v>
                </c:pt>
                <c:pt idx="190">
                  <c:v>-244.75988842423138</c:v>
                </c:pt>
                <c:pt idx="191">
                  <c:v>-244.478215565754</c:v>
                </c:pt>
                <c:pt idx="192">
                  <c:v>-244.19395983149349</c:v>
                </c:pt>
                <c:pt idx="193">
                  <c:v>-243.90740174754097</c:v>
                </c:pt>
                <c:pt idx="194">
                  <c:v>-243.61882411212866</c:v>
                </c:pt>
                <c:pt idx="195">
                  <c:v>-243.32851171654241</c:v>
                </c:pt>
                <c:pt idx="196">
                  <c:v>-243.03675106406672</c:v>
                </c:pt>
                <c:pt idx="197">
                  <c:v>-242.74383008724098</c:v>
                </c:pt>
                <c:pt idx="198">
                  <c:v>-242.45003786370447</c:v>
                </c:pt>
                <c:pt idx="199">
                  <c:v>-242.15566433091192</c:v>
                </c:pt>
                <c:pt idx="200">
                  <c:v>-241.86099999999999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7-4789-86D4-751549F66BBE}"/>
            </c:ext>
          </c:extLst>
        </c:ser>
        <c:ser>
          <c:idx val="2"/>
          <c:order val="2"/>
          <c:tx>
            <c:v>A</c:v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Blad1!$B$4</c:f>
              <c:numCache>
                <c:formatCode>General</c:formatCode>
                <c:ptCount val="1"/>
                <c:pt idx="0">
                  <c:v>-251.11500000000001</c:v>
                </c:pt>
              </c:numCache>
            </c:numRef>
          </c:xVal>
          <c:yVal>
            <c:numRef>
              <c:f>Blad1!$D$4</c:f>
              <c:numCache>
                <c:formatCode>General</c:formatCode>
                <c:ptCount val="1"/>
                <c:pt idx="0">
                  <c:v>-226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7-4789-86D4-751549F66BBE}"/>
            </c:ext>
          </c:extLst>
        </c:ser>
        <c:ser>
          <c:idx val="3"/>
          <c:order val="3"/>
          <c:tx>
            <c:v>B</c:v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Blad1!$B$5</c:f>
              <c:numCache>
                <c:formatCode>General</c:formatCode>
                <c:ptCount val="1"/>
                <c:pt idx="0">
                  <c:v>-258.11500000000001</c:v>
                </c:pt>
              </c:numCache>
            </c:numRef>
          </c:xVal>
          <c:yVal>
            <c:numRef>
              <c:f>Blad1!$D$5</c:f>
              <c:numCache>
                <c:formatCode>General</c:formatCode>
                <c:ptCount val="1"/>
                <c:pt idx="0">
                  <c:v>-241.86099999999999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67-4789-86D4-751549F66BBE}"/>
            </c:ext>
          </c:extLst>
        </c:ser>
        <c:ser>
          <c:idx val="4"/>
          <c:order val="4"/>
          <c:tx>
            <c:v>P</c:v>
          </c:tx>
          <c:marker>
            <c:symbol val="circle"/>
            <c:size val="5"/>
            <c:spPr>
              <a:solidFill>
                <a:srgbClr val="0070C0"/>
              </a:solidFill>
            </c:spPr>
          </c:marker>
          <c:xVal>
            <c:numRef>
              <c:f>Blad1!$B$6</c:f>
              <c:numCache>
                <c:formatCode>General</c:formatCode>
                <c:ptCount val="1"/>
                <c:pt idx="0">
                  <c:v>-251.816</c:v>
                </c:pt>
              </c:numCache>
            </c:numRef>
          </c:xVal>
          <c:yVal>
            <c:numRef>
              <c:f>Blad1!$D$6</c:f>
              <c:numCache>
                <c:formatCode>General</c:formatCode>
                <c:ptCount val="1"/>
                <c:pt idx="0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7-4789-86D4-751549F66BBE}"/>
            </c:ext>
          </c:extLst>
        </c:ser>
        <c:ser>
          <c:idx val="5"/>
          <c:order val="5"/>
          <c:tx>
            <c:v>V</c:v>
          </c:tx>
          <c:spPr>
            <a:ln w="22225">
              <a:solidFill>
                <a:srgbClr val="0070C0"/>
              </a:solidFill>
              <a:tailEnd type="triangle" w="lg" len="lg"/>
            </a:ln>
          </c:spPr>
          <c:marker>
            <c:symbol val="none"/>
          </c:marker>
          <c:xVal>
            <c:numRef>
              <c:f>(Blad1!$B$6,Blad1!$B$8)</c:f>
              <c:numCache>
                <c:formatCode>General</c:formatCode>
                <c:ptCount val="2"/>
                <c:pt idx="0">
                  <c:v>-251.816</c:v>
                </c:pt>
                <c:pt idx="1">
                  <c:v>-251.816</c:v>
                </c:pt>
              </c:numCache>
            </c:numRef>
          </c:xVal>
          <c:yVal>
            <c:numRef>
              <c:f>(Blad1!$D$6,Blad1!$D$8)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67-4789-86D4-751549F66BBE}"/>
            </c:ext>
          </c:extLst>
        </c:ser>
        <c:ser>
          <c:idx val="6"/>
          <c:order val="6"/>
          <c:tx>
            <c:v>AB</c:v>
          </c:tx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(Blad1!$B$4,Blad1!$B$5)</c:f>
              <c:numCache>
                <c:formatCode>General</c:formatCode>
                <c:ptCount val="2"/>
                <c:pt idx="0">
                  <c:v>-251.11500000000001</c:v>
                </c:pt>
                <c:pt idx="1">
                  <c:v>-258.11500000000001</c:v>
                </c:pt>
              </c:numCache>
            </c:numRef>
          </c:xVal>
          <c:yVal>
            <c:numRef>
              <c:f>(Blad1!$D$4,Blad1!$D$5)</c:f>
              <c:numCache>
                <c:formatCode>General</c:formatCode>
                <c:ptCount val="2"/>
                <c:pt idx="0">
                  <c:v>-226</c:v>
                </c:pt>
                <c:pt idx="1">
                  <c:v>-241.86099999999999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67-4789-86D4-751549F66BBE}"/>
            </c:ext>
          </c:extLst>
        </c:ser>
        <c:ser>
          <c:idx val="9"/>
          <c:order val="7"/>
          <c:tx>
            <c:v>LPn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(Blad1!$B$4,Blad1!$B$8)</c:f>
              <c:numCache>
                <c:formatCode>General</c:formatCode>
                <c:ptCount val="2"/>
                <c:pt idx="0">
                  <c:v>-251.11500000000001</c:v>
                </c:pt>
                <c:pt idx="1">
                  <c:v>-251.816</c:v>
                </c:pt>
              </c:numCache>
            </c:numRef>
          </c:xVal>
          <c:yVal>
            <c:numRef>
              <c:f>(Blad1!$D$4,Blad1!$D$8)</c:f>
              <c:numCache>
                <c:formatCode>General</c:formatCode>
                <c:ptCount val="2"/>
                <c:pt idx="0">
                  <c:v>-226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67-4789-86D4-751549F66BBE}"/>
            </c:ext>
          </c:extLst>
        </c:ser>
        <c:ser>
          <c:idx val="10"/>
          <c:order val="8"/>
          <c:tx>
            <c:v>RPn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(Blad1!$B$5,Blad1!$B$8)</c:f>
              <c:numCache>
                <c:formatCode>General</c:formatCode>
                <c:ptCount val="2"/>
                <c:pt idx="0">
                  <c:v>-258.11500000000001</c:v>
                </c:pt>
                <c:pt idx="1">
                  <c:v>-251.816</c:v>
                </c:pt>
              </c:numCache>
            </c:numRef>
          </c:xVal>
          <c:yVal>
            <c:numRef>
              <c:f>(Blad1!$D$5,Blad1!$D$8)</c:f>
              <c:numCache>
                <c:formatCode>General</c:formatCode>
                <c:ptCount val="2"/>
                <c:pt idx="0">
                  <c:v>-241.86099999999999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67-4789-86D4-751549F66BBE}"/>
            </c:ext>
          </c:extLst>
        </c:ser>
        <c:ser>
          <c:idx val="7"/>
          <c:order val="9"/>
          <c:tx>
            <c:v>Pn_L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(Blad1!$B$6,Blad1!$C$23)</c:f>
              <c:numCache>
                <c:formatCode>General</c:formatCode>
                <c:ptCount val="2"/>
                <c:pt idx="0">
                  <c:v>-251.816</c:v>
                </c:pt>
                <c:pt idx="1">
                  <c:v>-251.56513358459677</c:v>
                </c:pt>
              </c:numCache>
            </c:numRef>
          </c:xVal>
          <c:yVal>
            <c:numRef>
              <c:f>(Blad1!$D$6,Blad1!$E$23)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-234.87809834612679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67-4789-86D4-751549F66BBE}"/>
            </c:ext>
          </c:extLst>
        </c:ser>
        <c:ser>
          <c:idx val="8"/>
          <c:order val="10"/>
          <c:tx>
            <c:v>Pn_R</c:v>
          </c:tx>
          <c:spPr>
            <a:ln w="158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(Blad1!$B$6,Blad1!$C$31)</c:f>
              <c:numCache>
                <c:formatCode>General</c:formatCode>
                <c:ptCount val="2"/>
                <c:pt idx="0">
                  <c:v>-251.816</c:v>
                </c:pt>
                <c:pt idx="1">
                  <c:v>-251.45556959122823</c:v>
                </c:pt>
              </c:numCache>
            </c:numRef>
          </c:xVal>
          <c:yVal>
            <c:numRef>
              <c:f>(Blad1!$D$6,Blad1!$E$31)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-239.70955677379735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E67-4789-86D4-751549F66BBE}"/>
            </c:ext>
          </c:extLst>
        </c:ser>
        <c:ser>
          <c:idx val="11"/>
          <c:order val="11"/>
          <c:tx>
            <c:v>PX_L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(Blad1!$B$6,Blad1!$C$45)</c:f>
              <c:numCache>
                <c:formatCode>General</c:formatCode>
                <c:ptCount val="2"/>
                <c:pt idx="0">
                  <c:v>-251.816</c:v>
                </c:pt>
                <c:pt idx="1">
                  <c:v>-251.816</c:v>
                </c:pt>
              </c:numCache>
            </c:numRef>
          </c:xVal>
          <c:yVal>
            <c:numRef>
              <c:f>(Blad1!$D$6,Blad1!$E$45)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67-4789-86D4-751549F66BBE}"/>
            </c:ext>
          </c:extLst>
        </c:ser>
        <c:ser>
          <c:idx val="12"/>
          <c:order val="12"/>
          <c:tx>
            <c:v>PX_R</c:v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(Blad1!$B$8,Blad1!$C$59)</c:f>
              <c:numCache>
                <c:formatCode>General</c:formatCode>
                <c:ptCount val="2"/>
                <c:pt idx="0">
                  <c:v>-251.816</c:v>
                </c:pt>
                <c:pt idx="1">
                  <c:v>-251.816</c:v>
                </c:pt>
              </c:numCache>
            </c:numRef>
          </c:xVal>
          <c:yVal>
            <c:numRef>
              <c:f>(Blad1!$D$8,Blad1!$E$59)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E67-4789-86D4-751549F66BBE}"/>
            </c:ext>
          </c:extLst>
        </c:ser>
        <c:ser>
          <c:idx val="13"/>
          <c:order val="13"/>
          <c:tx>
            <c:v>Veff</c:v>
          </c:tx>
          <c:spPr>
            <a:ln>
              <a:solidFill>
                <a:srgbClr val="FF0000"/>
              </a:solidFill>
              <a:tailEnd type="triangle" w="lg" len="lg"/>
            </a:ln>
          </c:spPr>
          <c:marker>
            <c:symbol val="none"/>
          </c:marker>
          <c:xVal>
            <c:numRef>
              <c:f>(Blad1!$B$6,Blad1!$B$11)</c:f>
              <c:numCache>
                <c:formatCode>General</c:formatCode>
                <c:ptCount val="2"/>
                <c:pt idx="0">
                  <c:v>-251.816</c:v>
                </c:pt>
                <c:pt idx="1">
                  <c:v>-251.56513358459677</c:v>
                </c:pt>
              </c:numCache>
            </c:numRef>
          </c:xVal>
          <c:yVal>
            <c:numRef>
              <c:f>(Blad1!$D$6,Blad1!$D$11)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-234.87809834612679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E67-4789-86D4-751549F66BBE}"/>
            </c:ext>
          </c:extLst>
        </c:ser>
        <c:ser>
          <c:idx val="14"/>
          <c:order val="14"/>
          <c:tx>
            <c:v>Invalid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Blad1!$C$78</c:f>
              <c:numCache>
                <c:formatCode>General</c:formatCode>
                <c:ptCount val="1"/>
                <c:pt idx="0">
                  <c:v>-254.57919340943357</c:v>
                </c:pt>
              </c:numCache>
            </c:numRef>
          </c:xVal>
          <c:yVal>
            <c:numRef>
              <c:f>Blad1!$E$78</c:f>
              <c:numCache>
                <c:formatCode>General</c:formatCode>
                <c:ptCount val="1"/>
                <c:pt idx="0">
                  <c:v>-233.84936738100365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E67-4789-86D4-751549F66BBE}"/>
            </c:ext>
          </c:extLst>
        </c:ser>
        <c:ser>
          <c:idx val="15"/>
          <c:order val="15"/>
          <c:tx>
            <c:v>Intersect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(Blad1!$C$103,Blad1!$C$107)</c:f>
              <c:numCache>
                <c:formatCode>General</c:formatCode>
                <c:ptCount val="2"/>
                <c:pt idx="0">
                  <c:v>-254.57460467439671</c:v>
                </c:pt>
                <c:pt idx="1">
                  <c:v>-252.73950582516497</c:v>
                </c:pt>
              </c:numCache>
            </c:numRef>
          </c:xVal>
          <c:yVal>
            <c:numRef>
              <c:f>(Blad1!$E$103,Blad1!$E$107)</c:f>
              <c:numCache>
                <c:formatCode>General</c:formatCode>
                <c:ptCount val="2"/>
                <c:pt idx="0">
                  <c:v>-233.83896996294374</c:v>
                </c:pt>
                <c:pt idx="1">
                  <c:v>-234.97372784597013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E67-4789-86D4-751549F6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2384"/>
        <c:axId val="102846464"/>
      </c:scatterChart>
      <c:valAx>
        <c:axId val="1028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46464"/>
        <c:crosses val="autoZero"/>
        <c:crossBetween val="midCat"/>
      </c:valAx>
      <c:valAx>
        <c:axId val="10284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28323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4333289278047354"/>
          <c:y val="0.90790788795659827"/>
          <c:w val="0.70809287349519467"/>
          <c:h val="5.350548841550562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YZ</a:t>
            </a:r>
            <a:r>
              <a:rPr lang="en-GB" baseline="0"/>
              <a:t> - view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8865530989488943E-3"/>
          <c:y val="3.9619651347068147E-4"/>
          <c:w val="0.99217625806808707"/>
          <c:h val="0.98735048296056227"/>
        </c:manualLayout>
      </c:layout>
      <c:scatterChart>
        <c:scatterStyle val="smoothMarker"/>
        <c:varyColors val="0"/>
        <c:ser>
          <c:idx val="0"/>
          <c:order val="0"/>
          <c:tx>
            <c:v>Circle L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Blad1!$AD$3:$AD$203</c:f>
              <c:numCache>
                <c:formatCode>General</c:formatCode>
                <c:ptCount val="201"/>
                <c:pt idx="0">
                  <c:v>7.5549999999999997</c:v>
                </c:pt>
                <c:pt idx="1">
                  <c:v>7.8436962866870772</c:v>
                </c:pt>
                <c:pt idx="2">
                  <c:v>8.132107664993919</c:v>
                </c:pt>
                <c:pt idx="3">
                  <c:v>8.4199495077104647</c:v>
                </c:pt>
                <c:pt idx="4">
                  <c:v>8.7069377496895193</c:v>
                </c:pt>
                <c:pt idx="5">
                  <c:v>8.9927891681847623</c:v>
                </c:pt>
                <c:pt idx="6">
                  <c:v>9.2772216623573946</c:v>
                </c:pt>
                <c:pt idx="7">
                  <c:v>9.559954531675622</c:v>
                </c:pt>
                <c:pt idx="8">
                  <c:v>9.8407087529321799</c:v>
                </c:pt>
                <c:pt idx="9">
                  <c:v>10.119207255606556</c:v>
                </c:pt>
                <c:pt idx="10">
                  <c:v>10.395175195300141</c:v>
                </c:pt>
                <c:pt idx="11">
                  <c:v>10.668340224974473</c:v>
                </c:pt>
                <c:pt idx="12">
                  <c:v>10.938432763724874</c:v>
                </c:pt>
                <c:pt idx="13">
                  <c:v>11.205186262824268</c:v>
                </c:pt>
                <c:pt idx="14">
                  <c:v>11.468337468774582</c:v>
                </c:pt>
                <c:pt idx="15">
                  <c:v>11.727626683106173</c:v>
                </c:pt>
                <c:pt idx="16">
                  <c:v>11.982798018668866</c:v>
                </c:pt>
                <c:pt idx="17">
                  <c:v>12.233599652161663</c:v>
                </c:pt>
                <c:pt idx="18">
                  <c:v>12.47978407265196</c:v>
                </c:pt>
                <c:pt idx="19">
                  <c:v>12.721108325838932</c:v>
                </c:pt>
                <c:pt idx="20">
                  <c:v>12.957334253820122</c:v>
                </c:pt>
                <c:pt idx="21">
                  <c:v>13.188228730124507</c:v>
                </c:pt>
                <c:pt idx="22">
                  <c:v>13.413563889780207</c:v>
                </c:pt>
                <c:pt idx="23">
                  <c:v>13.633117354189684</c:v>
                </c:pt>
                <c:pt idx="24">
                  <c:v>13.846672450590578</c:v>
                </c:pt>
                <c:pt idx="25">
                  <c:v>14.054018425885559</c:v>
                </c:pt>
                <c:pt idx="26">
                  <c:v>14.254950654630193</c:v>
                </c:pt>
                <c:pt idx="27">
                  <c:v>14.449270840973554</c:v>
                </c:pt>
                <c:pt idx="28">
                  <c:v>14.636787214352278</c:v>
                </c:pt>
                <c:pt idx="29">
                  <c:v>14.817314718744971</c:v>
                </c:pt>
                <c:pt idx="30">
                  <c:v>14.990675195300142</c:v>
                </c:pt>
                <c:pt idx="31">
                  <c:v>15.156697558157497</c:v>
                </c:pt>
                <c:pt idx="32">
                  <c:v>15.315217963289021</c:v>
                </c:pt>
                <c:pt idx="33">
                  <c:v>15.466079970193245</c:v>
                </c:pt>
                <c:pt idx="34">
                  <c:v>15.609134696283151</c:v>
                </c:pt>
                <c:pt idx="35">
                  <c:v>15.744240963815288</c:v>
                </c:pt>
                <c:pt idx="36">
                  <c:v>15.871265439215186</c:v>
                </c:pt>
                <c:pt idx="37">
                  <c:v>15.990082764661471</c:v>
                </c:pt>
                <c:pt idx="38">
                  <c:v>16.100575681798919</c:v>
                </c:pt>
                <c:pt idx="39">
                  <c:v>16.202635147458288</c:v>
                </c:pt>
                <c:pt idx="40">
                  <c:v>16.296160441268757</c:v>
                </c:pt>
                <c:pt idx="41">
                  <c:v>16.381059265056784</c:v>
                </c:pt>
                <c:pt idx="42">
                  <c:v>16.457247833933248</c:v>
                </c:pt>
                <c:pt idx="43">
                  <c:v>16.524650958979027</c:v>
                </c:pt>
                <c:pt idx="44">
                  <c:v>16.583202121447378</c:v>
                </c:pt>
                <c:pt idx="45">
                  <c:v>16.632843538409912</c:v>
                </c:pt>
                <c:pt idx="46">
                  <c:v>16.673526219781365</c:v>
                </c:pt>
                <c:pt idx="47">
                  <c:v>16.705210016666911</c:v>
                </c:pt>
                <c:pt idx="48">
                  <c:v>16.727863660984244</c:v>
                </c:pt>
                <c:pt idx="49">
                  <c:v>16.741464796321438</c:v>
                </c:pt>
                <c:pt idx="50">
                  <c:v>16.746000000000002</c:v>
                </c:pt>
                <c:pt idx="51">
                  <c:v>16.741464796321438</c:v>
                </c:pt>
                <c:pt idx="52">
                  <c:v>16.727863660984244</c:v>
                </c:pt>
                <c:pt idx="53">
                  <c:v>16.705210016666911</c:v>
                </c:pt>
                <c:pt idx="54">
                  <c:v>16.673526219781365</c:v>
                </c:pt>
                <c:pt idx="55">
                  <c:v>16.632843538409912</c:v>
                </c:pt>
                <c:pt idx="56">
                  <c:v>16.583202121447378</c:v>
                </c:pt>
                <c:pt idx="57">
                  <c:v>16.524650958979031</c:v>
                </c:pt>
                <c:pt idx="58">
                  <c:v>16.457247833933248</c:v>
                </c:pt>
                <c:pt idx="59">
                  <c:v>16.381059265056784</c:v>
                </c:pt>
                <c:pt idx="60">
                  <c:v>16.296160441268757</c:v>
                </c:pt>
                <c:pt idx="61">
                  <c:v>16.202635147458288</c:v>
                </c:pt>
                <c:pt idx="62">
                  <c:v>16.100575681798919</c:v>
                </c:pt>
                <c:pt idx="63">
                  <c:v>15.990082764661471</c:v>
                </c:pt>
                <c:pt idx="64">
                  <c:v>15.871265439215184</c:v>
                </c:pt>
                <c:pt idx="65">
                  <c:v>15.74424096381529</c:v>
                </c:pt>
                <c:pt idx="66">
                  <c:v>15.609134696283149</c:v>
                </c:pt>
                <c:pt idx="67">
                  <c:v>15.466079970193245</c:v>
                </c:pt>
                <c:pt idx="68">
                  <c:v>15.315217963289019</c:v>
                </c:pt>
                <c:pt idx="69">
                  <c:v>15.156697558157497</c:v>
                </c:pt>
                <c:pt idx="70">
                  <c:v>14.990675195300142</c:v>
                </c:pt>
                <c:pt idx="71">
                  <c:v>14.817314718744971</c:v>
                </c:pt>
                <c:pt idx="72">
                  <c:v>14.636787214352278</c:v>
                </c:pt>
                <c:pt idx="73">
                  <c:v>14.449270840973554</c:v>
                </c:pt>
                <c:pt idx="74">
                  <c:v>14.254950654630193</c:v>
                </c:pt>
                <c:pt idx="75">
                  <c:v>14.054018425885559</c:v>
                </c:pt>
                <c:pt idx="76">
                  <c:v>13.846672450590578</c:v>
                </c:pt>
                <c:pt idx="77">
                  <c:v>13.633117354189684</c:v>
                </c:pt>
                <c:pt idx="78">
                  <c:v>13.413563889780209</c:v>
                </c:pt>
                <c:pt idx="79">
                  <c:v>13.188228730124507</c:v>
                </c:pt>
                <c:pt idx="80">
                  <c:v>12.957334253820122</c:v>
                </c:pt>
                <c:pt idx="81">
                  <c:v>12.721108325838934</c:v>
                </c:pt>
                <c:pt idx="82">
                  <c:v>12.479784072651961</c:v>
                </c:pt>
                <c:pt idx="83">
                  <c:v>12.233599652161661</c:v>
                </c:pt>
                <c:pt idx="84">
                  <c:v>11.982798018668865</c:v>
                </c:pt>
                <c:pt idx="85">
                  <c:v>11.727626683106175</c:v>
                </c:pt>
                <c:pt idx="86">
                  <c:v>11.468337468774585</c:v>
                </c:pt>
                <c:pt idx="87">
                  <c:v>11.205186262824274</c:v>
                </c:pt>
                <c:pt idx="88">
                  <c:v>10.938432763724876</c:v>
                </c:pt>
                <c:pt idx="89">
                  <c:v>10.668340224974472</c:v>
                </c:pt>
                <c:pt idx="90">
                  <c:v>10.395175195300142</c:v>
                </c:pt>
                <c:pt idx="91">
                  <c:v>10.119207255606559</c:v>
                </c:pt>
                <c:pt idx="92">
                  <c:v>9.8407087529321835</c:v>
                </c:pt>
                <c:pt idx="93">
                  <c:v>9.5599545316756238</c:v>
                </c:pt>
                <c:pt idx="94">
                  <c:v>9.2772216623573946</c:v>
                </c:pt>
                <c:pt idx="95">
                  <c:v>8.9927891681847623</c:v>
                </c:pt>
                <c:pt idx="96">
                  <c:v>8.7069377496895228</c:v>
                </c:pt>
                <c:pt idx="97">
                  <c:v>8.4199495077104647</c:v>
                </c:pt>
                <c:pt idx="98">
                  <c:v>8.1321076649939208</c:v>
                </c:pt>
                <c:pt idx="99">
                  <c:v>7.8436962866870763</c:v>
                </c:pt>
                <c:pt idx="100">
                  <c:v>7.5550000000000006</c:v>
                </c:pt>
                <c:pt idx="101">
                  <c:v>7.2663037133129249</c:v>
                </c:pt>
                <c:pt idx="102">
                  <c:v>6.9778923350060804</c:v>
                </c:pt>
                <c:pt idx="103">
                  <c:v>6.6900504922895365</c:v>
                </c:pt>
                <c:pt idx="104">
                  <c:v>6.4030622503104793</c:v>
                </c:pt>
                <c:pt idx="105">
                  <c:v>6.1172108318152389</c:v>
                </c:pt>
                <c:pt idx="106">
                  <c:v>5.832778337642603</c:v>
                </c:pt>
                <c:pt idx="107">
                  <c:v>5.5500454683243774</c:v>
                </c:pt>
                <c:pt idx="108">
                  <c:v>5.2692912470678213</c:v>
                </c:pt>
                <c:pt idx="109">
                  <c:v>4.9907927443934472</c:v>
                </c:pt>
                <c:pt idx="110">
                  <c:v>4.7148248046998589</c:v>
                </c:pt>
                <c:pt idx="111">
                  <c:v>4.441659775025526</c:v>
                </c:pt>
                <c:pt idx="112">
                  <c:v>4.1715672362751253</c:v>
                </c:pt>
                <c:pt idx="113">
                  <c:v>3.9048137371757328</c:v>
                </c:pt>
                <c:pt idx="114">
                  <c:v>3.6416625312254203</c:v>
                </c:pt>
                <c:pt idx="115">
                  <c:v>3.3823733168938226</c:v>
                </c:pt>
                <c:pt idx="116">
                  <c:v>3.1272019813311331</c:v>
                </c:pt>
                <c:pt idx="117">
                  <c:v>2.876400347838338</c:v>
                </c:pt>
                <c:pt idx="118">
                  <c:v>2.6302159273480434</c:v>
                </c:pt>
                <c:pt idx="119">
                  <c:v>2.3888916741610702</c:v>
                </c:pt>
                <c:pt idx="120">
                  <c:v>2.152665746179883</c:v>
                </c:pt>
                <c:pt idx="121">
                  <c:v>1.9217712698754914</c:v>
                </c:pt>
                <c:pt idx="122">
                  <c:v>1.6964361102197927</c:v>
                </c:pt>
                <c:pt idx="123">
                  <c:v>1.4768826458103161</c:v>
                </c:pt>
                <c:pt idx="124">
                  <c:v>1.263327549409424</c:v>
                </c:pt>
                <c:pt idx="125">
                  <c:v>1.0559815741144449</c:v>
                </c:pt>
                <c:pt idx="126">
                  <c:v>0.85504934536980581</c:v>
                </c:pt>
                <c:pt idx="127">
                  <c:v>0.66072915902644613</c:v>
                </c:pt>
                <c:pt idx="128">
                  <c:v>0.47321278564771951</c:v>
                </c:pt>
                <c:pt idx="129">
                  <c:v>0.29268528125502868</c:v>
                </c:pt>
                <c:pt idx="130">
                  <c:v>0.11932480469985851</c:v>
                </c:pt>
                <c:pt idx="131">
                  <c:v>-4.6697558157496211E-2</c:v>
                </c:pt>
                <c:pt idx="132">
                  <c:v>-0.20521796328902386</c:v>
                </c:pt>
                <c:pt idx="133">
                  <c:v>-0.35607997019324777</c:v>
                </c:pt>
                <c:pt idx="134">
                  <c:v>-0.49913469628315177</c:v>
                </c:pt>
                <c:pt idx="135">
                  <c:v>-0.63424096381528905</c:v>
                </c:pt>
                <c:pt idx="136">
                  <c:v>-0.76126543921518852</c:v>
                </c:pt>
                <c:pt idx="137">
                  <c:v>-0.8800827646614735</c:v>
                </c:pt>
                <c:pt idx="138">
                  <c:v>-0.99057568179891931</c:v>
                </c:pt>
                <c:pt idx="139">
                  <c:v>-1.0926351474582869</c:v>
                </c:pt>
                <c:pt idx="140">
                  <c:v>-1.1861604412687576</c:v>
                </c:pt>
                <c:pt idx="141">
                  <c:v>-1.2710592650567829</c:v>
                </c:pt>
                <c:pt idx="142">
                  <c:v>-1.3472478339332508</c:v>
                </c:pt>
                <c:pt idx="143">
                  <c:v>-1.4146509589790295</c:v>
                </c:pt>
                <c:pt idx="144">
                  <c:v>-1.4732021214473789</c:v>
                </c:pt>
                <c:pt idx="145">
                  <c:v>-1.5228435384099104</c:v>
                </c:pt>
                <c:pt idx="146">
                  <c:v>-1.563526219781366</c:v>
                </c:pt>
                <c:pt idx="147">
                  <c:v>-1.5952100166669094</c:v>
                </c:pt>
                <c:pt idx="148">
                  <c:v>-1.6178636609842449</c:v>
                </c:pt>
                <c:pt idx="149">
                  <c:v>-1.6314647963214401</c:v>
                </c:pt>
                <c:pt idx="150">
                  <c:v>-1.636000000000001</c:v>
                </c:pt>
                <c:pt idx="151">
                  <c:v>-1.6314647963214401</c:v>
                </c:pt>
                <c:pt idx="152">
                  <c:v>-1.6178636609842449</c:v>
                </c:pt>
                <c:pt idx="153">
                  <c:v>-1.5952100166669094</c:v>
                </c:pt>
                <c:pt idx="154">
                  <c:v>-1.5635262197813677</c:v>
                </c:pt>
                <c:pt idx="155">
                  <c:v>-1.5228435384099122</c:v>
                </c:pt>
                <c:pt idx="156">
                  <c:v>-1.4732021214473789</c:v>
                </c:pt>
                <c:pt idx="157">
                  <c:v>-1.4146509589790295</c:v>
                </c:pt>
                <c:pt idx="158">
                  <c:v>-1.347247833933249</c:v>
                </c:pt>
                <c:pt idx="159">
                  <c:v>-1.2710592650567847</c:v>
                </c:pt>
                <c:pt idx="160">
                  <c:v>-1.1861604412687576</c:v>
                </c:pt>
                <c:pt idx="161">
                  <c:v>-1.0926351474582887</c:v>
                </c:pt>
                <c:pt idx="162">
                  <c:v>-0.99057568179892108</c:v>
                </c:pt>
                <c:pt idx="163">
                  <c:v>-0.88008276466147528</c:v>
                </c:pt>
                <c:pt idx="164">
                  <c:v>-0.7612654392151903</c:v>
                </c:pt>
                <c:pt idx="165">
                  <c:v>-0.63424096381529438</c:v>
                </c:pt>
                <c:pt idx="166">
                  <c:v>-0.49913469628314822</c:v>
                </c:pt>
                <c:pt idx="167">
                  <c:v>-0.35607997019324511</c:v>
                </c:pt>
                <c:pt idx="168">
                  <c:v>-0.20521796328902031</c:v>
                </c:pt>
                <c:pt idx="169">
                  <c:v>-4.6697558157498875E-2</c:v>
                </c:pt>
                <c:pt idx="170">
                  <c:v>0.11932480469985585</c:v>
                </c:pt>
                <c:pt idx="171">
                  <c:v>0.29268528125502691</c:v>
                </c:pt>
                <c:pt idx="172">
                  <c:v>0.47321278564771685</c:v>
                </c:pt>
                <c:pt idx="173">
                  <c:v>0.6607291590264408</c:v>
                </c:pt>
                <c:pt idx="174">
                  <c:v>0.85504934536980048</c:v>
                </c:pt>
                <c:pt idx="175">
                  <c:v>1.0559815741144334</c:v>
                </c:pt>
                <c:pt idx="176">
                  <c:v>1.2633275494094187</c:v>
                </c:pt>
                <c:pt idx="177">
                  <c:v>1.476882645810317</c:v>
                </c:pt>
                <c:pt idx="178">
                  <c:v>1.6964361102197927</c:v>
                </c:pt>
                <c:pt idx="179">
                  <c:v>1.9217712698754923</c:v>
                </c:pt>
                <c:pt idx="180">
                  <c:v>2.1526657461798768</c:v>
                </c:pt>
                <c:pt idx="181">
                  <c:v>2.388891674161064</c:v>
                </c:pt>
                <c:pt idx="182">
                  <c:v>2.6302159273480372</c:v>
                </c:pt>
                <c:pt idx="183">
                  <c:v>2.8764003478383309</c:v>
                </c:pt>
                <c:pt idx="184">
                  <c:v>3.1272019813311269</c:v>
                </c:pt>
                <c:pt idx="185">
                  <c:v>3.3823733168938235</c:v>
                </c:pt>
                <c:pt idx="186">
                  <c:v>3.6416625312254136</c:v>
                </c:pt>
                <c:pt idx="187">
                  <c:v>3.9048137371757332</c:v>
                </c:pt>
                <c:pt idx="188">
                  <c:v>4.1715672362751253</c:v>
                </c:pt>
                <c:pt idx="189">
                  <c:v>4.441659775025526</c:v>
                </c:pt>
                <c:pt idx="190">
                  <c:v>4.7148248046998553</c:v>
                </c:pt>
                <c:pt idx="191">
                  <c:v>4.9907927443934401</c:v>
                </c:pt>
                <c:pt idx="192">
                  <c:v>5.2692912470678142</c:v>
                </c:pt>
                <c:pt idx="193">
                  <c:v>5.5500454683243703</c:v>
                </c:pt>
                <c:pt idx="194">
                  <c:v>5.8327783376426039</c:v>
                </c:pt>
                <c:pt idx="195">
                  <c:v>6.1172108318152354</c:v>
                </c:pt>
                <c:pt idx="196">
                  <c:v>6.4030622503104757</c:v>
                </c:pt>
                <c:pt idx="197">
                  <c:v>6.6900504922895294</c:v>
                </c:pt>
                <c:pt idx="198">
                  <c:v>6.9778923350060813</c:v>
                </c:pt>
                <c:pt idx="199">
                  <c:v>7.2663037133129222</c:v>
                </c:pt>
                <c:pt idx="200">
                  <c:v>7.5549999999999971</c:v>
                </c:pt>
              </c:numCache>
            </c:numRef>
          </c:xVal>
          <c:yVal>
            <c:numRef>
              <c:f>Blad1!$AF$3:$AF$203</c:f>
              <c:numCache>
                <c:formatCode>General</c:formatCode>
                <c:ptCount val="201"/>
                <c:pt idx="0">
                  <c:v>-216.809</c:v>
                </c:pt>
                <c:pt idx="1">
                  <c:v>-216.81353520367855</c:v>
                </c:pt>
                <c:pt idx="2">
                  <c:v>-216.82713633901577</c:v>
                </c:pt>
                <c:pt idx="3">
                  <c:v>-216.8497899833331</c:v>
                </c:pt>
                <c:pt idx="4">
                  <c:v>-216.88147378021864</c:v>
                </c:pt>
                <c:pt idx="5">
                  <c:v>-216.92215646159008</c:v>
                </c:pt>
                <c:pt idx="6">
                  <c:v>-216.97179787855262</c:v>
                </c:pt>
                <c:pt idx="7">
                  <c:v>-217.03034904102097</c:v>
                </c:pt>
                <c:pt idx="8">
                  <c:v>-217.09775216606675</c:v>
                </c:pt>
                <c:pt idx="9">
                  <c:v>-217.17394073494322</c:v>
                </c:pt>
                <c:pt idx="10">
                  <c:v>-217.25883955873124</c:v>
                </c:pt>
                <c:pt idx="11">
                  <c:v>-217.35236485254171</c:v>
                </c:pt>
                <c:pt idx="12">
                  <c:v>-217.45442431820109</c:v>
                </c:pt>
                <c:pt idx="13">
                  <c:v>-217.56491723533853</c:v>
                </c:pt>
                <c:pt idx="14">
                  <c:v>-217.68373456078481</c:v>
                </c:pt>
                <c:pt idx="15">
                  <c:v>-217.81075903618472</c:v>
                </c:pt>
                <c:pt idx="16">
                  <c:v>-217.94586530371686</c:v>
                </c:pt>
                <c:pt idx="17">
                  <c:v>-218.08892002980676</c:v>
                </c:pt>
                <c:pt idx="18">
                  <c:v>-218.23978203671098</c:v>
                </c:pt>
                <c:pt idx="19">
                  <c:v>-218.3983024418425</c:v>
                </c:pt>
                <c:pt idx="20">
                  <c:v>-218.56432480469985</c:v>
                </c:pt>
                <c:pt idx="21">
                  <c:v>-218.73768528125504</c:v>
                </c:pt>
                <c:pt idx="22">
                  <c:v>-218.91821278564771</c:v>
                </c:pt>
                <c:pt idx="23">
                  <c:v>-219.10572915902645</c:v>
                </c:pt>
                <c:pt idx="24">
                  <c:v>-219.30004934536981</c:v>
                </c:pt>
                <c:pt idx="25">
                  <c:v>-219.50098157411443</c:v>
                </c:pt>
                <c:pt idx="26">
                  <c:v>-219.70832754940943</c:v>
                </c:pt>
                <c:pt idx="27">
                  <c:v>-219.92188264581031</c:v>
                </c:pt>
                <c:pt idx="28">
                  <c:v>-220.14143611021979</c:v>
                </c:pt>
                <c:pt idx="29">
                  <c:v>-220.3667712698755</c:v>
                </c:pt>
                <c:pt idx="30">
                  <c:v>-220.59766574617987</c:v>
                </c:pt>
                <c:pt idx="31">
                  <c:v>-220.83389167416107</c:v>
                </c:pt>
                <c:pt idx="32">
                  <c:v>-221.07521592734804</c:v>
                </c:pt>
                <c:pt idx="33">
                  <c:v>-221.32140034783833</c:v>
                </c:pt>
                <c:pt idx="34">
                  <c:v>-221.57220198133115</c:v>
                </c:pt>
                <c:pt idx="35">
                  <c:v>-221.82737331689381</c:v>
                </c:pt>
                <c:pt idx="36">
                  <c:v>-222.08666253122541</c:v>
                </c:pt>
                <c:pt idx="37">
                  <c:v>-222.34981373717574</c:v>
                </c:pt>
                <c:pt idx="38">
                  <c:v>-222.61656723627513</c:v>
                </c:pt>
                <c:pt idx="39">
                  <c:v>-222.88665977502552</c:v>
                </c:pt>
                <c:pt idx="40">
                  <c:v>-223.15982480469987</c:v>
                </c:pt>
                <c:pt idx="41">
                  <c:v>-223.43579274439344</c:v>
                </c:pt>
                <c:pt idx="42">
                  <c:v>-223.71429124706782</c:v>
                </c:pt>
                <c:pt idx="43">
                  <c:v>-223.99504546832438</c:v>
                </c:pt>
                <c:pt idx="44">
                  <c:v>-224.27777833764262</c:v>
                </c:pt>
                <c:pt idx="45">
                  <c:v>-224.56221083181524</c:v>
                </c:pt>
                <c:pt idx="46">
                  <c:v>-224.84806225031048</c:v>
                </c:pt>
                <c:pt idx="47">
                  <c:v>-225.13505049228954</c:v>
                </c:pt>
                <c:pt idx="48">
                  <c:v>-225.42289233500608</c:v>
                </c:pt>
                <c:pt idx="49">
                  <c:v>-225.71130371331293</c:v>
                </c:pt>
                <c:pt idx="50">
                  <c:v>-226</c:v>
                </c:pt>
                <c:pt idx="51">
                  <c:v>-226.28869628668707</c:v>
                </c:pt>
                <c:pt idx="52">
                  <c:v>-226.57710766499392</c:v>
                </c:pt>
                <c:pt idx="53">
                  <c:v>-226.86494950771046</c:v>
                </c:pt>
                <c:pt idx="54">
                  <c:v>-227.15193774968952</c:v>
                </c:pt>
                <c:pt idx="55">
                  <c:v>-227.43778916818476</c:v>
                </c:pt>
                <c:pt idx="56">
                  <c:v>-227.72222166235738</c:v>
                </c:pt>
                <c:pt idx="57">
                  <c:v>-228.00495453167562</c:v>
                </c:pt>
                <c:pt idx="58">
                  <c:v>-228.28570875293218</c:v>
                </c:pt>
                <c:pt idx="59">
                  <c:v>-228.56420725560656</c:v>
                </c:pt>
                <c:pt idx="60">
                  <c:v>-228.84017519530013</c:v>
                </c:pt>
                <c:pt idx="61">
                  <c:v>-229.11334022497448</c:v>
                </c:pt>
                <c:pt idx="62">
                  <c:v>-229.38343276372487</c:v>
                </c:pt>
                <c:pt idx="63">
                  <c:v>-229.65018626282426</c:v>
                </c:pt>
                <c:pt idx="64">
                  <c:v>-229.91333746877459</c:v>
                </c:pt>
                <c:pt idx="65">
                  <c:v>-230.17262668310616</c:v>
                </c:pt>
                <c:pt idx="66">
                  <c:v>-230.42779801866885</c:v>
                </c:pt>
                <c:pt idx="67">
                  <c:v>-230.67859965216167</c:v>
                </c:pt>
                <c:pt idx="68">
                  <c:v>-230.92478407265196</c:v>
                </c:pt>
                <c:pt idx="69">
                  <c:v>-231.16610832583893</c:v>
                </c:pt>
                <c:pt idx="70">
                  <c:v>-231.40233425382013</c:v>
                </c:pt>
                <c:pt idx="71">
                  <c:v>-231.6332287301245</c:v>
                </c:pt>
                <c:pt idx="72">
                  <c:v>-231.85856388978021</c:v>
                </c:pt>
                <c:pt idx="73">
                  <c:v>-232.07811735418969</c:v>
                </c:pt>
                <c:pt idx="74">
                  <c:v>-232.29167245059057</c:v>
                </c:pt>
                <c:pt idx="75">
                  <c:v>-232.49901842588557</c:v>
                </c:pt>
                <c:pt idx="76">
                  <c:v>-232.69995065463019</c:v>
                </c:pt>
                <c:pt idx="77">
                  <c:v>-232.89427084097355</c:v>
                </c:pt>
                <c:pt idx="78">
                  <c:v>-233.08178721435229</c:v>
                </c:pt>
                <c:pt idx="79">
                  <c:v>-233.26231471874496</c:v>
                </c:pt>
                <c:pt idx="80">
                  <c:v>-233.43567519530015</c:v>
                </c:pt>
                <c:pt idx="81">
                  <c:v>-233.6016975581575</c:v>
                </c:pt>
                <c:pt idx="82">
                  <c:v>-233.76021796328902</c:v>
                </c:pt>
                <c:pt idx="83">
                  <c:v>-233.91107997019324</c:v>
                </c:pt>
                <c:pt idx="84">
                  <c:v>-234.05413469628314</c:v>
                </c:pt>
                <c:pt idx="85">
                  <c:v>-234.18924096381528</c:v>
                </c:pt>
                <c:pt idx="86">
                  <c:v>-234.31626543921519</c:v>
                </c:pt>
                <c:pt idx="87">
                  <c:v>-234.43508276466147</c:v>
                </c:pt>
                <c:pt idx="88">
                  <c:v>-234.54557568179891</c:v>
                </c:pt>
                <c:pt idx="89">
                  <c:v>-234.64763514745829</c:v>
                </c:pt>
                <c:pt idx="90">
                  <c:v>-234.74116044126876</c:v>
                </c:pt>
                <c:pt idx="91">
                  <c:v>-234.82605926505678</c:v>
                </c:pt>
                <c:pt idx="92">
                  <c:v>-234.90224783393325</c:v>
                </c:pt>
                <c:pt idx="93">
                  <c:v>-234.96965095897903</c:v>
                </c:pt>
                <c:pt idx="94">
                  <c:v>-235.02820212144738</c:v>
                </c:pt>
                <c:pt idx="95">
                  <c:v>-235.07784353840992</c:v>
                </c:pt>
                <c:pt idx="96">
                  <c:v>-235.11852621978136</c:v>
                </c:pt>
                <c:pt idx="97">
                  <c:v>-235.1502100166669</c:v>
                </c:pt>
                <c:pt idx="98">
                  <c:v>-235.17286366098423</c:v>
                </c:pt>
                <c:pt idx="99">
                  <c:v>-235.18646479632145</c:v>
                </c:pt>
                <c:pt idx="100">
                  <c:v>-235.191</c:v>
                </c:pt>
                <c:pt idx="101">
                  <c:v>-235.18646479632145</c:v>
                </c:pt>
                <c:pt idx="102">
                  <c:v>-235.17286366098423</c:v>
                </c:pt>
                <c:pt idx="103">
                  <c:v>-235.1502100166669</c:v>
                </c:pt>
                <c:pt idx="104">
                  <c:v>-235.11852621978136</c:v>
                </c:pt>
                <c:pt idx="105">
                  <c:v>-235.07784353840992</c:v>
                </c:pt>
                <c:pt idx="106">
                  <c:v>-235.02820212144738</c:v>
                </c:pt>
                <c:pt idx="107">
                  <c:v>-234.96965095897903</c:v>
                </c:pt>
                <c:pt idx="108">
                  <c:v>-234.90224783393325</c:v>
                </c:pt>
                <c:pt idx="109">
                  <c:v>-234.82605926505678</c:v>
                </c:pt>
                <c:pt idx="110">
                  <c:v>-234.74116044126876</c:v>
                </c:pt>
                <c:pt idx="111">
                  <c:v>-234.64763514745829</c:v>
                </c:pt>
                <c:pt idx="112">
                  <c:v>-234.54557568179891</c:v>
                </c:pt>
                <c:pt idx="113">
                  <c:v>-234.43508276466147</c:v>
                </c:pt>
                <c:pt idx="114">
                  <c:v>-234.31626543921519</c:v>
                </c:pt>
                <c:pt idx="115">
                  <c:v>-234.18924096381528</c:v>
                </c:pt>
                <c:pt idx="116">
                  <c:v>-234.05413469628314</c:v>
                </c:pt>
                <c:pt idx="117">
                  <c:v>-233.91107997019324</c:v>
                </c:pt>
                <c:pt idx="118">
                  <c:v>-233.76021796328902</c:v>
                </c:pt>
                <c:pt idx="119">
                  <c:v>-233.6016975581575</c:v>
                </c:pt>
                <c:pt idx="120">
                  <c:v>-233.43567519530015</c:v>
                </c:pt>
                <c:pt idx="121">
                  <c:v>-233.26231471874496</c:v>
                </c:pt>
                <c:pt idx="122">
                  <c:v>-233.08178721435229</c:v>
                </c:pt>
                <c:pt idx="123">
                  <c:v>-232.89427084097355</c:v>
                </c:pt>
                <c:pt idx="124">
                  <c:v>-232.69995065463019</c:v>
                </c:pt>
                <c:pt idx="125">
                  <c:v>-232.49901842588557</c:v>
                </c:pt>
                <c:pt idx="126">
                  <c:v>-232.29167245059057</c:v>
                </c:pt>
                <c:pt idx="127">
                  <c:v>-232.07811735418969</c:v>
                </c:pt>
                <c:pt idx="128">
                  <c:v>-231.85856388978021</c:v>
                </c:pt>
                <c:pt idx="129">
                  <c:v>-231.6332287301245</c:v>
                </c:pt>
                <c:pt idx="130">
                  <c:v>-231.40233425382013</c:v>
                </c:pt>
                <c:pt idx="131">
                  <c:v>-231.16610832583893</c:v>
                </c:pt>
                <c:pt idx="132">
                  <c:v>-230.92478407265196</c:v>
                </c:pt>
                <c:pt idx="133">
                  <c:v>-230.67859965216167</c:v>
                </c:pt>
                <c:pt idx="134">
                  <c:v>-230.42779801866885</c:v>
                </c:pt>
                <c:pt idx="135">
                  <c:v>-230.17262668310619</c:v>
                </c:pt>
                <c:pt idx="136">
                  <c:v>-229.91333746877459</c:v>
                </c:pt>
                <c:pt idx="137">
                  <c:v>-229.65018626282426</c:v>
                </c:pt>
                <c:pt idx="138">
                  <c:v>-229.38343276372487</c:v>
                </c:pt>
                <c:pt idx="139">
                  <c:v>-229.11334022497448</c:v>
                </c:pt>
                <c:pt idx="140">
                  <c:v>-228.84017519530013</c:v>
                </c:pt>
                <c:pt idx="141">
                  <c:v>-228.56420725560656</c:v>
                </c:pt>
                <c:pt idx="142">
                  <c:v>-228.28570875293218</c:v>
                </c:pt>
                <c:pt idx="143">
                  <c:v>-228.00495453167562</c:v>
                </c:pt>
                <c:pt idx="144">
                  <c:v>-227.72222166235738</c:v>
                </c:pt>
                <c:pt idx="145">
                  <c:v>-227.43778916818476</c:v>
                </c:pt>
                <c:pt idx="146">
                  <c:v>-227.15193774968952</c:v>
                </c:pt>
                <c:pt idx="147">
                  <c:v>-226.86494950771046</c:v>
                </c:pt>
                <c:pt idx="148">
                  <c:v>-226.57710766499392</c:v>
                </c:pt>
                <c:pt idx="149">
                  <c:v>-226.28869628668707</c:v>
                </c:pt>
                <c:pt idx="150">
                  <c:v>-226</c:v>
                </c:pt>
                <c:pt idx="151">
                  <c:v>-225.71130371331293</c:v>
                </c:pt>
                <c:pt idx="152">
                  <c:v>-225.42289233500608</c:v>
                </c:pt>
                <c:pt idx="153">
                  <c:v>-225.13505049228954</c:v>
                </c:pt>
                <c:pt idx="154">
                  <c:v>-224.84806225031048</c:v>
                </c:pt>
                <c:pt idx="155">
                  <c:v>-224.56221083181524</c:v>
                </c:pt>
                <c:pt idx="156">
                  <c:v>-224.27777833764262</c:v>
                </c:pt>
                <c:pt idx="157">
                  <c:v>-223.99504546832438</c:v>
                </c:pt>
                <c:pt idx="158">
                  <c:v>-223.71429124706782</c:v>
                </c:pt>
                <c:pt idx="159">
                  <c:v>-223.43579274439344</c:v>
                </c:pt>
                <c:pt idx="160">
                  <c:v>-223.15982480469987</c:v>
                </c:pt>
                <c:pt idx="161">
                  <c:v>-222.88665977502552</c:v>
                </c:pt>
                <c:pt idx="162">
                  <c:v>-222.61656723627513</c:v>
                </c:pt>
                <c:pt idx="163">
                  <c:v>-222.34981373717574</c:v>
                </c:pt>
                <c:pt idx="164">
                  <c:v>-222.08666253122541</c:v>
                </c:pt>
                <c:pt idx="165">
                  <c:v>-221.82737331689384</c:v>
                </c:pt>
                <c:pt idx="166">
                  <c:v>-221.57220198133112</c:v>
                </c:pt>
                <c:pt idx="167">
                  <c:v>-221.32140034783833</c:v>
                </c:pt>
                <c:pt idx="168">
                  <c:v>-221.07521592734804</c:v>
                </c:pt>
                <c:pt idx="169">
                  <c:v>-220.83389167416107</c:v>
                </c:pt>
                <c:pt idx="170">
                  <c:v>-220.59766574617987</c:v>
                </c:pt>
                <c:pt idx="171">
                  <c:v>-220.3667712698755</c:v>
                </c:pt>
                <c:pt idx="172">
                  <c:v>-220.14143611021979</c:v>
                </c:pt>
                <c:pt idx="173">
                  <c:v>-219.92188264581031</c:v>
                </c:pt>
                <c:pt idx="174">
                  <c:v>-219.70832754940943</c:v>
                </c:pt>
                <c:pt idx="175">
                  <c:v>-219.50098157411446</c:v>
                </c:pt>
                <c:pt idx="176">
                  <c:v>-219.30004934536981</c:v>
                </c:pt>
                <c:pt idx="177">
                  <c:v>-219.10572915902645</c:v>
                </c:pt>
                <c:pt idx="178">
                  <c:v>-218.91821278564771</c:v>
                </c:pt>
                <c:pt idx="179">
                  <c:v>-218.73768528125504</c:v>
                </c:pt>
                <c:pt idx="180">
                  <c:v>-218.56432480469985</c:v>
                </c:pt>
                <c:pt idx="181">
                  <c:v>-218.3983024418425</c:v>
                </c:pt>
                <c:pt idx="182">
                  <c:v>-218.23978203671098</c:v>
                </c:pt>
                <c:pt idx="183">
                  <c:v>-218.08892002980676</c:v>
                </c:pt>
                <c:pt idx="184">
                  <c:v>-217.94586530371686</c:v>
                </c:pt>
                <c:pt idx="185">
                  <c:v>-217.81075903618472</c:v>
                </c:pt>
                <c:pt idx="186">
                  <c:v>-217.68373456078481</c:v>
                </c:pt>
                <c:pt idx="187">
                  <c:v>-217.56491723533853</c:v>
                </c:pt>
                <c:pt idx="188">
                  <c:v>-217.45442431820109</c:v>
                </c:pt>
                <c:pt idx="189">
                  <c:v>-217.35236485254171</c:v>
                </c:pt>
                <c:pt idx="190">
                  <c:v>-217.25883955873124</c:v>
                </c:pt>
                <c:pt idx="191">
                  <c:v>-217.17394073494322</c:v>
                </c:pt>
                <c:pt idx="192">
                  <c:v>-217.09775216606675</c:v>
                </c:pt>
                <c:pt idx="193">
                  <c:v>-217.03034904102097</c:v>
                </c:pt>
                <c:pt idx="194">
                  <c:v>-216.97179787855262</c:v>
                </c:pt>
                <c:pt idx="195">
                  <c:v>-216.92215646159008</c:v>
                </c:pt>
                <c:pt idx="196">
                  <c:v>-216.88147378021864</c:v>
                </c:pt>
                <c:pt idx="197">
                  <c:v>-216.8497899833331</c:v>
                </c:pt>
                <c:pt idx="198">
                  <c:v>-216.82713633901577</c:v>
                </c:pt>
                <c:pt idx="199">
                  <c:v>-216.81353520367855</c:v>
                </c:pt>
                <c:pt idx="200">
                  <c:v>-216.809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A-4C06-BE2E-7519E213F477}"/>
            </c:ext>
          </c:extLst>
        </c:ser>
        <c:ser>
          <c:idx val="1"/>
          <c:order val="1"/>
          <c:tx>
            <c:v>Circle R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Blad1!$AH$3:$AH$203</c:f>
              <c:numCache>
                <c:formatCode>General</c:formatCode>
                <c:ptCount val="201"/>
                <c:pt idx="0">
                  <c:v>9.8279999999999994</c:v>
                </c:pt>
                <c:pt idx="1">
                  <c:v>10.12266433091192</c:v>
                </c:pt>
                <c:pt idx="2">
                  <c:v>10.417037863704488</c:v>
                </c:pt>
                <c:pt idx="3">
                  <c:v>10.710830087240982</c:v>
                </c:pt>
                <c:pt idx="4">
                  <c:v>11.003751064066737</c:v>
                </c:pt>
                <c:pt idx="5">
                  <c:v>11.295511716542405</c:v>
                </c:pt>
                <c:pt idx="6">
                  <c:v>11.585824112128682</c:v>
                </c:pt>
                <c:pt idx="7">
                  <c:v>11.874401747540965</c:v>
                </c:pt>
                <c:pt idx="8">
                  <c:v>12.160959831493502</c:v>
                </c:pt>
                <c:pt idx="9">
                  <c:v>12.445215565754008</c:v>
                </c:pt>
                <c:pt idx="10">
                  <c:v>12.726888424231381</c:v>
                </c:pt>
                <c:pt idx="11">
                  <c:v>13.005700429821077</c:v>
                </c:pt>
                <c:pt idx="12">
                  <c:v>13.281376428734962</c:v>
                </c:pt>
                <c:pt idx="13">
                  <c:v>13.553644362044876</c:v>
                </c:pt>
                <c:pt idx="14">
                  <c:v>13.822235534171947</c:v>
                </c:pt>
                <c:pt idx="15">
                  <c:v>14.086884878056686</c:v>
                </c:pt>
                <c:pt idx="16">
                  <c:v>14.347331216748191</c:v>
                </c:pt>
                <c:pt idx="17">
                  <c:v>14.603317521154233</c:v>
                </c:pt>
                <c:pt idx="18">
                  <c:v>14.854591163697968</c:v>
                </c:pt>
                <c:pt idx="19">
                  <c:v>15.100904167630837</c:v>
                </c:pt>
                <c:pt idx="20">
                  <c:v>15.34201345175569</c:v>
                </c:pt>
                <c:pt idx="21">
                  <c:v>15.577681070318572</c:v>
                </c:pt>
                <c:pt idx="22">
                  <c:v>15.807674447832458</c:v>
                </c:pt>
                <c:pt idx="23">
                  <c:v>16.031766608601178</c:v>
                </c:pt>
                <c:pt idx="24">
                  <c:v>16.249736400717026</c:v>
                </c:pt>
                <c:pt idx="25">
                  <c:v>16.461368714311</c:v>
                </c:pt>
                <c:pt idx="26">
                  <c:v>16.666454693840262</c:v>
                </c:pt>
                <c:pt idx="27">
                  <c:v>16.86479194420334</c:v>
                </c:pt>
                <c:pt idx="28">
                  <c:v>17.056184730479679</c:v>
                </c:pt>
                <c:pt idx="29">
                  <c:v>17.24044417109635</c:v>
                </c:pt>
                <c:pt idx="30">
                  <c:v>17.41738842423138</c:v>
                </c:pt>
                <c:pt idx="31">
                  <c:v>17.586842867269663</c:v>
                </c:pt>
                <c:pt idx="32">
                  <c:v>17.748640269134402</c:v>
                </c:pt>
                <c:pt idx="33">
                  <c:v>17.902620955323997</c:v>
                </c:pt>
                <c:pt idx="34">
                  <c:v>18.048632965491485</c:v>
                </c:pt>
                <c:pt idx="35">
                  <c:v>18.186532203411076</c:v>
                </c:pt>
                <c:pt idx="36">
                  <c:v>18.316182579183732</c:v>
                </c:pt>
                <c:pt idx="37">
                  <c:v>18.437456143541425</c:v>
                </c:pt>
                <c:pt idx="38">
                  <c:v>18.550233214117686</c:v>
                </c:pt>
                <c:pt idx="39">
                  <c:v>18.654402493559587</c:v>
                </c:pt>
                <c:pt idx="40">
                  <c:v>18.749861179364835</c:v>
                </c:pt>
                <c:pt idx="41">
                  <c:v>18.836515065335401</c:v>
                </c:pt>
                <c:pt idx="42">
                  <c:v>18.914278634547689</c:v>
                </c:pt>
                <c:pt idx="43">
                  <c:v>18.983075143747389</c:v>
                </c:pt>
                <c:pt idx="44">
                  <c:v>19.042836699085825</c:v>
                </c:pt>
                <c:pt idx="45">
                  <c:v>19.093504323122986</c:v>
                </c:pt>
                <c:pt idx="46">
                  <c:v>19.135028013031118</c:v>
                </c:pt>
                <c:pt idx="47">
                  <c:v>19.167366789941493</c:v>
                </c:pt>
                <c:pt idx="48">
                  <c:v>19.190488739385614</c:v>
                </c:pt>
                <c:pt idx="49">
                  <c:v>19.204371042790928</c:v>
                </c:pt>
                <c:pt idx="50">
                  <c:v>19.209</c:v>
                </c:pt>
                <c:pt idx="51">
                  <c:v>19.204371042790928</c:v>
                </c:pt>
                <c:pt idx="52">
                  <c:v>19.190488739385614</c:v>
                </c:pt>
                <c:pt idx="53">
                  <c:v>19.167366789941493</c:v>
                </c:pt>
                <c:pt idx="54">
                  <c:v>19.135028013031118</c:v>
                </c:pt>
                <c:pt idx="55">
                  <c:v>19.093504323122986</c:v>
                </c:pt>
                <c:pt idx="56">
                  <c:v>19.042836699085829</c:v>
                </c:pt>
                <c:pt idx="57">
                  <c:v>18.983075143747389</c:v>
                </c:pt>
                <c:pt idx="58">
                  <c:v>18.914278634547689</c:v>
                </c:pt>
                <c:pt idx="59">
                  <c:v>18.836515065335405</c:v>
                </c:pt>
                <c:pt idx="60">
                  <c:v>18.749861179364835</c:v>
                </c:pt>
                <c:pt idx="61">
                  <c:v>18.654402493559587</c:v>
                </c:pt>
                <c:pt idx="62">
                  <c:v>18.550233214117686</c:v>
                </c:pt>
                <c:pt idx="63">
                  <c:v>18.437456143541425</c:v>
                </c:pt>
                <c:pt idx="64">
                  <c:v>18.316182579183728</c:v>
                </c:pt>
                <c:pt idx="65">
                  <c:v>18.18653220341108</c:v>
                </c:pt>
                <c:pt idx="66">
                  <c:v>18.048632965491485</c:v>
                </c:pt>
                <c:pt idx="67">
                  <c:v>17.902620955323997</c:v>
                </c:pt>
                <c:pt idx="68">
                  <c:v>17.748640269134402</c:v>
                </c:pt>
                <c:pt idx="69">
                  <c:v>17.586842867269663</c:v>
                </c:pt>
                <c:pt idx="70">
                  <c:v>17.417388424231383</c:v>
                </c:pt>
                <c:pt idx="71">
                  <c:v>17.24044417109635</c:v>
                </c:pt>
                <c:pt idx="72">
                  <c:v>17.056184730479679</c:v>
                </c:pt>
                <c:pt idx="73">
                  <c:v>16.864791944203343</c:v>
                </c:pt>
                <c:pt idx="74">
                  <c:v>16.666454693840262</c:v>
                </c:pt>
                <c:pt idx="75">
                  <c:v>16.461368714311003</c:v>
                </c:pt>
                <c:pt idx="76">
                  <c:v>16.24973640071703</c:v>
                </c:pt>
                <c:pt idx="77">
                  <c:v>16.031766608601178</c:v>
                </c:pt>
                <c:pt idx="78">
                  <c:v>15.807674447832458</c:v>
                </c:pt>
                <c:pt idx="79">
                  <c:v>15.577681070318571</c:v>
                </c:pt>
                <c:pt idx="80">
                  <c:v>15.34201345175569</c:v>
                </c:pt>
                <c:pt idx="81">
                  <c:v>15.100904167630839</c:v>
                </c:pt>
                <c:pt idx="82">
                  <c:v>14.85459116369797</c:v>
                </c:pt>
                <c:pt idx="83">
                  <c:v>14.603317521154231</c:v>
                </c:pt>
                <c:pt idx="84">
                  <c:v>14.34733121674819</c:v>
                </c:pt>
                <c:pt idx="85">
                  <c:v>14.086884878056688</c:v>
                </c:pt>
                <c:pt idx="86">
                  <c:v>13.822235534171949</c:v>
                </c:pt>
                <c:pt idx="87">
                  <c:v>13.553644362044881</c:v>
                </c:pt>
                <c:pt idx="88">
                  <c:v>13.281376428734966</c:v>
                </c:pt>
                <c:pt idx="89">
                  <c:v>13.005700429821077</c:v>
                </c:pt>
                <c:pt idx="90">
                  <c:v>12.726888424231383</c:v>
                </c:pt>
                <c:pt idx="91">
                  <c:v>12.445215565754012</c:v>
                </c:pt>
                <c:pt idx="92">
                  <c:v>12.160959831493507</c:v>
                </c:pt>
                <c:pt idx="93">
                  <c:v>11.874401747540967</c:v>
                </c:pt>
                <c:pt idx="94">
                  <c:v>11.585824112128682</c:v>
                </c:pt>
                <c:pt idx="95">
                  <c:v>11.295511716542407</c:v>
                </c:pt>
                <c:pt idx="96">
                  <c:v>11.003751064066741</c:v>
                </c:pt>
                <c:pt idx="97">
                  <c:v>10.710830087240982</c:v>
                </c:pt>
                <c:pt idx="98">
                  <c:v>10.41703786370449</c:v>
                </c:pt>
                <c:pt idx="99">
                  <c:v>10.12266433091192</c:v>
                </c:pt>
                <c:pt idx="100">
                  <c:v>9.8280000000000012</c:v>
                </c:pt>
                <c:pt idx="101">
                  <c:v>9.5333356690880802</c:v>
                </c:pt>
                <c:pt idx="102">
                  <c:v>9.2389621362955108</c:v>
                </c:pt>
                <c:pt idx="103">
                  <c:v>8.9451699127590185</c:v>
                </c:pt>
                <c:pt idx="104">
                  <c:v>8.6522489359332617</c:v>
                </c:pt>
                <c:pt idx="105">
                  <c:v>8.3604882834575953</c:v>
                </c:pt>
                <c:pt idx="106">
                  <c:v>8.070175887871315</c:v>
                </c:pt>
                <c:pt idx="107">
                  <c:v>7.7815982524590339</c:v>
                </c:pt>
                <c:pt idx="108">
                  <c:v>7.4950401685064989</c:v>
                </c:pt>
                <c:pt idx="109">
                  <c:v>7.2107844342459932</c:v>
                </c:pt>
                <c:pt idx="110">
                  <c:v>6.9291115757686192</c:v>
                </c:pt>
                <c:pt idx="111">
                  <c:v>6.6502995701789196</c:v>
                </c:pt>
                <c:pt idx="112">
                  <c:v>6.3746235712650359</c:v>
                </c:pt>
                <c:pt idx="113">
                  <c:v>6.1023556379551245</c:v>
                </c:pt>
                <c:pt idx="114">
                  <c:v>5.8337644658280565</c:v>
                </c:pt>
                <c:pt idx="115">
                  <c:v>5.5691151219433079</c:v>
                </c:pt>
                <c:pt idx="116">
                  <c:v>5.3086687832518074</c:v>
                </c:pt>
                <c:pt idx="117">
                  <c:v>5.0526824788457674</c:v>
                </c:pt>
                <c:pt idx="118">
                  <c:v>4.8014088363020333</c:v>
                </c:pt>
                <c:pt idx="119">
                  <c:v>4.5550958323691653</c:v>
                </c:pt>
                <c:pt idx="120">
                  <c:v>4.3139865482443129</c:v>
                </c:pt>
                <c:pt idx="121">
                  <c:v>4.0783189296814255</c:v>
                </c:pt>
                <c:pt idx="122">
                  <c:v>3.8483255521675419</c:v>
                </c:pt>
                <c:pt idx="123">
                  <c:v>3.6242333913988229</c:v>
                </c:pt>
                <c:pt idx="124">
                  <c:v>3.4062635992829735</c:v>
                </c:pt>
                <c:pt idx="125">
                  <c:v>3.1946312856890007</c:v>
                </c:pt>
                <c:pt idx="126">
                  <c:v>2.9895453061597372</c:v>
                </c:pt>
                <c:pt idx="127">
                  <c:v>2.791208055796659</c:v>
                </c:pt>
                <c:pt idx="128">
                  <c:v>2.5998152695203194</c:v>
                </c:pt>
                <c:pt idx="129">
                  <c:v>2.4155558289036474</c:v>
                </c:pt>
                <c:pt idx="130">
                  <c:v>2.2386115757686182</c:v>
                </c:pt>
                <c:pt idx="131">
                  <c:v>2.0691571327303366</c:v>
                </c:pt>
                <c:pt idx="132">
                  <c:v>1.9073597308655934</c:v>
                </c:pt>
                <c:pt idx="133">
                  <c:v>1.7533790446760023</c:v>
                </c:pt>
                <c:pt idx="134">
                  <c:v>1.6073670345085151</c:v>
                </c:pt>
                <c:pt idx="135">
                  <c:v>1.4694677965889209</c:v>
                </c:pt>
                <c:pt idx="136">
                  <c:v>1.3398174208162672</c:v>
                </c:pt>
                <c:pt idx="137">
                  <c:v>1.2185438564585702</c:v>
                </c:pt>
                <c:pt idx="138">
                  <c:v>1.105766785882313</c:v>
                </c:pt>
                <c:pt idx="139">
                  <c:v>1.0015975064404099</c:v>
                </c:pt>
                <c:pt idx="140">
                  <c:v>0.90613882063516371</c:v>
                </c:pt>
                <c:pt idx="141">
                  <c:v>0.81948493466459738</c:v>
                </c:pt>
                <c:pt idx="142">
                  <c:v>0.74172136545231027</c:v>
                </c:pt>
                <c:pt idx="143">
                  <c:v>0.67292485625261023</c:v>
                </c:pt>
                <c:pt idx="144">
                  <c:v>0.61316330091417015</c:v>
                </c:pt>
                <c:pt idx="145">
                  <c:v>0.5624956768770133</c:v>
                </c:pt>
                <c:pt idx="146">
                  <c:v>0.52097198696888292</c:v>
                </c:pt>
                <c:pt idx="147">
                  <c:v>0.4886332100585058</c:v>
                </c:pt>
                <c:pt idx="148">
                  <c:v>0.46551126061438453</c:v>
                </c:pt>
                <c:pt idx="149">
                  <c:v>0.45162895720907059</c:v>
                </c:pt>
                <c:pt idx="150">
                  <c:v>0.44699999999999918</c:v>
                </c:pt>
                <c:pt idx="151">
                  <c:v>0.45162895720907059</c:v>
                </c:pt>
                <c:pt idx="152">
                  <c:v>0.46551126061438453</c:v>
                </c:pt>
                <c:pt idx="153">
                  <c:v>0.4886332100585058</c:v>
                </c:pt>
                <c:pt idx="154">
                  <c:v>0.52097198696888292</c:v>
                </c:pt>
                <c:pt idx="155">
                  <c:v>0.56249567687701152</c:v>
                </c:pt>
                <c:pt idx="156">
                  <c:v>0.61316330091417015</c:v>
                </c:pt>
                <c:pt idx="157">
                  <c:v>0.67292485625260845</c:v>
                </c:pt>
                <c:pt idx="158">
                  <c:v>0.74172136545231027</c:v>
                </c:pt>
                <c:pt idx="159">
                  <c:v>0.8194849346645956</c:v>
                </c:pt>
                <c:pt idx="160">
                  <c:v>0.90613882063516371</c:v>
                </c:pt>
                <c:pt idx="161">
                  <c:v>1.0015975064404099</c:v>
                </c:pt>
                <c:pt idx="162">
                  <c:v>1.1057667858823113</c:v>
                </c:pt>
                <c:pt idx="163">
                  <c:v>1.2185438564585684</c:v>
                </c:pt>
                <c:pt idx="164">
                  <c:v>1.3398174208162672</c:v>
                </c:pt>
                <c:pt idx="165">
                  <c:v>1.4694677965889156</c:v>
                </c:pt>
                <c:pt idx="166">
                  <c:v>1.6073670345085169</c:v>
                </c:pt>
                <c:pt idx="167">
                  <c:v>1.7533790446760058</c:v>
                </c:pt>
                <c:pt idx="168">
                  <c:v>1.907359730865597</c:v>
                </c:pt>
                <c:pt idx="169">
                  <c:v>2.0691571327303349</c:v>
                </c:pt>
                <c:pt idx="170">
                  <c:v>2.2386115757686165</c:v>
                </c:pt>
                <c:pt idx="171">
                  <c:v>2.4155558289036456</c:v>
                </c:pt>
                <c:pt idx="172">
                  <c:v>2.5998152695203167</c:v>
                </c:pt>
                <c:pt idx="173">
                  <c:v>2.7912080557966537</c:v>
                </c:pt>
                <c:pt idx="174">
                  <c:v>2.9895453061597319</c:v>
                </c:pt>
                <c:pt idx="175">
                  <c:v>3.1946312856889891</c:v>
                </c:pt>
                <c:pt idx="176">
                  <c:v>3.4062635992829682</c:v>
                </c:pt>
                <c:pt idx="177">
                  <c:v>3.6242333913988238</c:v>
                </c:pt>
                <c:pt idx="178">
                  <c:v>3.8483255521675419</c:v>
                </c:pt>
                <c:pt idx="179">
                  <c:v>4.0783189296814273</c:v>
                </c:pt>
                <c:pt idx="180">
                  <c:v>4.3139865482443067</c:v>
                </c:pt>
                <c:pt idx="181">
                  <c:v>4.555095832369159</c:v>
                </c:pt>
                <c:pt idx="182">
                  <c:v>4.8014088363020271</c:v>
                </c:pt>
                <c:pt idx="183">
                  <c:v>5.0526824788457594</c:v>
                </c:pt>
                <c:pt idx="184">
                  <c:v>5.3086687832518002</c:v>
                </c:pt>
                <c:pt idx="185">
                  <c:v>5.5691151219433088</c:v>
                </c:pt>
                <c:pt idx="186">
                  <c:v>5.8337644658280494</c:v>
                </c:pt>
                <c:pt idx="187">
                  <c:v>6.1023556379551245</c:v>
                </c:pt>
                <c:pt idx="188">
                  <c:v>6.3746235712650368</c:v>
                </c:pt>
                <c:pt idx="189">
                  <c:v>6.6502995701789205</c:v>
                </c:pt>
                <c:pt idx="190">
                  <c:v>6.9291115757686157</c:v>
                </c:pt>
                <c:pt idx="191">
                  <c:v>7.2107844342459853</c:v>
                </c:pt>
                <c:pt idx="192">
                  <c:v>7.4950401685064918</c:v>
                </c:pt>
                <c:pt idx="193">
                  <c:v>7.7815982524590268</c:v>
                </c:pt>
                <c:pt idx="194">
                  <c:v>8.0701758878713168</c:v>
                </c:pt>
                <c:pt idx="195">
                  <c:v>8.3604882834575918</c:v>
                </c:pt>
                <c:pt idx="196">
                  <c:v>8.6522489359332582</c:v>
                </c:pt>
                <c:pt idx="197">
                  <c:v>8.9451699127590114</c:v>
                </c:pt>
                <c:pt idx="198">
                  <c:v>9.2389621362955126</c:v>
                </c:pt>
                <c:pt idx="199">
                  <c:v>9.5333356690880766</c:v>
                </c:pt>
                <c:pt idx="200">
                  <c:v>9.8279999999999976</c:v>
                </c:pt>
              </c:numCache>
            </c:numRef>
          </c:xVal>
          <c:yVal>
            <c:numRef>
              <c:f>Blad1!$AJ$3:$AJ$203</c:f>
              <c:numCache>
                <c:formatCode>General</c:formatCode>
                <c:ptCount val="201"/>
                <c:pt idx="0">
                  <c:v>-232.48</c:v>
                </c:pt>
                <c:pt idx="1">
                  <c:v>-232.48462895720905</c:v>
                </c:pt>
                <c:pt idx="2">
                  <c:v>-232.49851126061438</c:v>
                </c:pt>
                <c:pt idx="3">
                  <c:v>-232.5216332100585</c:v>
                </c:pt>
                <c:pt idx="4">
                  <c:v>-232.55397198696886</c:v>
                </c:pt>
                <c:pt idx="5">
                  <c:v>-232.59549567687699</c:v>
                </c:pt>
                <c:pt idx="6">
                  <c:v>-232.64616330091417</c:v>
                </c:pt>
                <c:pt idx="7">
                  <c:v>-232.70592485625261</c:v>
                </c:pt>
                <c:pt idx="8">
                  <c:v>-232.77472136545231</c:v>
                </c:pt>
                <c:pt idx="9">
                  <c:v>-232.85248493466457</c:v>
                </c:pt>
                <c:pt idx="10">
                  <c:v>-232.93913882063515</c:v>
                </c:pt>
                <c:pt idx="11">
                  <c:v>-233.03459750644041</c:v>
                </c:pt>
                <c:pt idx="12">
                  <c:v>-233.1387667858823</c:v>
                </c:pt>
                <c:pt idx="13">
                  <c:v>-233.25154385645857</c:v>
                </c:pt>
                <c:pt idx="14">
                  <c:v>-233.37281742081626</c:v>
                </c:pt>
                <c:pt idx="15">
                  <c:v>-233.50246779658892</c:v>
                </c:pt>
                <c:pt idx="16">
                  <c:v>-233.6403670345085</c:v>
                </c:pt>
                <c:pt idx="17">
                  <c:v>-233.78637904467598</c:v>
                </c:pt>
                <c:pt idx="18">
                  <c:v>-233.94035973086559</c:v>
                </c:pt>
                <c:pt idx="19">
                  <c:v>-234.10215713273033</c:v>
                </c:pt>
                <c:pt idx="20">
                  <c:v>-234.27161157576862</c:v>
                </c:pt>
                <c:pt idx="21">
                  <c:v>-234.44855582890364</c:v>
                </c:pt>
                <c:pt idx="22">
                  <c:v>-234.63281526952031</c:v>
                </c:pt>
                <c:pt idx="23">
                  <c:v>-234.82420805579665</c:v>
                </c:pt>
                <c:pt idx="24">
                  <c:v>-235.02254530615971</c:v>
                </c:pt>
                <c:pt idx="25">
                  <c:v>-235.227631285689</c:v>
                </c:pt>
                <c:pt idx="26">
                  <c:v>-235.43926359928295</c:v>
                </c:pt>
                <c:pt idx="27">
                  <c:v>-235.65723339139882</c:v>
                </c:pt>
                <c:pt idx="28">
                  <c:v>-235.88132555216754</c:v>
                </c:pt>
                <c:pt idx="29">
                  <c:v>-236.11131892968143</c:v>
                </c:pt>
                <c:pt idx="30">
                  <c:v>-236.3469865482443</c:v>
                </c:pt>
                <c:pt idx="31">
                  <c:v>-236.58809583236916</c:v>
                </c:pt>
                <c:pt idx="32">
                  <c:v>-236.83440883630203</c:v>
                </c:pt>
                <c:pt idx="33">
                  <c:v>-237.08568247884577</c:v>
                </c:pt>
                <c:pt idx="34">
                  <c:v>-237.34166878325181</c:v>
                </c:pt>
                <c:pt idx="35">
                  <c:v>-237.60211512194331</c:v>
                </c:pt>
                <c:pt idx="36">
                  <c:v>-237.86676446582806</c:v>
                </c:pt>
                <c:pt idx="37">
                  <c:v>-238.13535563795512</c:v>
                </c:pt>
                <c:pt idx="38">
                  <c:v>-238.40762357126502</c:v>
                </c:pt>
                <c:pt idx="39">
                  <c:v>-238.68329957017892</c:v>
                </c:pt>
                <c:pt idx="40">
                  <c:v>-238.9621115757686</c:v>
                </c:pt>
                <c:pt idx="41">
                  <c:v>-239.24378443424598</c:v>
                </c:pt>
                <c:pt idx="42">
                  <c:v>-239.52804016850649</c:v>
                </c:pt>
                <c:pt idx="43">
                  <c:v>-239.81459825245904</c:v>
                </c:pt>
                <c:pt idx="44">
                  <c:v>-240.10317588787132</c:v>
                </c:pt>
                <c:pt idx="45">
                  <c:v>-240.39348828345757</c:v>
                </c:pt>
                <c:pt idx="46">
                  <c:v>-240.68524893593326</c:v>
                </c:pt>
                <c:pt idx="47">
                  <c:v>-240.978169912759</c:v>
                </c:pt>
                <c:pt idx="48">
                  <c:v>-241.27196213629551</c:v>
                </c:pt>
                <c:pt idx="49">
                  <c:v>-241.56633566908806</c:v>
                </c:pt>
                <c:pt idx="50">
                  <c:v>-241.86099999999999</c:v>
                </c:pt>
                <c:pt idx="51">
                  <c:v>-242.15566433091192</c:v>
                </c:pt>
                <c:pt idx="52">
                  <c:v>-242.45003786370447</c:v>
                </c:pt>
                <c:pt idx="53">
                  <c:v>-242.74383008724098</c:v>
                </c:pt>
                <c:pt idx="54">
                  <c:v>-243.03675106406672</c:v>
                </c:pt>
                <c:pt idx="55">
                  <c:v>-243.32851171654241</c:v>
                </c:pt>
                <c:pt idx="56">
                  <c:v>-243.61882411212866</c:v>
                </c:pt>
                <c:pt idx="57">
                  <c:v>-243.90740174754094</c:v>
                </c:pt>
                <c:pt idx="58">
                  <c:v>-244.19395983149349</c:v>
                </c:pt>
                <c:pt idx="59">
                  <c:v>-244.478215565754</c:v>
                </c:pt>
                <c:pt idx="60">
                  <c:v>-244.75988842423138</c:v>
                </c:pt>
                <c:pt idx="61">
                  <c:v>-245.03870042982106</c:v>
                </c:pt>
                <c:pt idx="62">
                  <c:v>-245.31437642873496</c:v>
                </c:pt>
                <c:pt idx="63">
                  <c:v>-245.58664436204486</c:v>
                </c:pt>
                <c:pt idx="64">
                  <c:v>-245.85523553417192</c:v>
                </c:pt>
                <c:pt idx="65">
                  <c:v>-246.11988487805667</c:v>
                </c:pt>
                <c:pt idx="66">
                  <c:v>-246.38033121674817</c:v>
                </c:pt>
                <c:pt idx="67">
                  <c:v>-246.63631752115421</c:v>
                </c:pt>
                <c:pt idx="68">
                  <c:v>-246.88759116369795</c:v>
                </c:pt>
                <c:pt idx="69">
                  <c:v>-247.13390416763082</c:v>
                </c:pt>
                <c:pt idx="70">
                  <c:v>-247.37501345175568</c:v>
                </c:pt>
                <c:pt idx="71">
                  <c:v>-247.61068107031858</c:v>
                </c:pt>
                <c:pt idx="72">
                  <c:v>-247.84067444783244</c:v>
                </c:pt>
                <c:pt idx="73">
                  <c:v>-248.06476660860116</c:v>
                </c:pt>
                <c:pt idx="74">
                  <c:v>-248.28273640071703</c:v>
                </c:pt>
                <c:pt idx="75">
                  <c:v>-248.49436871431098</c:v>
                </c:pt>
                <c:pt idx="76">
                  <c:v>-248.69945469384024</c:v>
                </c:pt>
                <c:pt idx="77">
                  <c:v>-248.89779194420333</c:v>
                </c:pt>
                <c:pt idx="78">
                  <c:v>-249.08918473047967</c:v>
                </c:pt>
                <c:pt idx="79">
                  <c:v>-249.27344417109634</c:v>
                </c:pt>
                <c:pt idx="80">
                  <c:v>-249.45038842423136</c:v>
                </c:pt>
                <c:pt idx="81">
                  <c:v>-249.61984286726965</c:v>
                </c:pt>
                <c:pt idx="82">
                  <c:v>-249.78164026913439</c:v>
                </c:pt>
                <c:pt idx="83">
                  <c:v>-249.935620955324</c:v>
                </c:pt>
                <c:pt idx="84">
                  <c:v>-250.08163296549148</c:v>
                </c:pt>
                <c:pt idx="85">
                  <c:v>-250.21953220341106</c:v>
                </c:pt>
                <c:pt idx="86">
                  <c:v>-250.34918257918372</c:v>
                </c:pt>
                <c:pt idx="87">
                  <c:v>-250.47045614354141</c:v>
                </c:pt>
                <c:pt idx="88">
                  <c:v>-250.58323321411768</c:v>
                </c:pt>
                <c:pt idx="89">
                  <c:v>-250.68740249355957</c:v>
                </c:pt>
                <c:pt idx="90">
                  <c:v>-250.78286117936483</c:v>
                </c:pt>
                <c:pt idx="91">
                  <c:v>-250.86951506533541</c:v>
                </c:pt>
                <c:pt idx="92">
                  <c:v>-250.94727863454767</c:v>
                </c:pt>
                <c:pt idx="93">
                  <c:v>-251.01607514374737</c:v>
                </c:pt>
                <c:pt idx="94">
                  <c:v>-251.07583669908581</c:v>
                </c:pt>
                <c:pt idx="95">
                  <c:v>-251.12650432312299</c:v>
                </c:pt>
                <c:pt idx="96">
                  <c:v>-251.16802801303112</c:v>
                </c:pt>
                <c:pt idx="97">
                  <c:v>-251.20036678994148</c:v>
                </c:pt>
                <c:pt idx="98">
                  <c:v>-251.2234887393856</c:v>
                </c:pt>
                <c:pt idx="99">
                  <c:v>-251.23737104279093</c:v>
                </c:pt>
                <c:pt idx="100">
                  <c:v>-251.24199999999999</c:v>
                </c:pt>
                <c:pt idx="101">
                  <c:v>-251.23737104279093</c:v>
                </c:pt>
                <c:pt idx="102">
                  <c:v>-251.2234887393856</c:v>
                </c:pt>
                <c:pt idx="103">
                  <c:v>-251.20036678994148</c:v>
                </c:pt>
                <c:pt idx="104">
                  <c:v>-251.16802801303112</c:v>
                </c:pt>
                <c:pt idx="105">
                  <c:v>-251.12650432312299</c:v>
                </c:pt>
                <c:pt idx="106">
                  <c:v>-251.07583669908581</c:v>
                </c:pt>
                <c:pt idx="107">
                  <c:v>-251.01607514374737</c:v>
                </c:pt>
                <c:pt idx="108">
                  <c:v>-250.94727863454767</c:v>
                </c:pt>
                <c:pt idx="109">
                  <c:v>-250.86951506533541</c:v>
                </c:pt>
                <c:pt idx="110">
                  <c:v>-250.78286117936483</c:v>
                </c:pt>
                <c:pt idx="111">
                  <c:v>-250.68740249355957</c:v>
                </c:pt>
                <c:pt idx="112">
                  <c:v>-250.58323321411768</c:v>
                </c:pt>
                <c:pt idx="113">
                  <c:v>-250.47045614354141</c:v>
                </c:pt>
                <c:pt idx="114">
                  <c:v>-250.34918257918372</c:v>
                </c:pt>
                <c:pt idx="115">
                  <c:v>-250.21953220341106</c:v>
                </c:pt>
                <c:pt idx="116">
                  <c:v>-250.08163296549148</c:v>
                </c:pt>
                <c:pt idx="117">
                  <c:v>-249.935620955324</c:v>
                </c:pt>
                <c:pt idx="118">
                  <c:v>-249.78164026913439</c:v>
                </c:pt>
                <c:pt idx="119">
                  <c:v>-249.61984286726965</c:v>
                </c:pt>
                <c:pt idx="120">
                  <c:v>-249.45038842423136</c:v>
                </c:pt>
                <c:pt idx="121">
                  <c:v>-249.27344417109634</c:v>
                </c:pt>
                <c:pt idx="122">
                  <c:v>-249.08918473047967</c:v>
                </c:pt>
                <c:pt idx="123">
                  <c:v>-248.89779194420333</c:v>
                </c:pt>
                <c:pt idx="124">
                  <c:v>-248.69945469384027</c:v>
                </c:pt>
                <c:pt idx="125">
                  <c:v>-248.49436871431101</c:v>
                </c:pt>
                <c:pt idx="126">
                  <c:v>-248.28273640071703</c:v>
                </c:pt>
                <c:pt idx="127">
                  <c:v>-248.06476660860116</c:v>
                </c:pt>
                <c:pt idx="128">
                  <c:v>-247.84067444783244</c:v>
                </c:pt>
                <c:pt idx="129">
                  <c:v>-247.61068107031855</c:v>
                </c:pt>
                <c:pt idx="130">
                  <c:v>-247.37501345175568</c:v>
                </c:pt>
                <c:pt idx="131">
                  <c:v>-247.13390416763082</c:v>
                </c:pt>
                <c:pt idx="132">
                  <c:v>-246.88759116369795</c:v>
                </c:pt>
                <c:pt idx="133">
                  <c:v>-246.63631752115421</c:v>
                </c:pt>
                <c:pt idx="134">
                  <c:v>-246.38033121674817</c:v>
                </c:pt>
                <c:pt idx="135">
                  <c:v>-246.11988487805667</c:v>
                </c:pt>
                <c:pt idx="136">
                  <c:v>-245.85523553417192</c:v>
                </c:pt>
                <c:pt idx="137">
                  <c:v>-245.58664436204486</c:v>
                </c:pt>
                <c:pt idx="138">
                  <c:v>-245.31437642873496</c:v>
                </c:pt>
                <c:pt idx="139">
                  <c:v>-245.03870042982106</c:v>
                </c:pt>
                <c:pt idx="140">
                  <c:v>-244.75988842423138</c:v>
                </c:pt>
                <c:pt idx="141">
                  <c:v>-244.478215565754</c:v>
                </c:pt>
                <c:pt idx="142">
                  <c:v>-244.19395983149349</c:v>
                </c:pt>
                <c:pt idx="143">
                  <c:v>-243.90740174754094</c:v>
                </c:pt>
                <c:pt idx="144">
                  <c:v>-243.61882411212866</c:v>
                </c:pt>
                <c:pt idx="145">
                  <c:v>-243.32851171654241</c:v>
                </c:pt>
                <c:pt idx="146">
                  <c:v>-243.03675106406672</c:v>
                </c:pt>
                <c:pt idx="147">
                  <c:v>-242.74383008724098</c:v>
                </c:pt>
                <c:pt idx="148">
                  <c:v>-242.45003786370447</c:v>
                </c:pt>
                <c:pt idx="149">
                  <c:v>-242.15566433091192</c:v>
                </c:pt>
                <c:pt idx="150">
                  <c:v>-241.86099999999999</c:v>
                </c:pt>
                <c:pt idx="151">
                  <c:v>-241.56633566908806</c:v>
                </c:pt>
                <c:pt idx="152">
                  <c:v>-241.27196213629551</c:v>
                </c:pt>
                <c:pt idx="153">
                  <c:v>-240.978169912759</c:v>
                </c:pt>
                <c:pt idx="154">
                  <c:v>-240.68524893593326</c:v>
                </c:pt>
                <c:pt idx="155">
                  <c:v>-240.3934882834576</c:v>
                </c:pt>
                <c:pt idx="156">
                  <c:v>-240.10317588787132</c:v>
                </c:pt>
                <c:pt idx="157">
                  <c:v>-239.81459825245904</c:v>
                </c:pt>
                <c:pt idx="158">
                  <c:v>-239.52804016850649</c:v>
                </c:pt>
                <c:pt idx="159">
                  <c:v>-239.24378443424598</c:v>
                </c:pt>
                <c:pt idx="160">
                  <c:v>-238.9621115757686</c:v>
                </c:pt>
                <c:pt idx="161">
                  <c:v>-238.68329957017892</c:v>
                </c:pt>
                <c:pt idx="162">
                  <c:v>-238.40762357126502</c:v>
                </c:pt>
                <c:pt idx="163">
                  <c:v>-238.13535563795512</c:v>
                </c:pt>
                <c:pt idx="164">
                  <c:v>-237.86676446582806</c:v>
                </c:pt>
                <c:pt idx="165">
                  <c:v>-237.60211512194331</c:v>
                </c:pt>
                <c:pt idx="166">
                  <c:v>-237.34166878325181</c:v>
                </c:pt>
                <c:pt idx="167">
                  <c:v>-237.08568247884574</c:v>
                </c:pt>
                <c:pt idx="168">
                  <c:v>-236.83440883630203</c:v>
                </c:pt>
                <c:pt idx="169">
                  <c:v>-236.58809583236916</c:v>
                </c:pt>
                <c:pt idx="170">
                  <c:v>-236.3469865482443</c:v>
                </c:pt>
                <c:pt idx="171">
                  <c:v>-236.11131892968143</c:v>
                </c:pt>
                <c:pt idx="172">
                  <c:v>-235.88132555216754</c:v>
                </c:pt>
                <c:pt idx="173">
                  <c:v>-235.65723339139882</c:v>
                </c:pt>
                <c:pt idx="174">
                  <c:v>-235.43926359928298</c:v>
                </c:pt>
                <c:pt idx="175">
                  <c:v>-235.227631285689</c:v>
                </c:pt>
                <c:pt idx="176">
                  <c:v>-235.02254530615974</c:v>
                </c:pt>
                <c:pt idx="177">
                  <c:v>-234.82420805579665</c:v>
                </c:pt>
                <c:pt idx="178">
                  <c:v>-234.63281526952031</c:v>
                </c:pt>
                <c:pt idx="179">
                  <c:v>-234.44855582890364</c:v>
                </c:pt>
                <c:pt idx="180">
                  <c:v>-234.27161157576862</c:v>
                </c:pt>
                <c:pt idx="181">
                  <c:v>-234.10215713273033</c:v>
                </c:pt>
                <c:pt idx="182">
                  <c:v>-233.94035973086559</c:v>
                </c:pt>
                <c:pt idx="183">
                  <c:v>-233.78637904467601</c:v>
                </c:pt>
                <c:pt idx="184">
                  <c:v>-233.6403670345085</c:v>
                </c:pt>
                <c:pt idx="185">
                  <c:v>-233.50246779658892</c:v>
                </c:pt>
                <c:pt idx="186">
                  <c:v>-233.37281742081626</c:v>
                </c:pt>
                <c:pt idx="187">
                  <c:v>-233.25154385645857</c:v>
                </c:pt>
                <c:pt idx="188">
                  <c:v>-233.1387667858823</c:v>
                </c:pt>
                <c:pt idx="189">
                  <c:v>-233.03459750644041</c:v>
                </c:pt>
                <c:pt idx="190">
                  <c:v>-232.93913882063515</c:v>
                </c:pt>
                <c:pt idx="191">
                  <c:v>-232.85248493466457</c:v>
                </c:pt>
                <c:pt idx="192">
                  <c:v>-232.77472136545231</c:v>
                </c:pt>
                <c:pt idx="193">
                  <c:v>-232.70592485625261</c:v>
                </c:pt>
                <c:pt idx="194">
                  <c:v>-232.64616330091417</c:v>
                </c:pt>
                <c:pt idx="195">
                  <c:v>-232.59549567687699</c:v>
                </c:pt>
                <c:pt idx="196">
                  <c:v>-232.55397198696886</c:v>
                </c:pt>
                <c:pt idx="197">
                  <c:v>-232.5216332100585</c:v>
                </c:pt>
                <c:pt idx="198">
                  <c:v>-232.49851126061438</c:v>
                </c:pt>
                <c:pt idx="199">
                  <c:v>-232.48462895720905</c:v>
                </c:pt>
                <c:pt idx="200">
                  <c:v>-232.48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1A-4C06-BE2E-7519E213F477}"/>
            </c:ext>
          </c:extLst>
        </c:ser>
        <c:ser>
          <c:idx val="2"/>
          <c:order val="2"/>
          <c:tx>
            <c:v>A</c:v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Blad1!$C$4</c:f>
              <c:numCache>
                <c:formatCode>General</c:formatCode>
                <c:ptCount val="1"/>
                <c:pt idx="0">
                  <c:v>7.5549999999999997</c:v>
                </c:pt>
              </c:numCache>
            </c:numRef>
          </c:xVal>
          <c:yVal>
            <c:numRef>
              <c:f>Blad1!$D$4</c:f>
              <c:numCache>
                <c:formatCode>General</c:formatCode>
                <c:ptCount val="1"/>
                <c:pt idx="0">
                  <c:v>-226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1A-4C06-BE2E-7519E213F477}"/>
            </c:ext>
          </c:extLst>
        </c:ser>
        <c:ser>
          <c:idx val="3"/>
          <c:order val="3"/>
          <c:tx>
            <c:v>B</c:v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Blad1!$C$5</c:f>
              <c:numCache>
                <c:formatCode>General</c:formatCode>
                <c:ptCount val="1"/>
                <c:pt idx="0">
                  <c:v>9.8279999999999994</c:v>
                </c:pt>
              </c:numCache>
            </c:numRef>
          </c:xVal>
          <c:yVal>
            <c:numRef>
              <c:f>Blad1!$D$5</c:f>
              <c:numCache>
                <c:formatCode>General</c:formatCode>
                <c:ptCount val="1"/>
                <c:pt idx="0">
                  <c:v>-241.86099999999999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1A-4C06-BE2E-7519E213F477}"/>
            </c:ext>
          </c:extLst>
        </c:ser>
        <c:ser>
          <c:idx val="4"/>
          <c:order val="4"/>
          <c:tx>
            <c:v>P</c:v>
          </c:tx>
          <c:marker>
            <c:symbol val="circle"/>
            <c:size val="5"/>
            <c:spPr>
              <a:solidFill>
                <a:srgbClr val="0070C0"/>
              </a:solidFill>
            </c:spPr>
          </c:marker>
          <c:xVal>
            <c:numRef>
              <c:f>Blad1!$C$6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Blad1!$D$6</c:f>
              <c:numCache>
                <c:formatCode>General</c:formatCode>
                <c:ptCount val="1"/>
                <c:pt idx="0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1A-4C06-BE2E-7519E213F477}"/>
            </c:ext>
          </c:extLst>
        </c:ser>
        <c:ser>
          <c:idx val="5"/>
          <c:order val="5"/>
          <c:tx>
            <c:v>V</c:v>
          </c:tx>
          <c:spPr>
            <a:ln w="22225">
              <a:solidFill>
                <a:srgbClr val="0070C0"/>
              </a:solidFill>
              <a:tailEnd type="triangle" w="lg" len="lg"/>
            </a:ln>
          </c:spPr>
          <c:marker>
            <c:symbol val="none"/>
          </c:marker>
          <c:xVal>
            <c:numRef>
              <c:f>(Blad1!$C$6,Blad1!$C$8)</c:f>
              <c:numCache>
                <c:formatCode>General</c:formatCode>
                <c:ptCount val="2"/>
                <c:pt idx="0">
                  <c:v>4</c:v>
                </c:pt>
                <c:pt idx="1">
                  <c:v>3.919</c:v>
                </c:pt>
              </c:numCache>
            </c:numRef>
          </c:xVal>
          <c:yVal>
            <c:numRef>
              <c:f>(Blad1!$D$6,Blad1!$D$8)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1A-4C06-BE2E-7519E213F477}"/>
            </c:ext>
          </c:extLst>
        </c:ser>
        <c:ser>
          <c:idx val="6"/>
          <c:order val="6"/>
          <c:tx>
            <c:v>AB</c:v>
          </c:tx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(Blad1!$C$4,Blad1!$C$5)</c:f>
              <c:numCache>
                <c:formatCode>General</c:formatCode>
                <c:ptCount val="2"/>
                <c:pt idx="0">
                  <c:v>7.5549999999999997</c:v>
                </c:pt>
                <c:pt idx="1">
                  <c:v>9.8279999999999994</c:v>
                </c:pt>
              </c:numCache>
            </c:numRef>
          </c:xVal>
          <c:yVal>
            <c:numRef>
              <c:f>(Blad1!$D$4,Blad1!$D$5)</c:f>
              <c:numCache>
                <c:formatCode>General</c:formatCode>
                <c:ptCount val="2"/>
                <c:pt idx="0">
                  <c:v>-226</c:v>
                </c:pt>
                <c:pt idx="1">
                  <c:v>-241.86099999999999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1A-4C06-BE2E-7519E213F477}"/>
            </c:ext>
          </c:extLst>
        </c:ser>
        <c:ser>
          <c:idx val="9"/>
          <c:order val="7"/>
          <c:tx>
            <c:v>LPn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(Blad1!$C$4,Blad1!$C$8)</c:f>
              <c:numCache>
                <c:formatCode>General</c:formatCode>
                <c:ptCount val="2"/>
                <c:pt idx="0">
                  <c:v>7.5549999999999997</c:v>
                </c:pt>
                <c:pt idx="1">
                  <c:v>3.919</c:v>
                </c:pt>
              </c:numCache>
            </c:numRef>
          </c:xVal>
          <c:yVal>
            <c:numRef>
              <c:f>(Blad1!$D$4,Blad1!$D$8)</c:f>
              <c:numCache>
                <c:formatCode>General</c:formatCode>
                <c:ptCount val="2"/>
                <c:pt idx="0">
                  <c:v>-226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1A-4C06-BE2E-7519E213F477}"/>
            </c:ext>
          </c:extLst>
        </c:ser>
        <c:ser>
          <c:idx val="10"/>
          <c:order val="8"/>
          <c:tx>
            <c:v>RPn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(Blad1!$C$5,Blad1!$C$8)</c:f>
              <c:numCache>
                <c:formatCode>General</c:formatCode>
                <c:ptCount val="2"/>
                <c:pt idx="0">
                  <c:v>9.8279999999999994</c:v>
                </c:pt>
                <c:pt idx="1">
                  <c:v>3.919</c:v>
                </c:pt>
              </c:numCache>
            </c:numRef>
          </c:xVal>
          <c:yVal>
            <c:numRef>
              <c:f>(Blad1!$D$5,Blad1!$D$8)</c:f>
              <c:numCache>
                <c:formatCode>General</c:formatCode>
                <c:ptCount val="2"/>
                <c:pt idx="0">
                  <c:v>-241.86099999999999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1A-4C06-BE2E-7519E213F477}"/>
            </c:ext>
          </c:extLst>
        </c:ser>
        <c:ser>
          <c:idx val="7"/>
          <c:order val="9"/>
          <c:tx>
            <c:v>Pn_L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(Blad1!$C$6,Blad1!$D$23)</c:f>
              <c:numCache>
                <c:formatCode>General</c:formatCode>
                <c:ptCount val="2"/>
                <c:pt idx="0">
                  <c:v>4</c:v>
                </c:pt>
                <c:pt idx="1">
                  <c:v>5.2202129620629929</c:v>
                </c:pt>
              </c:numCache>
            </c:numRef>
          </c:xVal>
          <c:yVal>
            <c:numRef>
              <c:f>(Blad1!$D$6,Blad1!$E$23)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-234.87809834612679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1A-4C06-BE2E-7519E213F477}"/>
            </c:ext>
          </c:extLst>
        </c:ser>
        <c:ser>
          <c:idx val="8"/>
          <c:order val="10"/>
          <c:tx>
            <c:v>Pn_R</c:v>
          </c:tx>
          <c:spPr>
            <a:ln w="158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(Blad1!$C$6,Blad1!$D$31)</c:f>
              <c:numCache>
                <c:formatCode>General</c:formatCode>
                <c:ptCount val="2"/>
                <c:pt idx="0">
                  <c:v>4</c:v>
                </c:pt>
                <c:pt idx="1">
                  <c:v>3.5808854920729649</c:v>
                </c:pt>
              </c:numCache>
            </c:numRef>
          </c:xVal>
          <c:yVal>
            <c:numRef>
              <c:f>(Blad1!$D$6,Blad1!$E$31)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-239.70955677379735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1A-4C06-BE2E-7519E213F477}"/>
            </c:ext>
          </c:extLst>
        </c:ser>
        <c:ser>
          <c:idx val="11"/>
          <c:order val="11"/>
          <c:tx>
            <c:v>PX_L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(Blad1!$C$6,Blad1!$D$45)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(Blad1!$D$6,Blad1!$E$45)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1A-4C06-BE2E-7519E213F477}"/>
            </c:ext>
          </c:extLst>
        </c:ser>
        <c:ser>
          <c:idx val="12"/>
          <c:order val="12"/>
          <c:tx>
            <c:v>PX_R</c:v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(Blad1!$C$8,Blad1!$D$59)</c:f>
              <c:numCache>
                <c:formatCode>General</c:formatCode>
                <c:ptCount val="2"/>
                <c:pt idx="0">
                  <c:v>3.919</c:v>
                </c:pt>
                <c:pt idx="1">
                  <c:v>3.1808551241905416</c:v>
                </c:pt>
              </c:numCache>
            </c:numRef>
          </c:xVal>
          <c:yVal>
            <c:numRef>
              <c:f>(Blad1!$D$8,Blad1!$E$59)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-239.82599999999999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1A-4C06-BE2E-7519E213F477}"/>
            </c:ext>
          </c:extLst>
        </c:ser>
        <c:ser>
          <c:idx val="13"/>
          <c:order val="13"/>
          <c:tx>
            <c:v>Veff</c:v>
          </c:tx>
          <c:spPr>
            <a:ln>
              <a:solidFill>
                <a:srgbClr val="FF0000"/>
              </a:solidFill>
              <a:tailEnd type="triangle" w="lg" len="lg"/>
            </a:ln>
          </c:spPr>
          <c:marker>
            <c:symbol val="none"/>
          </c:marker>
          <c:xVal>
            <c:numRef>
              <c:f>(Blad1!$C$6,Blad1!$C$11)</c:f>
              <c:numCache>
                <c:formatCode>General</c:formatCode>
                <c:ptCount val="2"/>
                <c:pt idx="0">
                  <c:v>4</c:v>
                </c:pt>
                <c:pt idx="1">
                  <c:v>5.2202129620629929</c:v>
                </c:pt>
              </c:numCache>
            </c:numRef>
          </c:xVal>
          <c:yVal>
            <c:numRef>
              <c:f>(Blad1!$D$6,Blad1!$D$11)</c:f>
              <c:numCache>
                <c:formatCode>General</c:formatCode>
                <c:ptCount val="2"/>
                <c:pt idx="0">
                  <c:v>-239.82599999999999</c:v>
                </c:pt>
                <c:pt idx="1">
                  <c:v>-234.87809834612679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D1A-4C06-BE2E-7519E213F477}"/>
            </c:ext>
          </c:extLst>
        </c:ser>
        <c:ser>
          <c:idx val="14"/>
          <c:order val="14"/>
          <c:tx>
            <c:v>Invalid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Blad1!$D$78</c:f>
              <c:numCache>
                <c:formatCode>General</c:formatCode>
                <c:ptCount val="1"/>
                <c:pt idx="0">
                  <c:v>8.6798730885203526</c:v>
                </c:pt>
              </c:numCache>
            </c:numRef>
          </c:xVal>
          <c:yVal>
            <c:numRef>
              <c:f>Blad1!$E$78</c:f>
              <c:numCache>
                <c:formatCode>General</c:formatCode>
                <c:ptCount val="1"/>
                <c:pt idx="0">
                  <c:v>-233.84936738100365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D1A-4C06-BE2E-7519E213F477}"/>
            </c:ext>
          </c:extLst>
        </c:ser>
        <c:ser>
          <c:idx val="15"/>
          <c:order val="15"/>
          <c:tx>
            <c:v>Intersect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(Blad1!$D$103,Blad1!$D$107)</c:f>
              <c:numCache>
                <c:formatCode>General</c:formatCode>
                <c:ptCount val="2"/>
                <c:pt idx="0">
                  <c:v>8.678383060700531</c:v>
                </c:pt>
                <c:pt idx="1">
                  <c:v>6.4114658420206787</c:v>
                </c:pt>
              </c:numCache>
            </c:numRef>
          </c:xVal>
          <c:yVal>
            <c:numRef>
              <c:f>(Blad1!$E$103,Blad1!$E$107)</c:f>
              <c:numCache>
                <c:formatCode>General</c:formatCode>
                <c:ptCount val="2"/>
                <c:pt idx="0">
                  <c:v>-233.83896996294374</c:v>
                </c:pt>
                <c:pt idx="1">
                  <c:v>-234.97372784597013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D1A-4C06-BE2E-7519E213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2384"/>
        <c:axId val="102846464"/>
      </c:scatterChart>
      <c:valAx>
        <c:axId val="1028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46464"/>
        <c:crosses val="autoZero"/>
        <c:crossBetween val="midCat"/>
      </c:valAx>
      <c:valAx>
        <c:axId val="10284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28323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4333289278047354"/>
          <c:y val="0.90790788795659827"/>
          <c:w val="0.70809287349519467"/>
          <c:h val="5.350548841550562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8</xdr:row>
      <xdr:rowOff>176893</xdr:rowOff>
    </xdr:from>
    <xdr:to>
      <xdr:col>28</xdr:col>
      <xdr:colOff>421821</xdr:colOff>
      <xdr:row>51</xdr:row>
      <xdr:rowOff>186419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503465</xdr:colOff>
      <xdr:row>8</xdr:row>
      <xdr:rowOff>163285</xdr:rowOff>
    </xdr:from>
    <xdr:to>
      <xdr:col>43</xdr:col>
      <xdr:colOff>439510</xdr:colOff>
      <xdr:row>51</xdr:row>
      <xdr:rowOff>172811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0757F972-C54C-4A7C-B027-4805A97E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95251</xdr:colOff>
      <xdr:row>52</xdr:row>
      <xdr:rowOff>122465</xdr:rowOff>
    </xdr:from>
    <xdr:to>
      <xdr:col>28</xdr:col>
      <xdr:colOff>507547</xdr:colOff>
      <xdr:row>95</xdr:row>
      <xdr:rowOff>131990</xdr:rowOff>
    </xdr:to>
    <xdr:graphicFrame macro="">
      <xdr:nvGraphicFramePr>
        <xdr:cNvPr id="5" name="Grafiek 1">
          <a:extLst>
            <a:ext uri="{FF2B5EF4-FFF2-40B4-BE49-F238E27FC236}">
              <a16:creationId xmlns:a16="http://schemas.microsoft.com/office/drawing/2014/main" id="{02EAF3E1-991E-4A21-9B11-0996846E7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3"/>
  <sheetViews>
    <sheetView tabSelected="1" zoomScale="70" zoomScaleNormal="70" workbookViewId="0">
      <selection activeCell="L18" sqref="L18"/>
    </sheetView>
  </sheetViews>
  <sheetFormatPr defaultRowHeight="15" x14ac:dyDescent="0.25"/>
  <cols>
    <col min="3" max="3" width="10.5703125" bestFit="1" customWidth="1"/>
    <col min="7" max="7" width="12.28515625" customWidth="1"/>
    <col min="8" max="8" width="10.5703125" bestFit="1" customWidth="1"/>
    <col min="9" max="9" width="10.7109375" customWidth="1"/>
    <col min="10" max="10" width="25.85546875" customWidth="1"/>
    <col min="11" max="11" width="9.42578125" bestFit="1" customWidth="1"/>
    <col min="13" max="13" width="10.5703125" bestFit="1" customWidth="1"/>
    <col min="19" max="19" width="10.5703125" bestFit="1" customWidth="1"/>
    <col min="28" max="28" width="9.140625" style="3"/>
    <col min="29" max="29" width="10.5703125" bestFit="1" customWidth="1"/>
    <col min="30" max="31" width="10.5703125" customWidth="1"/>
    <col min="32" max="32" width="9.140625" style="3"/>
    <col min="33" max="33" width="10.5703125" bestFit="1" customWidth="1"/>
    <col min="34" max="35" width="10.5703125" customWidth="1"/>
    <col min="36" max="36" width="9.140625" style="3"/>
  </cols>
  <sheetData>
    <row r="1" spans="1:38" x14ac:dyDescent="0.25">
      <c r="A1" t="s">
        <v>60</v>
      </c>
      <c r="AC1" t="s">
        <v>9</v>
      </c>
      <c r="AG1" t="s">
        <v>12</v>
      </c>
    </row>
    <row r="2" spans="1:38" x14ac:dyDescent="0.25">
      <c r="K2" t="s">
        <v>1</v>
      </c>
      <c r="L2" t="s">
        <v>2</v>
      </c>
      <c r="M2" t="s">
        <v>3</v>
      </c>
      <c r="AA2" s="1" t="s">
        <v>11</v>
      </c>
      <c r="AB2" s="2" t="s">
        <v>10</v>
      </c>
      <c r="AC2" s="1" t="s">
        <v>1</v>
      </c>
      <c r="AD2" s="15" t="s">
        <v>2</v>
      </c>
      <c r="AE2" s="15" t="s">
        <v>105</v>
      </c>
      <c r="AF2" s="2" t="s">
        <v>106</v>
      </c>
      <c r="AG2" s="1" t="s">
        <v>1</v>
      </c>
      <c r="AH2" s="15" t="s">
        <v>2</v>
      </c>
      <c r="AI2" s="15" t="s">
        <v>105</v>
      </c>
      <c r="AJ2" s="2" t="s">
        <v>106</v>
      </c>
      <c r="AK2" s="4"/>
      <c r="AL2" s="4"/>
    </row>
    <row r="3" spans="1:38" x14ac:dyDescent="0.25">
      <c r="A3" s="2"/>
      <c r="B3" s="1" t="s">
        <v>1</v>
      </c>
      <c r="C3" s="1" t="s">
        <v>2</v>
      </c>
      <c r="D3" s="1" t="s">
        <v>3</v>
      </c>
      <c r="F3" t="s">
        <v>61</v>
      </c>
      <c r="I3" t="s">
        <v>94</v>
      </c>
      <c r="K3">
        <f>IF(AND($G$10,$G$11),B8,0)</f>
        <v>0</v>
      </c>
      <c r="L3">
        <f t="shared" ref="L3:M3" si="0">IF(AND($G$10,$G$11),C8,0)</f>
        <v>0</v>
      </c>
      <c r="M3">
        <f t="shared" si="0"/>
        <v>0</v>
      </c>
      <c r="AA3">
        <v>0</v>
      </c>
      <c r="AB3" s="3">
        <f t="shared" ref="AB3:AB66" si="1">AA3*2*PI()/MAX($AA$3:$AA$203)</f>
        <v>0</v>
      </c>
      <c r="AC3">
        <f t="shared" ref="AC3:AC66" si="2">$B$4+$G$4*COS(AB3)</f>
        <v>-241.92400000000001</v>
      </c>
      <c r="AD3" s="8">
        <f>$C$4+$G$4*SIN(AB3)</f>
        <v>7.5549999999999997</v>
      </c>
      <c r="AE3" s="8">
        <f>$D$4+$G$4*SIN(AB3)</f>
        <v>-226</v>
      </c>
      <c r="AF3" s="3">
        <f>$D$4+$G$4*COS(AB3)</f>
        <v>-216.809</v>
      </c>
      <c r="AG3">
        <f t="shared" ref="AG3:AG66" si="3">$B$5+$G$5*COS(AB3)</f>
        <v>-248.73400000000001</v>
      </c>
      <c r="AH3" s="8">
        <f>$C$5+$G$5*SIN(AB3)</f>
        <v>9.8279999999999994</v>
      </c>
      <c r="AI3" s="8">
        <f>$D$5+$G$5*SIN(AB3)</f>
        <v>-241.86099999999999</v>
      </c>
      <c r="AJ3" s="3">
        <f>$D$5+$G$5*COS(AB3)</f>
        <v>-232.48</v>
      </c>
    </row>
    <row r="4" spans="1:38" x14ac:dyDescent="0.25">
      <c r="A4" s="3" t="s">
        <v>4</v>
      </c>
      <c r="B4" s="10">
        <v>-251.11500000000001</v>
      </c>
      <c r="C4" s="10">
        <v>7.5549999999999997</v>
      </c>
      <c r="D4" s="10">
        <v>-226</v>
      </c>
      <c r="F4" s="11" t="s">
        <v>6</v>
      </c>
      <c r="G4" s="12">
        <v>9.1910000000000007</v>
      </c>
      <c r="I4" t="s">
        <v>65</v>
      </c>
      <c r="K4">
        <f>IF($H$71,C78,0)</f>
        <v>0</v>
      </c>
      <c r="L4">
        <f>IF($H$71,D78,0)</f>
        <v>0</v>
      </c>
      <c r="M4">
        <f>IF($H$71,E78,0)</f>
        <v>0</v>
      </c>
      <c r="AA4">
        <v>1</v>
      </c>
      <c r="AB4" s="3">
        <f t="shared" si="1"/>
        <v>3.1415926535897934E-2</v>
      </c>
      <c r="AC4">
        <f t="shared" si="2"/>
        <v>-241.92853520367856</v>
      </c>
      <c r="AD4" s="8">
        <f>$C$4+$G$4*SIN(AB4)</f>
        <v>7.8436962866870772</v>
      </c>
      <c r="AE4" s="8">
        <f t="shared" ref="AE4:AE67" si="4">$D$4+$G$4*SIN(AB4)</f>
        <v>-225.71130371331293</v>
      </c>
      <c r="AF4" s="3">
        <f t="shared" ref="AF4:AF67" si="5">$D$4+$G$4*COS(AB4)</f>
        <v>-216.81353520367855</v>
      </c>
      <c r="AG4">
        <f t="shared" ref="AG4:AG67" si="6">$B$5+$G$5*COS(AB4)</f>
        <v>-248.73862895720907</v>
      </c>
      <c r="AH4" s="8">
        <f t="shared" ref="AH4:AH67" si="7">$C$5+$G$5*SIN(AB4)</f>
        <v>10.12266433091192</v>
      </c>
      <c r="AI4" s="8">
        <f t="shared" ref="AI4:AI67" si="8">$D$5+$G$5*SIN(AB4)</f>
        <v>-241.56633566908806</v>
      </c>
      <c r="AJ4" s="3">
        <f t="shared" ref="AJ4:AJ67" si="9">$D$5+$G$5*COS(AB4)</f>
        <v>-232.48462895720905</v>
      </c>
    </row>
    <row r="5" spans="1:38" x14ac:dyDescent="0.25">
      <c r="A5" s="3" t="s">
        <v>5</v>
      </c>
      <c r="B5" s="10">
        <v>-258.11500000000001</v>
      </c>
      <c r="C5" s="10">
        <v>9.8279999999999994</v>
      </c>
      <c r="D5" s="10">
        <v>-241.86099999999999</v>
      </c>
      <c r="F5" s="13" t="s">
        <v>7</v>
      </c>
      <c r="G5" s="14">
        <v>9.3810000000000002</v>
      </c>
      <c r="I5" t="s">
        <v>91</v>
      </c>
      <c r="K5">
        <f>IF(AND($G$11,NOT($G$10)),C23,0)</f>
        <v>-251.56513358459677</v>
      </c>
      <c r="L5">
        <f>IF(AND($G$11,NOT($G$10)),D23,0)</f>
        <v>5.2202129620629929</v>
      </c>
      <c r="M5">
        <f>IF(AND($G$11,NOT($G$10)),E23,0)</f>
        <v>-234.87809834612679</v>
      </c>
      <c r="AA5">
        <v>2</v>
      </c>
      <c r="AB5" s="3">
        <f t="shared" si="1"/>
        <v>6.2831853071795868E-2</v>
      </c>
      <c r="AC5">
        <f t="shared" si="2"/>
        <v>-241.94213633901578</v>
      </c>
      <c r="AD5" s="8">
        <f>$C$4+$G$4*SIN(AB5)</f>
        <v>8.132107664993919</v>
      </c>
      <c r="AE5" s="8">
        <f t="shared" si="4"/>
        <v>-225.42289233500608</v>
      </c>
      <c r="AF5" s="3">
        <f t="shared" si="5"/>
        <v>-216.82713633901577</v>
      </c>
      <c r="AG5">
        <f t="shared" si="6"/>
        <v>-248.7525112606144</v>
      </c>
      <c r="AH5" s="8">
        <f t="shared" si="7"/>
        <v>10.417037863704488</v>
      </c>
      <c r="AI5" s="8">
        <f t="shared" si="8"/>
        <v>-241.27196213629551</v>
      </c>
      <c r="AJ5" s="3">
        <f t="shared" si="9"/>
        <v>-232.49851126061438</v>
      </c>
    </row>
    <row r="6" spans="1:38" x14ac:dyDescent="0.25">
      <c r="A6" s="3" t="s">
        <v>8</v>
      </c>
      <c r="B6" s="10">
        <v>-251.816</v>
      </c>
      <c r="C6" s="10">
        <v>4</v>
      </c>
      <c r="D6" s="10">
        <v>-239.82599999999999</v>
      </c>
      <c r="I6" t="s">
        <v>92</v>
      </c>
      <c r="K6">
        <f>IF(AND($G$10,NOT($G$11)),C31,0)</f>
        <v>0</v>
      </c>
      <c r="L6">
        <f>IF(AND($G$10,NOT($G$11)),D31,0)</f>
        <v>0</v>
      </c>
      <c r="M6">
        <f>IF(AND($G$10,NOT($G$11)),E31,0)</f>
        <v>0</v>
      </c>
      <c r="AA6">
        <v>3</v>
      </c>
      <c r="AB6" s="3">
        <f t="shared" si="1"/>
        <v>9.4247779607693788E-2</v>
      </c>
      <c r="AC6">
        <f t="shared" si="2"/>
        <v>-241.96478998333311</v>
      </c>
      <c r="AD6" s="8">
        <f>$C$4+$G$4*SIN(AB6)</f>
        <v>8.4199495077104647</v>
      </c>
      <c r="AE6" s="8">
        <f t="shared" si="4"/>
        <v>-225.13505049228954</v>
      </c>
      <c r="AF6" s="3">
        <f t="shared" si="5"/>
        <v>-216.8497899833331</v>
      </c>
      <c r="AG6">
        <f t="shared" si="6"/>
        <v>-248.77563321005852</v>
      </c>
      <c r="AH6" s="8">
        <f t="shared" si="7"/>
        <v>10.710830087240982</v>
      </c>
      <c r="AI6" s="8">
        <f t="shared" si="8"/>
        <v>-240.978169912759</v>
      </c>
      <c r="AJ6" s="3">
        <f t="shared" si="9"/>
        <v>-232.5216332100585</v>
      </c>
    </row>
    <row r="7" spans="1:38" x14ac:dyDescent="0.25">
      <c r="A7" s="3" t="s">
        <v>13</v>
      </c>
      <c r="B7" s="10">
        <v>0</v>
      </c>
      <c r="C7" s="10">
        <v>-8.1000000000000003E-2</v>
      </c>
      <c r="D7" s="10">
        <v>0</v>
      </c>
      <c r="F7" t="s">
        <v>35</v>
      </c>
      <c r="G7">
        <f>SQRT(B9*B9+C9*C9+D9*D9)</f>
        <v>14.313286589738913</v>
      </c>
      <c r="I7" t="s">
        <v>93</v>
      </c>
      <c r="K7">
        <f>C87</f>
        <v>0</v>
      </c>
      <c r="L7">
        <f t="shared" ref="L7:M7" si="10">D87</f>
        <v>0</v>
      </c>
      <c r="M7">
        <f t="shared" si="10"/>
        <v>0</v>
      </c>
      <c r="AA7">
        <v>4</v>
      </c>
      <c r="AB7" s="3">
        <f t="shared" si="1"/>
        <v>0.12566370614359174</v>
      </c>
      <c r="AC7">
        <f t="shared" si="2"/>
        <v>-241.99647378021865</v>
      </c>
      <c r="AD7" s="8">
        <f>$C$4+$G$4*SIN(AB7)</f>
        <v>8.7069377496895193</v>
      </c>
      <c r="AE7" s="8">
        <f t="shared" si="4"/>
        <v>-224.84806225031048</v>
      </c>
      <c r="AF7" s="3">
        <f t="shared" si="5"/>
        <v>-216.88147378021864</v>
      </c>
      <c r="AG7">
        <f t="shared" si="6"/>
        <v>-248.80797198696888</v>
      </c>
      <c r="AH7" s="8">
        <f t="shared" si="7"/>
        <v>11.003751064066737</v>
      </c>
      <c r="AI7" s="8">
        <f t="shared" si="8"/>
        <v>-240.68524893593326</v>
      </c>
      <c r="AJ7" s="3">
        <f t="shared" si="9"/>
        <v>-232.55397198696886</v>
      </c>
    </row>
    <row r="8" spans="1:38" x14ac:dyDescent="0.25">
      <c r="A8" s="5" t="s">
        <v>14</v>
      </c>
      <c r="B8" s="6">
        <f>B6+B7</f>
        <v>-251.816</v>
      </c>
      <c r="C8" s="6">
        <f t="shared" ref="C8:D8" si="11">C6+C7</f>
        <v>3.919</v>
      </c>
      <c r="D8" s="6">
        <f t="shared" si="11"/>
        <v>-239.82599999999999</v>
      </c>
      <c r="F8" t="s">
        <v>37</v>
      </c>
      <c r="G8">
        <f>SQRT(B10*B10+C10*C10+D10*D10)</f>
        <v>8.8732692396883834</v>
      </c>
      <c r="AA8">
        <v>5</v>
      </c>
      <c r="AB8" s="3">
        <f t="shared" si="1"/>
        <v>0.15707963267948966</v>
      </c>
      <c r="AC8">
        <f t="shared" si="2"/>
        <v>-242.03715646159009</v>
      </c>
      <c r="AD8" s="8">
        <f>$C$4+$G$4*SIN(AB8)</f>
        <v>8.9927891681847623</v>
      </c>
      <c r="AE8" s="8">
        <f t="shared" si="4"/>
        <v>-224.56221083181524</v>
      </c>
      <c r="AF8" s="3">
        <f t="shared" si="5"/>
        <v>-216.92215646159008</v>
      </c>
      <c r="AG8">
        <f t="shared" si="6"/>
        <v>-248.84949567687701</v>
      </c>
      <c r="AH8" s="8">
        <f t="shared" si="7"/>
        <v>11.295511716542405</v>
      </c>
      <c r="AI8" s="8">
        <f t="shared" si="8"/>
        <v>-240.39348828345757</v>
      </c>
      <c r="AJ8" s="3">
        <f t="shared" si="9"/>
        <v>-232.59549567687699</v>
      </c>
    </row>
    <row r="9" spans="1:38" x14ac:dyDescent="0.25">
      <c r="A9" s="3" t="s">
        <v>32</v>
      </c>
      <c r="B9">
        <f>B8-B4</f>
        <v>-0.70099999999999341</v>
      </c>
      <c r="C9">
        <f t="shared" ref="C9:D9" si="12">C8-C4</f>
        <v>-3.6359999999999997</v>
      </c>
      <c r="D9">
        <f t="shared" si="12"/>
        <v>-13.825999999999993</v>
      </c>
      <c r="I9" t="s">
        <v>95</v>
      </c>
      <c r="K9">
        <f>SUM(K3:K7)</f>
        <v>-251.56513358459677</v>
      </c>
      <c r="L9">
        <f t="shared" ref="L9:M9" si="13">SUM(L3:L7)</f>
        <v>5.2202129620629929</v>
      </c>
      <c r="M9">
        <f t="shared" si="13"/>
        <v>-234.87809834612679</v>
      </c>
      <c r="AA9">
        <v>6</v>
      </c>
      <c r="AB9" s="3">
        <f t="shared" si="1"/>
        <v>0.18849555921538758</v>
      </c>
      <c r="AC9">
        <f t="shared" si="2"/>
        <v>-242.08679787855263</v>
      </c>
      <c r="AD9" s="8">
        <f>$C$4+$G$4*SIN(AB9)</f>
        <v>9.2772216623573946</v>
      </c>
      <c r="AE9" s="8">
        <f t="shared" si="4"/>
        <v>-224.27777833764262</v>
      </c>
      <c r="AF9" s="3">
        <f t="shared" si="5"/>
        <v>-216.97179787855262</v>
      </c>
      <c r="AG9">
        <f t="shared" si="6"/>
        <v>-248.90016330091419</v>
      </c>
      <c r="AH9" s="8">
        <f t="shared" si="7"/>
        <v>11.585824112128682</v>
      </c>
      <c r="AI9" s="8">
        <f t="shared" si="8"/>
        <v>-240.10317588787132</v>
      </c>
      <c r="AJ9" s="3">
        <f t="shared" si="9"/>
        <v>-232.64616330091417</v>
      </c>
    </row>
    <row r="10" spans="1:38" x14ac:dyDescent="0.25">
      <c r="A10" s="5" t="s">
        <v>33</v>
      </c>
      <c r="B10">
        <f>B8-B5</f>
        <v>6.2990000000000066</v>
      </c>
      <c r="C10">
        <f t="shared" ref="C10:D10" si="14">C8-C5</f>
        <v>-5.9089999999999989</v>
      </c>
      <c r="D10">
        <f t="shared" si="14"/>
        <v>2.0349999999999966</v>
      </c>
      <c r="F10" t="s">
        <v>34</v>
      </c>
      <c r="G10" t="b">
        <f>G7&lt;=G4</f>
        <v>0</v>
      </c>
      <c r="AA10">
        <v>7</v>
      </c>
      <c r="AB10" s="3">
        <f t="shared" si="1"/>
        <v>0.21991148575128552</v>
      </c>
      <c r="AC10">
        <f t="shared" si="2"/>
        <v>-242.14534904102098</v>
      </c>
      <c r="AD10" s="8">
        <f>$C$4+$G$4*SIN(AB10)</f>
        <v>9.559954531675622</v>
      </c>
      <c r="AE10" s="8">
        <f t="shared" si="4"/>
        <v>-223.99504546832438</v>
      </c>
      <c r="AF10" s="3">
        <f t="shared" si="5"/>
        <v>-217.03034904102097</v>
      </c>
      <c r="AG10">
        <f t="shared" si="6"/>
        <v>-248.95992485625263</v>
      </c>
      <c r="AH10" s="8">
        <f t="shared" si="7"/>
        <v>11.874401747540965</v>
      </c>
      <c r="AI10" s="8">
        <f t="shared" si="8"/>
        <v>-239.81459825245904</v>
      </c>
      <c r="AJ10" s="3">
        <f t="shared" si="9"/>
        <v>-232.70592485625261</v>
      </c>
    </row>
    <row r="11" spans="1:38" x14ac:dyDescent="0.25">
      <c r="A11" s="5" t="s">
        <v>48</v>
      </c>
      <c r="B11">
        <f>K9</f>
        <v>-251.56513358459677</v>
      </c>
      <c r="C11">
        <f t="shared" ref="C11:D11" si="15">L9</f>
        <v>5.2202129620629929</v>
      </c>
      <c r="D11">
        <f t="shared" si="15"/>
        <v>-234.87809834612679</v>
      </c>
      <c r="F11" t="s">
        <v>36</v>
      </c>
      <c r="G11" t="b">
        <f>G8&lt;=G5</f>
        <v>1</v>
      </c>
      <c r="AA11">
        <v>8</v>
      </c>
      <c r="AB11" s="3">
        <f t="shared" si="1"/>
        <v>0.25132741228718347</v>
      </c>
      <c r="AC11">
        <f t="shared" si="2"/>
        <v>-242.21275216606676</v>
      </c>
      <c r="AD11" s="8">
        <f>$C$4+$G$4*SIN(AB11)</f>
        <v>9.8407087529321799</v>
      </c>
      <c r="AE11" s="8">
        <f t="shared" si="4"/>
        <v>-223.71429124706782</v>
      </c>
      <c r="AF11" s="3">
        <f t="shared" si="5"/>
        <v>-217.09775216606675</v>
      </c>
      <c r="AG11">
        <f t="shared" si="6"/>
        <v>-249.02872136545233</v>
      </c>
      <c r="AH11" s="8">
        <f t="shared" si="7"/>
        <v>12.160959831493502</v>
      </c>
      <c r="AI11" s="8">
        <f t="shared" si="8"/>
        <v>-239.52804016850649</v>
      </c>
      <c r="AJ11" s="3">
        <f t="shared" si="9"/>
        <v>-232.77472136545231</v>
      </c>
    </row>
    <row r="12" spans="1:38" ht="15.75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AA12">
        <v>9</v>
      </c>
      <c r="AB12" s="3">
        <f t="shared" si="1"/>
        <v>0.28274333882308139</v>
      </c>
      <c r="AC12">
        <f t="shared" si="2"/>
        <v>-242.28894073494322</v>
      </c>
      <c r="AD12" s="8">
        <f>$C$4+$G$4*SIN(AB12)</f>
        <v>10.119207255606556</v>
      </c>
      <c r="AE12" s="8">
        <f t="shared" si="4"/>
        <v>-223.43579274439344</v>
      </c>
      <c r="AF12" s="3">
        <f t="shared" si="5"/>
        <v>-217.17394073494322</v>
      </c>
      <c r="AG12">
        <f t="shared" si="6"/>
        <v>-249.10648493466459</v>
      </c>
      <c r="AH12" s="8">
        <f t="shared" si="7"/>
        <v>12.445215565754008</v>
      </c>
      <c r="AI12" s="8">
        <f t="shared" si="8"/>
        <v>-239.24378443424598</v>
      </c>
      <c r="AJ12" s="3">
        <f t="shared" si="9"/>
        <v>-232.85248493466457</v>
      </c>
    </row>
    <row r="13" spans="1:38" x14ac:dyDescent="0.25">
      <c r="A13" s="8"/>
      <c r="AA13">
        <v>10</v>
      </c>
      <c r="AB13" s="3">
        <f t="shared" si="1"/>
        <v>0.31415926535897931</v>
      </c>
      <c r="AC13">
        <f t="shared" si="2"/>
        <v>-242.37383955873125</v>
      </c>
      <c r="AD13" s="8">
        <f>$C$4+$G$4*SIN(AB13)</f>
        <v>10.395175195300141</v>
      </c>
      <c r="AE13" s="8">
        <f t="shared" si="4"/>
        <v>-223.15982480469987</v>
      </c>
      <c r="AF13" s="3">
        <f t="shared" si="5"/>
        <v>-217.25883955873124</v>
      </c>
      <c r="AG13">
        <f t="shared" si="6"/>
        <v>-249.19313882063517</v>
      </c>
      <c r="AH13" s="8">
        <f t="shared" si="7"/>
        <v>12.726888424231381</v>
      </c>
      <c r="AI13" s="8">
        <f t="shared" si="8"/>
        <v>-238.9621115757686</v>
      </c>
      <c r="AJ13" s="3">
        <f t="shared" si="9"/>
        <v>-232.93913882063515</v>
      </c>
    </row>
    <row r="14" spans="1:38" x14ac:dyDescent="0.25">
      <c r="AA14">
        <v>11</v>
      </c>
      <c r="AB14" s="3">
        <f t="shared" si="1"/>
        <v>0.34557519189487723</v>
      </c>
      <c r="AC14">
        <f t="shared" si="2"/>
        <v>-242.46736485254172</v>
      </c>
      <c r="AD14" s="8">
        <f>$C$4+$G$4*SIN(AB14)</f>
        <v>10.668340224974473</v>
      </c>
      <c r="AE14" s="8">
        <f t="shared" si="4"/>
        <v>-222.88665977502552</v>
      </c>
      <c r="AF14" s="3">
        <f t="shared" si="5"/>
        <v>-217.35236485254171</v>
      </c>
      <c r="AG14">
        <f t="shared" si="6"/>
        <v>-249.28859750644042</v>
      </c>
      <c r="AH14" s="8">
        <f t="shared" si="7"/>
        <v>13.005700429821077</v>
      </c>
      <c r="AI14" s="8">
        <f t="shared" si="8"/>
        <v>-238.68329957017892</v>
      </c>
      <c r="AJ14" s="3">
        <f t="shared" si="9"/>
        <v>-233.03459750644041</v>
      </c>
    </row>
    <row r="15" spans="1:38" x14ac:dyDescent="0.25">
      <c r="B15" t="s">
        <v>47</v>
      </c>
      <c r="AA15">
        <v>12</v>
      </c>
      <c r="AB15" s="3">
        <f t="shared" si="1"/>
        <v>0.37699111843077515</v>
      </c>
      <c r="AC15">
        <f t="shared" si="2"/>
        <v>-242.5694243182011</v>
      </c>
      <c r="AD15" s="8">
        <f>$C$4+$G$4*SIN(AB15)</f>
        <v>10.938432763724874</v>
      </c>
      <c r="AE15" s="8">
        <f t="shared" si="4"/>
        <v>-222.61656723627513</v>
      </c>
      <c r="AF15" s="3">
        <f t="shared" si="5"/>
        <v>-217.45442431820109</v>
      </c>
      <c r="AG15">
        <f t="shared" si="6"/>
        <v>-249.39276678588232</v>
      </c>
      <c r="AH15" s="8">
        <f t="shared" si="7"/>
        <v>13.281376428734962</v>
      </c>
      <c r="AI15" s="8">
        <f t="shared" si="8"/>
        <v>-238.40762357126502</v>
      </c>
      <c r="AJ15" s="3">
        <f t="shared" si="9"/>
        <v>-233.1387667858823</v>
      </c>
    </row>
    <row r="16" spans="1:38" x14ac:dyDescent="0.25">
      <c r="AA16">
        <v>13</v>
      </c>
      <c r="AB16" s="3">
        <f t="shared" si="1"/>
        <v>0.40840704496667313</v>
      </c>
      <c r="AC16">
        <f t="shared" si="2"/>
        <v>-242.67991723533854</v>
      </c>
      <c r="AD16" s="8">
        <f>$C$4+$G$4*SIN(AB16)</f>
        <v>11.205186262824268</v>
      </c>
      <c r="AE16" s="8">
        <f t="shared" si="4"/>
        <v>-222.34981373717574</v>
      </c>
      <c r="AF16" s="3">
        <f t="shared" si="5"/>
        <v>-217.56491723533853</v>
      </c>
      <c r="AG16">
        <f t="shared" si="6"/>
        <v>-249.50554385645859</v>
      </c>
      <c r="AH16" s="8">
        <f t="shared" si="7"/>
        <v>13.553644362044876</v>
      </c>
      <c r="AI16" s="8">
        <f t="shared" si="8"/>
        <v>-238.13535563795512</v>
      </c>
      <c r="AJ16" s="3">
        <f t="shared" si="9"/>
        <v>-233.25154385645857</v>
      </c>
    </row>
    <row r="17" spans="2:36" x14ac:dyDescent="0.25">
      <c r="AA17">
        <v>14</v>
      </c>
      <c r="AB17" s="3">
        <f t="shared" si="1"/>
        <v>0.43982297150257105</v>
      </c>
      <c r="AC17">
        <f t="shared" si="2"/>
        <v>-242.79873456078482</v>
      </c>
      <c r="AD17" s="8">
        <f>$C$4+$G$4*SIN(AB17)</f>
        <v>11.468337468774582</v>
      </c>
      <c r="AE17" s="8">
        <f t="shared" si="4"/>
        <v>-222.08666253122541</v>
      </c>
      <c r="AF17" s="3">
        <f t="shared" si="5"/>
        <v>-217.68373456078481</v>
      </c>
      <c r="AG17">
        <f t="shared" si="6"/>
        <v>-249.62681742081628</v>
      </c>
      <c r="AH17" s="8">
        <f t="shared" si="7"/>
        <v>13.822235534171947</v>
      </c>
      <c r="AI17" s="8">
        <f t="shared" si="8"/>
        <v>-237.86676446582806</v>
      </c>
      <c r="AJ17" s="3">
        <f t="shared" si="9"/>
        <v>-233.37281742081626</v>
      </c>
    </row>
    <row r="18" spans="2:36" x14ac:dyDescent="0.25">
      <c r="B18" t="s">
        <v>45</v>
      </c>
      <c r="G18" t="s">
        <v>38</v>
      </c>
      <c r="H18">
        <f>G4</f>
        <v>9.1910000000000007</v>
      </c>
      <c r="AA18">
        <v>15</v>
      </c>
      <c r="AB18" s="3">
        <f t="shared" si="1"/>
        <v>0.47123889803846891</v>
      </c>
      <c r="AC18">
        <f t="shared" si="2"/>
        <v>-242.92575903618473</v>
      </c>
      <c r="AD18" s="8">
        <f>$C$4+$G$4*SIN(AB18)</f>
        <v>11.727626683106173</v>
      </c>
      <c r="AE18" s="8">
        <f t="shared" si="4"/>
        <v>-221.82737331689381</v>
      </c>
      <c r="AF18" s="3">
        <f t="shared" si="5"/>
        <v>-217.81075903618472</v>
      </c>
      <c r="AG18">
        <f t="shared" si="6"/>
        <v>-249.75646779658894</v>
      </c>
      <c r="AH18" s="8">
        <f t="shared" si="7"/>
        <v>14.086884878056686</v>
      </c>
      <c r="AI18" s="8">
        <f t="shared" si="8"/>
        <v>-237.60211512194331</v>
      </c>
      <c r="AJ18" s="3">
        <f t="shared" si="9"/>
        <v>-233.50246779658892</v>
      </c>
    </row>
    <row r="19" spans="2:36" x14ac:dyDescent="0.25">
      <c r="B19" s="2"/>
      <c r="C19" s="1" t="s">
        <v>1</v>
      </c>
      <c r="D19" s="1" t="s">
        <v>2</v>
      </c>
      <c r="E19" s="1" t="s">
        <v>3</v>
      </c>
      <c r="G19" t="s">
        <v>43</v>
      </c>
      <c r="H19">
        <f>SQRT(C21*C21+D21*D21+E21*E21)</f>
        <v>14.313286589738913</v>
      </c>
      <c r="AA19">
        <v>16</v>
      </c>
      <c r="AB19" s="3">
        <f t="shared" si="1"/>
        <v>0.50265482457436694</v>
      </c>
      <c r="AC19">
        <f t="shared" si="2"/>
        <v>-243.06086530371687</v>
      </c>
      <c r="AD19" s="8">
        <f>$C$4+$G$4*SIN(AB19)</f>
        <v>11.982798018668866</v>
      </c>
      <c r="AE19" s="8">
        <f t="shared" si="4"/>
        <v>-221.57220198133115</v>
      </c>
      <c r="AF19" s="3">
        <f t="shared" si="5"/>
        <v>-217.94586530371686</v>
      </c>
      <c r="AG19">
        <f t="shared" si="6"/>
        <v>-249.89436703450852</v>
      </c>
      <c r="AH19" s="8">
        <f t="shared" si="7"/>
        <v>14.347331216748191</v>
      </c>
      <c r="AI19" s="8">
        <f t="shared" si="8"/>
        <v>-237.34166878325181</v>
      </c>
      <c r="AJ19" s="3">
        <f t="shared" si="9"/>
        <v>-233.6403670345085</v>
      </c>
    </row>
    <row r="20" spans="2:36" x14ac:dyDescent="0.25">
      <c r="B20" s="3" t="s">
        <v>4</v>
      </c>
      <c r="C20">
        <f>B4</f>
        <v>-251.11500000000001</v>
      </c>
      <c r="D20">
        <f>C4</f>
        <v>7.5549999999999997</v>
      </c>
      <c r="E20">
        <f>D4</f>
        <v>-226</v>
      </c>
      <c r="AA20">
        <v>17</v>
      </c>
      <c r="AB20" s="3">
        <f t="shared" si="1"/>
        <v>0.53407075111026492</v>
      </c>
      <c r="AC20">
        <f t="shared" si="2"/>
        <v>-243.20392002980677</v>
      </c>
      <c r="AD20" s="8">
        <f>$C$4+$G$4*SIN(AB20)</f>
        <v>12.233599652161663</v>
      </c>
      <c r="AE20" s="8">
        <f t="shared" si="4"/>
        <v>-221.32140034783833</v>
      </c>
      <c r="AF20" s="3">
        <f t="shared" si="5"/>
        <v>-218.08892002980676</v>
      </c>
      <c r="AG20">
        <f t="shared" si="6"/>
        <v>-250.040379044676</v>
      </c>
      <c r="AH20" s="8">
        <f t="shared" si="7"/>
        <v>14.603317521154233</v>
      </c>
      <c r="AI20" s="8">
        <f t="shared" si="8"/>
        <v>-237.08568247884577</v>
      </c>
      <c r="AJ20" s="3">
        <f t="shared" si="9"/>
        <v>-233.78637904467598</v>
      </c>
    </row>
    <row r="21" spans="2:36" x14ac:dyDescent="0.25">
      <c r="B21" s="3" t="s">
        <v>40</v>
      </c>
      <c r="C21">
        <f>B8-C20</f>
        <v>-0.70099999999999341</v>
      </c>
      <c r="D21">
        <f>C8-D20</f>
        <v>-3.6359999999999997</v>
      </c>
      <c r="E21">
        <f>D8-E20</f>
        <v>-13.825999999999993</v>
      </c>
      <c r="G21" t="s">
        <v>39</v>
      </c>
      <c r="AA21">
        <v>18</v>
      </c>
      <c r="AB21" s="3">
        <f t="shared" si="1"/>
        <v>0.56548667764616278</v>
      </c>
      <c r="AC21">
        <f t="shared" si="2"/>
        <v>-243.35478203671099</v>
      </c>
      <c r="AD21" s="8">
        <f>$C$4+$G$4*SIN(AB21)</f>
        <v>12.47978407265196</v>
      </c>
      <c r="AE21" s="8">
        <f t="shared" si="4"/>
        <v>-221.07521592734804</v>
      </c>
      <c r="AF21" s="3">
        <f t="shared" si="5"/>
        <v>-218.23978203671098</v>
      </c>
      <c r="AG21">
        <f t="shared" si="6"/>
        <v>-250.19435973086561</v>
      </c>
      <c r="AH21" s="8">
        <f t="shared" si="7"/>
        <v>14.854591163697968</v>
      </c>
      <c r="AI21" s="8">
        <f t="shared" si="8"/>
        <v>-236.83440883630203</v>
      </c>
      <c r="AJ21" s="3">
        <f t="shared" si="9"/>
        <v>-233.94035973086559</v>
      </c>
    </row>
    <row r="22" spans="2:36" x14ac:dyDescent="0.25">
      <c r="B22" s="3" t="s">
        <v>42</v>
      </c>
      <c r="C22">
        <f>C21*$H$18/$H$19</f>
        <v>-0.450133584596762</v>
      </c>
      <c r="D22">
        <f>D21*$H$18/$H$19</f>
        <v>-2.3347870379370068</v>
      </c>
      <c r="E22">
        <f>E21*$H$18/$H$19</f>
        <v>-8.8780983461267997</v>
      </c>
      <c r="G22" t="s">
        <v>41</v>
      </c>
      <c r="AA22">
        <v>19</v>
      </c>
      <c r="AB22" s="3">
        <f t="shared" si="1"/>
        <v>0.59690260418206065</v>
      </c>
      <c r="AC22">
        <f t="shared" si="2"/>
        <v>-243.51330244184251</v>
      </c>
      <c r="AD22" s="8">
        <f>$C$4+$G$4*SIN(AB22)</f>
        <v>12.721108325838932</v>
      </c>
      <c r="AE22" s="8">
        <f t="shared" si="4"/>
        <v>-220.83389167416107</v>
      </c>
      <c r="AF22" s="3">
        <f t="shared" si="5"/>
        <v>-218.3983024418425</v>
      </c>
      <c r="AG22">
        <f t="shared" si="6"/>
        <v>-250.35615713273035</v>
      </c>
      <c r="AH22" s="8">
        <f t="shared" si="7"/>
        <v>15.100904167630837</v>
      </c>
      <c r="AI22" s="8">
        <f t="shared" si="8"/>
        <v>-236.58809583236916</v>
      </c>
      <c r="AJ22" s="3">
        <f t="shared" si="9"/>
        <v>-234.10215713273033</v>
      </c>
    </row>
    <row r="23" spans="2:36" x14ac:dyDescent="0.25">
      <c r="B23" s="3" t="s">
        <v>14</v>
      </c>
      <c r="C23">
        <f>C22+C20</f>
        <v>-251.56513358459677</v>
      </c>
      <c r="D23">
        <f t="shared" ref="D23:E23" si="16">D22+D20</f>
        <v>5.2202129620629929</v>
      </c>
      <c r="E23">
        <f t="shared" si="16"/>
        <v>-234.87809834612679</v>
      </c>
      <c r="G23" t="s">
        <v>44</v>
      </c>
      <c r="AA23">
        <v>20</v>
      </c>
      <c r="AB23" s="3">
        <f t="shared" si="1"/>
        <v>0.62831853071795862</v>
      </c>
      <c r="AC23">
        <f t="shared" si="2"/>
        <v>-243.67932480469986</v>
      </c>
      <c r="AD23" s="8">
        <f>$C$4+$G$4*SIN(AB23)</f>
        <v>12.957334253820122</v>
      </c>
      <c r="AE23" s="8">
        <f t="shared" si="4"/>
        <v>-220.59766574617987</v>
      </c>
      <c r="AF23" s="3">
        <f t="shared" si="5"/>
        <v>-218.56432480469985</v>
      </c>
      <c r="AG23">
        <f t="shared" si="6"/>
        <v>-250.52561157576864</v>
      </c>
      <c r="AH23" s="8">
        <f t="shared" si="7"/>
        <v>15.34201345175569</v>
      </c>
      <c r="AI23" s="8">
        <f t="shared" si="8"/>
        <v>-236.3469865482443</v>
      </c>
      <c r="AJ23" s="3">
        <f t="shared" si="9"/>
        <v>-234.27161157576862</v>
      </c>
    </row>
    <row r="24" spans="2:36" x14ac:dyDescent="0.25">
      <c r="AA24">
        <v>21</v>
      </c>
      <c r="AB24" s="3">
        <f t="shared" si="1"/>
        <v>0.6597344572538566</v>
      </c>
      <c r="AC24">
        <f t="shared" si="2"/>
        <v>-243.85268528125505</v>
      </c>
      <c r="AD24" s="8">
        <f>$C$4+$G$4*SIN(AB24)</f>
        <v>13.188228730124507</v>
      </c>
      <c r="AE24" s="8">
        <f t="shared" si="4"/>
        <v>-220.3667712698755</v>
      </c>
      <c r="AF24" s="3">
        <f t="shared" si="5"/>
        <v>-218.73768528125504</v>
      </c>
      <c r="AG24">
        <f t="shared" si="6"/>
        <v>-250.70255582890366</v>
      </c>
      <c r="AH24" s="8">
        <f t="shared" si="7"/>
        <v>15.577681070318572</v>
      </c>
      <c r="AI24" s="8">
        <f t="shared" si="8"/>
        <v>-236.11131892968143</v>
      </c>
      <c r="AJ24" s="3">
        <f t="shared" si="9"/>
        <v>-234.44855582890364</v>
      </c>
    </row>
    <row r="25" spans="2:36" x14ac:dyDescent="0.25">
      <c r="AA25">
        <v>22</v>
      </c>
      <c r="AB25" s="3">
        <f t="shared" si="1"/>
        <v>0.69115038378975446</v>
      </c>
      <c r="AC25">
        <f t="shared" si="2"/>
        <v>-244.03321278564772</v>
      </c>
      <c r="AD25" s="8">
        <f>$C$4+$G$4*SIN(AB25)</f>
        <v>13.413563889780207</v>
      </c>
      <c r="AE25" s="8">
        <f t="shared" si="4"/>
        <v>-220.14143611021979</v>
      </c>
      <c r="AF25" s="3">
        <f t="shared" si="5"/>
        <v>-218.91821278564771</v>
      </c>
      <c r="AG25">
        <f t="shared" si="6"/>
        <v>-250.88681526952033</v>
      </c>
      <c r="AH25" s="8">
        <f t="shared" si="7"/>
        <v>15.807674447832458</v>
      </c>
      <c r="AI25" s="8">
        <f t="shared" si="8"/>
        <v>-235.88132555216754</v>
      </c>
      <c r="AJ25" s="3">
        <f t="shared" si="9"/>
        <v>-234.63281526952031</v>
      </c>
    </row>
    <row r="26" spans="2:36" x14ac:dyDescent="0.25">
      <c r="B26" t="s">
        <v>46</v>
      </c>
      <c r="G26" t="s">
        <v>38</v>
      </c>
      <c r="H26">
        <f>G5</f>
        <v>9.3810000000000002</v>
      </c>
      <c r="AA26">
        <v>23</v>
      </c>
      <c r="AB26" s="3">
        <f t="shared" si="1"/>
        <v>0.72256631032565233</v>
      </c>
      <c r="AC26">
        <f t="shared" si="2"/>
        <v>-244.22072915902646</v>
      </c>
      <c r="AD26" s="8">
        <f>$C$4+$G$4*SIN(AB26)</f>
        <v>13.633117354189684</v>
      </c>
      <c r="AE26" s="8">
        <f t="shared" si="4"/>
        <v>-219.92188264581031</v>
      </c>
      <c r="AF26" s="3">
        <f t="shared" si="5"/>
        <v>-219.10572915902645</v>
      </c>
      <c r="AG26">
        <f t="shared" si="6"/>
        <v>-251.07820805579667</v>
      </c>
      <c r="AH26" s="8">
        <f t="shared" si="7"/>
        <v>16.031766608601178</v>
      </c>
      <c r="AI26" s="8">
        <f t="shared" si="8"/>
        <v>-235.65723339139882</v>
      </c>
      <c r="AJ26" s="3">
        <f t="shared" si="9"/>
        <v>-234.82420805579665</v>
      </c>
    </row>
    <row r="27" spans="2:36" x14ac:dyDescent="0.25">
      <c r="B27" s="2"/>
      <c r="C27" s="1" t="s">
        <v>1</v>
      </c>
      <c r="D27" s="1" t="s">
        <v>2</v>
      </c>
      <c r="E27" s="1" t="s">
        <v>3</v>
      </c>
      <c r="G27" t="s">
        <v>49</v>
      </c>
      <c r="H27">
        <f>SQRT(C29*C29+D29*D29+E29*E29)</f>
        <v>8.8732692396883834</v>
      </c>
      <c r="AA27">
        <v>24</v>
      </c>
      <c r="AB27" s="3">
        <f t="shared" si="1"/>
        <v>0.7539822368615503</v>
      </c>
      <c r="AC27">
        <f t="shared" si="2"/>
        <v>-244.41504934536982</v>
      </c>
      <c r="AD27" s="8">
        <f>$C$4+$G$4*SIN(AB27)</f>
        <v>13.846672450590578</v>
      </c>
      <c r="AE27" s="8">
        <f t="shared" si="4"/>
        <v>-219.70832754940943</v>
      </c>
      <c r="AF27" s="3">
        <f t="shared" si="5"/>
        <v>-219.30004934536981</v>
      </c>
      <c r="AG27">
        <f t="shared" si="6"/>
        <v>-251.27654530615973</v>
      </c>
      <c r="AH27" s="8">
        <f t="shared" si="7"/>
        <v>16.249736400717026</v>
      </c>
      <c r="AI27" s="8">
        <f t="shared" si="8"/>
        <v>-235.43926359928295</v>
      </c>
      <c r="AJ27" s="3">
        <f t="shared" si="9"/>
        <v>-235.02254530615971</v>
      </c>
    </row>
    <row r="28" spans="2:36" x14ac:dyDescent="0.25">
      <c r="B28" s="3" t="s">
        <v>5</v>
      </c>
      <c r="C28">
        <f>B5</f>
        <v>-258.11500000000001</v>
      </c>
      <c r="D28">
        <f>C5</f>
        <v>9.8279999999999994</v>
      </c>
      <c r="E28">
        <f>D5</f>
        <v>-241.86099999999999</v>
      </c>
      <c r="AA28">
        <v>25</v>
      </c>
      <c r="AB28" s="3">
        <f t="shared" si="1"/>
        <v>0.78539816339744828</v>
      </c>
      <c r="AC28">
        <f t="shared" si="2"/>
        <v>-244.61598157411444</v>
      </c>
      <c r="AD28" s="8">
        <f>$C$4+$G$4*SIN(AB28)</f>
        <v>14.054018425885559</v>
      </c>
      <c r="AE28" s="8">
        <f t="shared" si="4"/>
        <v>-219.50098157411443</v>
      </c>
      <c r="AF28" s="3">
        <f t="shared" si="5"/>
        <v>-219.50098157411443</v>
      </c>
      <c r="AG28">
        <f t="shared" si="6"/>
        <v>-251.48163128568902</v>
      </c>
      <c r="AH28" s="8">
        <f t="shared" si="7"/>
        <v>16.461368714311</v>
      </c>
      <c r="AI28" s="8">
        <f t="shared" si="8"/>
        <v>-235.227631285689</v>
      </c>
      <c r="AJ28" s="3">
        <f t="shared" si="9"/>
        <v>-235.227631285689</v>
      </c>
    </row>
    <row r="29" spans="2:36" x14ac:dyDescent="0.25">
      <c r="B29" s="3" t="s">
        <v>40</v>
      </c>
      <c r="C29">
        <f>B8-C28</f>
        <v>6.2990000000000066</v>
      </c>
      <c r="D29">
        <f>C8-D28</f>
        <v>-5.9089999999999989</v>
      </c>
      <c r="E29">
        <f>D8-E28</f>
        <v>2.0349999999999966</v>
      </c>
      <c r="AA29">
        <v>26</v>
      </c>
      <c r="AB29" s="3">
        <f t="shared" si="1"/>
        <v>0.81681408993334625</v>
      </c>
      <c r="AC29">
        <f t="shared" si="2"/>
        <v>-244.82332754940944</v>
      </c>
      <c r="AD29" s="8">
        <f>$C$4+$G$4*SIN(AB29)</f>
        <v>14.254950654630193</v>
      </c>
      <c r="AE29" s="8">
        <f t="shared" si="4"/>
        <v>-219.30004934536981</v>
      </c>
      <c r="AF29" s="3">
        <f t="shared" si="5"/>
        <v>-219.70832754940943</v>
      </c>
      <c r="AG29">
        <f t="shared" si="6"/>
        <v>-251.69326359928297</v>
      </c>
      <c r="AH29" s="8">
        <f t="shared" si="7"/>
        <v>16.666454693840262</v>
      </c>
      <c r="AI29" s="8">
        <f t="shared" si="8"/>
        <v>-235.02254530615971</v>
      </c>
      <c r="AJ29" s="3">
        <f t="shared" si="9"/>
        <v>-235.43926359928295</v>
      </c>
    </row>
    <row r="30" spans="2:36" x14ac:dyDescent="0.25">
      <c r="B30" s="3" t="s">
        <v>42</v>
      </c>
      <c r="C30">
        <f>C29*$H$26/$H$27</f>
        <v>6.6594304087717786</v>
      </c>
      <c r="D30">
        <f>D29*$H$26/$H$27</f>
        <v>-6.2471145079270345</v>
      </c>
      <c r="E30">
        <f>E29*$H$26/$H$27</f>
        <v>2.1514432262026566</v>
      </c>
      <c r="G30" t="s">
        <v>39</v>
      </c>
      <c r="AA30">
        <v>27</v>
      </c>
      <c r="AB30" s="3">
        <f t="shared" si="1"/>
        <v>0.84823001646924412</v>
      </c>
      <c r="AC30">
        <f t="shared" si="2"/>
        <v>-245.03688264581032</v>
      </c>
      <c r="AD30" s="8">
        <f>$C$4+$G$4*SIN(AB30)</f>
        <v>14.449270840973554</v>
      </c>
      <c r="AE30" s="8">
        <f t="shared" si="4"/>
        <v>-219.10572915902645</v>
      </c>
      <c r="AF30" s="3">
        <f t="shared" si="5"/>
        <v>-219.92188264581031</v>
      </c>
      <c r="AG30">
        <f t="shared" si="6"/>
        <v>-251.91123339139884</v>
      </c>
      <c r="AH30" s="8">
        <f t="shared" si="7"/>
        <v>16.86479194420334</v>
      </c>
      <c r="AI30" s="8">
        <f t="shared" si="8"/>
        <v>-234.82420805579665</v>
      </c>
      <c r="AJ30" s="3">
        <f t="shared" si="9"/>
        <v>-235.65723339139882</v>
      </c>
    </row>
    <row r="31" spans="2:36" x14ac:dyDescent="0.25">
      <c r="B31" s="3" t="s">
        <v>14</v>
      </c>
      <c r="C31">
        <f>C30+C28</f>
        <v>-251.45556959122823</v>
      </c>
      <c r="D31">
        <f t="shared" ref="D31" si="17">D30+D28</f>
        <v>3.5808854920729649</v>
      </c>
      <c r="E31">
        <f t="shared" ref="E31" si="18">E30+E28</f>
        <v>-239.70955677379735</v>
      </c>
      <c r="G31" t="s">
        <v>41</v>
      </c>
      <c r="AA31">
        <v>28</v>
      </c>
      <c r="AB31" s="3">
        <f t="shared" si="1"/>
        <v>0.87964594300514209</v>
      </c>
      <c r="AC31">
        <f t="shared" si="2"/>
        <v>-245.25643611021979</v>
      </c>
      <c r="AD31" s="8">
        <f>$C$4+$G$4*SIN(AB31)</f>
        <v>14.636787214352278</v>
      </c>
      <c r="AE31" s="8">
        <f t="shared" si="4"/>
        <v>-218.91821278564771</v>
      </c>
      <c r="AF31" s="3">
        <f t="shared" si="5"/>
        <v>-220.14143611021979</v>
      </c>
      <c r="AG31">
        <f t="shared" si="6"/>
        <v>-252.13532555216756</v>
      </c>
      <c r="AH31" s="8">
        <f t="shared" si="7"/>
        <v>17.056184730479679</v>
      </c>
      <c r="AI31" s="8">
        <f t="shared" si="8"/>
        <v>-234.63281526952031</v>
      </c>
      <c r="AJ31" s="3">
        <f t="shared" si="9"/>
        <v>-235.88132555216754</v>
      </c>
    </row>
    <row r="32" spans="2:36" x14ac:dyDescent="0.25">
      <c r="G32" t="s">
        <v>44</v>
      </c>
      <c r="AA32">
        <v>29</v>
      </c>
      <c r="AB32" s="3">
        <f t="shared" si="1"/>
        <v>0.91106186954104007</v>
      </c>
      <c r="AC32">
        <f t="shared" si="2"/>
        <v>-245.48177126987551</v>
      </c>
      <c r="AD32" s="8">
        <f>$C$4+$G$4*SIN(AB32)</f>
        <v>14.817314718744971</v>
      </c>
      <c r="AE32" s="8">
        <f t="shared" si="4"/>
        <v>-218.73768528125504</v>
      </c>
      <c r="AF32" s="3">
        <f t="shared" si="5"/>
        <v>-220.3667712698755</v>
      </c>
      <c r="AG32">
        <f t="shared" si="6"/>
        <v>-252.36531892968145</v>
      </c>
      <c r="AH32" s="8">
        <f t="shared" si="7"/>
        <v>17.24044417109635</v>
      </c>
      <c r="AI32" s="8">
        <f t="shared" si="8"/>
        <v>-234.44855582890364</v>
      </c>
      <c r="AJ32" s="3">
        <f t="shared" si="9"/>
        <v>-236.11131892968143</v>
      </c>
    </row>
    <row r="33" spans="1:36" x14ac:dyDescent="0.25">
      <c r="AA33">
        <v>30</v>
      </c>
      <c r="AB33" s="3">
        <f t="shared" si="1"/>
        <v>0.94247779607693782</v>
      </c>
      <c r="AC33">
        <f t="shared" si="2"/>
        <v>-245.71266574617988</v>
      </c>
      <c r="AD33" s="8">
        <f>$C$4+$G$4*SIN(AB33)</f>
        <v>14.990675195300142</v>
      </c>
      <c r="AE33" s="8">
        <f t="shared" si="4"/>
        <v>-218.56432480469985</v>
      </c>
      <c r="AF33" s="3">
        <f t="shared" si="5"/>
        <v>-220.59766574617987</v>
      </c>
      <c r="AG33">
        <f t="shared" si="6"/>
        <v>-252.60098654824432</v>
      </c>
      <c r="AH33" s="8">
        <f t="shared" si="7"/>
        <v>17.41738842423138</v>
      </c>
      <c r="AI33" s="8">
        <f t="shared" si="8"/>
        <v>-234.27161157576862</v>
      </c>
      <c r="AJ33" s="3">
        <f t="shared" si="9"/>
        <v>-236.3469865482443</v>
      </c>
    </row>
    <row r="34" spans="1:36" ht="15.75" thickBo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AA34">
        <v>31</v>
      </c>
      <c r="AB34" s="3">
        <f t="shared" si="1"/>
        <v>0.9738937226128358</v>
      </c>
      <c r="AC34">
        <f t="shared" si="2"/>
        <v>-245.94889167416108</v>
      </c>
      <c r="AD34" s="8">
        <f>$C$4+$G$4*SIN(AB34)</f>
        <v>15.156697558157497</v>
      </c>
      <c r="AE34" s="8">
        <f t="shared" si="4"/>
        <v>-218.3983024418425</v>
      </c>
      <c r="AF34" s="3">
        <f t="shared" si="5"/>
        <v>-220.83389167416107</v>
      </c>
      <c r="AG34">
        <f t="shared" si="6"/>
        <v>-252.84209583236918</v>
      </c>
      <c r="AH34" s="8">
        <f t="shared" si="7"/>
        <v>17.586842867269663</v>
      </c>
      <c r="AI34" s="8">
        <f t="shared" si="8"/>
        <v>-234.10215713273033</v>
      </c>
      <c r="AJ34" s="3">
        <f t="shared" si="9"/>
        <v>-236.58809583236916</v>
      </c>
    </row>
    <row r="35" spans="1:36" x14ac:dyDescent="0.25">
      <c r="AA35">
        <v>32</v>
      </c>
      <c r="AB35" s="3">
        <f t="shared" si="1"/>
        <v>1.0053096491487339</v>
      </c>
      <c r="AC35">
        <f t="shared" si="2"/>
        <v>-246.19021592734805</v>
      </c>
      <c r="AD35" s="8">
        <f>$C$4+$G$4*SIN(AB35)</f>
        <v>15.315217963289021</v>
      </c>
      <c r="AE35" s="8">
        <f t="shared" si="4"/>
        <v>-218.23978203671098</v>
      </c>
      <c r="AF35" s="3">
        <f t="shared" si="5"/>
        <v>-221.07521592734804</v>
      </c>
      <c r="AG35">
        <f t="shared" si="6"/>
        <v>-253.08840883630205</v>
      </c>
      <c r="AH35" s="8">
        <f t="shared" si="7"/>
        <v>17.748640269134402</v>
      </c>
      <c r="AI35" s="8">
        <f t="shared" si="8"/>
        <v>-233.94035973086559</v>
      </c>
      <c r="AJ35" s="3">
        <f t="shared" si="9"/>
        <v>-236.83440883630203</v>
      </c>
    </row>
    <row r="36" spans="1:36" x14ac:dyDescent="0.25">
      <c r="B36" t="s">
        <v>56</v>
      </c>
      <c r="E36" t="s">
        <v>14</v>
      </c>
      <c r="F36">
        <f>L45+L59</f>
        <v>0</v>
      </c>
      <c r="G36">
        <f t="shared" ref="G36:H36" si="19">M45+M59</f>
        <v>0</v>
      </c>
      <c r="H36">
        <f t="shared" si="19"/>
        <v>0</v>
      </c>
      <c r="AA36">
        <v>33</v>
      </c>
      <c r="AB36" s="3">
        <f t="shared" si="1"/>
        <v>1.0367255756846319</v>
      </c>
      <c r="AC36">
        <f t="shared" si="2"/>
        <v>-246.43640034783834</v>
      </c>
      <c r="AD36" s="8">
        <f>$C$4+$G$4*SIN(AB36)</f>
        <v>15.466079970193245</v>
      </c>
      <c r="AE36" s="8">
        <f t="shared" si="4"/>
        <v>-218.08892002980676</v>
      </c>
      <c r="AF36" s="3">
        <f t="shared" si="5"/>
        <v>-221.32140034783833</v>
      </c>
      <c r="AG36">
        <f t="shared" si="6"/>
        <v>-253.33968247884579</v>
      </c>
      <c r="AH36" s="8">
        <f t="shared" si="7"/>
        <v>17.902620955323997</v>
      </c>
      <c r="AI36" s="8">
        <f t="shared" si="8"/>
        <v>-233.78637904467598</v>
      </c>
      <c r="AJ36" s="3">
        <f t="shared" si="9"/>
        <v>-237.08568247884577</v>
      </c>
    </row>
    <row r="37" spans="1:36" x14ac:dyDescent="0.25">
      <c r="AA37">
        <v>34</v>
      </c>
      <c r="AB37" s="3">
        <f t="shared" si="1"/>
        <v>1.0681415022205298</v>
      </c>
      <c r="AC37">
        <f t="shared" si="2"/>
        <v>-246.68720198133116</v>
      </c>
      <c r="AD37" s="8">
        <f>$C$4+$G$4*SIN(AB37)</f>
        <v>15.609134696283151</v>
      </c>
      <c r="AE37" s="8">
        <f t="shared" si="4"/>
        <v>-217.94586530371686</v>
      </c>
      <c r="AF37" s="3">
        <f t="shared" si="5"/>
        <v>-221.57220198133115</v>
      </c>
      <c r="AG37">
        <f t="shared" si="6"/>
        <v>-253.59566878325182</v>
      </c>
      <c r="AH37" s="8">
        <f t="shared" si="7"/>
        <v>18.048632965491485</v>
      </c>
      <c r="AI37" s="8">
        <f t="shared" si="8"/>
        <v>-233.6403670345085</v>
      </c>
      <c r="AJ37" s="3">
        <f t="shared" si="9"/>
        <v>-237.34166878325181</v>
      </c>
    </row>
    <row r="38" spans="1:36" x14ac:dyDescent="0.25">
      <c r="AA38">
        <v>35</v>
      </c>
      <c r="AB38" s="3">
        <f t="shared" si="1"/>
        <v>1.0995574287564276</v>
      </c>
      <c r="AC38">
        <f t="shared" si="2"/>
        <v>-246.94237331689382</v>
      </c>
      <c r="AD38" s="8">
        <f>$C$4+$G$4*SIN(AB38)</f>
        <v>15.744240963815288</v>
      </c>
      <c r="AE38" s="8">
        <f t="shared" si="4"/>
        <v>-217.81075903618472</v>
      </c>
      <c r="AF38" s="3">
        <f t="shared" si="5"/>
        <v>-221.82737331689381</v>
      </c>
      <c r="AG38">
        <f t="shared" si="6"/>
        <v>-253.85611512194333</v>
      </c>
      <c r="AH38" s="8">
        <f t="shared" si="7"/>
        <v>18.186532203411076</v>
      </c>
      <c r="AI38" s="8">
        <f t="shared" si="8"/>
        <v>-233.50246779658892</v>
      </c>
      <c r="AJ38" s="3">
        <f t="shared" si="9"/>
        <v>-237.60211512194331</v>
      </c>
    </row>
    <row r="39" spans="1:36" x14ac:dyDescent="0.25">
      <c r="B39" t="s">
        <v>96</v>
      </c>
      <c r="AA39">
        <v>36</v>
      </c>
      <c r="AB39" s="3">
        <f t="shared" si="1"/>
        <v>1.1309733552923256</v>
      </c>
      <c r="AC39">
        <f t="shared" si="2"/>
        <v>-247.20166253122542</v>
      </c>
      <c r="AD39" s="8">
        <f>$C$4+$G$4*SIN(AB39)</f>
        <v>15.871265439215186</v>
      </c>
      <c r="AE39" s="8">
        <f t="shared" si="4"/>
        <v>-217.68373456078481</v>
      </c>
      <c r="AF39" s="3">
        <f t="shared" si="5"/>
        <v>-222.08666253122541</v>
      </c>
      <c r="AG39">
        <f t="shared" si="6"/>
        <v>-254.12076446582807</v>
      </c>
      <c r="AH39" s="8">
        <f t="shared" si="7"/>
        <v>18.316182579183732</v>
      </c>
      <c r="AI39" s="8">
        <f t="shared" si="8"/>
        <v>-233.37281742081626</v>
      </c>
      <c r="AJ39" s="3">
        <f t="shared" si="9"/>
        <v>-237.86676446582806</v>
      </c>
    </row>
    <row r="40" spans="1:36" x14ac:dyDescent="0.25">
      <c r="B40" t="s">
        <v>50</v>
      </c>
      <c r="G40" t="s">
        <v>17</v>
      </c>
      <c r="H40" t="s">
        <v>18</v>
      </c>
      <c r="I40" s="7" t="s">
        <v>24</v>
      </c>
      <c r="K40" t="s">
        <v>51</v>
      </c>
      <c r="AA40">
        <v>37</v>
      </c>
      <c r="AB40" s="3">
        <f t="shared" si="1"/>
        <v>1.1623892818282235</v>
      </c>
      <c r="AC40">
        <f t="shared" si="2"/>
        <v>-247.46481373717575</v>
      </c>
      <c r="AD40" s="8">
        <f>$C$4+$G$4*SIN(AB40)</f>
        <v>15.990082764661471</v>
      </c>
      <c r="AE40" s="8">
        <f t="shared" si="4"/>
        <v>-217.56491723533853</v>
      </c>
      <c r="AF40" s="3">
        <f t="shared" si="5"/>
        <v>-222.34981373717574</v>
      </c>
      <c r="AG40">
        <f t="shared" si="6"/>
        <v>-254.38935563795513</v>
      </c>
      <c r="AH40" s="8">
        <f t="shared" si="7"/>
        <v>18.437456143541425</v>
      </c>
      <c r="AI40" s="8">
        <f t="shared" si="8"/>
        <v>-233.25154385645857</v>
      </c>
      <c r="AJ40" s="3">
        <f t="shared" si="9"/>
        <v>-238.13535563795512</v>
      </c>
    </row>
    <row r="41" spans="1:36" x14ac:dyDescent="0.25">
      <c r="B41" s="2"/>
      <c r="C41" s="1" t="s">
        <v>1</v>
      </c>
      <c r="D41" s="1" t="s">
        <v>2</v>
      </c>
      <c r="E41" s="1" t="s">
        <v>3</v>
      </c>
      <c r="H41" t="s">
        <v>19</v>
      </c>
      <c r="I41" s="7" t="s">
        <v>25</v>
      </c>
      <c r="AA41">
        <v>38</v>
      </c>
      <c r="AB41" s="3">
        <f t="shared" si="1"/>
        <v>1.1938052083641213</v>
      </c>
      <c r="AC41">
        <f t="shared" si="2"/>
        <v>-247.73156723627514</v>
      </c>
      <c r="AD41" s="8">
        <f>$C$4+$G$4*SIN(AB41)</f>
        <v>16.100575681798919</v>
      </c>
      <c r="AE41" s="8">
        <f t="shared" si="4"/>
        <v>-217.45442431820109</v>
      </c>
      <c r="AF41" s="3">
        <f t="shared" si="5"/>
        <v>-222.61656723627513</v>
      </c>
      <c r="AG41">
        <f t="shared" si="6"/>
        <v>-254.66162357126504</v>
      </c>
      <c r="AH41" s="8">
        <f t="shared" si="7"/>
        <v>18.550233214117686</v>
      </c>
      <c r="AI41" s="8">
        <f t="shared" si="8"/>
        <v>-233.1387667858823</v>
      </c>
      <c r="AJ41" s="3">
        <f t="shared" si="9"/>
        <v>-238.40762357126502</v>
      </c>
    </row>
    <row r="42" spans="1:36" x14ac:dyDescent="0.25">
      <c r="B42" s="3" t="s">
        <v>15</v>
      </c>
      <c r="C42">
        <f>$B$6-$B$4</f>
        <v>-0.70099999999999341</v>
      </c>
      <c r="D42">
        <f>$C$6-$C$4</f>
        <v>-3.5549999999999997</v>
      </c>
      <c r="E42">
        <f>$D$6-$D$4</f>
        <v>-13.825999999999993</v>
      </c>
      <c r="K42" t="s">
        <v>53</v>
      </c>
      <c r="L42">
        <f>SQRT(C44*C44+D44*D44+E44*E44)</f>
        <v>14.292924893107072</v>
      </c>
      <c r="M42" t="b">
        <f>L42&lt;=$G$4</f>
        <v>0</v>
      </c>
      <c r="AA42">
        <v>39</v>
      </c>
      <c r="AB42" s="3">
        <f t="shared" si="1"/>
        <v>1.2252211349000193</v>
      </c>
      <c r="AC42">
        <f t="shared" si="2"/>
        <v>-248.00165977502553</v>
      </c>
      <c r="AD42" s="8">
        <f>$C$4+$G$4*SIN(AB42)</f>
        <v>16.202635147458288</v>
      </c>
      <c r="AE42" s="8">
        <f t="shared" si="4"/>
        <v>-217.35236485254171</v>
      </c>
      <c r="AF42" s="3">
        <f t="shared" si="5"/>
        <v>-222.88665977502552</v>
      </c>
      <c r="AG42">
        <f t="shared" si="6"/>
        <v>-254.93729957017894</v>
      </c>
      <c r="AH42" s="8">
        <f t="shared" si="7"/>
        <v>18.654402493559587</v>
      </c>
      <c r="AI42" s="8">
        <f t="shared" si="8"/>
        <v>-233.03459750644041</v>
      </c>
      <c r="AJ42" s="3">
        <f t="shared" si="9"/>
        <v>-238.68329957017892</v>
      </c>
    </row>
    <row r="43" spans="1:36" x14ac:dyDescent="0.25">
      <c r="B43" s="3" t="s">
        <v>13</v>
      </c>
      <c r="C43">
        <f>$B$7</f>
        <v>0</v>
      </c>
      <c r="D43">
        <f>$C$7</f>
        <v>-8.1000000000000003E-2</v>
      </c>
      <c r="E43">
        <f>$D$7</f>
        <v>0</v>
      </c>
      <c r="G43" t="s">
        <v>26</v>
      </c>
      <c r="K43" t="s">
        <v>55</v>
      </c>
      <c r="L43">
        <f>SQRT(C46*C46+D46*D46+E46*E46)</f>
        <v>8.8195357020650498</v>
      </c>
      <c r="M43" t="b">
        <f>L43&lt;=$G$5</f>
        <v>1</v>
      </c>
      <c r="AA43">
        <v>40</v>
      </c>
      <c r="AB43" s="3">
        <f t="shared" si="1"/>
        <v>1.2566370614359172</v>
      </c>
      <c r="AC43">
        <f t="shared" si="2"/>
        <v>-248.27482480469988</v>
      </c>
      <c r="AD43" s="8">
        <f>$C$4+$G$4*SIN(AB43)</f>
        <v>16.296160441268757</v>
      </c>
      <c r="AE43" s="8">
        <f t="shared" si="4"/>
        <v>-217.25883955873124</v>
      </c>
      <c r="AF43" s="3">
        <f t="shared" si="5"/>
        <v>-223.15982480469987</v>
      </c>
      <c r="AG43">
        <f t="shared" si="6"/>
        <v>-255.21611157576862</v>
      </c>
      <c r="AH43" s="8">
        <f t="shared" si="7"/>
        <v>18.749861179364835</v>
      </c>
      <c r="AI43" s="8">
        <f t="shared" si="8"/>
        <v>-232.93913882063515</v>
      </c>
      <c r="AJ43" s="3">
        <f t="shared" si="9"/>
        <v>-238.9621115757686</v>
      </c>
    </row>
    <row r="44" spans="1:36" x14ac:dyDescent="0.25">
      <c r="B44" s="3" t="s">
        <v>31</v>
      </c>
      <c r="C44">
        <f>$C$42+$I$52*$C$43</f>
        <v>-0.70099999999999341</v>
      </c>
      <c r="D44">
        <f>$D$42+$I$52*$D$43</f>
        <v>-3.5549999999999997</v>
      </c>
      <c r="E44">
        <f>$E$42+$I$52*$E$43</f>
        <v>-13.825999999999993</v>
      </c>
      <c r="G44" t="s">
        <v>27</v>
      </c>
      <c r="AA44">
        <v>41</v>
      </c>
      <c r="AB44" s="3">
        <f t="shared" si="1"/>
        <v>1.288052987971815</v>
      </c>
      <c r="AC44">
        <f t="shared" si="2"/>
        <v>-248.55079274439345</v>
      </c>
      <c r="AD44" s="8">
        <f>$C$4+$G$4*SIN(AB44)</f>
        <v>16.381059265056784</v>
      </c>
      <c r="AE44" s="8">
        <f t="shared" si="4"/>
        <v>-217.17394073494322</v>
      </c>
      <c r="AF44" s="3">
        <f t="shared" si="5"/>
        <v>-223.43579274439344</v>
      </c>
      <c r="AG44">
        <f t="shared" si="6"/>
        <v>-255.497784434246</v>
      </c>
      <c r="AH44" s="8">
        <f t="shared" si="7"/>
        <v>18.836515065335401</v>
      </c>
      <c r="AI44" s="8">
        <f t="shared" si="8"/>
        <v>-232.85248493466457</v>
      </c>
      <c r="AJ44" s="3">
        <f t="shared" si="9"/>
        <v>-239.24378443424598</v>
      </c>
    </row>
    <row r="45" spans="1:36" x14ac:dyDescent="0.25">
      <c r="B45" s="3" t="s">
        <v>29</v>
      </c>
      <c r="C45">
        <f>C44+B4</f>
        <v>-251.816</v>
      </c>
      <c r="D45">
        <f>D44+C4</f>
        <v>4</v>
      </c>
      <c r="E45">
        <f>E44+D4</f>
        <v>-239.82599999999999</v>
      </c>
      <c r="G45" t="s">
        <v>28</v>
      </c>
      <c r="J45" t="s">
        <v>75</v>
      </c>
      <c r="K45" t="s">
        <v>14</v>
      </c>
      <c r="L45">
        <f>IF($M48,C45,0)</f>
        <v>0</v>
      </c>
      <c r="M45">
        <f t="shared" ref="M45:N45" si="20">IF($M48,D45,0)</f>
        <v>0</v>
      </c>
      <c r="N45">
        <f t="shared" si="20"/>
        <v>0</v>
      </c>
      <c r="AA45">
        <v>42</v>
      </c>
      <c r="AB45" s="3">
        <f t="shared" si="1"/>
        <v>1.3194689145077132</v>
      </c>
      <c r="AC45">
        <f t="shared" si="2"/>
        <v>-248.82929124706783</v>
      </c>
      <c r="AD45" s="8">
        <f>$C$4+$G$4*SIN(AB45)</f>
        <v>16.457247833933248</v>
      </c>
      <c r="AE45" s="8">
        <f t="shared" si="4"/>
        <v>-217.09775216606675</v>
      </c>
      <c r="AF45" s="3">
        <f t="shared" si="5"/>
        <v>-223.71429124706782</v>
      </c>
      <c r="AG45">
        <f t="shared" si="6"/>
        <v>-255.78204016850651</v>
      </c>
      <c r="AH45" s="8">
        <f t="shared" si="7"/>
        <v>18.914278634547689</v>
      </c>
      <c r="AI45" s="8">
        <f t="shared" si="8"/>
        <v>-232.77472136545231</v>
      </c>
      <c r="AJ45" s="3">
        <f t="shared" si="9"/>
        <v>-239.52804016850649</v>
      </c>
    </row>
    <row r="46" spans="1:36" x14ac:dyDescent="0.25">
      <c r="B46" s="3" t="s">
        <v>54</v>
      </c>
      <c r="C46">
        <f>C45-B5</f>
        <v>6.2990000000000066</v>
      </c>
      <c r="D46">
        <f t="shared" ref="D46:E46" si="21">D45-C5</f>
        <v>-5.8279999999999994</v>
      </c>
      <c r="E46">
        <f t="shared" si="21"/>
        <v>2.0349999999999966</v>
      </c>
      <c r="J46" t="s">
        <v>74</v>
      </c>
      <c r="AA46">
        <v>43</v>
      </c>
      <c r="AB46" s="3">
        <f t="shared" si="1"/>
        <v>1.350884841043611</v>
      </c>
      <c r="AC46">
        <f t="shared" si="2"/>
        <v>-249.11004546832439</v>
      </c>
      <c r="AD46" s="8">
        <f>$C$4+$G$4*SIN(AB46)</f>
        <v>16.524650958979027</v>
      </c>
      <c r="AE46" s="8">
        <f t="shared" si="4"/>
        <v>-217.03034904102097</v>
      </c>
      <c r="AF46" s="3">
        <f t="shared" si="5"/>
        <v>-223.99504546832438</v>
      </c>
      <c r="AG46">
        <f t="shared" si="6"/>
        <v>-256.06859825245903</v>
      </c>
      <c r="AH46" s="8">
        <f t="shared" si="7"/>
        <v>18.983075143747389</v>
      </c>
      <c r="AI46" s="8">
        <f t="shared" si="8"/>
        <v>-232.70592485625261</v>
      </c>
      <c r="AJ46" s="3">
        <f t="shared" si="9"/>
        <v>-239.81459825245904</v>
      </c>
    </row>
    <row r="47" spans="1:36" x14ac:dyDescent="0.25">
      <c r="AA47">
        <v>44</v>
      </c>
      <c r="AB47" s="3">
        <f t="shared" si="1"/>
        <v>1.3823007675795089</v>
      </c>
      <c r="AC47">
        <f t="shared" si="2"/>
        <v>-249.39277833764262</v>
      </c>
      <c r="AD47" s="8">
        <f>$C$4+$G$4*SIN(AB47)</f>
        <v>16.583202121447378</v>
      </c>
      <c r="AE47" s="8">
        <f t="shared" si="4"/>
        <v>-216.97179787855262</v>
      </c>
      <c r="AF47" s="3">
        <f t="shared" si="5"/>
        <v>-224.27777833764262</v>
      </c>
      <c r="AG47">
        <f t="shared" si="6"/>
        <v>-256.35717588787134</v>
      </c>
      <c r="AH47" s="8">
        <f t="shared" si="7"/>
        <v>19.042836699085825</v>
      </c>
      <c r="AI47" s="8">
        <f t="shared" si="8"/>
        <v>-232.64616330091417</v>
      </c>
      <c r="AJ47" s="3">
        <f t="shared" si="9"/>
        <v>-240.10317588787132</v>
      </c>
    </row>
    <row r="48" spans="1:36" x14ac:dyDescent="0.25">
      <c r="B48" t="s">
        <v>16</v>
      </c>
      <c r="C48">
        <f>$C$43*$C$43+$D$43*$D$43+$E$43*$E$43</f>
        <v>6.561E-3</v>
      </c>
      <c r="K48" t="s">
        <v>98</v>
      </c>
      <c r="L48" t="s">
        <v>99</v>
      </c>
      <c r="M48" t="b">
        <f>AND(C52,M43,M42)</f>
        <v>0</v>
      </c>
      <c r="AA48">
        <v>45</v>
      </c>
      <c r="AB48" s="3">
        <f t="shared" si="1"/>
        <v>1.4137166941154069</v>
      </c>
      <c r="AC48">
        <f t="shared" si="2"/>
        <v>-249.67721083181524</v>
      </c>
      <c r="AD48" s="8">
        <f>$C$4+$G$4*SIN(AB48)</f>
        <v>16.632843538409912</v>
      </c>
      <c r="AE48" s="8">
        <f t="shared" si="4"/>
        <v>-216.92215646159008</v>
      </c>
      <c r="AF48" s="3">
        <f t="shared" si="5"/>
        <v>-224.56221083181524</v>
      </c>
      <c r="AG48">
        <f t="shared" si="6"/>
        <v>-256.64748828345762</v>
      </c>
      <c r="AH48" s="8">
        <f t="shared" si="7"/>
        <v>19.093504323122986</v>
      </c>
      <c r="AI48" s="8">
        <f t="shared" si="8"/>
        <v>-232.59549567687699</v>
      </c>
      <c r="AJ48" s="3">
        <f t="shared" si="9"/>
        <v>-240.39348828345757</v>
      </c>
    </row>
    <row r="49" spans="2:36" x14ac:dyDescent="0.25">
      <c r="B49" t="s">
        <v>0</v>
      </c>
      <c r="C49">
        <f>2*($C$43*$C$42+$D$43*$D$42+$E$43*$E$42)</f>
        <v>0.57590999999999992</v>
      </c>
      <c r="E49" t="s">
        <v>22</v>
      </c>
      <c r="F49" t="e">
        <f>(-$C$49+SQRT($C$51))/(2*$C$48)</f>
        <v>#NUM!</v>
      </c>
      <c r="H49" t="s">
        <v>57</v>
      </c>
      <c r="I49" t="e">
        <f>IF(AND(F49&gt;=0,F50&gt;=0),MIN(F49:F50),0)</f>
        <v>#NUM!</v>
      </c>
      <c r="AA49">
        <v>46</v>
      </c>
      <c r="AB49" s="3">
        <f t="shared" si="1"/>
        <v>1.4451326206513047</v>
      </c>
      <c r="AC49">
        <f t="shared" si="2"/>
        <v>-249.96306225031049</v>
      </c>
      <c r="AD49" s="8">
        <f>$C$4+$G$4*SIN(AB49)</f>
        <v>16.673526219781365</v>
      </c>
      <c r="AE49" s="8">
        <f t="shared" si="4"/>
        <v>-216.88147378021864</v>
      </c>
      <c r="AF49" s="3">
        <f t="shared" si="5"/>
        <v>-224.84806225031048</v>
      </c>
      <c r="AG49">
        <f t="shared" si="6"/>
        <v>-256.93924893593328</v>
      </c>
      <c r="AH49" s="8">
        <f t="shared" si="7"/>
        <v>19.135028013031118</v>
      </c>
      <c r="AI49" s="8">
        <f t="shared" si="8"/>
        <v>-232.55397198696886</v>
      </c>
      <c r="AJ49" s="3">
        <f t="shared" si="9"/>
        <v>-240.68524893593326</v>
      </c>
    </row>
    <row r="50" spans="2:36" x14ac:dyDescent="0.25">
      <c r="B50" t="s">
        <v>20</v>
      </c>
      <c r="C50">
        <f>$C$42*$C$42+$D$42*$D$42+$E$42*$E$42-$G$4*$G$4</f>
        <v>119.81322099999981</v>
      </c>
      <c r="E50" t="s">
        <v>23</v>
      </c>
      <c r="F50" t="e">
        <f>(-$C$49-SQRT($C$51))/(2*$C$48)</f>
        <v>#NUM!</v>
      </c>
      <c r="H50" t="s">
        <v>58</v>
      </c>
      <c r="I50" t="e">
        <f>IF(AND(F49&lt;0,F50&lt;0),MAX(F49:F50),0)</f>
        <v>#NUM!</v>
      </c>
      <c r="AA50">
        <v>47</v>
      </c>
      <c r="AB50" s="3">
        <f t="shared" si="1"/>
        <v>1.4765485471872029</v>
      </c>
      <c r="AC50">
        <f t="shared" si="2"/>
        <v>-250.25005049228955</v>
      </c>
      <c r="AD50" s="8">
        <f>$C$4+$G$4*SIN(AB50)</f>
        <v>16.705210016666911</v>
      </c>
      <c r="AE50" s="8">
        <f t="shared" si="4"/>
        <v>-216.8497899833331</v>
      </c>
      <c r="AF50" s="3">
        <f t="shared" si="5"/>
        <v>-225.13505049228954</v>
      </c>
      <c r="AG50">
        <f t="shared" si="6"/>
        <v>-257.23216991275905</v>
      </c>
      <c r="AH50" s="8">
        <f t="shared" si="7"/>
        <v>19.167366789941493</v>
      </c>
      <c r="AI50" s="8">
        <f t="shared" si="8"/>
        <v>-232.5216332100585</v>
      </c>
      <c r="AJ50" s="3">
        <f t="shared" si="9"/>
        <v>-240.978169912759</v>
      </c>
    </row>
    <row r="51" spans="2:36" x14ac:dyDescent="0.25">
      <c r="B51" t="s">
        <v>21</v>
      </c>
      <c r="C51">
        <f>$C$49*$C$49-4*$C$48*$C$50</f>
        <v>-2.8127058438239954</v>
      </c>
      <c r="H51" t="s">
        <v>59</v>
      </c>
      <c r="I51" t="e">
        <f>IF(F49&gt;=0,F49,IF(F50&gt;=0,F50,0))</f>
        <v>#NUM!</v>
      </c>
      <c r="AA51">
        <v>48</v>
      </c>
      <c r="AB51" s="3">
        <f t="shared" si="1"/>
        <v>1.5079644737231006</v>
      </c>
      <c r="AC51">
        <f t="shared" si="2"/>
        <v>-250.53789233500609</v>
      </c>
      <c r="AD51" s="8">
        <f>$C$4+$G$4*SIN(AB51)</f>
        <v>16.727863660984244</v>
      </c>
      <c r="AE51" s="8">
        <f t="shared" si="4"/>
        <v>-216.82713633901577</v>
      </c>
      <c r="AF51" s="3">
        <f t="shared" si="5"/>
        <v>-225.42289233500608</v>
      </c>
      <c r="AG51">
        <f t="shared" si="6"/>
        <v>-257.5259621362955</v>
      </c>
      <c r="AH51" s="8">
        <f t="shared" si="7"/>
        <v>19.190488739385614</v>
      </c>
      <c r="AI51" s="8">
        <f t="shared" si="8"/>
        <v>-232.49851126061438</v>
      </c>
      <c r="AJ51" s="3">
        <f t="shared" si="9"/>
        <v>-241.27196213629551</v>
      </c>
    </row>
    <row r="52" spans="2:36" x14ac:dyDescent="0.25">
      <c r="B52" t="s">
        <v>90</v>
      </c>
      <c r="C52" t="b">
        <f>C51&gt;=0</f>
        <v>0</v>
      </c>
      <c r="H52" t="s">
        <v>30</v>
      </c>
      <c r="I52">
        <f>IF(C52,I49+I50+I51,0)</f>
        <v>0</v>
      </c>
      <c r="AA52">
        <v>49</v>
      </c>
      <c r="AB52" s="3">
        <f t="shared" si="1"/>
        <v>1.5393804002589986</v>
      </c>
      <c r="AC52">
        <f t="shared" si="2"/>
        <v>-250.82630371331294</v>
      </c>
      <c r="AD52" s="8">
        <f>$C$4+$G$4*SIN(AB52)</f>
        <v>16.741464796321438</v>
      </c>
      <c r="AE52" s="8">
        <f t="shared" si="4"/>
        <v>-216.81353520367855</v>
      </c>
      <c r="AF52" s="3">
        <f t="shared" si="5"/>
        <v>-225.71130371331293</v>
      </c>
      <c r="AG52">
        <f t="shared" si="6"/>
        <v>-257.82033566908808</v>
      </c>
      <c r="AH52" s="8">
        <f t="shared" si="7"/>
        <v>19.204371042790928</v>
      </c>
      <c r="AI52" s="8">
        <f t="shared" si="8"/>
        <v>-232.48462895720905</v>
      </c>
      <c r="AJ52" s="3">
        <f t="shared" si="9"/>
        <v>-241.56633566908806</v>
      </c>
    </row>
    <row r="53" spans="2:36" x14ac:dyDescent="0.25">
      <c r="AA53">
        <v>50</v>
      </c>
      <c r="AB53" s="3">
        <f t="shared" si="1"/>
        <v>1.5707963267948966</v>
      </c>
      <c r="AC53">
        <f t="shared" si="2"/>
        <v>-251.11500000000001</v>
      </c>
      <c r="AD53" s="8">
        <f>$C$4+$G$4*SIN(AB53)</f>
        <v>16.746000000000002</v>
      </c>
      <c r="AE53" s="8">
        <f t="shared" si="4"/>
        <v>-216.809</v>
      </c>
      <c r="AF53" s="3">
        <f t="shared" si="5"/>
        <v>-226</v>
      </c>
      <c r="AG53">
        <f t="shared" si="6"/>
        <v>-258.11500000000001</v>
      </c>
      <c r="AH53" s="8">
        <f t="shared" si="7"/>
        <v>19.209</v>
      </c>
      <c r="AI53" s="8">
        <f t="shared" si="8"/>
        <v>-232.48</v>
      </c>
      <c r="AJ53" s="3">
        <f t="shared" si="9"/>
        <v>-241.86099999999999</v>
      </c>
    </row>
    <row r="54" spans="2:36" x14ac:dyDescent="0.25">
      <c r="B54" t="s">
        <v>52</v>
      </c>
      <c r="G54" t="s">
        <v>17</v>
      </c>
      <c r="H54" t="s">
        <v>18</v>
      </c>
      <c r="I54" s="7" t="s">
        <v>24</v>
      </c>
      <c r="K54" t="s">
        <v>51</v>
      </c>
      <c r="AA54">
        <v>51</v>
      </c>
      <c r="AB54" s="3">
        <f t="shared" si="1"/>
        <v>1.6022122533307945</v>
      </c>
      <c r="AC54">
        <f t="shared" si="2"/>
        <v>-251.40369628668708</v>
      </c>
      <c r="AD54" s="8">
        <f>$C$4+$G$4*SIN(AB54)</f>
        <v>16.741464796321438</v>
      </c>
      <c r="AE54" s="8">
        <f t="shared" si="4"/>
        <v>-216.81353520367855</v>
      </c>
      <c r="AF54" s="3">
        <f t="shared" si="5"/>
        <v>-226.28869628668707</v>
      </c>
      <c r="AG54">
        <f t="shared" si="6"/>
        <v>-258.40966433091194</v>
      </c>
      <c r="AH54" s="8">
        <f t="shared" si="7"/>
        <v>19.204371042790928</v>
      </c>
      <c r="AI54" s="8">
        <f t="shared" si="8"/>
        <v>-232.48462895720905</v>
      </c>
      <c r="AJ54" s="3">
        <f t="shared" si="9"/>
        <v>-242.15566433091192</v>
      </c>
    </row>
    <row r="55" spans="2:36" x14ac:dyDescent="0.25">
      <c r="B55" s="2"/>
      <c r="C55" s="1" t="s">
        <v>1</v>
      </c>
      <c r="D55" s="1" t="s">
        <v>2</v>
      </c>
      <c r="E55" s="1" t="s">
        <v>3</v>
      </c>
      <c r="H55" t="s">
        <v>19</v>
      </c>
      <c r="I55" s="7" t="s">
        <v>25</v>
      </c>
      <c r="AA55">
        <v>52</v>
      </c>
      <c r="AB55" s="3">
        <f t="shared" si="1"/>
        <v>1.6336281798666925</v>
      </c>
      <c r="AC55">
        <f t="shared" si="2"/>
        <v>-251.69210766499393</v>
      </c>
      <c r="AD55" s="8">
        <f>$C$4+$G$4*SIN(AB55)</f>
        <v>16.727863660984244</v>
      </c>
      <c r="AE55" s="8">
        <f t="shared" si="4"/>
        <v>-216.82713633901577</v>
      </c>
      <c r="AF55" s="3">
        <f t="shared" si="5"/>
        <v>-226.57710766499392</v>
      </c>
      <c r="AG55">
        <f t="shared" si="6"/>
        <v>-258.70403786370451</v>
      </c>
      <c r="AH55" s="8">
        <f t="shared" si="7"/>
        <v>19.190488739385614</v>
      </c>
      <c r="AI55" s="8">
        <f t="shared" si="8"/>
        <v>-232.49851126061438</v>
      </c>
      <c r="AJ55" s="3">
        <f t="shared" si="9"/>
        <v>-242.45003786370447</v>
      </c>
    </row>
    <row r="56" spans="2:36" x14ac:dyDescent="0.25">
      <c r="B56" s="3" t="s">
        <v>15</v>
      </c>
      <c r="C56">
        <f>$B$6-$B$5</f>
        <v>6.2990000000000066</v>
      </c>
      <c r="D56">
        <f>$C$6-$C$5</f>
        <v>-5.8279999999999994</v>
      </c>
      <c r="E56">
        <f>$D$6-$D$5</f>
        <v>2.0349999999999966</v>
      </c>
      <c r="K56" t="s">
        <v>53</v>
      </c>
      <c r="L56">
        <f>SQRT(C60*C60+D60*D60+E60*E60)</f>
        <v>14.518361491386345</v>
      </c>
      <c r="M56" t="b">
        <f>AND(C65&gt;=0,L56&lt;=$G$4)</f>
        <v>0</v>
      </c>
      <c r="AA56">
        <v>53</v>
      </c>
      <c r="AB56" s="3">
        <f t="shared" si="1"/>
        <v>1.6650441064025905</v>
      </c>
      <c r="AC56">
        <f t="shared" si="2"/>
        <v>-251.97994950771047</v>
      </c>
      <c r="AD56" s="8">
        <f>$C$4+$G$4*SIN(AB56)</f>
        <v>16.705210016666911</v>
      </c>
      <c r="AE56" s="8">
        <f t="shared" si="4"/>
        <v>-216.8497899833331</v>
      </c>
      <c r="AF56" s="3">
        <f t="shared" si="5"/>
        <v>-226.86494950771046</v>
      </c>
      <c r="AG56">
        <f t="shared" si="6"/>
        <v>-258.99783008724097</v>
      </c>
      <c r="AH56" s="8">
        <f t="shared" si="7"/>
        <v>19.167366789941493</v>
      </c>
      <c r="AI56" s="8">
        <f t="shared" si="8"/>
        <v>-232.5216332100585</v>
      </c>
      <c r="AJ56" s="3">
        <f t="shared" si="9"/>
        <v>-242.74383008724098</v>
      </c>
    </row>
    <row r="57" spans="2:36" x14ac:dyDescent="0.25">
      <c r="B57" s="3" t="s">
        <v>13</v>
      </c>
      <c r="C57">
        <f>$B$7</f>
        <v>0</v>
      </c>
      <c r="D57">
        <f>$C$7</f>
        <v>-8.1000000000000003E-2</v>
      </c>
      <c r="E57">
        <f>$D$7</f>
        <v>0</v>
      </c>
      <c r="G57" t="s">
        <v>26</v>
      </c>
      <c r="K57" t="s">
        <v>55</v>
      </c>
      <c r="L57">
        <f>SQRT(C58*C58+D58*D58+E58*E58)</f>
        <v>9.3810000000000002</v>
      </c>
      <c r="M57" t="b">
        <f>L57&lt;=$G$5</f>
        <v>1</v>
      </c>
      <c r="AA57">
        <v>54</v>
      </c>
      <c r="AB57" s="3">
        <f t="shared" si="1"/>
        <v>1.6964600329384882</v>
      </c>
      <c r="AC57">
        <f t="shared" si="2"/>
        <v>-252.26693774968953</v>
      </c>
      <c r="AD57" s="8">
        <f>$C$4+$G$4*SIN(AB57)</f>
        <v>16.673526219781365</v>
      </c>
      <c r="AE57" s="8">
        <f t="shared" si="4"/>
        <v>-216.88147378021864</v>
      </c>
      <c r="AF57" s="3">
        <f t="shared" si="5"/>
        <v>-227.15193774968952</v>
      </c>
      <c r="AG57">
        <f t="shared" si="6"/>
        <v>-259.29075106406674</v>
      </c>
      <c r="AH57" s="8">
        <f t="shared" si="7"/>
        <v>19.135028013031118</v>
      </c>
      <c r="AI57" s="8">
        <f t="shared" si="8"/>
        <v>-232.55397198696886</v>
      </c>
      <c r="AJ57" s="3">
        <f t="shared" si="9"/>
        <v>-243.03675106406672</v>
      </c>
    </row>
    <row r="58" spans="2:36" x14ac:dyDescent="0.25">
      <c r="B58" s="3" t="s">
        <v>31</v>
      </c>
      <c r="C58">
        <f>$C$56+$I$66*$C$57</f>
        <v>6.2990000000000066</v>
      </c>
      <c r="D58">
        <f>$D$56+$I$66*$D$57</f>
        <v>-6.6471448758094578</v>
      </c>
      <c r="E58">
        <f>$E$56+$I$66*$E$57</f>
        <v>2.0349999999999966</v>
      </c>
      <c r="G58" t="s">
        <v>27</v>
      </c>
      <c r="AA58">
        <v>55</v>
      </c>
      <c r="AB58" s="3">
        <f t="shared" si="1"/>
        <v>1.7278759594743862</v>
      </c>
      <c r="AC58">
        <f t="shared" si="2"/>
        <v>-252.55278916818477</v>
      </c>
      <c r="AD58" s="8">
        <f>$C$4+$G$4*SIN(AB58)</f>
        <v>16.632843538409912</v>
      </c>
      <c r="AE58" s="8">
        <f t="shared" si="4"/>
        <v>-216.92215646159008</v>
      </c>
      <c r="AF58" s="3">
        <f t="shared" si="5"/>
        <v>-227.43778916818476</v>
      </c>
      <c r="AG58">
        <f t="shared" si="6"/>
        <v>-259.5825117165424</v>
      </c>
      <c r="AH58" s="8">
        <f t="shared" si="7"/>
        <v>19.093504323122986</v>
      </c>
      <c r="AI58" s="8">
        <f t="shared" si="8"/>
        <v>-232.59549567687699</v>
      </c>
      <c r="AJ58" s="3">
        <f t="shared" si="9"/>
        <v>-243.32851171654241</v>
      </c>
    </row>
    <row r="59" spans="2:36" x14ac:dyDescent="0.25">
      <c r="B59" s="3" t="s">
        <v>29</v>
      </c>
      <c r="C59">
        <f>$C$58+$B$5</f>
        <v>-251.816</v>
      </c>
      <c r="D59">
        <f>$D$58+$C$5</f>
        <v>3.1808551241905416</v>
      </c>
      <c r="E59">
        <f>$E$58+$D$5</f>
        <v>-239.82599999999999</v>
      </c>
      <c r="G59" t="s">
        <v>28</v>
      </c>
      <c r="K59" t="s">
        <v>14</v>
      </c>
      <c r="L59">
        <f>IF($M62,C59,0)</f>
        <v>0</v>
      </c>
      <c r="M59">
        <f t="shared" ref="M59" si="22">IF($M62,D59,0)</f>
        <v>0</v>
      </c>
      <c r="N59">
        <f t="shared" ref="N59" si="23">IF($M62,E59,0)</f>
        <v>0</v>
      </c>
      <c r="AA59">
        <v>56</v>
      </c>
      <c r="AB59" s="3">
        <f t="shared" si="1"/>
        <v>1.7592918860102842</v>
      </c>
      <c r="AC59">
        <f t="shared" si="2"/>
        <v>-252.83722166235739</v>
      </c>
      <c r="AD59" s="8">
        <f>$C$4+$G$4*SIN(AB59)</f>
        <v>16.583202121447378</v>
      </c>
      <c r="AE59" s="8">
        <f t="shared" si="4"/>
        <v>-216.97179787855262</v>
      </c>
      <c r="AF59" s="3">
        <f t="shared" si="5"/>
        <v>-227.72222166235738</v>
      </c>
      <c r="AG59">
        <f t="shared" si="6"/>
        <v>-259.87282411212868</v>
      </c>
      <c r="AH59" s="8">
        <f t="shared" si="7"/>
        <v>19.042836699085829</v>
      </c>
      <c r="AI59" s="8">
        <f t="shared" si="8"/>
        <v>-232.64616330091417</v>
      </c>
      <c r="AJ59" s="3">
        <f t="shared" si="9"/>
        <v>-243.61882411212866</v>
      </c>
    </row>
    <row r="60" spans="2:36" x14ac:dyDescent="0.25">
      <c r="B60" s="3" t="s">
        <v>54</v>
      </c>
      <c r="C60">
        <f>C59-B4</f>
        <v>-0.70099999999999341</v>
      </c>
      <c r="D60">
        <f t="shared" ref="D60:E60" si="24">D59-C4</f>
        <v>-4.3741448758094581</v>
      </c>
      <c r="E60">
        <f t="shared" si="24"/>
        <v>-13.825999999999993</v>
      </c>
      <c r="J60" t="s">
        <v>74</v>
      </c>
      <c r="AA60">
        <v>57</v>
      </c>
      <c r="AB60" s="3">
        <f t="shared" si="1"/>
        <v>1.7907078125461819</v>
      </c>
      <c r="AC60">
        <f t="shared" si="2"/>
        <v>-253.11995453167563</v>
      </c>
      <c r="AD60" s="8">
        <f>$C$4+$G$4*SIN(AB60)</f>
        <v>16.524650958979031</v>
      </c>
      <c r="AE60" s="8">
        <f t="shared" si="4"/>
        <v>-217.03034904102097</v>
      </c>
      <c r="AF60" s="3">
        <f t="shared" si="5"/>
        <v>-228.00495453167562</v>
      </c>
      <c r="AG60">
        <f t="shared" si="6"/>
        <v>-260.16140174754099</v>
      </c>
      <c r="AH60" s="8">
        <f t="shared" si="7"/>
        <v>18.983075143747389</v>
      </c>
      <c r="AI60" s="8">
        <f t="shared" si="8"/>
        <v>-232.70592485625261</v>
      </c>
      <c r="AJ60" s="3">
        <f t="shared" si="9"/>
        <v>-243.90740174754094</v>
      </c>
    </row>
    <row r="61" spans="2:36" x14ac:dyDescent="0.25">
      <c r="AA61">
        <v>58</v>
      </c>
      <c r="AB61" s="3">
        <f t="shared" si="1"/>
        <v>1.8221237390820801</v>
      </c>
      <c r="AC61">
        <f t="shared" si="2"/>
        <v>-253.40070875293219</v>
      </c>
      <c r="AD61" s="8">
        <f>$C$4+$G$4*SIN(AB61)</f>
        <v>16.457247833933248</v>
      </c>
      <c r="AE61" s="8">
        <f t="shared" si="4"/>
        <v>-217.09775216606675</v>
      </c>
      <c r="AF61" s="3">
        <f t="shared" si="5"/>
        <v>-228.28570875293218</v>
      </c>
      <c r="AG61">
        <f t="shared" si="6"/>
        <v>-260.44795983149351</v>
      </c>
      <c r="AH61" s="8">
        <f t="shared" si="7"/>
        <v>18.914278634547689</v>
      </c>
      <c r="AI61" s="8">
        <f t="shared" si="8"/>
        <v>-232.77472136545231</v>
      </c>
      <c r="AJ61" s="3">
        <f t="shared" si="9"/>
        <v>-244.19395983149349</v>
      </c>
    </row>
    <row r="62" spans="2:36" x14ac:dyDescent="0.25">
      <c r="B62" t="s">
        <v>16</v>
      </c>
      <c r="C62">
        <f>$C$57*$C$57+$D$57*$D$57+$E$57*$E$57</f>
        <v>6.561E-3</v>
      </c>
      <c r="K62" t="s">
        <v>98</v>
      </c>
      <c r="L62" t="s">
        <v>99</v>
      </c>
      <c r="M62" t="b">
        <f>AND(C66,M57,M56)</f>
        <v>0</v>
      </c>
      <c r="AA62">
        <v>59</v>
      </c>
      <c r="AB62" s="3">
        <f t="shared" si="1"/>
        <v>1.8535396656179779</v>
      </c>
      <c r="AC62">
        <f t="shared" si="2"/>
        <v>-253.67920725560657</v>
      </c>
      <c r="AD62" s="8">
        <f>$C$4+$G$4*SIN(AB62)</f>
        <v>16.381059265056784</v>
      </c>
      <c r="AE62" s="8">
        <f t="shared" si="4"/>
        <v>-217.17394073494322</v>
      </c>
      <c r="AF62" s="3">
        <f t="shared" si="5"/>
        <v>-228.56420725560656</v>
      </c>
      <c r="AG62">
        <f t="shared" si="6"/>
        <v>-260.73221556575402</v>
      </c>
      <c r="AH62" s="8">
        <f t="shared" si="7"/>
        <v>18.836515065335405</v>
      </c>
      <c r="AI62" s="8">
        <f t="shared" si="8"/>
        <v>-232.85248493466457</v>
      </c>
      <c r="AJ62" s="3">
        <f t="shared" si="9"/>
        <v>-244.478215565754</v>
      </c>
    </row>
    <row r="63" spans="2:36" x14ac:dyDescent="0.25">
      <c r="B63" t="s">
        <v>0</v>
      </c>
      <c r="C63">
        <f>2*($C$57*$C$56+$D$57*$D$56+$E$57*$E$56)</f>
        <v>0.94413599999999998</v>
      </c>
      <c r="E63" t="s">
        <v>22</v>
      </c>
      <c r="F63">
        <f>(-$C$63+SQRT($C$65))/(2*$C$62)</f>
        <v>10.11289970135134</v>
      </c>
      <c r="H63" t="s">
        <v>57</v>
      </c>
      <c r="I63">
        <f>IF(AND(F63&gt;=0,F64&gt;=0),MIN(F63:F64),0)</f>
        <v>0</v>
      </c>
      <c r="AA63">
        <v>60</v>
      </c>
      <c r="AB63" s="3">
        <f t="shared" si="1"/>
        <v>1.8849555921538756</v>
      </c>
      <c r="AC63">
        <f t="shared" si="2"/>
        <v>-253.95517519530014</v>
      </c>
      <c r="AD63" s="8">
        <f>$C$4+$G$4*SIN(AB63)</f>
        <v>16.296160441268757</v>
      </c>
      <c r="AE63" s="8">
        <f t="shared" si="4"/>
        <v>-217.25883955873124</v>
      </c>
      <c r="AF63" s="3">
        <f t="shared" si="5"/>
        <v>-228.84017519530013</v>
      </c>
      <c r="AG63">
        <f t="shared" si="6"/>
        <v>-261.01388842423137</v>
      </c>
      <c r="AH63" s="8">
        <f t="shared" si="7"/>
        <v>18.749861179364835</v>
      </c>
      <c r="AI63" s="8">
        <f t="shared" si="8"/>
        <v>-232.93913882063515</v>
      </c>
      <c r="AJ63" s="3">
        <f t="shared" si="9"/>
        <v>-244.75988842423138</v>
      </c>
    </row>
    <row r="64" spans="2:36" x14ac:dyDescent="0.25">
      <c r="B64" t="s">
        <v>20</v>
      </c>
      <c r="C64">
        <f>$C$56*$C$56+$D$56*$D$56+$E$56*$E$56-$G$5*$G$5</f>
        <v>-10.218950999999947</v>
      </c>
      <c r="E64" t="s">
        <v>23</v>
      </c>
      <c r="F64">
        <f>(-$C$63-SQRT($C$65))/(2*$C$62)</f>
        <v>-154.01413426925259</v>
      </c>
      <c r="H64" t="s">
        <v>58</v>
      </c>
      <c r="I64">
        <f>IF(AND(F63&lt;0,F64&lt;0),MAX(F63:F64),0)</f>
        <v>0</v>
      </c>
      <c r="AA64">
        <v>61</v>
      </c>
      <c r="AB64" s="3">
        <f t="shared" si="1"/>
        <v>1.9163715186897738</v>
      </c>
      <c r="AC64">
        <f t="shared" si="2"/>
        <v>-254.22834022497449</v>
      </c>
      <c r="AD64" s="8">
        <f>$C$4+$G$4*SIN(AB64)</f>
        <v>16.202635147458288</v>
      </c>
      <c r="AE64" s="8">
        <f t="shared" si="4"/>
        <v>-217.35236485254171</v>
      </c>
      <c r="AF64" s="3">
        <f t="shared" si="5"/>
        <v>-229.11334022497448</v>
      </c>
      <c r="AG64">
        <f t="shared" si="6"/>
        <v>-261.29270042982108</v>
      </c>
      <c r="AH64" s="8">
        <f t="shared" si="7"/>
        <v>18.654402493559587</v>
      </c>
      <c r="AI64" s="8">
        <f t="shared" si="8"/>
        <v>-233.03459750644041</v>
      </c>
      <c r="AJ64" s="3">
        <f t="shared" si="9"/>
        <v>-245.03870042982106</v>
      </c>
    </row>
    <row r="65" spans="1:36" x14ac:dyDescent="0.25">
      <c r="B65" t="s">
        <v>21</v>
      </c>
      <c r="C65">
        <f>$C$63*$C$63-4*$C$62*$C$64</f>
        <v>1.1595789365399987</v>
      </c>
      <c r="H65" t="s">
        <v>59</v>
      </c>
      <c r="I65">
        <f>IF(F63&gt;=0,F63,IF(F64&gt;=0,F64,0))</f>
        <v>10.11289970135134</v>
      </c>
      <c r="AA65">
        <v>62</v>
      </c>
      <c r="AB65" s="3">
        <f t="shared" si="1"/>
        <v>1.9477874452256716</v>
      </c>
      <c r="AC65">
        <f t="shared" si="2"/>
        <v>-254.49843276372488</v>
      </c>
      <c r="AD65" s="8">
        <f>$C$4+$G$4*SIN(AB65)</f>
        <v>16.100575681798919</v>
      </c>
      <c r="AE65" s="8">
        <f t="shared" si="4"/>
        <v>-217.45442431820109</v>
      </c>
      <c r="AF65" s="3">
        <f t="shared" si="5"/>
        <v>-229.38343276372487</v>
      </c>
      <c r="AG65">
        <f t="shared" si="6"/>
        <v>-261.56837642873495</v>
      </c>
      <c r="AH65" s="8">
        <f t="shared" si="7"/>
        <v>18.550233214117686</v>
      </c>
      <c r="AI65" s="8">
        <f t="shared" si="8"/>
        <v>-233.1387667858823</v>
      </c>
      <c r="AJ65" s="3">
        <f t="shared" si="9"/>
        <v>-245.31437642873496</v>
      </c>
    </row>
    <row r="66" spans="1:36" x14ac:dyDescent="0.25">
      <c r="B66" t="s">
        <v>90</v>
      </c>
      <c r="C66" t="b">
        <f>C65&gt;=0</f>
        <v>1</v>
      </c>
      <c r="H66" t="s">
        <v>30</v>
      </c>
      <c r="I66">
        <f>IF(C66,I63+I64+I65,0)</f>
        <v>10.11289970135134</v>
      </c>
      <c r="AA66">
        <v>63</v>
      </c>
      <c r="AB66" s="3">
        <f t="shared" si="1"/>
        <v>1.9792033717615698</v>
      </c>
      <c r="AC66">
        <f t="shared" si="2"/>
        <v>-254.76518626282427</v>
      </c>
      <c r="AD66" s="8">
        <f>$C$4+$G$4*SIN(AB66)</f>
        <v>15.990082764661471</v>
      </c>
      <c r="AE66" s="8">
        <f t="shared" si="4"/>
        <v>-217.56491723533853</v>
      </c>
      <c r="AF66" s="3">
        <f t="shared" si="5"/>
        <v>-229.65018626282426</v>
      </c>
      <c r="AG66">
        <f t="shared" si="6"/>
        <v>-261.84064436204488</v>
      </c>
      <c r="AH66" s="8">
        <f t="shared" si="7"/>
        <v>18.437456143541425</v>
      </c>
      <c r="AI66" s="8">
        <f t="shared" si="8"/>
        <v>-233.25154385645857</v>
      </c>
      <c r="AJ66" s="3">
        <f t="shared" si="9"/>
        <v>-245.58664436204486</v>
      </c>
    </row>
    <row r="67" spans="1:36" x14ac:dyDescent="0.25">
      <c r="AA67">
        <v>64</v>
      </c>
      <c r="AB67" s="3">
        <f t="shared" ref="AB67:AB130" si="25">AA67*2*PI()/MAX($AA$3:$AA$203)</f>
        <v>2.0106192982974678</v>
      </c>
      <c r="AC67">
        <f t="shared" ref="AC67:AC130" si="26">$B$4+$G$4*COS(AB67)</f>
        <v>-255.02833746877459</v>
      </c>
      <c r="AD67" s="8">
        <f>$C$4+$G$4*SIN(AB67)</f>
        <v>15.871265439215184</v>
      </c>
      <c r="AE67" s="8">
        <f t="shared" si="4"/>
        <v>-217.68373456078481</v>
      </c>
      <c r="AF67" s="3">
        <f t="shared" si="5"/>
        <v>-229.91333746877459</v>
      </c>
      <c r="AG67">
        <f t="shared" si="6"/>
        <v>-262.10923553417194</v>
      </c>
      <c r="AH67" s="8">
        <f t="shared" si="7"/>
        <v>18.316182579183728</v>
      </c>
      <c r="AI67" s="8">
        <f t="shared" si="8"/>
        <v>-233.37281742081626</v>
      </c>
      <c r="AJ67" s="3">
        <f t="shared" si="9"/>
        <v>-245.85523553417192</v>
      </c>
    </row>
    <row r="68" spans="1:36" ht="15.75" thickBo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AA68">
        <v>65</v>
      </c>
      <c r="AB68" s="3">
        <f t="shared" si="25"/>
        <v>2.0420352248333655</v>
      </c>
      <c r="AC68">
        <f t="shared" si="26"/>
        <v>-255.28762668310617</v>
      </c>
      <c r="AD68" s="8">
        <f>$C$4+$G$4*SIN(AB68)</f>
        <v>15.74424096381529</v>
      </c>
      <c r="AE68" s="8">
        <f t="shared" ref="AE68:AE131" si="27">$D$4+$G$4*SIN(AB68)</f>
        <v>-217.81075903618472</v>
      </c>
      <c r="AF68" s="3">
        <f t="shared" ref="AF68:AF131" si="28">$D$4+$G$4*COS(AB68)</f>
        <v>-230.17262668310616</v>
      </c>
      <c r="AG68">
        <f t="shared" ref="AG68:AG131" si="29">$B$5+$G$5*COS(AB68)</f>
        <v>-262.37388487805669</v>
      </c>
      <c r="AH68" s="8">
        <f t="shared" ref="AH68:AH131" si="30">$C$5+$G$5*SIN(AB68)</f>
        <v>18.18653220341108</v>
      </c>
      <c r="AI68" s="8">
        <f t="shared" ref="AI68:AI131" si="31">$D$5+$G$5*SIN(AB68)</f>
        <v>-233.50246779658892</v>
      </c>
      <c r="AJ68" s="3">
        <f t="shared" ref="AJ68:AJ131" si="32">$D$5+$G$5*COS(AB68)</f>
        <v>-246.11988487805667</v>
      </c>
    </row>
    <row r="69" spans="1:36" x14ac:dyDescent="0.25">
      <c r="AA69">
        <v>66</v>
      </c>
      <c r="AB69" s="3">
        <f t="shared" si="25"/>
        <v>2.0734511513692637</v>
      </c>
      <c r="AC69">
        <f t="shared" si="26"/>
        <v>-255.54279801866886</v>
      </c>
      <c r="AD69" s="8">
        <f>$C$4+$G$4*SIN(AB69)</f>
        <v>15.609134696283149</v>
      </c>
      <c r="AE69" s="8">
        <f t="shared" si="27"/>
        <v>-217.94586530371686</v>
      </c>
      <c r="AF69" s="3">
        <f t="shared" si="28"/>
        <v>-230.42779801866885</v>
      </c>
      <c r="AG69">
        <f t="shared" si="29"/>
        <v>-262.63433121674819</v>
      </c>
      <c r="AH69" s="8">
        <f t="shared" si="30"/>
        <v>18.048632965491485</v>
      </c>
      <c r="AI69" s="8">
        <f t="shared" si="31"/>
        <v>-233.6403670345085</v>
      </c>
      <c r="AJ69" s="3">
        <f t="shared" si="32"/>
        <v>-246.38033121674817</v>
      </c>
    </row>
    <row r="70" spans="1:36" x14ac:dyDescent="0.25">
      <c r="AA70">
        <v>67</v>
      </c>
      <c r="AB70" s="3">
        <f t="shared" si="25"/>
        <v>2.1048670779051615</v>
      </c>
      <c r="AC70">
        <f t="shared" si="26"/>
        <v>-255.79359965216167</v>
      </c>
      <c r="AD70" s="8">
        <f>$C$4+$G$4*SIN(AB70)</f>
        <v>15.466079970193245</v>
      </c>
      <c r="AE70" s="8">
        <f t="shared" si="27"/>
        <v>-218.08892002980676</v>
      </c>
      <c r="AF70" s="3">
        <f t="shared" si="28"/>
        <v>-230.67859965216167</v>
      </c>
      <c r="AG70">
        <f t="shared" si="29"/>
        <v>-262.89031752115426</v>
      </c>
      <c r="AH70" s="8">
        <f t="shared" si="30"/>
        <v>17.902620955323997</v>
      </c>
      <c r="AI70" s="8">
        <f t="shared" si="31"/>
        <v>-233.78637904467598</v>
      </c>
      <c r="AJ70" s="3">
        <f t="shared" si="32"/>
        <v>-246.63631752115421</v>
      </c>
    </row>
    <row r="71" spans="1:36" x14ac:dyDescent="0.25">
      <c r="B71" t="s">
        <v>66</v>
      </c>
      <c r="G71" t="s">
        <v>64</v>
      </c>
      <c r="H71" t="b">
        <f>(G4+G5)&lt;=C72</f>
        <v>0</v>
      </c>
      <c r="AA71">
        <v>68</v>
      </c>
      <c r="AB71" s="3">
        <f t="shared" si="25"/>
        <v>2.1362830044410597</v>
      </c>
      <c r="AC71">
        <f t="shared" si="26"/>
        <v>-256.03978407265197</v>
      </c>
      <c r="AD71" s="8">
        <f>$C$4+$G$4*SIN(AB71)</f>
        <v>15.315217963289019</v>
      </c>
      <c r="AE71" s="8">
        <f t="shared" si="27"/>
        <v>-218.23978203671098</v>
      </c>
      <c r="AF71" s="3">
        <f t="shared" si="28"/>
        <v>-230.92478407265196</v>
      </c>
      <c r="AG71">
        <f t="shared" si="29"/>
        <v>-263.14159116369797</v>
      </c>
      <c r="AH71" s="8">
        <f t="shared" si="30"/>
        <v>17.748640269134402</v>
      </c>
      <c r="AI71" s="8">
        <f t="shared" si="31"/>
        <v>-233.94035973086559</v>
      </c>
      <c r="AJ71" s="3">
        <f t="shared" si="32"/>
        <v>-246.88759116369795</v>
      </c>
    </row>
    <row r="72" spans="1:36" x14ac:dyDescent="0.25">
      <c r="B72" t="s">
        <v>38</v>
      </c>
      <c r="C72">
        <f>SQRT((B5-B4)^2+(C5-C4)^2+(D5-D4)^2)</f>
        <v>17.485361020007556</v>
      </c>
      <c r="AA72">
        <v>69</v>
      </c>
      <c r="AB72" s="3">
        <f t="shared" si="25"/>
        <v>2.1676989309769574</v>
      </c>
      <c r="AC72">
        <f t="shared" si="26"/>
        <v>-256.28110832583894</v>
      </c>
      <c r="AD72" s="8">
        <f>$C$4+$G$4*SIN(AB72)</f>
        <v>15.156697558157497</v>
      </c>
      <c r="AE72" s="8">
        <f t="shared" si="27"/>
        <v>-218.3983024418425</v>
      </c>
      <c r="AF72" s="3">
        <f t="shared" si="28"/>
        <v>-231.16610832583893</v>
      </c>
      <c r="AG72">
        <f t="shared" si="29"/>
        <v>-263.38790416763084</v>
      </c>
      <c r="AH72" s="8">
        <f t="shared" si="30"/>
        <v>17.586842867269663</v>
      </c>
      <c r="AI72" s="8">
        <f t="shared" si="31"/>
        <v>-234.10215713273033</v>
      </c>
      <c r="AJ72" s="3">
        <f t="shared" si="32"/>
        <v>-247.13390416763082</v>
      </c>
    </row>
    <row r="73" spans="1:36" x14ac:dyDescent="0.25">
      <c r="AA73">
        <v>70</v>
      </c>
      <c r="AB73" s="3">
        <f t="shared" si="25"/>
        <v>2.1991148575128552</v>
      </c>
      <c r="AC73">
        <f t="shared" si="26"/>
        <v>-256.51733425382014</v>
      </c>
      <c r="AD73" s="8">
        <f>$C$4+$G$4*SIN(AB73)</f>
        <v>14.990675195300142</v>
      </c>
      <c r="AE73" s="8">
        <f t="shared" si="27"/>
        <v>-218.56432480469985</v>
      </c>
      <c r="AF73" s="3">
        <f t="shared" si="28"/>
        <v>-231.40233425382013</v>
      </c>
      <c r="AG73">
        <f t="shared" si="29"/>
        <v>-263.62901345175572</v>
      </c>
      <c r="AH73" s="8">
        <f t="shared" si="30"/>
        <v>17.417388424231383</v>
      </c>
      <c r="AI73" s="8">
        <f t="shared" si="31"/>
        <v>-234.27161157576862</v>
      </c>
      <c r="AJ73" s="3">
        <f t="shared" si="32"/>
        <v>-247.37501345175568</v>
      </c>
    </row>
    <row r="74" spans="1:36" x14ac:dyDescent="0.25">
      <c r="B74" t="s">
        <v>62</v>
      </c>
      <c r="C74">
        <f>IF(G4+G5=0,0.5,G4/(G4+G5))</f>
        <v>0.49488477277622223</v>
      </c>
      <c r="AA74">
        <v>71</v>
      </c>
      <c r="AB74" s="3">
        <f t="shared" si="25"/>
        <v>2.2305307840487534</v>
      </c>
      <c r="AC74">
        <f t="shared" si="26"/>
        <v>-256.74822873012454</v>
      </c>
      <c r="AD74" s="8">
        <f>$C$4+$G$4*SIN(AB74)</f>
        <v>14.817314718744971</v>
      </c>
      <c r="AE74" s="8">
        <f t="shared" si="27"/>
        <v>-218.73768528125504</v>
      </c>
      <c r="AF74" s="3">
        <f t="shared" si="28"/>
        <v>-231.6332287301245</v>
      </c>
      <c r="AG74">
        <f t="shared" si="29"/>
        <v>-263.86468107031857</v>
      </c>
      <c r="AH74" s="8">
        <f t="shared" si="30"/>
        <v>17.24044417109635</v>
      </c>
      <c r="AI74" s="8">
        <f t="shared" si="31"/>
        <v>-234.44855582890364</v>
      </c>
      <c r="AJ74" s="3">
        <f t="shared" si="32"/>
        <v>-247.61068107031858</v>
      </c>
    </row>
    <row r="75" spans="1:36" x14ac:dyDescent="0.25">
      <c r="AA75">
        <v>72</v>
      </c>
      <c r="AB75" s="3">
        <f t="shared" si="25"/>
        <v>2.2619467105846511</v>
      </c>
      <c r="AC75">
        <f t="shared" si="26"/>
        <v>-256.97356388978022</v>
      </c>
      <c r="AD75" s="8">
        <f>$C$4+$G$4*SIN(AB75)</f>
        <v>14.636787214352278</v>
      </c>
      <c r="AE75" s="8">
        <f t="shared" si="27"/>
        <v>-218.91821278564771</v>
      </c>
      <c r="AF75" s="3">
        <f t="shared" si="28"/>
        <v>-231.85856388978021</v>
      </c>
      <c r="AG75">
        <f t="shared" si="29"/>
        <v>-264.09467444783246</v>
      </c>
      <c r="AH75" s="8">
        <f t="shared" si="30"/>
        <v>17.056184730479679</v>
      </c>
      <c r="AI75" s="8">
        <f t="shared" si="31"/>
        <v>-234.63281526952031</v>
      </c>
      <c r="AJ75" s="3">
        <f t="shared" si="32"/>
        <v>-247.84067444783244</v>
      </c>
    </row>
    <row r="76" spans="1:36" x14ac:dyDescent="0.25">
      <c r="C76" t="s">
        <v>1</v>
      </c>
      <c r="D76" t="s">
        <v>2</v>
      </c>
      <c r="E76" t="s">
        <v>3</v>
      </c>
      <c r="AA76">
        <v>73</v>
      </c>
      <c r="AB76" s="3">
        <f t="shared" si="25"/>
        <v>2.2933626371205489</v>
      </c>
      <c r="AC76">
        <f t="shared" si="26"/>
        <v>-257.19311735418967</v>
      </c>
      <c r="AD76" s="8">
        <f>$C$4+$G$4*SIN(AB76)</f>
        <v>14.449270840973554</v>
      </c>
      <c r="AE76" s="8">
        <f t="shared" si="27"/>
        <v>-219.10572915902645</v>
      </c>
      <c r="AF76" s="3">
        <f t="shared" si="28"/>
        <v>-232.07811735418969</v>
      </c>
      <c r="AG76">
        <f t="shared" si="29"/>
        <v>-264.31876660860121</v>
      </c>
      <c r="AH76" s="8">
        <f t="shared" si="30"/>
        <v>16.864791944203343</v>
      </c>
      <c r="AI76" s="8">
        <f t="shared" si="31"/>
        <v>-234.82420805579665</v>
      </c>
      <c r="AJ76" s="3">
        <f t="shared" si="32"/>
        <v>-248.06476660860116</v>
      </c>
    </row>
    <row r="77" spans="1:36" x14ac:dyDescent="0.25">
      <c r="B77" t="s">
        <v>63</v>
      </c>
      <c r="C77">
        <f>B5-B4</f>
        <v>-7</v>
      </c>
      <c r="D77">
        <f>C5-C4</f>
        <v>2.2729999999999997</v>
      </c>
      <c r="E77">
        <f>D5-D4</f>
        <v>-15.86099999999999</v>
      </c>
      <c r="AA77">
        <v>74</v>
      </c>
      <c r="AB77" s="3">
        <f t="shared" si="25"/>
        <v>2.3247785636564471</v>
      </c>
      <c r="AC77">
        <f t="shared" si="26"/>
        <v>-257.40667245059058</v>
      </c>
      <c r="AD77" s="8">
        <f>$C$4+$G$4*SIN(AB77)</f>
        <v>14.254950654630193</v>
      </c>
      <c r="AE77" s="8">
        <f t="shared" si="27"/>
        <v>-219.30004934536981</v>
      </c>
      <c r="AF77" s="3">
        <f t="shared" si="28"/>
        <v>-232.29167245059057</v>
      </c>
      <c r="AG77">
        <f t="shared" si="29"/>
        <v>-264.53673640071702</v>
      </c>
      <c r="AH77" s="8">
        <f t="shared" si="30"/>
        <v>16.666454693840262</v>
      </c>
      <c r="AI77" s="8">
        <f t="shared" si="31"/>
        <v>-235.02254530615974</v>
      </c>
      <c r="AJ77" s="3">
        <f t="shared" si="32"/>
        <v>-248.28273640071703</v>
      </c>
    </row>
    <row r="78" spans="1:36" x14ac:dyDescent="0.25">
      <c r="B78" t="s">
        <v>14</v>
      </c>
      <c r="C78">
        <f>B4+$C$74*C77</f>
        <v>-254.57919340943357</v>
      </c>
      <c r="D78">
        <f t="shared" ref="D78:E78" si="33">C4+$C$74*D77</f>
        <v>8.6798730885203526</v>
      </c>
      <c r="E78">
        <f t="shared" si="33"/>
        <v>-233.84936738100365</v>
      </c>
      <c r="AA78">
        <v>75</v>
      </c>
      <c r="AB78" s="3">
        <f t="shared" si="25"/>
        <v>2.3561944901923448</v>
      </c>
      <c r="AC78">
        <f t="shared" si="26"/>
        <v>-257.61401842588555</v>
      </c>
      <c r="AD78" s="8">
        <f>$C$4+$G$4*SIN(AB78)</f>
        <v>14.054018425885559</v>
      </c>
      <c r="AE78" s="8">
        <f t="shared" si="27"/>
        <v>-219.50098157411443</v>
      </c>
      <c r="AF78" s="3">
        <f t="shared" si="28"/>
        <v>-232.49901842588557</v>
      </c>
      <c r="AG78">
        <f t="shared" si="29"/>
        <v>-264.74836871431103</v>
      </c>
      <c r="AH78" s="8">
        <f t="shared" si="30"/>
        <v>16.461368714311003</v>
      </c>
      <c r="AI78" s="8">
        <f t="shared" si="31"/>
        <v>-235.227631285689</v>
      </c>
      <c r="AJ78" s="3">
        <f t="shared" si="32"/>
        <v>-248.49436871431098</v>
      </c>
    </row>
    <row r="79" spans="1:36" x14ac:dyDescent="0.25">
      <c r="AA79">
        <v>76</v>
      </c>
      <c r="AB79" s="3">
        <f t="shared" si="25"/>
        <v>2.3876104167282426</v>
      </c>
      <c r="AC79">
        <f t="shared" si="26"/>
        <v>-257.8149506546302</v>
      </c>
      <c r="AD79" s="8">
        <f>$C$4+$G$4*SIN(AB79)</f>
        <v>13.846672450590578</v>
      </c>
      <c r="AE79" s="8">
        <f t="shared" si="27"/>
        <v>-219.70832754940943</v>
      </c>
      <c r="AF79" s="3">
        <f t="shared" si="28"/>
        <v>-232.69995065463019</v>
      </c>
      <c r="AG79">
        <f t="shared" si="29"/>
        <v>-264.95345469384029</v>
      </c>
      <c r="AH79" s="8">
        <f t="shared" si="30"/>
        <v>16.24973640071703</v>
      </c>
      <c r="AI79" s="8">
        <f t="shared" si="31"/>
        <v>-235.43926359928295</v>
      </c>
      <c r="AJ79" s="3">
        <f t="shared" si="32"/>
        <v>-248.69945469384024</v>
      </c>
    </row>
    <row r="80" spans="1:36" ht="15.75" thickBo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AA80">
        <v>77</v>
      </c>
      <c r="AB80" s="3">
        <f t="shared" si="25"/>
        <v>2.4190263432641408</v>
      </c>
      <c r="AC80">
        <f t="shared" si="26"/>
        <v>-258.00927084097356</v>
      </c>
      <c r="AD80" s="8">
        <f>$C$4+$G$4*SIN(AB80)</f>
        <v>13.633117354189684</v>
      </c>
      <c r="AE80" s="8">
        <f t="shared" si="27"/>
        <v>-219.92188264581031</v>
      </c>
      <c r="AF80" s="3">
        <f t="shared" si="28"/>
        <v>-232.89427084097355</v>
      </c>
      <c r="AG80">
        <f t="shared" si="29"/>
        <v>-265.15179194420335</v>
      </c>
      <c r="AH80" s="8">
        <f t="shared" si="30"/>
        <v>16.031766608601178</v>
      </c>
      <c r="AI80" s="8">
        <f t="shared" si="31"/>
        <v>-235.65723339139882</v>
      </c>
      <c r="AJ80" s="3">
        <f t="shared" si="32"/>
        <v>-248.89779194420333</v>
      </c>
    </row>
    <row r="81" spans="2:36" x14ac:dyDescent="0.25">
      <c r="AA81">
        <v>78</v>
      </c>
      <c r="AB81" s="3">
        <f t="shared" si="25"/>
        <v>2.4504422698000385</v>
      </c>
      <c r="AC81">
        <f t="shared" si="26"/>
        <v>-258.1967872143523</v>
      </c>
      <c r="AD81" s="8">
        <f>$C$4+$G$4*SIN(AB81)</f>
        <v>13.413563889780209</v>
      </c>
      <c r="AE81" s="8">
        <f t="shared" si="27"/>
        <v>-220.14143611021979</v>
      </c>
      <c r="AF81" s="3">
        <f t="shared" si="28"/>
        <v>-233.08178721435229</v>
      </c>
      <c r="AG81">
        <f t="shared" si="29"/>
        <v>-265.34318473047966</v>
      </c>
      <c r="AH81" s="8">
        <f t="shared" si="30"/>
        <v>15.807674447832458</v>
      </c>
      <c r="AI81" s="8">
        <f t="shared" si="31"/>
        <v>-235.88132555216754</v>
      </c>
      <c r="AJ81" s="3">
        <f t="shared" si="32"/>
        <v>-249.08918473047967</v>
      </c>
    </row>
    <row r="82" spans="2:36" x14ac:dyDescent="0.25">
      <c r="B82" t="s">
        <v>97</v>
      </c>
      <c r="AA82">
        <v>79</v>
      </c>
      <c r="AB82" s="3">
        <f t="shared" si="25"/>
        <v>2.4818581963359367</v>
      </c>
      <c r="AC82">
        <f t="shared" si="26"/>
        <v>-258.37731471874497</v>
      </c>
      <c r="AD82" s="8">
        <f>$C$4+$G$4*SIN(AB82)</f>
        <v>13.188228730124507</v>
      </c>
      <c r="AE82" s="8">
        <f t="shared" si="27"/>
        <v>-220.3667712698755</v>
      </c>
      <c r="AF82" s="3">
        <f t="shared" si="28"/>
        <v>-233.26231471874496</v>
      </c>
      <c r="AG82">
        <f t="shared" si="29"/>
        <v>-265.52744417109636</v>
      </c>
      <c r="AH82" s="8">
        <f t="shared" si="30"/>
        <v>15.577681070318571</v>
      </c>
      <c r="AI82" s="8">
        <f t="shared" si="31"/>
        <v>-236.11131892968143</v>
      </c>
      <c r="AJ82" s="3">
        <f t="shared" si="32"/>
        <v>-249.27344417109634</v>
      </c>
    </row>
    <row r="83" spans="2:36" x14ac:dyDescent="0.25">
      <c r="AA83">
        <v>80</v>
      </c>
      <c r="AB83" s="3">
        <f t="shared" si="25"/>
        <v>2.5132741228718345</v>
      </c>
      <c r="AC83">
        <f t="shared" si="26"/>
        <v>-258.55067519530013</v>
      </c>
      <c r="AD83" s="8">
        <f>$C$4+$G$4*SIN(AB83)</f>
        <v>12.957334253820122</v>
      </c>
      <c r="AE83" s="8">
        <f t="shared" si="27"/>
        <v>-220.59766574617987</v>
      </c>
      <c r="AF83" s="3">
        <f t="shared" si="28"/>
        <v>-233.43567519530015</v>
      </c>
      <c r="AG83">
        <f t="shared" si="29"/>
        <v>-265.70438842423141</v>
      </c>
      <c r="AH83" s="8">
        <f t="shared" si="30"/>
        <v>15.34201345175569</v>
      </c>
      <c r="AI83" s="8">
        <f t="shared" si="31"/>
        <v>-236.3469865482443</v>
      </c>
      <c r="AJ83" s="3">
        <f t="shared" si="32"/>
        <v>-249.45038842423136</v>
      </c>
    </row>
    <row r="84" spans="2:36" x14ac:dyDescent="0.25">
      <c r="AA84">
        <v>81</v>
      </c>
      <c r="AB84" s="3">
        <f t="shared" si="25"/>
        <v>2.5446900494077322</v>
      </c>
      <c r="AC84">
        <f t="shared" si="26"/>
        <v>-258.71669755815753</v>
      </c>
      <c r="AD84" s="8">
        <f>$C$4+$G$4*SIN(AB84)</f>
        <v>12.721108325838934</v>
      </c>
      <c r="AE84" s="8">
        <f t="shared" si="27"/>
        <v>-220.83389167416107</v>
      </c>
      <c r="AF84" s="3">
        <f t="shared" si="28"/>
        <v>-233.6016975581575</v>
      </c>
      <c r="AG84">
        <f t="shared" si="29"/>
        <v>-265.87384286726967</v>
      </c>
      <c r="AH84" s="8">
        <f t="shared" si="30"/>
        <v>15.100904167630839</v>
      </c>
      <c r="AI84" s="8">
        <f t="shared" si="31"/>
        <v>-236.58809583236916</v>
      </c>
      <c r="AJ84" s="3">
        <f t="shared" si="32"/>
        <v>-249.61984286726965</v>
      </c>
    </row>
    <row r="85" spans="2:36" x14ac:dyDescent="0.25">
      <c r="C85" t="s">
        <v>1</v>
      </c>
      <c r="D85" t="s">
        <v>2</v>
      </c>
      <c r="E85" t="s">
        <v>3</v>
      </c>
      <c r="AA85">
        <v>82</v>
      </c>
      <c r="AB85" s="3">
        <f t="shared" si="25"/>
        <v>2.57610597594363</v>
      </c>
      <c r="AC85">
        <f t="shared" si="26"/>
        <v>-258.875217963289</v>
      </c>
      <c r="AD85" s="8">
        <f>$C$4+$G$4*SIN(AB85)</f>
        <v>12.479784072651961</v>
      </c>
      <c r="AE85" s="8">
        <f t="shared" si="27"/>
        <v>-221.07521592734804</v>
      </c>
      <c r="AF85" s="3">
        <f t="shared" si="28"/>
        <v>-233.76021796328902</v>
      </c>
      <c r="AG85">
        <f t="shared" si="29"/>
        <v>-266.03564026913443</v>
      </c>
      <c r="AH85" s="8">
        <f t="shared" si="30"/>
        <v>14.85459116369797</v>
      </c>
      <c r="AI85" s="8">
        <f t="shared" si="31"/>
        <v>-236.83440883630203</v>
      </c>
      <c r="AJ85" s="3">
        <f t="shared" si="32"/>
        <v>-249.78164026913439</v>
      </c>
    </row>
    <row r="86" spans="2:36" x14ac:dyDescent="0.25">
      <c r="B86" t="s">
        <v>14</v>
      </c>
      <c r="C86">
        <f>IF(OR($M$62,$M$48),F36,C107)</f>
        <v>-252.73950582516497</v>
      </c>
      <c r="D86">
        <f>IF(OR($M$62,$M$48),G36,D107)</f>
        <v>6.4114658420206787</v>
      </c>
      <c r="E86">
        <f>IF(OR($M$62,$M$48),H36,E107)</f>
        <v>-234.97372784597013</v>
      </c>
      <c r="G86" t="s">
        <v>104</v>
      </c>
      <c r="AA86">
        <v>83</v>
      </c>
      <c r="AB86" s="3">
        <f t="shared" si="25"/>
        <v>2.6075219024795286</v>
      </c>
      <c r="AC86">
        <f t="shared" si="26"/>
        <v>-259.02607997019328</v>
      </c>
      <c r="AD86" s="8">
        <f>$C$4+$G$4*SIN(AB86)</f>
        <v>12.233599652161661</v>
      </c>
      <c r="AE86" s="8">
        <f t="shared" si="27"/>
        <v>-221.32140034783833</v>
      </c>
      <c r="AF86" s="3">
        <f t="shared" si="28"/>
        <v>-233.91107997019324</v>
      </c>
      <c r="AG86">
        <f t="shared" si="29"/>
        <v>-266.18962095532402</v>
      </c>
      <c r="AH86" s="8">
        <f t="shared" si="30"/>
        <v>14.603317521154231</v>
      </c>
      <c r="AI86" s="8">
        <f t="shared" si="31"/>
        <v>-237.08568247884577</v>
      </c>
      <c r="AJ86" s="3">
        <f t="shared" si="32"/>
        <v>-249.935620955324</v>
      </c>
    </row>
    <row r="87" spans="2:36" x14ac:dyDescent="0.25">
      <c r="B87" t="s">
        <v>14</v>
      </c>
      <c r="C87">
        <f>IF($C$98,0,C86)</f>
        <v>0</v>
      </c>
      <c r="D87">
        <f t="shared" ref="D87:E87" si="34">IF($C$98,0,D86)</f>
        <v>0</v>
      </c>
      <c r="E87">
        <f t="shared" si="34"/>
        <v>0</v>
      </c>
      <c r="AA87">
        <v>84</v>
      </c>
      <c r="AB87" s="3">
        <f t="shared" si="25"/>
        <v>2.6389378290154264</v>
      </c>
      <c r="AC87">
        <f t="shared" si="26"/>
        <v>-259.16913469628315</v>
      </c>
      <c r="AD87" s="8">
        <f>$C$4+$G$4*SIN(AB87)</f>
        <v>11.982798018668865</v>
      </c>
      <c r="AE87" s="8">
        <f t="shared" si="27"/>
        <v>-221.57220198133115</v>
      </c>
      <c r="AF87" s="3">
        <f t="shared" si="28"/>
        <v>-234.05413469628314</v>
      </c>
      <c r="AG87">
        <f t="shared" si="29"/>
        <v>-266.33563296549147</v>
      </c>
      <c r="AH87" s="8">
        <f t="shared" si="30"/>
        <v>14.34733121674819</v>
      </c>
      <c r="AI87" s="8">
        <f t="shared" si="31"/>
        <v>-237.34166878325181</v>
      </c>
      <c r="AJ87" s="3">
        <f t="shared" si="32"/>
        <v>-250.08163296549148</v>
      </c>
    </row>
    <row r="88" spans="2:36" x14ac:dyDescent="0.25">
      <c r="AA88">
        <v>85</v>
      </c>
      <c r="AB88" s="3">
        <f t="shared" si="25"/>
        <v>2.6703537555513241</v>
      </c>
      <c r="AC88">
        <f t="shared" si="26"/>
        <v>-259.30424096381529</v>
      </c>
      <c r="AD88" s="8">
        <f>$C$4+$G$4*SIN(AB88)</f>
        <v>11.727626683106175</v>
      </c>
      <c r="AE88" s="8">
        <f t="shared" si="27"/>
        <v>-221.82737331689381</v>
      </c>
      <c r="AF88" s="3">
        <f t="shared" si="28"/>
        <v>-234.18924096381528</v>
      </c>
      <c r="AG88">
        <f t="shared" si="29"/>
        <v>-266.47353220341108</v>
      </c>
      <c r="AH88" s="8">
        <f t="shared" si="30"/>
        <v>14.086884878056688</v>
      </c>
      <c r="AI88" s="8">
        <f t="shared" si="31"/>
        <v>-237.60211512194331</v>
      </c>
      <c r="AJ88" s="3">
        <f t="shared" si="32"/>
        <v>-250.21953220341106</v>
      </c>
    </row>
    <row r="89" spans="2:36" x14ac:dyDescent="0.25">
      <c r="AA89">
        <v>86</v>
      </c>
      <c r="AB89" s="3">
        <f t="shared" si="25"/>
        <v>2.7017696820872219</v>
      </c>
      <c r="AC89">
        <f t="shared" si="26"/>
        <v>-259.43126543921517</v>
      </c>
      <c r="AD89" s="8">
        <f>$C$4+$G$4*SIN(AB89)</f>
        <v>11.468337468774585</v>
      </c>
      <c r="AE89" s="8">
        <f t="shared" si="27"/>
        <v>-222.08666253122541</v>
      </c>
      <c r="AF89" s="3">
        <f t="shared" si="28"/>
        <v>-234.31626543921519</v>
      </c>
      <c r="AG89">
        <f t="shared" si="29"/>
        <v>-266.60318257918374</v>
      </c>
      <c r="AH89" s="8">
        <f t="shared" si="30"/>
        <v>13.822235534171949</v>
      </c>
      <c r="AI89" s="8">
        <f t="shared" si="31"/>
        <v>-237.86676446582806</v>
      </c>
      <c r="AJ89" s="3">
        <f t="shared" si="32"/>
        <v>-250.34918257918372</v>
      </c>
    </row>
    <row r="90" spans="2:36" x14ac:dyDescent="0.25">
      <c r="B90" t="s">
        <v>67</v>
      </c>
      <c r="E90" t="s">
        <v>79</v>
      </c>
      <c r="AA90">
        <v>87</v>
      </c>
      <c r="AB90" s="3">
        <f t="shared" si="25"/>
        <v>2.7331856086231197</v>
      </c>
      <c r="AC90">
        <f t="shared" si="26"/>
        <v>-259.55008276466145</v>
      </c>
      <c r="AD90" s="8">
        <f>$C$4+$G$4*SIN(AB90)</f>
        <v>11.205186262824274</v>
      </c>
      <c r="AE90" s="8">
        <f t="shared" si="27"/>
        <v>-222.34981373717574</v>
      </c>
      <c r="AF90" s="3">
        <f t="shared" si="28"/>
        <v>-234.43508276466147</v>
      </c>
      <c r="AG90">
        <f t="shared" si="29"/>
        <v>-266.72445614354143</v>
      </c>
      <c r="AH90" s="8">
        <f t="shared" si="30"/>
        <v>13.553644362044881</v>
      </c>
      <c r="AI90" s="8">
        <f t="shared" si="31"/>
        <v>-238.13535563795512</v>
      </c>
      <c r="AJ90" s="3">
        <f t="shared" si="32"/>
        <v>-250.47045614354141</v>
      </c>
    </row>
    <row r="91" spans="2:36" x14ac:dyDescent="0.25">
      <c r="E91" t="s">
        <v>80</v>
      </c>
      <c r="AA91">
        <v>88</v>
      </c>
      <c r="AB91" s="3">
        <f t="shared" si="25"/>
        <v>2.7646015351590179</v>
      </c>
      <c r="AC91">
        <f t="shared" si="26"/>
        <v>-259.66057568179895</v>
      </c>
      <c r="AD91" s="8">
        <f>$C$4+$G$4*SIN(AB91)</f>
        <v>10.938432763724876</v>
      </c>
      <c r="AE91" s="8">
        <f t="shared" si="27"/>
        <v>-222.61656723627513</v>
      </c>
      <c r="AF91" s="3">
        <f t="shared" si="28"/>
        <v>-234.54557568179891</v>
      </c>
      <c r="AG91">
        <f t="shared" si="29"/>
        <v>-266.8372332141177</v>
      </c>
      <c r="AH91" s="8">
        <f t="shared" si="30"/>
        <v>13.281376428734966</v>
      </c>
      <c r="AI91" s="8">
        <f t="shared" si="31"/>
        <v>-238.40762357126502</v>
      </c>
      <c r="AJ91" s="3">
        <f t="shared" si="32"/>
        <v>-250.58323321411768</v>
      </c>
    </row>
    <row r="92" spans="2:36" x14ac:dyDescent="0.25">
      <c r="B92" t="s">
        <v>68</v>
      </c>
      <c r="C92">
        <f>G4</f>
        <v>9.1910000000000007</v>
      </c>
      <c r="D92" t="s">
        <v>81</v>
      </c>
      <c r="G92">
        <f>C92/C94</f>
        <v>0.5256397045210125</v>
      </c>
      <c r="AA92">
        <v>89</v>
      </c>
      <c r="AB92" s="3">
        <f t="shared" si="25"/>
        <v>2.7960174616949161</v>
      </c>
      <c r="AC92">
        <f t="shared" si="26"/>
        <v>-259.7626351474583</v>
      </c>
      <c r="AD92" s="8">
        <f>$C$4+$G$4*SIN(AB92)</f>
        <v>10.668340224974472</v>
      </c>
      <c r="AE92" s="8">
        <f t="shared" si="27"/>
        <v>-222.88665977502552</v>
      </c>
      <c r="AF92" s="3">
        <f t="shared" si="28"/>
        <v>-234.64763514745829</v>
      </c>
      <c r="AG92">
        <f t="shared" si="29"/>
        <v>-266.94140249355962</v>
      </c>
      <c r="AH92" s="8">
        <f t="shared" si="30"/>
        <v>13.005700429821077</v>
      </c>
      <c r="AI92" s="8">
        <f t="shared" si="31"/>
        <v>-238.68329957017892</v>
      </c>
      <c r="AJ92" s="3">
        <f t="shared" si="32"/>
        <v>-250.68740249355957</v>
      </c>
    </row>
    <row r="93" spans="2:36" x14ac:dyDescent="0.25">
      <c r="B93" t="s">
        <v>69</v>
      </c>
      <c r="C93">
        <f>G5</f>
        <v>9.3810000000000002</v>
      </c>
      <c r="D93" t="s">
        <v>82</v>
      </c>
      <c r="AA93">
        <v>90</v>
      </c>
      <c r="AB93" s="3">
        <f t="shared" si="25"/>
        <v>2.8274333882308138</v>
      </c>
      <c r="AC93">
        <f t="shared" si="26"/>
        <v>-259.85616044126874</v>
      </c>
      <c r="AD93" s="8">
        <f>$C$4+$G$4*SIN(AB93)</f>
        <v>10.395175195300142</v>
      </c>
      <c r="AE93" s="8">
        <f t="shared" si="27"/>
        <v>-223.15982480469987</v>
      </c>
      <c r="AF93" s="3">
        <f t="shared" si="28"/>
        <v>-234.74116044126876</v>
      </c>
      <c r="AG93">
        <f t="shared" si="29"/>
        <v>-267.03686117936485</v>
      </c>
      <c r="AH93" s="8">
        <f t="shared" si="30"/>
        <v>12.726888424231383</v>
      </c>
      <c r="AI93" s="8">
        <f t="shared" si="31"/>
        <v>-238.9621115757686</v>
      </c>
      <c r="AJ93" s="3">
        <f t="shared" si="32"/>
        <v>-250.78286117936483</v>
      </c>
    </row>
    <row r="94" spans="2:36" x14ac:dyDescent="0.25">
      <c r="B94" t="s">
        <v>70</v>
      </c>
      <c r="C94">
        <f>C72</f>
        <v>17.485361020007556</v>
      </c>
      <c r="D94" t="s">
        <v>83</v>
      </c>
      <c r="AA94">
        <v>91</v>
      </c>
      <c r="AB94" s="3">
        <f t="shared" si="25"/>
        <v>2.8588493147667116</v>
      </c>
      <c r="AC94">
        <f t="shared" si="26"/>
        <v>-259.94105926505677</v>
      </c>
      <c r="AD94" s="8">
        <f>$C$4+$G$4*SIN(AB94)</f>
        <v>10.119207255606559</v>
      </c>
      <c r="AE94" s="8">
        <f t="shared" si="27"/>
        <v>-223.43579274439344</v>
      </c>
      <c r="AF94" s="3">
        <f t="shared" si="28"/>
        <v>-234.82605926505678</v>
      </c>
      <c r="AG94">
        <f t="shared" si="29"/>
        <v>-267.12351506533543</v>
      </c>
      <c r="AH94" s="8">
        <f t="shared" si="30"/>
        <v>12.445215565754012</v>
      </c>
      <c r="AI94" s="8">
        <f t="shared" si="31"/>
        <v>-239.24378443424598</v>
      </c>
      <c r="AJ94" s="3">
        <f t="shared" si="32"/>
        <v>-250.86951506533541</v>
      </c>
    </row>
    <row r="95" spans="2:36" x14ac:dyDescent="0.25">
      <c r="AA95">
        <v>92</v>
      </c>
      <c r="AB95" s="3">
        <f t="shared" si="25"/>
        <v>2.8902652413026093</v>
      </c>
      <c r="AC95">
        <f t="shared" si="26"/>
        <v>-260.01724783393325</v>
      </c>
      <c r="AD95" s="8">
        <f>$C$4+$G$4*SIN(AB95)</f>
        <v>9.8407087529321835</v>
      </c>
      <c r="AE95" s="8">
        <f t="shared" si="27"/>
        <v>-223.71429124706782</v>
      </c>
      <c r="AF95" s="3">
        <f t="shared" si="28"/>
        <v>-234.90224783393325</v>
      </c>
      <c r="AG95">
        <f t="shared" si="29"/>
        <v>-267.20127863454769</v>
      </c>
      <c r="AH95" s="8">
        <f t="shared" si="30"/>
        <v>12.160959831493507</v>
      </c>
      <c r="AI95" s="8">
        <f t="shared" si="31"/>
        <v>-239.52804016850649</v>
      </c>
      <c r="AJ95" s="3">
        <f t="shared" si="32"/>
        <v>-250.94727863454767</v>
      </c>
    </row>
    <row r="96" spans="2:36" x14ac:dyDescent="0.25">
      <c r="B96" t="s">
        <v>1</v>
      </c>
      <c r="C96">
        <f>(C92*C92-C93*C93+C94*C94)/(2*C94*C94)</f>
        <v>0.49422923919952988</v>
      </c>
      <c r="E96" t="s">
        <v>78</v>
      </c>
      <c r="AA96">
        <v>93</v>
      </c>
      <c r="AB96" s="3">
        <f t="shared" si="25"/>
        <v>2.9216811678385075</v>
      </c>
      <c r="AC96">
        <f t="shared" si="26"/>
        <v>-260.08465095897901</v>
      </c>
      <c r="AD96" s="8">
        <f>$C$4+$G$4*SIN(AB96)</f>
        <v>9.5599545316756238</v>
      </c>
      <c r="AE96" s="8">
        <f t="shared" si="27"/>
        <v>-223.99504546832438</v>
      </c>
      <c r="AF96" s="3">
        <f t="shared" si="28"/>
        <v>-234.96965095897903</v>
      </c>
      <c r="AG96">
        <f t="shared" si="29"/>
        <v>-267.27007514374742</v>
      </c>
      <c r="AH96" s="8">
        <f t="shared" si="30"/>
        <v>11.874401747540967</v>
      </c>
      <c r="AI96" s="8">
        <f t="shared" si="31"/>
        <v>-239.81459825245904</v>
      </c>
      <c r="AJ96" s="3">
        <f t="shared" si="32"/>
        <v>-251.01607514374737</v>
      </c>
    </row>
    <row r="97" spans="2:36" x14ac:dyDescent="0.25">
      <c r="B97" t="s">
        <v>71</v>
      </c>
      <c r="C97">
        <f>SQRT(C92*C92-C96*C96*C94*C94)</f>
        <v>3.1295649723067598</v>
      </c>
      <c r="E97" t="s">
        <v>84</v>
      </c>
      <c r="AA97">
        <v>94</v>
      </c>
      <c r="AB97" s="3">
        <f t="shared" si="25"/>
        <v>2.9530970943744057</v>
      </c>
      <c r="AC97">
        <f t="shared" si="26"/>
        <v>-260.14320212144742</v>
      </c>
      <c r="AD97" s="8">
        <f>$C$4+$G$4*SIN(AB97)</f>
        <v>9.2772216623573946</v>
      </c>
      <c r="AE97" s="8">
        <f t="shared" si="27"/>
        <v>-224.27777833764262</v>
      </c>
      <c r="AF97" s="3">
        <f t="shared" si="28"/>
        <v>-235.02820212144738</v>
      </c>
      <c r="AG97">
        <f t="shared" si="29"/>
        <v>-267.32983669908583</v>
      </c>
      <c r="AH97" s="8">
        <f t="shared" si="30"/>
        <v>11.585824112128682</v>
      </c>
      <c r="AI97" s="8">
        <f t="shared" si="31"/>
        <v>-240.10317588787132</v>
      </c>
      <c r="AJ97" s="3">
        <f t="shared" si="32"/>
        <v>-251.07583669908581</v>
      </c>
    </row>
    <row r="98" spans="2:36" x14ac:dyDescent="0.25">
      <c r="B98" t="s">
        <v>101</v>
      </c>
      <c r="C98" t="b">
        <f>C93 &gt; C92/C94</f>
        <v>1</v>
      </c>
      <c r="AA98">
        <v>95</v>
      </c>
      <c r="AB98" s="3">
        <f t="shared" si="25"/>
        <v>2.9845130209103035</v>
      </c>
      <c r="AC98">
        <f t="shared" si="26"/>
        <v>-260.19284353840993</v>
      </c>
      <c r="AD98" s="8">
        <f>$C$4+$G$4*SIN(AB98)</f>
        <v>8.9927891681847623</v>
      </c>
      <c r="AE98" s="8">
        <f t="shared" si="27"/>
        <v>-224.56221083181524</v>
      </c>
      <c r="AF98" s="3">
        <f t="shared" si="28"/>
        <v>-235.07784353840992</v>
      </c>
      <c r="AG98">
        <f t="shared" si="29"/>
        <v>-267.38050432312298</v>
      </c>
      <c r="AH98" s="8">
        <f t="shared" si="30"/>
        <v>11.295511716542407</v>
      </c>
      <c r="AI98" s="8">
        <f t="shared" si="31"/>
        <v>-240.39348828345757</v>
      </c>
      <c r="AJ98" s="3">
        <f t="shared" si="32"/>
        <v>-251.12650432312299</v>
      </c>
    </row>
    <row r="99" spans="2:36" x14ac:dyDescent="0.25">
      <c r="AA99">
        <v>96</v>
      </c>
      <c r="AB99" s="3">
        <f t="shared" si="25"/>
        <v>3.0159289474462012</v>
      </c>
      <c r="AC99">
        <f t="shared" si="26"/>
        <v>-260.23352621978137</v>
      </c>
      <c r="AD99" s="8">
        <f>$C$4+$G$4*SIN(AB99)</f>
        <v>8.7069377496895228</v>
      </c>
      <c r="AE99" s="8">
        <f t="shared" si="27"/>
        <v>-224.84806225031048</v>
      </c>
      <c r="AF99" s="3">
        <f t="shared" si="28"/>
        <v>-235.11852621978136</v>
      </c>
      <c r="AG99">
        <f t="shared" si="29"/>
        <v>-267.42202801303114</v>
      </c>
      <c r="AH99" s="8">
        <f t="shared" si="30"/>
        <v>11.003751064066741</v>
      </c>
      <c r="AI99" s="8">
        <f t="shared" si="31"/>
        <v>-240.68524893593326</v>
      </c>
      <c r="AJ99" s="3">
        <f t="shared" si="32"/>
        <v>-251.16802801303112</v>
      </c>
    </row>
    <row r="100" spans="2:36" x14ac:dyDescent="0.25">
      <c r="C100" t="s">
        <v>1</v>
      </c>
      <c r="D100" t="s">
        <v>2</v>
      </c>
      <c r="E100" t="s">
        <v>3</v>
      </c>
      <c r="AA100">
        <v>97</v>
      </c>
      <c r="AB100" s="3">
        <f t="shared" si="25"/>
        <v>3.0473448739820994</v>
      </c>
      <c r="AC100">
        <f t="shared" si="26"/>
        <v>-260.26521001666691</v>
      </c>
      <c r="AD100" s="8">
        <f>$C$4+$G$4*SIN(AB100)</f>
        <v>8.4199495077104647</v>
      </c>
      <c r="AE100" s="8">
        <f t="shared" si="27"/>
        <v>-225.13505049228954</v>
      </c>
      <c r="AF100" s="3">
        <f t="shared" si="28"/>
        <v>-235.1502100166669</v>
      </c>
      <c r="AG100">
        <f t="shared" si="29"/>
        <v>-267.4543667899415</v>
      </c>
      <c r="AH100" s="8">
        <f t="shared" si="30"/>
        <v>10.710830087240982</v>
      </c>
      <c r="AI100" s="8">
        <f t="shared" si="31"/>
        <v>-240.978169912759</v>
      </c>
      <c r="AJ100" s="3">
        <f t="shared" si="32"/>
        <v>-251.20036678994148</v>
      </c>
    </row>
    <row r="101" spans="2:36" x14ac:dyDescent="0.25">
      <c r="B101" t="s">
        <v>77</v>
      </c>
      <c r="C101">
        <f>B4</f>
        <v>-251.11500000000001</v>
      </c>
      <c r="D101">
        <f>C4</f>
        <v>7.5549999999999997</v>
      </c>
      <c r="E101">
        <f>D4</f>
        <v>-226</v>
      </c>
      <c r="AA101">
        <v>98</v>
      </c>
      <c r="AB101" s="3">
        <f t="shared" si="25"/>
        <v>3.0787608005179972</v>
      </c>
      <c r="AC101">
        <f t="shared" si="26"/>
        <v>-260.28786366098427</v>
      </c>
      <c r="AD101" s="8">
        <f>$C$4+$G$4*SIN(AB101)</f>
        <v>8.1321076649939208</v>
      </c>
      <c r="AE101" s="8">
        <f t="shared" si="27"/>
        <v>-225.42289233500608</v>
      </c>
      <c r="AF101" s="3">
        <f t="shared" si="28"/>
        <v>-235.17286366098423</v>
      </c>
      <c r="AG101">
        <f t="shared" si="29"/>
        <v>-267.47748873938565</v>
      </c>
      <c r="AH101" s="8">
        <f t="shared" si="30"/>
        <v>10.41703786370449</v>
      </c>
      <c r="AI101" s="8">
        <f t="shared" si="31"/>
        <v>-241.27196213629549</v>
      </c>
      <c r="AJ101" s="3">
        <f t="shared" si="32"/>
        <v>-251.2234887393856</v>
      </c>
    </row>
    <row r="102" spans="2:36" x14ac:dyDescent="0.25">
      <c r="B102" t="s">
        <v>73</v>
      </c>
      <c r="C102">
        <f>B5-B4</f>
        <v>-7</v>
      </c>
      <c r="D102">
        <f>C5-C4</f>
        <v>2.2729999999999997</v>
      </c>
      <c r="E102">
        <f>D5-D4</f>
        <v>-15.86099999999999</v>
      </c>
      <c r="AA102">
        <v>99</v>
      </c>
      <c r="AB102" s="3">
        <f t="shared" si="25"/>
        <v>3.1101767270538954</v>
      </c>
      <c r="AC102">
        <f t="shared" si="26"/>
        <v>-260.30146479632145</v>
      </c>
      <c r="AD102" s="8">
        <f>$C$4+$G$4*SIN(AB102)</f>
        <v>7.8436962866870763</v>
      </c>
      <c r="AE102" s="8">
        <f t="shared" si="27"/>
        <v>-225.71130371331293</v>
      </c>
      <c r="AF102" s="3">
        <f t="shared" si="28"/>
        <v>-235.18646479632145</v>
      </c>
      <c r="AG102">
        <f t="shared" si="29"/>
        <v>-267.49137104279095</v>
      </c>
      <c r="AH102" s="8">
        <f t="shared" si="30"/>
        <v>10.12266433091192</v>
      </c>
      <c r="AI102" s="8">
        <f t="shared" si="31"/>
        <v>-241.56633566908806</v>
      </c>
      <c r="AJ102" s="3">
        <f t="shared" si="32"/>
        <v>-251.23737104279093</v>
      </c>
    </row>
    <row r="103" spans="2:36" x14ac:dyDescent="0.25">
      <c r="B103" t="s">
        <v>72</v>
      </c>
      <c r="C103">
        <f>B4+$C$96*C102</f>
        <v>-254.57460467439671</v>
      </c>
      <c r="D103">
        <f>C4+$C$96*D102</f>
        <v>8.678383060700531</v>
      </c>
      <c r="E103">
        <f>D4+$C$96*E102</f>
        <v>-233.83896996294374</v>
      </c>
      <c r="AA103">
        <v>100</v>
      </c>
      <c r="AB103" s="3">
        <f t="shared" si="25"/>
        <v>3.1415926535897931</v>
      </c>
      <c r="AC103">
        <f t="shared" si="26"/>
        <v>-260.30599999999998</v>
      </c>
      <c r="AD103" s="8">
        <f>$C$4+$G$4*SIN(AB103)</f>
        <v>7.5550000000000006</v>
      </c>
      <c r="AE103" s="8">
        <f t="shared" si="27"/>
        <v>-226</v>
      </c>
      <c r="AF103" s="3">
        <f t="shared" si="28"/>
        <v>-235.191</v>
      </c>
      <c r="AG103">
        <f t="shared" si="29"/>
        <v>-267.49599999999998</v>
      </c>
      <c r="AH103" s="8">
        <f t="shared" si="30"/>
        <v>9.8280000000000012</v>
      </c>
      <c r="AI103" s="8">
        <f t="shared" si="31"/>
        <v>-241.86099999999999</v>
      </c>
      <c r="AJ103" s="3">
        <f t="shared" si="32"/>
        <v>-251.24199999999999</v>
      </c>
    </row>
    <row r="104" spans="2:36" x14ac:dyDescent="0.25">
      <c r="B104" t="s">
        <v>76</v>
      </c>
      <c r="C104">
        <f>B8</f>
        <v>-251.816</v>
      </c>
      <c r="D104">
        <f>C8</f>
        <v>3.919</v>
      </c>
      <c r="E104">
        <f>D8</f>
        <v>-239.82599999999999</v>
      </c>
      <c r="AA104">
        <v>101</v>
      </c>
      <c r="AB104" s="3">
        <f t="shared" si="25"/>
        <v>3.1730085801256909</v>
      </c>
      <c r="AC104">
        <f t="shared" si="26"/>
        <v>-260.30146479632145</v>
      </c>
      <c r="AD104" s="8">
        <f>$C$4+$G$4*SIN(AB104)</f>
        <v>7.2663037133129249</v>
      </c>
      <c r="AE104" s="8">
        <f t="shared" si="27"/>
        <v>-226.28869628668707</v>
      </c>
      <c r="AF104" s="3">
        <f t="shared" si="28"/>
        <v>-235.18646479632145</v>
      </c>
      <c r="AG104">
        <f t="shared" si="29"/>
        <v>-267.49137104279095</v>
      </c>
      <c r="AH104" s="8">
        <f t="shared" si="30"/>
        <v>9.5333356690880802</v>
      </c>
      <c r="AI104" s="8">
        <f t="shared" si="31"/>
        <v>-242.15566433091192</v>
      </c>
      <c r="AJ104" s="3">
        <f t="shared" si="32"/>
        <v>-251.23737104279093</v>
      </c>
    </row>
    <row r="105" spans="2:36" x14ac:dyDescent="0.25">
      <c r="B105" t="s">
        <v>87</v>
      </c>
      <c r="C105">
        <f>C101+$C$112*C102</f>
        <v>-256.05896067088196</v>
      </c>
      <c r="D105">
        <f>D101+$C$112*D102</f>
        <v>9.1603746578449474</v>
      </c>
      <c r="E105">
        <f>E101+$C$112*E102</f>
        <v>-237.20230860012262</v>
      </c>
      <c r="F105" t="s">
        <v>88</v>
      </c>
      <c r="AA105">
        <v>102</v>
      </c>
      <c r="AB105" s="3">
        <f t="shared" si="25"/>
        <v>3.2044245066615891</v>
      </c>
      <c r="AC105">
        <f t="shared" si="26"/>
        <v>-260.28786366098427</v>
      </c>
      <c r="AD105" s="8">
        <f>$C$4+$G$4*SIN(AB105)</f>
        <v>6.9778923350060804</v>
      </c>
      <c r="AE105" s="8">
        <f t="shared" si="27"/>
        <v>-226.57710766499392</v>
      </c>
      <c r="AF105" s="3">
        <f t="shared" si="28"/>
        <v>-235.17286366098423</v>
      </c>
      <c r="AG105">
        <f t="shared" si="29"/>
        <v>-267.47748873938565</v>
      </c>
      <c r="AH105" s="8">
        <f t="shared" si="30"/>
        <v>9.2389621362955108</v>
      </c>
      <c r="AI105" s="8">
        <f t="shared" si="31"/>
        <v>-242.45003786370447</v>
      </c>
      <c r="AJ105" s="3">
        <f t="shared" si="32"/>
        <v>-251.2234887393856</v>
      </c>
    </row>
    <row r="106" spans="2:36" x14ac:dyDescent="0.25">
      <c r="B106" t="s">
        <v>89</v>
      </c>
      <c r="C106">
        <f>C104-C105</f>
        <v>4.2429606708819563</v>
      </c>
      <c r="D106">
        <f>D104-D105</f>
        <v>-5.2413746578449469</v>
      </c>
      <c r="E106">
        <f>E104-E105</f>
        <v>-2.623691399877373</v>
      </c>
      <c r="AA106">
        <v>103</v>
      </c>
      <c r="AB106" s="3">
        <f t="shared" si="25"/>
        <v>3.2358404331974868</v>
      </c>
      <c r="AC106">
        <f t="shared" si="26"/>
        <v>-260.26521001666691</v>
      </c>
      <c r="AD106" s="8">
        <f>$C$4+$G$4*SIN(AB106)</f>
        <v>6.6900504922895365</v>
      </c>
      <c r="AE106" s="8">
        <f t="shared" si="27"/>
        <v>-226.86494950771046</v>
      </c>
      <c r="AF106" s="3">
        <f t="shared" si="28"/>
        <v>-235.1502100166669</v>
      </c>
      <c r="AG106">
        <f t="shared" si="29"/>
        <v>-267.4543667899415</v>
      </c>
      <c r="AH106" s="8">
        <f t="shared" si="30"/>
        <v>8.9451699127590185</v>
      </c>
      <c r="AI106" s="8">
        <f t="shared" si="31"/>
        <v>-242.74383008724098</v>
      </c>
      <c r="AJ106" s="3">
        <f t="shared" si="32"/>
        <v>-251.20036678994148</v>
      </c>
    </row>
    <row r="107" spans="2:36" x14ac:dyDescent="0.25">
      <c r="B107" t="s">
        <v>14</v>
      </c>
      <c r="C107">
        <f>C103+$C$114*C106</f>
        <v>-252.73950582516497</v>
      </c>
      <c r="D107">
        <f>D103+$C$114*D106</f>
        <v>6.4114658420206787</v>
      </c>
      <c r="E107">
        <f>E103+$C$114*E106</f>
        <v>-234.97372784597013</v>
      </c>
      <c r="AA107">
        <v>104</v>
      </c>
      <c r="AB107" s="3">
        <f t="shared" si="25"/>
        <v>3.267256359733385</v>
      </c>
      <c r="AC107">
        <f t="shared" si="26"/>
        <v>-260.23352621978137</v>
      </c>
      <c r="AD107" s="8">
        <f>$C$4+$G$4*SIN(AB107)</f>
        <v>6.4030622503104793</v>
      </c>
      <c r="AE107" s="8">
        <f t="shared" si="27"/>
        <v>-227.15193774968952</v>
      </c>
      <c r="AF107" s="3">
        <f t="shared" si="28"/>
        <v>-235.11852621978136</v>
      </c>
      <c r="AG107">
        <f t="shared" si="29"/>
        <v>-267.42202801303114</v>
      </c>
      <c r="AH107" s="8">
        <f t="shared" si="30"/>
        <v>8.6522489359332617</v>
      </c>
      <c r="AI107" s="8">
        <f t="shared" si="31"/>
        <v>-243.03675106406672</v>
      </c>
      <c r="AJ107" s="3">
        <f t="shared" si="32"/>
        <v>-251.16802801303112</v>
      </c>
    </row>
    <row r="108" spans="2:36" x14ac:dyDescent="0.25">
      <c r="AA108">
        <v>105</v>
      </c>
      <c r="AB108" s="3">
        <f t="shared" si="25"/>
        <v>3.2986722862692828</v>
      </c>
      <c r="AC108">
        <f t="shared" si="26"/>
        <v>-260.19284353840993</v>
      </c>
      <c r="AD108" s="8">
        <f>$C$4+$G$4*SIN(AB108)</f>
        <v>6.1172108318152389</v>
      </c>
      <c r="AE108" s="8">
        <f t="shared" si="27"/>
        <v>-227.43778916818476</v>
      </c>
      <c r="AF108" s="3">
        <f t="shared" si="28"/>
        <v>-235.07784353840992</v>
      </c>
      <c r="AG108">
        <f t="shared" si="29"/>
        <v>-267.38050432312298</v>
      </c>
      <c r="AH108" s="8">
        <f t="shared" si="30"/>
        <v>8.3604882834575953</v>
      </c>
      <c r="AI108" s="8">
        <f t="shared" si="31"/>
        <v>-243.32851171654241</v>
      </c>
      <c r="AJ108" s="3">
        <f t="shared" si="32"/>
        <v>-251.12650432312299</v>
      </c>
    </row>
    <row r="109" spans="2:36" x14ac:dyDescent="0.25">
      <c r="AA109">
        <v>106</v>
      </c>
      <c r="AB109" s="3">
        <f t="shared" si="25"/>
        <v>3.330088212805181</v>
      </c>
      <c r="AC109">
        <f t="shared" si="26"/>
        <v>-260.14320212144736</v>
      </c>
      <c r="AD109" s="8">
        <f>$C$4+$G$4*SIN(AB109)</f>
        <v>5.832778337642603</v>
      </c>
      <c r="AE109" s="8">
        <f t="shared" si="27"/>
        <v>-227.72222166235738</v>
      </c>
      <c r="AF109" s="3">
        <f t="shared" si="28"/>
        <v>-235.02820212144738</v>
      </c>
      <c r="AG109">
        <f t="shared" si="29"/>
        <v>-267.32983669908583</v>
      </c>
      <c r="AH109" s="8">
        <f t="shared" si="30"/>
        <v>8.070175887871315</v>
      </c>
      <c r="AI109" s="8">
        <f t="shared" si="31"/>
        <v>-243.61882411212866</v>
      </c>
      <c r="AJ109" s="3">
        <f t="shared" si="32"/>
        <v>-251.07583669908581</v>
      </c>
    </row>
    <row r="110" spans="2:36" x14ac:dyDescent="0.25">
      <c r="B110" t="s">
        <v>85</v>
      </c>
      <c r="C110">
        <f>(C104-C101)*C102</f>
        <v>4.9069999999999538</v>
      </c>
      <c r="D110">
        <f>(D104-D101)*D102</f>
        <v>-8.2646279999999983</v>
      </c>
      <c r="E110">
        <f>(E104-E101)*E102</f>
        <v>219.29418599999977</v>
      </c>
      <c r="F110">
        <f>C110+D110+E110</f>
        <v>215.93655799999974</v>
      </c>
      <c r="AA110">
        <v>107</v>
      </c>
      <c r="AB110" s="3">
        <f t="shared" si="25"/>
        <v>3.3615041393410787</v>
      </c>
      <c r="AC110">
        <f t="shared" si="26"/>
        <v>-260.08465095897901</v>
      </c>
      <c r="AD110" s="8">
        <f>$C$4+$G$4*SIN(AB110)</f>
        <v>5.5500454683243774</v>
      </c>
      <c r="AE110" s="8">
        <f t="shared" si="27"/>
        <v>-228.00495453167562</v>
      </c>
      <c r="AF110" s="3">
        <f t="shared" si="28"/>
        <v>-234.96965095897903</v>
      </c>
      <c r="AG110">
        <f t="shared" si="29"/>
        <v>-267.27007514374742</v>
      </c>
      <c r="AH110" s="8">
        <f t="shared" si="30"/>
        <v>7.7815982524590339</v>
      </c>
      <c r="AI110" s="8">
        <f t="shared" si="31"/>
        <v>-243.90740174754094</v>
      </c>
      <c r="AJ110" s="3">
        <f t="shared" si="32"/>
        <v>-251.01607514374737</v>
      </c>
    </row>
    <row r="111" spans="2:36" x14ac:dyDescent="0.25">
      <c r="B111" t="s">
        <v>86</v>
      </c>
      <c r="C111">
        <f>C102*C102</f>
        <v>49</v>
      </c>
      <c r="D111">
        <f>D102*D102</f>
        <v>5.1665289999999988</v>
      </c>
      <c r="E111">
        <f>E102*E102</f>
        <v>251.57132099999967</v>
      </c>
      <c r="F111">
        <f>C111+D111+E111</f>
        <v>305.73784999999964</v>
      </c>
      <c r="AA111">
        <v>108</v>
      </c>
      <c r="AB111" s="3">
        <f t="shared" si="25"/>
        <v>3.3929200658769765</v>
      </c>
      <c r="AC111">
        <f t="shared" si="26"/>
        <v>-260.01724783393325</v>
      </c>
      <c r="AD111" s="8">
        <f>$C$4+$G$4*SIN(AB111)</f>
        <v>5.2692912470678213</v>
      </c>
      <c r="AE111" s="8">
        <f t="shared" si="27"/>
        <v>-228.28570875293218</v>
      </c>
      <c r="AF111" s="3">
        <f t="shared" si="28"/>
        <v>-234.90224783393325</v>
      </c>
      <c r="AG111">
        <f t="shared" si="29"/>
        <v>-267.20127863454769</v>
      </c>
      <c r="AH111" s="8">
        <f t="shared" si="30"/>
        <v>7.4950401685064989</v>
      </c>
      <c r="AI111" s="8">
        <f t="shared" si="31"/>
        <v>-244.19395983149349</v>
      </c>
      <c r="AJ111" s="3">
        <f t="shared" si="32"/>
        <v>-250.94727863454767</v>
      </c>
    </row>
    <row r="112" spans="2:36" x14ac:dyDescent="0.25">
      <c r="B112" t="s">
        <v>30</v>
      </c>
      <c r="C112">
        <f>F110/F111</f>
        <v>0.70628009584027618</v>
      </c>
      <c r="AA112">
        <v>109</v>
      </c>
      <c r="AB112" s="3">
        <f t="shared" si="25"/>
        <v>3.4243359924128742</v>
      </c>
      <c r="AC112">
        <f t="shared" si="26"/>
        <v>-259.94105926505682</v>
      </c>
      <c r="AD112" s="8">
        <f>$C$4+$G$4*SIN(AB112)</f>
        <v>4.9907927443934472</v>
      </c>
      <c r="AE112" s="8">
        <f t="shared" si="27"/>
        <v>-228.56420725560656</v>
      </c>
      <c r="AF112" s="3">
        <f t="shared" si="28"/>
        <v>-234.82605926505678</v>
      </c>
      <c r="AG112">
        <f t="shared" si="29"/>
        <v>-267.12351506533543</v>
      </c>
      <c r="AH112" s="8">
        <f t="shared" si="30"/>
        <v>7.2107844342459932</v>
      </c>
      <c r="AI112" s="8">
        <f t="shared" si="31"/>
        <v>-244.478215565754</v>
      </c>
      <c r="AJ112" s="3">
        <f t="shared" si="32"/>
        <v>-250.86951506533541</v>
      </c>
    </row>
    <row r="113" spans="1:36" x14ac:dyDescent="0.25">
      <c r="AA113">
        <v>110</v>
      </c>
      <c r="AB113" s="3">
        <f t="shared" si="25"/>
        <v>3.4557519189487724</v>
      </c>
      <c r="AC113">
        <f t="shared" si="26"/>
        <v>-259.85616044126874</v>
      </c>
      <c r="AD113" s="8">
        <f>$C$4+$G$4*SIN(AB113)</f>
        <v>4.7148248046998589</v>
      </c>
      <c r="AE113" s="8">
        <f t="shared" si="27"/>
        <v>-228.84017519530013</v>
      </c>
      <c r="AF113" s="3">
        <f t="shared" si="28"/>
        <v>-234.74116044126876</v>
      </c>
      <c r="AG113">
        <f t="shared" si="29"/>
        <v>-267.03686117936485</v>
      </c>
      <c r="AH113" s="8">
        <f t="shared" si="30"/>
        <v>6.9291115757686192</v>
      </c>
      <c r="AI113" s="8">
        <f t="shared" si="31"/>
        <v>-244.75988842423138</v>
      </c>
      <c r="AJ113" s="3">
        <f t="shared" si="32"/>
        <v>-250.78286117936483</v>
      </c>
    </row>
    <row r="114" spans="1:36" x14ac:dyDescent="0.25">
      <c r="B114" t="s">
        <v>62</v>
      </c>
      <c r="C114">
        <f>C97/SQRT(C106*C106+D106*D106+E106*E106)</f>
        <v>0.43250432694920571</v>
      </c>
      <c r="AA114">
        <v>111</v>
      </c>
      <c r="AB114" s="3">
        <f t="shared" si="25"/>
        <v>3.4871678454846706</v>
      </c>
      <c r="AC114">
        <f t="shared" si="26"/>
        <v>-259.7626351474583</v>
      </c>
      <c r="AD114" s="8">
        <f>$C$4+$G$4*SIN(AB114)</f>
        <v>4.441659775025526</v>
      </c>
      <c r="AE114" s="8">
        <f t="shared" si="27"/>
        <v>-229.11334022497448</v>
      </c>
      <c r="AF114" s="3">
        <f t="shared" si="28"/>
        <v>-234.64763514745829</v>
      </c>
      <c r="AG114">
        <f t="shared" si="29"/>
        <v>-266.94140249355962</v>
      </c>
      <c r="AH114" s="8">
        <f t="shared" si="30"/>
        <v>6.6502995701789196</v>
      </c>
      <c r="AI114" s="8">
        <f t="shared" si="31"/>
        <v>-245.03870042982106</v>
      </c>
      <c r="AJ114" s="3">
        <f t="shared" si="32"/>
        <v>-250.68740249355957</v>
      </c>
    </row>
    <row r="115" spans="1:36" x14ac:dyDescent="0.25">
      <c r="AA115">
        <v>112</v>
      </c>
      <c r="AB115" s="3">
        <f t="shared" si="25"/>
        <v>3.5185837720205684</v>
      </c>
      <c r="AC115">
        <f t="shared" si="26"/>
        <v>-259.66057568179895</v>
      </c>
      <c r="AD115" s="8">
        <f>$C$4+$G$4*SIN(AB115)</f>
        <v>4.1715672362751253</v>
      </c>
      <c r="AE115" s="8">
        <f t="shared" si="27"/>
        <v>-229.38343276372487</v>
      </c>
      <c r="AF115" s="3">
        <f t="shared" si="28"/>
        <v>-234.54557568179891</v>
      </c>
      <c r="AG115">
        <f t="shared" si="29"/>
        <v>-266.8372332141177</v>
      </c>
      <c r="AH115" s="8">
        <f t="shared" si="30"/>
        <v>6.3746235712650359</v>
      </c>
      <c r="AI115" s="8">
        <f t="shared" si="31"/>
        <v>-245.31437642873496</v>
      </c>
      <c r="AJ115" s="3">
        <f t="shared" si="32"/>
        <v>-250.58323321411768</v>
      </c>
    </row>
    <row r="116" spans="1:36" ht="15.75" thickBo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AA116">
        <v>113</v>
      </c>
      <c r="AB116" s="3">
        <f t="shared" si="25"/>
        <v>3.5499996985564661</v>
      </c>
      <c r="AC116">
        <f t="shared" si="26"/>
        <v>-259.55008276466151</v>
      </c>
      <c r="AD116" s="8">
        <f>$C$4+$G$4*SIN(AB116)</f>
        <v>3.9048137371757328</v>
      </c>
      <c r="AE116" s="8">
        <f t="shared" si="27"/>
        <v>-229.65018626282426</v>
      </c>
      <c r="AF116" s="3">
        <f t="shared" si="28"/>
        <v>-234.43508276466147</v>
      </c>
      <c r="AG116">
        <f t="shared" si="29"/>
        <v>-266.72445614354143</v>
      </c>
      <c r="AH116" s="8">
        <f t="shared" si="30"/>
        <v>6.1023556379551245</v>
      </c>
      <c r="AI116" s="8">
        <f t="shared" si="31"/>
        <v>-245.58664436204486</v>
      </c>
      <c r="AJ116" s="3">
        <f t="shared" si="32"/>
        <v>-250.47045614354141</v>
      </c>
    </row>
    <row r="117" spans="1:36" x14ac:dyDescent="0.25">
      <c r="AA117">
        <v>114</v>
      </c>
      <c r="AB117" s="3">
        <f t="shared" si="25"/>
        <v>3.5814156250923639</v>
      </c>
      <c r="AC117">
        <f t="shared" si="26"/>
        <v>-259.43126543921522</v>
      </c>
      <c r="AD117" s="8">
        <f>$C$4+$G$4*SIN(AB117)</f>
        <v>3.6416625312254203</v>
      </c>
      <c r="AE117" s="8">
        <f t="shared" si="27"/>
        <v>-229.91333746877459</v>
      </c>
      <c r="AF117" s="3">
        <f t="shared" si="28"/>
        <v>-234.31626543921519</v>
      </c>
      <c r="AG117">
        <f t="shared" si="29"/>
        <v>-266.60318257918374</v>
      </c>
      <c r="AH117" s="8">
        <f t="shared" si="30"/>
        <v>5.8337644658280565</v>
      </c>
      <c r="AI117" s="8">
        <f t="shared" si="31"/>
        <v>-245.85523553417192</v>
      </c>
      <c r="AJ117" s="3">
        <f t="shared" si="32"/>
        <v>-250.34918257918372</v>
      </c>
    </row>
    <row r="118" spans="1:36" x14ac:dyDescent="0.25">
      <c r="AA118">
        <v>115</v>
      </c>
      <c r="AB118" s="3">
        <f t="shared" si="25"/>
        <v>3.6128315516282625</v>
      </c>
      <c r="AC118">
        <f t="shared" si="26"/>
        <v>-259.30424096381529</v>
      </c>
      <c r="AD118" s="8">
        <f>$C$4+$G$4*SIN(AB118)</f>
        <v>3.3823733168938226</v>
      </c>
      <c r="AE118" s="8">
        <f t="shared" si="27"/>
        <v>-230.17262668310619</v>
      </c>
      <c r="AF118" s="3">
        <f t="shared" si="28"/>
        <v>-234.18924096381528</v>
      </c>
      <c r="AG118">
        <f t="shared" si="29"/>
        <v>-266.47353220341108</v>
      </c>
      <c r="AH118" s="8">
        <f t="shared" si="30"/>
        <v>5.5691151219433079</v>
      </c>
      <c r="AI118" s="8">
        <f t="shared" si="31"/>
        <v>-246.11988487805669</v>
      </c>
      <c r="AJ118" s="3">
        <f t="shared" si="32"/>
        <v>-250.21953220341106</v>
      </c>
    </row>
    <row r="119" spans="1:36" x14ac:dyDescent="0.25">
      <c r="B119" t="s">
        <v>100</v>
      </c>
      <c r="F119" t="s">
        <v>14</v>
      </c>
      <c r="AA119">
        <v>116</v>
      </c>
      <c r="AB119" s="3">
        <f t="shared" si="25"/>
        <v>3.6442474781641603</v>
      </c>
      <c r="AC119">
        <f t="shared" si="26"/>
        <v>-259.16913469628315</v>
      </c>
      <c r="AD119" s="8">
        <f>$C$4+$G$4*SIN(AB119)</f>
        <v>3.1272019813311331</v>
      </c>
      <c r="AE119" s="8">
        <f t="shared" si="27"/>
        <v>-230.42779801866885</v>
      </c>
      <c r="AF119" s="3">
        <f t="shared" si="28"/>
        <v>-234.05413469628314</v>
      </c>
      <c r="AG119">
        <f t="shared" si="29"/>
        <v>-266.33563296549147</v>
      </c>
      <c r="AH119" s="8">
        <f t="shared" si="30"/>
        <v>5.3086687832518074</v>
      </c>
      <c r="AI119" s="8">
        <f t="shared" si="31"/>
        <v>-246.38033121674817</v>
      </c>
      <c r="AJ119" s="3">
        <f t="shared" si="32"/>
        <v>-250.08163296549148</v>
      </c>
    </row>
    <row r="120" spans="1:36" x14ac:dyDescent="0.25">
      <c r="F120" t="s">
        <v>1</v>
      </c>
      <c r="G120" t="s">
        <v>2</v>
      </c>
      <c r="H120" t="s">
        <v>3</v>
      </c>
      <c r="AA120">
        <v>117</v>
      </c>
      <c r="AB120" s="3">
        <f t="shared" si="25"/>
        <v>3.675663404700058</v>
      </c>
      <c r="AC120">
        <f t="shared" si="26"/>
        <v>-259.02607997019328</v>
      </c>
      <c r="AD120" s="8">
        <f>$C$4+$G$4*SIN(AB120)</f>
        <v>2.876400347838338</v>
      </c>
      <c r="AE120" s="8">
        <f t="shared" si="27"/>
        <v>-230.67859965216167</v>
      </c>
      <c r="AF120" s="3">
        <f t="shared" si="28"/>
        <v>-233.91107997019324</v>
      </c>
      <c r="AG120">
        <f t="shared" si="29"/>
        <v>-266.18962095532402</v>
      </c>
      <c r="AH120" s="8">
        <f t="shared" si="30"/>
        <v>5.0526824788457674</v>
      </c>
      <c r="AI120" s="8">
        <f t="shared" si="31"/>
        <v>-246.63631752115421</v>
      </c>
      <c r="AJ120" s="3">
        <f t="shared" si="32"/>
        <v>-249.935620955324</v>
      </c>
    </row>
    <row r="121" spans="1:36" x14ac:dyDescent="0.25">
      <c r="F121">
        <f>IF($C$98,C127,C86)</f>
        <v>-251.56513358459677</v>
      </c>
      <c r="G121">
        <f>IF($C$98,D127,0)</f>
        <v>5.2202129620629929</v>
      </c>
      <c r="H121">
        <f>IF($C$98,E127,0)</f>
        <v>-234.87809834612679</v>
      </c>
      <c r="I121" t="s">
        <v>103</v>
      </c>
      <c r="AA121">
        <v>118</v>
      </c>
      <c r="AB121" s="3">
        <f t="shared" si="25"/>
        <v>3.7070793312359558</v>
      </c>
      <c r="AC121">
        <f t="shared" si="26"/>
        <v>-258.875217963289</v>
      </c>
      <c r="AD121" s="8">
        <f>$C$4+$G$4*SIN(AB121)</f>
        <v>2.6302159273480434</v>
      </c>
      <c r="AE121" s="8">
        <f t="shared" si="27"/>
        <v>-230.92478407265196</v>
      </c>
      <c r="AF121" s="3">
        <f t="shared" si="28"/>
        <v>-233.76021796328902</v>
      </c>
      <c r="AG121">
        <f t="shared" si="29"/>
        <v>-266.03564026913443</v>
      </c>
      <c r="AH121" s="8">
        <f t="shared" si="30"/>
        <v>4.8014088363020333</v>
      </c>
      <c r="AI121" s="8">
        <f t="shared" si="31"/>
        <v>-246.88759116369795</v>
      </c>
      <c r="AJ121" s="3">
        <f t="shared" si="32"/>
        <v>-249.78164026913439</v>
      </c>
    </row>
    <row r="122" spans="1:36" x14ac:dyDescent="0.25">
      <c r="AA122">
        <v>119</v>
      </c>
      <c r="AB122" s="3">
        <f t="shared" si="25"/>
        <v>3.7384952577718535</v>
      </c>
      <c r="AC122">
        <f t="shared" si="26"/>
        <v>-258.71669755815753</v>
      </c>
      <c r="AD122" s="8">
        <f>$C$4+$G$4*SIN(AB122)</f>
        <v>2.3888916741610702</v>
      </c>
      <c r="AE122" s="8">
        <f t="shared" si="27"/>
        <v>-231.16610832583893</v>
      </c>
      <c r="AF122" s="3">
        <f t="shared" si="28"/>
        <v>-233.6016975581575</v>
      </c>
      <c r="AG122">
        <f t="shared" si="29"/>
        <v>-265.87384286726967</v>
      </c>
      <c r="AH122" s="8">
        <f t="shared" si="30"/>
        <v>4.5550958323691653</v>
      </c>
      <c r="AI122" s="8">
        <f t="shared" si="31"/>
        <v>-247.13390416763082</v>
      </c>
      <c r="AJ122" s="3">
        <f t="shared" si="32"/>
        <v>-249.61984286726965</v>
      </c>
    </row>
    <row r="123" spans="1:36" x14ac:dyDescent="0.25">
      <c r="C123" t="s">
        <v>1</v>
      </c>
      <c r="D123" t="s">
        <v>2</v>
      </c>
      <c r="E123" t="s">
        <v>3</v>
      </c>
      <c r="AA123">
        <v>120</v>
      </c>
      <c r="AB123" s="3">
        <f t="shared" si="25"/>
        <v>3.7699111843077513</v>
      </c>
      <c r="AC123">
        <f t="shared" si="26"/>
        <v>-258.55067519530013</v>
      </c>
      <c r="AD123" s="8">
        <f>$C$4+$G$4*SIN(AB123)</f>
        <v>2.152665746179883</v>
      </c>
      <c r="AE123" s="8">
        <f t="shared" si="27"/>
        <v>-231.40233425382013</v>
      </c>
      <c r="AF123" s="3">
        <f t="shared" si="28"/>
        <v>-233.43567519530015</v>
      </c>
      <c r="AG123">
        <f t="shared" si="29"/>
        <v>-265.70438842423141</v>
      </c>
      <c r="AH123" s="8">
        <f t="shared" si="30"/>
        <v>4.3139865482443129</v>
      </c>
      <c r="AI123" s="8">
        <f t="shared" si="31"/>
        <v>-247.37501345175568</v>
      </c>
      <c r="AJ123" s="3">
        <f t="shared" si="32"/>
        <v>-249.45038842423136</v>
      </c>
    </row>
    <row r="124" spans="1:36" x14ac:dyDescent="0.25">
      <c r="B124" t="s">
        <v>77</v>
      </c>
      <c r="C124">
        <f>IF($G$4&lt;$G$5,B4,B5)</f>
        <v>-251.11500000000001</v>
      </c>
      <c r="D124">
        <f t="shared" ref="D124:E124" si="35">IF($G$4&lt;$G$5,C4,C5)</f>
        <v>7.5549999999999997</v>
      </c>
      <c r="E124">
        <f t="shared" si="35"/>
        <v>-226</v>
      </c>
      <c r="AA124">
        <v>121</v>
      </c>
      <c r="AB124" s="3">
        <f t="shared" si="25"/>
        <v>3.8013271108436499</v>
      </c>
      <c r="AC124">
        <f t="shared" si="26"/>
        <v>-258.37731471874497</v>
      </c>
      <c r="AD124" s="8">
        <f>$C$4+$G$4*SIN(AB124)</f>
        <v>1.9217712698754914</v>
      </c>
      <c r="AE124" s="8">
        <f t="shared" si="27"/>
        <v>-231.6332287301245</v>
      </c>
      <c r="AF124" s="3">
        <f t="shared" si="28"/>
        <v>-233.26231471874496</v>
      </c>
      <c r="AG124">
        <f t="shared" si="29"/>
        <v>-265.52744417109636</v>
      </c>
      <c r="AH124" s="8">
        <f t="shared" si="30"/>
        <v>4.0783189296814255</v>
      </c>
      <c r="AI124" s="8">
        <f t="shared" si="31"/>
        <v>-247.61068107031858</v>
      </c>
      <c r="AJ124" s="3">
        <f t="shared" si="32"/>
        <v>-249.27344417109634</v>
      </c>
    </row>
    <row r="125" spans="1:36" x14ac:dyDescent="0.25">
      <c r="B125" t="s">
        <v>8</v>
      </c>
      <c r="C125">
        <f>B8</f>
        <v>-251.816</v>
      </c>
      <c r="D125">
        <f t="shared" ref="D125:E125" si="36">C8</f>
        <v>3.919</v>
      </c>
      <c r="E125">
        <f t="shared" si="36"/>
        <v>-239.82599999999999</v>
      </c>
      <c r="G125" t="s">
        <v>68</v>
      </c>
      <c r="H125">
        <f>MIN(G4:G5)</f>
        <v>9.1910000000000007</v>
      </c>
      <c r="AA125">
        <v>122</v>
      </c>
      <c r="AB125" s="3">
        <f t="shared" si="25"/>
        <v>3.8327430373795477</v>
      </c>
      <c r="AC125">
        <f t="shared" si="26"/>
        <v>-258.1967872143523</v>
      </c>
      <c r="AD125" s="8">
        <f>$C$4+$G$4*SIN(AB125)</f>
        <v>1.6964361102197927</v>
      </c>
      <c r="AE125" s="8">
        <f t="shared" si="27"/>
        <v>-231.85856388978021</v>
      </c>
      <c r="AF125" s="3">
        <f t="shared" si="28"/>
        <v>-233.08178721435229</v>
      </c>
      <c r="AG125">
        <f t="shared" si="29"/>
        <v>-265.34318473047966</v>
      </c>
      <c r="AH125" s="8">
        <f t="shared" si="30"/>
        <v>3.8483255521675419</v>
      </c>
      <c r="AI125" s="8">
        <f t="shared" si="31"/>
        <v>-247.84067444783244</v>
      </c>
      <c r="AJ125" s="3">
        <f t="shared" si="32"/>
        <v>-249.08918473047967</v>
      </c>
    </row>
    <row r="126" spans="1:36" x14ac:dyDescent="0.25">
      <c r="B126" t="s">
        <v>15</v>
      </c>
      <c r="C126">
        <f>C125-C124</f>
        <v>-0.70099999999999341</v>
      </c>
      <c r="D126">
        <f t="shared" ref="D126:E126" si="37">D125-D124</f>
        <v>-3.6359999999999997</v>
      </c>
      <c r="E126">
        <f t="shared" si="37"/>
        <v>-13.825999999999993</v>
      </c>
      <c r="G126" t="s">
        <v>102</v>
      </c>
      <c r="H126">
        <f>SQRT(C126*C126+D126*D126+E126*E126)</f>
        <v>14.313286589738913</v>
      </c>
      <c r="AA126">
        <v>123</v>
      </c>
      <c r="AB126" s="3">
        <f t="shared" si="25"/>
        <v>3.8641589639154454</v>
      </c>
      <c r="AC126">
        <f t="shared" si="26"/>
        <v>-258.00927084097356</v>
      </c>
      <c r="AD126" s="8">
        <f>$C$4+$G$4*SIN(AB126)</f>
        <v>1.4768826458103161</v>
      </c>
      <c r="AE126" s="8">
        <f t="shared" si="27"/>
        <v>-232.07811735418969</v>
      </c>
      <c r="AF126" s="3">
        <f t="shared" si="28"/>
        <v>-232.89427084097355</v>
      </c>
      <c r="AG126">
        <f t="shared" si="29"/>
        <v>-265.15179194420335</v>
      </c>
      <c r="AH126" s="8">
        <f t="shared" si="30"/>
        <v>3.6242333913988229</v>
      </c>
      <c r="AI126" s="8">
        <f t="shared" si="31"/>
        <v>-248.06476660860116</v>
      </c>
      <c r="AJ126" s="3">
        <f t="shared" si="32"/>
        <v>-248.89779194420333</v>
      </c>
    </row>
    <row r="127" spans="1:36" x14ac:dyDescent="0.25">
      <c r="B127" t="s">
        <v>14</v>
      </c>
      <c r="C127">
        <f>C124+$H$125*C126/$H$126</f>
        <v>-251.56513358459677</v>
      </c>
      <c r="D127">
        <f t="shared" ref="D127:E127" si="38">D124+$H$125*D126/$H$126</f>
        <v>5.2202129620629929</v>
      </c>
      <c r="E127">
        <f t="shared" si="38"/>
        <v>-234.87809834612679</v>
      </c>
      <c r="AA127">
        <v>124</v>
      </c>
      <c r="AB127" s="3">
        <f t="shared" si="25"/>
        <v>3.8955748904513432</v>
      </c>
      <c r="AC127">
        <f t="shared" si="26"/>
        <v>-257.8149506546302</v>
      </c>
      <c r="AD127" s="8">
        <f>$C$4+$G$4*SIN(AB127)</f>
        <v>1.263327549409424</v>
      </c>
      <c r="AE127" s="8">
        <f t="shared" si="27"/>
        <v>-232.29167245059057</v>
      </c>
      <c r="AF127" s="3">
        <f t="shared" si="28"/>
        <v>-232.69995065463019</v>
      </c>
      <c r="AG127">
        <f t="shared" si="29"/>
        <v>-264.95345469384029</v>
      </c>
      <c r="AH127" s="8">
        <f t="shared" si="30"/>
        <v>3.4062635992829735</v>
      </c>
      <c r="AI127" s="8">
        <f t="shared" si="31"/>
        <v>-248.28273640071703</v>
      </c>
      <c r="AJ127" s="3">
        <f t="shared" si="32"/>
        <v>-248.69945469384027</v>
      </c>
    </row>
    <row r="128" spans="1:36" x14ac:dyDescent="0.25">
      <c r="AA128">
        <v>125</v>
      </c>
      <c r="AB128" s="3">
        <f t="shared" si="25"/>
        <v>3.926990816987241</v>
      </c>
      <c r="AC128">
        <f t="shared" si="26"/>
        <v>-257.61401842588555</v>
      </c>
      <c r="AD128" s="8">
        <f>$C$4+$G$4*SIN(AB128)</f>
        <v>1.0559815741144449</v>
      </c>
      <c r="AE128" s="8">
        <f t="shared" si="27"/>
        <v>-232.49901842588557</v>
      </c>
      <c r="AF128" s="3">
        <f t="shared" si="28"/>
        <v>-232.49901842588557</v>
      </c>
      <c r="AG128">
        <f t="shared" si="29"/>
        <v>-264.74836871431103</v>
      </c>
      <c r="AH128" s="8">
        <f t="shared" si="30"/>
        <v>3.1946312856890007</v>
      </c>
      <c r="AI128" s="8">
        <f t="shared" si="31"/>
        <v>-248.49436871431098</v>
      </c>
      <c r="AJ128" s="3">
        <f t="shared" si="32"/>
        <v>-248.49436871431101</v>
      </c>
    </row>
    <row r="129" spans="27:36" x14ac:dyDescent="0.25">
      <c r="AA129">
        <v>126</v>
      </c>
      <c r="AB129" s="3">
        <f t="shared" si="25"/>
        <v>3.9584067435231396</v>
      </c>
      <c r="AC129">
        <f t="shared" si="26"/>
        <v>-257.40667245059058</v>
      </c>
      <c r="AD129" s="8">
        <f>$C$4+$G$4*SIN(AB129)</f>
        <v>0.85504934536980581</v>
      </c>
      <c r="AE129" s="8">
        <f t="shared" si="27"/>
        <v>-232.69995065463019</v>
      </c>
      <c r="AF129" s="3">
        <f t="shared" si="28"/>
        <v>-232.29167245059057</v>
      </c>
      <c r="AG129">
        <f t="shared" si="29"/>
        <v>-264.53673640071702</v>
      </c>
      <c r="AH129" s="8">
        <f t="shared" si="30"/>
        <v>2.9895453061597372</v>
      </c>
      <c r="AI129" s="8">
        <f t="shared" si="31"/>
        <v>-248.69945469384027</v>
      </c>
      <c r="AJ129" s="3">
        <f t="shared" si="32"/>
        <v>-248.28273640071703</v>
      </c>
    </row>
    <row r="130" spans="27:36" x14ac:dyDescent="0.25">
      <c r="AA130">
        <v>127</v>
      </c>
      <c r="AB130" s="3">
        <f t="shared" si="25"/>
        <v>3.9898226700590373</v>
      </c>
      <c r="AC130">
        <f t="shared" si="26"/>
        <v>-257.19311735418967</v>
      </c>
      <c r="AD130" s="8">
        <f>$C$4+$G$4*SIN(AB130)</f>
        <v>0.66072915902644613</v>
      </c>
      <c r="AE130" s="8">
        <f t="shared" si="27"/>
        <v>-232.89427084097355</v>
      </c>
      <c r="AF130" s="3">
        <f t="shared" si="28"/>
        <v>-232.07811735418969</v>
      </c>
      <c r="AG130">
        <f t="shared" si="29"/>
        <v>-264.31876660860121</v>
      </c>
      <c r="AH130" s="8">
        <f t="shared" si="30"/>
        <v>2.791208055796659</v>
      </c>
      <c r="AI130" s="8">
        <f t="shared" si="31"/>
        <v>-248.89779194420333</v>
      </c>
      <c r="AJ130" s="3">
        <f t="shared" si="32"/>
        <v>-248.06476660860116</v>
      </c>
    </row>
    <row r="131" spans="27:36" x14ac:dyDescent="0.25">
      <c r="AA131">
        <v>128</v>
      </c>
      <c r="AB131" s="3">
        <f t="shared" ref="AB131:AB194" si="39">AA131*2*PI()/MAX($AA$3:$AA$203)</f>
        <v>4.0212385965949355</v>
      </c>
      <c r="AC131">
        <f t="shared" ref="AC131:AC194" si="40">$B$4+$G$4*COS(AB131)</f>
        <v>-256.97356388978022</v>
      </c>
      <c r="AD131" s="8">
        <f>$C$4+$G$4*SIN(AB131)</f>
        <v>0.47321278564771951</v>
      </c>
      <c r="AE131" s="8">
        <f t="shared" si="27"/>
        <v>-233.08178721435229</v>
      </c>
      <c r="AF131" s="3">
        <f t="shared" si="28"/>
        <v>-231.85856388978021</v>
      </c>
      <c r="AG131">
        <f t="shared" si="29"/>
        <v>-264.09467444783246</v>
      </c>
      <c r="AH131" s="8">
        <f t="shared" si="30"/>
        <v>2.5998152695203194</v>
      </c>
      <c r="AI131" s="8">
        <f t="shared" si="31"/>
        <v>-249.08918473047967</v>
      </c>
      <c r="AJ131" s="3">
        <f t="shared" si="32"/>
        <v>-247.84067444783244</v>
      </c>
    </row>
    <row r="132" spans="27:36" x14ac:dyDescent="0.25">
      <c r="AA132">
        <v>129</v>
      </c>
      <c r="AB132" s="3">
        <f t="shared" si="39"/>
        <v>4.0526545231308333</v>
      </c>
      <c r="AC132">
        <f t="shared" si="40"/>
        <v>-256.74822873012454</v>
      </c>
      <c r="AD132" s="8">
        <f>$C$4+$G$4*SIN(AB132)</f>
        <v>0.29268528125502868</v>
      </c>
      <c r="AE132" s="8">
        <f t="shared" ref="AE132:AE195" si="41">$D$4+$G$4*SIN(AB132)</f>
        <v>-233.26231471874496</v>
      </c>
      <c r="AF132" s="3">
        <f t="shared" ref="AF132:AF195" si="42">$D$4+$G$4*COS(AB132)</f>
        <v>-231.6332287301245</v>
      </c>
      <c r="AG132">
        <f t="shared" ref="AG132:AG195" si="43">$B$5+$G$5*COS(AB132)</f>
        <v>-263.86468107031857</v>
      </c>
      <c r="AH132" s="8">
        <f t="shared" ref="AH132:AH195" si="44">$C$5+$G$5*SIN(AB132)</f>
        <v>2.4155558289036474</v>
      </c>
      <c r="AI132" s="8">
        <f t="shared" ref="AI132:AI195" si="45">$D$5+$G$5*SIN(AB132)</f>
        <v>-249.27344417109634</v>
      </c>
      <c r="AJ132" s="3">
        <f t="shared" ref="AJ132:AJ195" si="46">$D$5+$G$5*COS(AB132)</f>
        <v>-247.61068107031855</v>
      </c>
    </row>
    <row r="133" spans="27:36" x14ac:dyDescent="0.25">
      <c r="AA133">
        <v>130</v>
      </c>
      <c r="AB133" s="3">
        <f t="shared" si="39"/>
        <v>4.0840704496667311</v>
      </c>
      <c r="AC133">
        <f t="shared" si="40"/>
        <v>-256.51733425382014</v>
      </c>
      <c r="AD133" s="8">
        <f>$C$4+$G$4*SIN(AB133)</f>
        <v>0.11932480469985851</v>
      </c>
      <c r="AE133" s="8">
        <f t="shared" si="41"/>
        <v>-233.43567519530015</v>
      </c>
      <c r="AF133" s="3">
        <f t="shared" si="42"/>
        <v>-231.40233425382013</v>
      </c>
      <c r="AG133">
        <f t="shared" si="43"/>
        <v>-263.62901345175572</v>
      </c>
      <c r="AH133" s="8">
        <f t="shared" si="44"/>
        <v>2.2386115757686182</v>
      </c>
      <c r="AI133" s="8">
        <f t="shared" si="45"/>
        <v>-249.45038842423136</v>
      </c>
      <c r="AJ133" s="3">
        <f t="shared" si="46"/>
        <v>-247.37501345175568</v>
      </c>
    </row>
    <row r="134" spans="27:36" x14ac:dyDescent="0.25">
      <c r="AA134">
        <v>131</v>
      </c>
      <c r="AB134" s="3">
        <f t="shared" si="39"/>
        <v>4.1154863762026288</v>
      </c>
      <c r="AC134">
        <f t="shared" si="40"/>
        <v>-256.28110832583894</v>
      </c>
      <c r="AD134" s="8">
        <f>$C$4+$G$4*SIN(AB134)</f>
        <v>-4.6697558157496211E-2</v>
      </c>
      <c r="AE134" s="8">
        <f t="shared" si="41"/>
        <v>-233.6016975581575</v>
      </c>
      <c r="AF134" s="3">
        <f t="shared" si="42"/>
        <v>-231.16610832583893</v>
      </c>
      <c r="AG134">
        <f t="shared" si="43"/>
        <v>-263.38790416763084</v>
      </c>
      <c r="AH134" s="8">
        <f t="shared" si="44"/>
        <v>2.0691571327303366</v>
      </c>
      <c r="AI134" s="8">
        <f t="shared" si="45"/>
        <v>-249.61984286726965</v>
      </c>
      <c r="AJ134" s="3">
        <f t="shared" si="46"/>
        <v>-247.13390416763082</v>
      </c>
    </row>
    <row r="135" spans="27:36" x14ac:dyDescent="0.25">
      <c r="AA135">
        <v>132</v>
      </c>
      <c r="AB135" s="3">
        <f t="shared" si="39"/>
        <v>4.1469023027385274</v>
      </c>
      <c r="AC135">
        <f t="shared" si="40"/>
        <v>-256.03978407265197</v>
      </c>
      <c r="AD135" s="8">
        <f>$C$4+$G$4*SIN(AB135)</f>
        <v>-0.20521796328902386</v>
      </c>
      <c r="AE135" s="8">
        <f t="shared" si="41"/>
        <v>-233.76021796328902</v>
      </c>
      <c r="AF135" s="3">
        <f t="shared" si="42"/>
        <v>-230.92478407265196</v>
      </c>
      <c r="AG135">
        <f t="shared" si="43"/>
        <v>-263.14159116369797</v>
      </c>
      <c r="AH135" s="8">
        <f t="shared" si="44"/>
        <v>1.9073597308655934</v>
      </c>
      <c r="AI135" s="8">
        <f t="shared" si="45"/>
        <v>-249.78164026913439</v>
      </c>
      <c r="AJ135" s="3">
        <f t="shared" si="46"/>
        <v>-246.88759116369795</v>
      </c>
    </row>
    <row r="136" spans="27:36" x14ac:dyDescent="0.25">
      <c r="AA136">
        <v>133</v>
      </c>
      <c r="AB136" s="3">
        <f t="shared" si="39"/>
        <v>4.1783182292744252</v>
      </c>
      <c r="AC136">
        <f t="shared" si="40"/>
        <v>-255.79359965216167</v>
      </c>
      <c r="AD136" s="8">
        <f>$C$4+$G$4*SIN(AB136)</f>
        <v>-0.35607997019324777</v>
      </c>
      <c r="AE136" s="8">
        <f t="shared" si="41"/>
        <v>-233.91107997019324</v>
      </c>
      <c r="AF136" s="3">
        <f t="shared" si="42"/>
        <v>-230.67859965216167</v>
      </c>
      <c r="AG136">
        <f t="shared" si="43"/>
        <v>-262.89031752115426</v>
      </c>
      <c r="AH136" s="8">
        <f t="shared" si="44"/>
        <v>1.7533790446760023</v>
      </c>
      <c r="AI136" s="8">
        <f t="shared" si="45"/>
        <v>-249.935620955324</v>
      </c>
      <c r="AJ136" s="3">
        <f t="shared" si="46"/>
        <v>-246.63631752115421</v>
      </c>
    </row>
    <row r="137" spans="27:36" x14ac:dyDescent="0.25">
      <c r="AA137">
        <v>134</v>
      </c>
      <c r="AB137" s="3">
        <f t="shared" si="39"/>
        <v>4.209734155810323</v>
      </c>
      <c r="AC137">
        <f t="shared" si="40"/>
        <v>-255.54279801866886</v>
      </c>
      <c r="AD137" s="8">
        <f>$C$4+$G$4*SIN(AB137)</f>
        <v>-0.49913469628315177</v>
      </c>
      <c r="AE137" s="8">
        <f t="shared" si="41"/>
        <v>-234.05413469628314</v>
      </c>
      <c r="AF137" s="3">
        <f t="shared" si="42"/>
        <v>-230.42779801866885</v>
      </c>
      <c r="AG137">
        <f t="shared" si="43"/>
        <v>-262.63433121674819</v>
      </c>
      <c r="AH137" s="8">
        <f t="shared" si="44"/>
        <v>1.6073670345085151</v>
      </c>
      <c r="AI137" s="8">
        <f t="shared" si="45"/>
        <v>-250.08163296549148</v>
      </c>
      <c r="AJ137" s="3">
        <f t="shared" si="46"/>
        <v>-246.38033121674817</v>
      </c>
    </row>
    <row r="138" spans="27:36" x14ac:dyDescent="0.25">
      <c r="AA138">
        <v>135</v>
      </c>
      <c r="AB138" s="3">
        <f t="shared" si="39"/>
        <v>4.2411500823462207</v>
      </c>
      <c r="AC138">
        <f t="shared" si="40"/>
        <v>-255.2876266831062</v>
      </c>
      <c r="AD138" s="8">
        <f>$C$4+$G$4*SIN(AB138)</f>
        <v>-0.63424096381528905</v>
      </c>
      <c r="AE138" s="8">
        <f t="shared" si="41"/>
        <v>-234.18924096381528</v>
      </c>
      <c r="AF138" s="3">
        <f t="shared" si="42"/>
        <v>-230.17262668310619</v>
      </c>
      <c r="AG138">
        <f t="shared" si="43"/>
        <v>-262.37388487805669</v>
      </c>
      <c r="AH138" s="8">
        <f t="shared" si="44"/>
        <v>1.4694677965889209</v>
      </c>
      <c r="AI138" s="8">
        <f t="shared" si="45"/>
        <v>-250.21953220341106</v>
      </c>
      <c r="AJ138" s="3">
        <f t="shared" si="46"/>
        <v>-246.11988487805667</v>
      </c>
    </row>
    <row r="139" spans="27:36" x14ac:dyDescent="0.25">
      <c r="AA139">
        <v>136</v>
      </c>
      <c r="AB139" s="3">
        <f t="shared" si="39"/>
        <v>4.2725660088821193</v>
      </c>
      <c r="AC139">
        <f t="shared" si="40"/>
        <v>-255.02833746877459</v>
      </c>
      <c r="AD139" s="8">
        <f>$C$4+$G$4*SIN(AB139)</f>
        <v>-0.76126543921518852</v>
      </c>
      <c r="AE139" s="8">
        <f t="shared" si="41"/>
        <v>-234.31626543921519</v>
      </c>
      <c r="AF139" s="3">
        <f t="shared" si="42"/>
        <v>-229.91333746877459</v>
      </c>
      <c r="AG139">
        <f t="shared" si="43"/>
        <v>-262.10923553417194</v>
      </c>
      <c r="AH139" s="8">
        <f t="shared" si="44"/>
        <v>1.3398174208162672</v>
      </c>
      <c r="AI139" s="8">
        <f t="shared" si="45"/>
        <v>-250.34918257918372</v>
      </c>
      <c r="AJ139" s="3">
        <f t="shared" si="46"/>
        <v>-245.85523553417192</v>
      </c>
    </row>
    <row r="140" spans="27:36" x14ac:dyDescent="0.25">
      <c r="AA140">
        <v>137</v>
      </c>
      <c r="AB140" s="3">
        <f t="shared" si="39"/>
        <v>4.3039819354180171</v>
      </c>
      <c r="AC140">
        <f t="shared" si="40"/>
        <v>-254.76518626282427</v>
      </c>
      <c r="AD140" s="8">
        <f>$C$4+$G$4*SIN(AB140)</f>
        <v>-0.8800827646614735</v>
      </c>
      <c r="AE140" s="8">
        <f t="shared" si="41"/>
        <v>-234.43508276466147</v>
      </c>
      <c r="AF140" s="3">
        <f t="shared" si="42"/>
        <v>-229.65018626282426</v>
      </c>
      <c r="AG140">
        <f t="shared" si="43"/>
        <v>-261.84064436204488</v>
      </c>
      <c r="AH140" s="8">
        <f t="shared" si="44"/>
        <v>1.2185438564585702</v>
      </c>
      <c r="AI140" s="8">
        <f t="shared" si="45"/>
        <v>-250.47045614354141</v>
      </c>
      <c r="AJ140" s="3">
        <f t="shared" si="46"/>
        <v>-245.58664436204486</v>
      </c>
    </row>
    <row r="141" spans="27:36" x14ac:dyDescent="0.25">
      <c r="AA141">
        <v>138</v>
      </c>
      <c r="AB141" s="3">
        <f t="shared" si="39"/>
        <v>4.3353978619539149</v>
      </c>
      <c r="AC141">
        <f t="shared" si="40"/>
        <v>-254.49843276372488</v>
      </c>
      <c r="AD141" s="8">
        <f>$C$4+$G$4*SIN(AB141)</f>
        <v>-0.99057568179891931</v>
      </c>
      <c r="AE141" s="8">
        <f t="shared" si="41"/>
        <v>-234.54557568179891</v>
      </c>
      <c r="AF141" s="3">
        <f t="shared" si="42"/>
        <v>-229.38343276372487</v>
      </c>
      <c r="AG141">
        <f t="shared" si="43"/>
        <v>-261.56837642873495</v>
      </c>
      <c r="AH141" s="8">
        <f t="shared" si="44"/>
        <v>1.105766785882313</v>
      </c>
      <c r="AI141" s="8">
        <f t="shared" si="45"/>
        <v>-250.58323321411768</v>
      </c>
      <c r="AJ141" s="3">
        <f t="shared" si="46"/>
        <v>-245.31437642873496</v>
      </c>
    </row>
    <row r="142" spans="27:36" x14ac:dyDescent="0.25">
      <c r="AA142">
        <v>139</v>
      </c>
      <c r="AB142" s="3">
        <f t="shared" si="39"/>
        <v>4.3668137884898126</v>
      </c>
      <c r="AC142">
        <f t="shared" si="40"/>
        <v>-254.22834022497449</v>
      </c>
      <c r="AD142" s="8">
        <f>$C$4+$G$4*SIN(AB142)</f>
        <v>-1.0926351474582869</v>
      </c>
      <c r="AE142" s="8">
        <f t="shared" si="41"/>
        <v>-234.64763514745829</v>
      </c>
      <c r="AF142" s="3">
        <f t="shared" si="42"/>
        <v>-229.11334022497448</v>
      </c>
      <c r="AG142">
        <f t="shared" si="43"/>
        <v>-261.29270042982108</v>
      </c>
      <c r="AH142" s="8">
        <f t="shared" si="44"/>
        <v>1.0015975064404099</v>
      </c>
      <c r="AI142" s="8">
        <f t="shared" si="45"/>
        <v>-250.68740249355957</v>
      </c>
      <c r="AJ142" s="3">
        <f t="shared" si="46"/>
        <v>-245.03870042982106</v>
      </c>
    </row>
    <row r="143" spans="27:36" x14ac:dyDescent="0.25">
      <c r="AA143">
        <v>140</v>
      </c>
      <c r="AB143" s="3">
        <f t="shared" si="39"/>
        <v>4.3982297150257104</v>
      </c>
      <c r="AC143">
        <f t="shared" si="40"/>
        <v>-253.95517519530014</v>
      </c>
      <c r="AD143" s="8">
        <f>$C$4+$G$4*SIN(AB143)</f>
        <v>-1.1861604412687576</v>
      </c>
      <c r="AE143" s="8">
        <f t="shared" si="41"/>
        <v>-234.74116044126876</v>
      </c>
      <c r="AF143" s="3">
        <f t="shared" si="42"/>
        <v>-228.84017519530013</v>
      </c>
      <c r="AG143">
        <f t="shared" si="43"/>
        <v>-261.01388842423137</v>
      </c>
      <c r="AH143" s="8">
        <f t="shared" si="44"/>
        <v>0.90613882063516371</v>
      </c>
      <c r="AI143" s="8">
        <f t="shared" si="45"/>
        <v>-250.78286117936483</v>
      </c>
      <c r="AJ143" s="3">
        <f t="shared" si="46"/>
        <v>-244.75988842423138</v>
      </c>
    </row>
    <row r="144" spans="27:36" x14ac:dyDescent="0.25">
      <c r="AA144">
        <v>141</v>
      </c>
      <c r="AB144" s="3">
        <f t="shared" si="39"/>
        <v>4.4296456415616081</v>
      </c>
      <c r="AC144">
        <f t="shared" si="40"/>
        <v>-253.67920725560657</v>
      </c>
      <c r="AD144" s="8">
        <f>$C$4+$G$4*SIN(AB144)</f>
        <v>-1.2710592650567829</v>
      </c>
      <c r="AE144" s="8">
        <f t="shared" si="41"/>
        <v>-234.82605926505678</v>
      </c>
      <c r="AF144" s="3">
        <f t="shared" si="42"/>
        <v>-228.56420725560656</v>
      </c>
      <c r="AG144">
        <f t="shared" si="43"/>
        <v>-260.73221556575402</v>
      </c>
      <c r="AH144" s="8">
        <f t="shared" si="44"/>
        <v>0.81948493466459738</v>
      </c>
      <c r="AI144" s="8">
        <f t="shared" si="45"/>
        <v>-250.86951506533541</v>
      </c>
      <c r="AJ144" s="3">
        <f t="shared" si="46"/>
        <v>-244.478215565754</v>
      </c>
    </row>
    <row r="145" spans="27:36" x14ac:dyDescent="0.25">
      <c r="AA145">
        <v>142</v>
      </c>
      <c r="AB145" s="3">
        <f t="shared" si="39"/>
        <v>4.4610615680975068</v>
      </c>
      <c r="AC145">
        <f t="shared" si="40"/>
        <v>-253.40070875293219</v>
      </c>
      <c r="AD145" s="8">
        <f>$C$4+$G$4*SIN(AB145)</f>
        <v>-1.3472478339332508</v>
      </c>
      <c r="AE145" s="8">
        <f t="shared" si="41"/>
        <v>-234.90224783393325</v>
      </c>
      <c r="AF145" s="3">
        <f t="shared" si="42"/>
        <v>-228.28570875293218</v>
      </c>
      <c r="AG145">
        <f t="shared" si="43"/>
        <v>-260.44795983149351</v>
      </c>
      <c r="AH145" s="8">
        <f t="shared" si="44"/>
        <v>0.74172136545231027</v>
      </c>
      <c r="AI145" s="8">
        <f t="shared" si="45"/>
        <v>-250.94727863454767</v>
      </c>
      <c r="AJ145" s="3">
        <f t="shared" si="46"/>
        <v>-244.19395983149349</v>
      </c>
    </row>
    <row r="146" spans="27:36" x14ac:dyDescent="0.25">
      <c r="AA146">
        <v>143</v>
      </c>
      <c r="AB146" s="3">
        <f t="shared" si="39"/>
        <v>4.4924774946334045</v>
      </c>
      <c r="AC146">
        <f t="shared" si="40"/>
        <v>-253.11995453167563</v>
      </c>
      <c r="AD146" s="8">
        <f>$C$4+$G$4*SIN(AB146)</f>
        <v>-1.4146509589790295</v>
      </c>
      <c r="AE146" s="8">
        <f t="shared" si="41"/>
        <v>-234.96965095897903</v>
      </c>
      <c r="AF146" s="3">
        <f t="shared" si="42"/>
        <v>-228.00495453167562</v>
      </c>
      <c r="AG146">
        <f t="shared" si="43"/>
        <v>-260.16140174754099</v>
      </c>
      <c r="AH146" s="8">
        <f t="shared" si="44"/>
        <v>0.67292485625261023</v>
      </c>
      <c r="AI146" s="8">
        <f t="shared" si="45"/>
        <v>-251.01607514374737</v>
      </c>
      <c r="AJ146" s="3">
        <f t="shared" si="46"/>
        <v>-243.90740174754094</v>
      </c>
    </row>
    <row r="147" spans="27:36" x14ac:dyDescent="0.25">
      <c r="AA147">
        <v>144</v>
      </c>
      <c r="AB147" s="3">
        <f t="shared" si="39"/>
        <v>4.5238934211693023</v>
      </c>
      <c r="AC147">
        <f t="shared" si="40"/>
        <v>-252.83722166235739</v>
      </c>
      <c r="AD147" s="8">
        <f>$C$4+$G$4*SIN(AB147)</f>
        <v>-1.4732021214473789</v>
      </c>
      <c r="AE147" s="8">
        <f t="shared" si="41"/>
        <v>-235.02820212144738</v>
      </c>
      <c r="AF147" s="3">
        <f t="shared" si="42"/>
        <v>-227.72222166235738</v>
      </c>
      <c r="AG147">
        <f t="shared" si="43"/>
        <v>-259.87282411212868</v>
      </c>
      <c r="AH147" s="8">
        <f t="shared" si="44"/>
        <v>0.61316330091417015</v>
      </c>
      <c r="AI147" s="8">
        <f t="shared" si="45"/>
        <v>-251.07583669908581</v>
      </c>
      <c r="AJ147" s="3">
        <f t="shared" si="46"/>
        <v>-243.61882411212866</v>
      </c>
    </row>
    <row r="148" spans="27:36" x14ac:dyDescent="0.25">
      <c r="AA148">
        <v>145</v>
      </c>
      <c r="AB148" s="3">
        <f t="shared" si="39"/>
        <v>4.5553093477052</v>
      </c>
      <c r="AC148">
        <f t="shared" si="40"/>
        <v>-252.55278916818477</v>
      </c>
      <c r="AD148" s="8">
        <f>$C$4+$G$4*SIN(AB148)</f>
        <v>-1.5228435384099104</v>
      </c>
      <c r="AE148" s="8">
        <f t="shared" si="41"/>
        <v>-235.07784353840992</v>
      </c>
      <c r="AF148" s="3">
        <f t="shared" si="42"/>
        <v>-227.43778916818476</v>
      </c>
      <c r="AG148">
        <f t="shared" si="43"/>
        <v>-259.5825117165424</v>
      </c>
      <c r="AH148" s="8">
        <f t="shared" si="44"/>
        <v>0.5624956768770133</v>
      </c>
      <c r="AI148" s="8">
        <f t="shared" si="45"/>
        <v>-251.12650432312299</v>
      </c>
      <c r="AJ148" s="3">
        <f t="shared" si="46"/>
        <v>-243.32851171654241</v>
      </c>
    </row>
    <row r="149" spans="27:36" x14ac:dyDescent="0.25">
      <c r="AA149">
        <v>146</v>
      </c>
      <c r="AB149" s="3">
        <f t="shared" si="39"/>
        <v>4.5867252742410978</v>
      </c>
      <c r="AC149">
        <f t="shared" si="40"/>
        <v>-252.26693774968953</v>
      </c>
      <c r="AD149" s="8">
        <f>$C$4+$G$4*SIN(AB149)</f>
        <v>-1.563526219781366</v>
      </c>
      <c r="AE149" s="8">
        <f t="shared" si="41"/>
        <v>-235.11852621978136</v>
      </c>
      <c r="AF149" s="3">
        <f t="shared" si="42"/>
        <v>-227.15193774968952</v>
      </c>
      <c r="AG149">
        <f t="shared" si="43"/>
        <v>-259.29075106406674</v>
      </c>
      <c r="AH149" s="8">
        <f t="shared" si="44"/>
        <v>0.52097198696888292</v>
      </c>
      <c r="AI149" s="8">
        <f t="shared" si="45"/>
        <v>-251.16802801303112</v>
      </c>
      <c r="AJ149" s="3">
        <f t="shared" si="46"/>
        <v>-243.03675106406672</v>
      </c>
    </row>
    <row r="150" spans="27:36" x14ac:dyDescent="0.25">
      <c r="AA150">
        <v>147</v>
      </c>
      <c r="AB150" s="3">
        <f t="shared" si="39"/>
        <v>4.6181412007769964</v>
      </c>
      <c r="AC150">
        <f t="shared" si="40"/>
        <v>-251.97994950771047</v>
      </c>
      <c r="AD150" s="8">
        <f>$C$4+$G$4*SIN(AB150)</f>
        <v>-1.5952100166669094</v>
      </c>
      <c r="AE150" s="8">
        <f t="shared" si="41"/>
        <v>-235.1502100166669</v>
      </c>
      <c r="AF150" s="3">
        <f t="shared" si="42"/>
        <v>-226.86494950771046</v>
      </c>
      <c r="AG150">
        <f t="shared" si="43"/>
        <v>-258.99783008724097</v>
      </c>
      <c r="AH150" s="8">
        <f t="shared" si="44"/>
        <v>0.4886332100585058</v>
      </c>
      <c r="AI150" s="8">
        <f t="shared" si="45"/>
        <v>-251.20036678994148</v>
      </c>
      <c r="AJ150" s="3">
        <f t="shared" si="46"/>
        <v>-242.74383008724098</v>
      </c>
    </row>
    <row r="151" spans="27:36" x14ac:dyDescent="0.25">
      <c r="AA151">
        <v>148</v>
      </c>
      <c r="AB151" s="3">
        <f t="shared" si="39"/>
        <v>4.6495571273128942</v>
      </c>
      <c r="AC151">
        <f t="shared" si="40"/>
        <v>-251.69210766499393</v>
      </c>
      <c r="AD151" s="8">
        <f>$C$4+$G$4*SIN(AB151)</f>
        <v>-1.6178636609842449</v>
      </c>
      <c r="AE151" s="8">
        <f t="shared" si="41"/>
        <v>-235.17286366098423</v>
      </c>
      <c r="AF151" s="3">
        <f t="shared" si="42"/>
        <v>-226.57710766499392</v>
      </c>
      <c r="AG151">
        <f t="shared" si="43"/>
        <v>-258.70403786370451</v>
      </c>
      <c r="AH151" s="8">
        <f t="shared" si="44"/>
        <v>0.46551126061438453</v>
      </c>
      <c r="AI151" s="8">
        <f t="shared" si="45"/>
        <v>-251.2234887393856</v>
      </c>
      <c r="AJ151" s="3">
        <f t="shared" si="46"/>
        <v>-242.45003786370447</v>
      </c>
    </row>
    <row r="152" spans="27:36" x14ac:dyDescent="0.25">
      <c r="AA152">
        <v>149</v>
      </c>
      <c r="AB152" s="3">
        <f t="shared" si="39"/>
        <v>4.6809730538487919</v>
      </c>
      <c r="AC152">
        <f t="shared" si="40"/>
        <v>-251.40369628668708</v>
      </c>
      <c r="AD152" s="8">
        <f>$C$4+$G$4*SIN(AB152)</f>
        <v>-1.6314647963214401</v>
      </c>
      <c r="AE152" s="8">
        <f t="shared" si="41"/>
        <v>-235.18646479632145</v>
      </c>
      <c r="AF152" s="3">
        <f t="shared" si="42"/>
        <v>-226.28869628668707</v>
      </c>
      <c r="AG152">
        <f t="shared" si="43"/>
        <v>-258.40966433091194</v>
      </c>
      <c r="AH152" s="8">
        <f t="shared" si="44"/>
        <v>0.45162895720907059</v>
      </c>
      <c r="AI152" s="8">
        <f t="shared" si="45"/>
        <v>-251.23737104279093</v>
      </c>
      <c r="AJ152" s="3">
        <f t="shared" si="46"/>
        <v>-242.15566433091192</v>
      </c>
    </row>
    <row r="153" spans="27:36" x14ac:dyDescent="0.25">
      <c r="AA153">
        <v>150</v>
      </c>
      <c r="AB153" s="3">
        <f t="shared" si="39"/>
        <v>4.7123889803846897</v>
      </c>
      <c r="AC153">
        <f t="shared" si="40"/>
        <v>-251.11500000000001</v>
      </c>
      <c r="AD153" s="8">
        <f>$C$4+$G$4*SIN(AB153)</f>
        <v>-1.636000000000001</v>
      </c>
      <c r="AE153" s="8">
        <f t="shared" si="41"/>
        <v>-235.191</v>
      </c>
      <c r="AF153" s="3">
        <f t="shared" si="42"/>
        <v>-226</v>
      </c>
      <c r="AG153">
        <f t="shared" si="43"/>
        <v>-258.11500000000001</v>
      </c>
      <c r="AH153" s="8">
        <f t="shared" si="44"/>
        <v>0.44699999999999918</v>
      </c>
      <c r="AI153" s="8">
        <f t="shared" si="45"/>
        <v>-251.24199999999999</v>
      </c>
      <c r="AJ153" s="3">
        <f t="shared" si="46"/>
        <v>-241.86099999999999</v>
      </c>
    </row>
    <row r="154" spans="27:36" x14ac:dyDescent="0.25">
      <c r="AA154">
        <v>151</v>
      </c>
      <c r="AB154" s="3">
        <f t="shared" si="39"/>
        <v>4.7438049069205874</v>
      </c>
      <c r="AC154">
        <f t="shared" si="40"/>
        <v>-250.82630371331294</v>
      </c>
      <c r="AD154" s="8">
        <f>$C$4+$G$4*SIN(AB154)</f>
        <v>-1.6314647963214401</v>
      </c>
      <c r="AE154" s="8">
        <f t="shared" si="41"/>
        <v>-235.18646479632145</v>
      </c>
      <c r="AF154" s="3">
        <f t="shared" si="42"/>
        <v>-225.71130371331293</v>
      </c>
      <c r="AG154">
        <f t="shared" si="43"/>
        <v>-257.82033566908808</v>
      </c>
      <c r="AH154" s="8">
        <f t="shared" si="44"/>
        <v>0.45162895720907059</v>
      </c>
      <c r="AI154" s="8">
        <f t="shared" si="45"/>
        <v>-251.23737104279093</v>
      </c>
      <c r="AJ154" s="3">
        <f t="shared" si="46"/>
        <v>-241.56633566908806</v>
      </c>
    </row>
    <row r="155" spans="27:36" x14ac:dyDescent="0.25">
      <c r="AA155">
        <v>152</v>
      </c>
      <c r="AB155" s="3">
        <f t="shared" si="39"/>
        <v>4.7752208334564852</v>
      </c>
      <c r="AC155">
        <f t="shared" si="40"/>
        <v>-250.53789233500609</v>
      </c>
      <c r="AD155" s="8">
        <f>$C$4+$G$4*SIN(AB155)</f>
        <v>-1.6178636609842449</v>
      </c>
      <c r="AE155" s="8">
        <f t="shared" si="41"/>
        <v>-235.17286366098423</v>
      </c>
      <c r="AF155" s="3">
        <f t="shared" si="42"/>
        <v>-225.42289233500608</v>
      </c>
      <c r="AG155">
        <f t="shared" si="43"/>
        <v>-257.5259621362955</v>
      </c>
      <c r="AH155" s="8">
        <f t="shared" si="44"/>
        <v>0.46551126061438453</v>
      </c>
      <c r="AI155" s="8">
        <f t="shared" si="45"/>
        <v>-251.2234887393856</v>
      </c>
      <c r="AJ155" s="3">
        <f t="shared" si="46"/>
        <v>-241.27196213629551</v>
      </c>
    </row>
    <row r="156" spans="27:36" x14ac:dyDescent="0.25">
      <c r="AA156">
        <v>153</v>
      </c>
      <c r="AB156" s="3">
        <f t="shared" si="39"/>
        <v>4.8066367599923838</v>
      </c>
      <c r="AC156">
        <f t="shared" si="40"/>
        <v>-250.25005049228955</v>
      </c>
      <c r="AD156" s="8">
        <f>$C$4+$G$4*SIN(AB156)</f>
        <v>-1.5952100166669094</v>
      </c>
      <c r="AE156" s="8">
        <f t="shared" si="41"/>
        <v>-235.1502100166669</v>
      </c>
      <c r="AF156" s="3">
        <f t="shared" si="42"/>
        <v>-225.13505049228954</v>
      </c>
      <c r="AG156">
        <f t="shared" si="43"/>
        <v>-257.23216991275905</v>
      </c>
      <c r="AH156" s="8">
        <f t="shared" si="44"/>
        <v>0.4886332100585058</v>
      </c>
      <c r="AI156" s="8">
        <f t="shared" si="45"/>
        <v>-251.20036678994148</v>
      </c>
      <c r="AJ156" s="3">
        <f t="shared" si="46"/>
        <v>-240.978169912759</v>
      </c>
    </row>
    <row r="157" spans="27:36" x14ac:dyDescent="0.25">
      <c r="AA157">
        <v>154</v>
      </c>
      <c r="AB157" s="3">
        <f t="shared" si="39"/>
        <v>4.8380526865282816</v>
      </c>
      <c r="AC157">
        <f t="shared" si="40"/>
        <v>-249.96306225031049</v>
      </c>
      <c r="AD157" s="8">
        <f>$C$4+$G$4*SIN(AB157)</f>
        <v>-1.5635262197813677</v>
      </c>
      <c r="AE157" s="8">
        <f t="shared" si="41"/>
        <v>-235.11852621978136</v>
      </c>
      <c r="AF157" s="3">
        <f t="shared" si="42"/>
        <v>-224.84806225031048</v>
      </c>
      <c r="AG157">
        <f t="shared" si="43"/>
        <v>-256.93924893593328</v>
      </c>
      <c r="AH157" s="8">
        <f t="shared" si="44"/>
        <v>0.52097198696888292</v>
      </c>
      <c r="AI157" s="8">
        <f t="shared" si="45"/>
        <v>-251.16802801303112</v>
      </c>
      <c r="AJ157" s="3">
        <f t="shared" si="46"/>
        <v>-240.68524893593326</v>
      </c>
    </row>
    <row r="158" spans="27:36" x14ac:dyDescent="0.25">
      <c r="AA158">
        <v>155</v>
      </c>
      <c r="AB158" s="3">
        <f t="shared" si="39"/>
        <v>4.8694686130641793</v>
      </c>
      <c r="AC158">
        <f t="shared" si="40"/>
        <v>-249.67721083181524</v>
      </c>
      <c r="AD158" s="8">
        <f>$C$4+$G$4*SIN(AB158)</f>
        <v>-1.5228435384099122</v>
      </c>
      <c r="AE158" s="8">
        <f t="shared" si="41"/>
        <v>-235.07784353840992</v>
      </c>
      <c r="AF158" s="3">
        <f t="shared" si="42"/>
        <v>-224.56221083181524</v>
      </c>
      <c r="AG158">
        <f t="shared" si="43"/>
        <v>-256.64748828345762</v>
      </c>
      <c r="AH158" s="8">
        <f t="shared" si="44"/>
        <v>0.56249567687701152</v>
      </c>
      <c r="AI158" s="8">
        <f t="shared" si="45"/>
        <v>-251.12650432312299</v>
      </c>
      <c r="AJ158" s="3">
        <f t="shared" si="46"/>
        <v>-240.3934882834576</v>
      </c>
    </row>
    <row r="159" spans="27:36" x14ac:dyDescent="0.25">
      <c r="AA159">
        <v>156</v>
      </c>
      <c r="AB159" s="3">
        <f t="shared" si="39"/>
        <v>4.9008845396000771</v>
      </c>
      <c r="AC159">
        <f t="shared" si="40"/>
        <v>-249.39277833764262</v>
      </c>
      <c r="AD159" s="8">
        <f>$C$4+$G$4*SIN(AB159)</f>
        <v>-1.4732021214473789</v>
      </c>
      <c r="AE159" s="8">
        <f t="shared" si="41"/>
        <v>-235.02820212144738</v>
      </c>
      <c r="AF159" s="3">
        <f t="shared" si="42"/>
        <v>-224.27777833764262</v>
      </c>
      <c r="AG159">
        <f t="shared" si="43"/>
        <v>-256.35717588787134</v>
      </c>
      <c r="AH159" s="8">
        <f t="shared" si="44"/>
        <v>0.61316330091417015</v>
      </c>
      <c r="AI159" s="8">
        <f t="shared" si="45"/>
        <v>-251.07583669908581</v>
      </c>
      <c r="AJ159" s="3">
        <f t="shared" si="46"/>
        <v>-240.10317588787132</v>
      </c>
    </row>
    <row r="160" spans="27:36" x14ac:dyDescent="0.25">
      <c r="AA160">
        <v>157</v>
      </c>
      <c r="AB160" s="3">
        <f t="shared" si="39"/>
        <v>4.9323004661359748</v>
      </c>
      <c r="AC160">
        <f t="shared" si="40"/>
        <v>-249.11004546832439</v>
      </c>
      <c r="AD160" s="8">
        <f>$C$4+$G$4*SIN(AB160)</f>
        <v>-1.4146509589790295</v>
      </c>
      <c r="AE160" s="8">
        <f t="shared" si="41"/>
        <v>-234.96965095897903</v>
      </c>
      <c r="AF160" s="3">
        <f t="shared" si="42"/>
        <v>-223.99504546832438</v>
      </c>
      <c r="AG160">
        <f t="shared" si="43"/>
        <v>-256.06859825245903</v>
      </c>
      <c r="AH160" s="8">
        <f t="shared" si="44"/>
        <v>0.67292485625260845</v>
      </c>
      <c r="AI160" s="8">
        <f t="shared" si="45"/>
        <v>-251.01607514374737</v>
      </c>
      <c r="AJ160" s="3">
        <f t="shared" si="46"/>
        <v>-239.81459825245904</v>
      </c>
    </row>
    <row r="161" spans="27:36" x14ac:dyDescent="0.25">
      <c r="AA161">
        <v>158</v>
      </c>
      <c r="AB161" s="3">
        <f t="shared" si="39"/>
        <v>4.9637163926718735</v>
      </c>
      <c r="AC161">
        <f t="shared" si="40"/>
        <v>-248.82929124706783</v>
      </c>
      <c r="AD161" s="8">
        <f>$C$4+$G$4*SIN(AB161)</f>
        <v>-1.347247833933249</v>
      </c>
      <c r="AE161" s="8">
        <f t="shared" si="41"/>
        <v>-234.90224783393325</v>
      </c>
      <c r="AF161" s="3">
        <f t="shared" si="42"/>
        <v>-223.71429124706782</v>
      </c>
      <c r="AG161">
        <f t="shared" si="43"/>
        <v>-255.78204016850651</v>
      </c>
      <c r="AH161" s="8">
        <f t="shared" si="44"/>
        <v>0.74172136545231027</v>
      </c>
      <c r="AI161" s="8">
        <f t="shared" si="45"/>
        <v>-250.94727863454767</v>
      </c>
      <c r="AJ161" s="3">
        <f t="shared" si="46"/>
        <v>-239.52804016850649</v>
      </c>
    </row>
    <row r="162" spans="27:36" x14ac:dyDescent="0.25">
      <c r="AA162">
        <v>159</v>
      </c>
      <c r="AB162" s="3">
        <f t="shared" si="39"/>
        <v>4.9951323192077712</v>
      </c>
      <c r="AC162">
        <f t="shared" si="40"/>
        <v>-248.55079274439345</v>
      </c>
      <c r="AD162" s="8">
        <f>$C$4+$G$4*SIN(AB162)</f>
        <v>-1.2710592650567847</v>
      </c>
      <c r="AE162" s="8">
        <f t="shared" si="41"/>
        <v>-234.82605926505678</v>
      </c>
      <c r="AF162" s="3">
        <f t="shared" si="42"/>
        <v>-223.43579274439344</v>
      </c>
      <c r="AG162">
        <f t="shared" si="43"/>
        <v>-255.497784434246</v>
      </c>
      <c r="AH162" s="8">
        <f t="shared" si="44"/>
        <v>0.8194849346645956</v>
      </c>
      <c r="AI162" s="8">
        <f t="shared" si="45"/>
        <v>-250.86951506533541</v>
      </c>
      <c r="AJ162" s="3">
        <f t="shared" si="46"/>
        <v>-239.24378443424598</v>
      </c>
    </row>
    <row r="163" spans="27:36" x14ac:dyDescent="0.25">
      <c r="AA163">
        <v>160</v>
      </c>
      <c r="AB163" s="3">
        <f t="shared" si="39"/>
        <v>5.026548245743669</v>
      </c>
      <c r="AC163">
        <f t="shared" si="40"/>
        <v>-248.27482480469988</v>
      </c>
      <c r="AD163" s="8">
        <f>$C$4+$G$4*SIN(AB163)</f>
        <v>-1.1861604412687576</v>
      </c>
      <c r="AE163" s="8">
        <f t="shared" si="41"/>
        <v>-234.74116044126876</v>
      </c>
      <c r="AF163" s="3">
        <f t="shared" si="42"/>
        <v>-223.15982480469987</v>
      </c>
      <c r="AG163">
        <f t="shared" si="43"/>
        <v>-255.21611157576862</v>
      </c>
      <c r="AH163" s="8">
        <f t="shared" si="44"/>
        <v>0.90613882063516371</v>
      </c>
      <c r="AI163" s="8">
        <f t="shared" si="45"/>
        <v>-250.78286117936483</v>
      </c>
      <c r="AJ163" s="3">
        <f t="shared" si="46"/>
        <v>-238.9621115757686</v>
      </c>
    </row>
    <row r="164" spans="27:36" x14ac:dyDescent="0.25">
      <c r="AA164">
        <v>161</v>
      </c>
      <c r="AB164" s="3">
        <f t="shared" si="39"/>
        <v>5.0579641722795667</v>
      </c>
      <c r="AC164">
        <f t="shared" si="40"/>
        <v>-248.00165977502553</v>
      </c>
      <c r="AD164" s="8">
        <f>$C$4+$G$4*SIN(AB164)</f>
        <v>-1.0926351474582887</v>
      </c>
      <c r="AE164" s="8">
        <f t="shared" si="41"/>
        <v>-234.64763514745829</v>
      </c>
      <c r="AF164" s="3">
        <f t="shared" si="42"/>
        <v>-222.88665977502552</v>
      </c>
      <c r="AG164">
        <f t="shared" si="43"/>
        <v>-254.93729957017894</v>
      </c>
      <c r="AH164" s="8">
        <f t="shared" si="44"/>
        <v>1.0015975064404099</v>
      </c>
      <c r="AI164" s="8">
        <f t="shared" si="45"/>
        <v>-250.68740249355957</v>
      </c>
      <c r="AJ164" s="3">
        <f t="shared" si="46"/>
        <v>-238.68329957017892</v>
      </c>
    </row>
    <row r="165" spans="27:36" x14ac:dyDescent="0.25">
      <c r="AA165">
        <v>162</v>
      </c>
      <c r="AB165" s="3">
        <f t="shared" si="39"/>
        <v>5.0893800988154645</v>
      </c>
      <c r="AC165">
        <f t="shared" si="40"/>
        <v>-247.73156723627514</v>
      </c>
      <c r="AD165" s="8">
        <f>$C$4+$G$4*SIN(AB165)</f>
        <v>-0.99057568179892108</v>
      </c>
      <c r="AE165" s="8">
        <f t="shared" si="41"/>
        <v>-234.54557568179891</v>
      </c>
      <c r="AF165" s="3">
        <f t="shared" si="42"/>
        <v>-222.61656723627513</v>
      </c>
      <c r="AG165">
        <f t="shared" si="43"/>
        <v>-254.66162357126504</v>
      </c>
      <c r="AH165" s="8">
        <f t="shared" si="44"/>
        <v>1.1057667858823113</v>
      </c>
      <c r="AI165" s="8">
        <f t="shared" si="45"/>
        <v>-250.58323321411768</v>
      </c>
      <c r="AJ165" s="3">
        <f t="shared" si="46"/>
        <v>-238.40762357126502</v>
      </c>
    </row>
    <row r="166" spans="27:36" x14ac:dyDescent="0.25">
      <c r="AA166">
        <v>163</v>
      </c>
      <c r="AB166" s="3">
        <f t="shared" si="39"/>
        <v>5.1207960253513622</v>
      </c>
      <c r="AC166">
        <f t="shared" si="40"/>
        <v>-247.46481373717575</v>
      </c>
      <c r="AD166" s="8">
        <f>$C$4+$G$4*SIN(AB166)</f>
        <v>-0.88008276466147528</v>
      </c>
      <c r="AE166" s="8">
        <f t="shared" si="41"/>
        <v>-234.43508276466147</v>
      </c>
      <c r="AF166" s="3">
        <f t="shared" si="42"/>
        <v>-222.34981373717574</v>
      </c>
      <c r="AG166">
        <f t="shared" si="43"/>
        <v>-254.38935563795513</v>
      </c>
      <c r="AH166" s="8">
        <f t="shared" si="44"/>
        <v>1.2185438564585684</v>
      </c>
      <c r="AI166" s="8">
        <f t="shared" si="45"/>
        <v>-250.47045614354141</v>
      </c>
      <c r="AJ166" s="3">
        <f t="shared" si="46"/>
        <v>-238.13535563795512</v>
      </c>
    </row>
    <row r="167" spans="27:36" x14ac:dyDescent="0.25">
      <c r="AA167">
        <v>164</v>
      </c>
      <c r="AB167" s="3">
        <f t="shared" si="39"/>
        <v>5.15221195188726</v>
      </c>
      <c r="AC167">
        <f t="shared" si="40"/>
        <v>-247.20166253122542</v>
      </c>
      <c r="AD167" s="8">
        <f>$C$4+$G$4*SIN(AB167)</f>
        <v>-0.7612654392151903</v>
      </c>
      <c r="AE167" s="8">
        <f t="shared" si="41"/>
        <v>-234.31626543921519</v>
      </c>
      <c r="AF167" s="3">
        <f t="shared" si="42"/>
        <v>-222.08666253122541</v>
      </c>
      <c r="AG167">
        <f t="shared" si="43"/>
        <v>-254.12076446582807</v>
      </c>
      <c r="AH167" s="8">
        <f t="shared" si="44"/>
        <v>1.3398174208162672</v>
      </c>
      <c r="AI167" s="8">
        <f t="shared" si="45"/>
        <v>-250.34918257918372</v>
      </c>
      <c r="AJ167" s="3">
        <f t="shared" si="46"/>
        <v>-237.86676446582806</v>
      </c>
    </row>
    <row r="168" spans="27:36" x14ac:dyDescent="0.25">
      <c r="AA168">
        <v>165</v>
      </c>
      <c r="AB168" s="3">
        <f t="shared" si="39"/>
        <v>5.1836278784231578</v>
      </c>
      <c r="AC168">
        <f t="shared" si="40"/>
        <v>-246.94237331689385</v>
      </c>
      <c r="AD168" s="8">
        <f>$C$4+$G$4*SIN(AB168)</f>
        <v>-0.63424096381529438</v>
      </c>
      <c r="AE168" s="8">
        <f t="shared" si="41"/>
        <v>-234.18924096381528</v>
      </c>
      <c r="AF168" s="3">
        <f t="shared" si="42"/>
        <v>-221.82737331689384</v>
      </c>
      <c r="AG168">
        <f t="shared" si="43"/>
        <v>-253.85611512194333</v>
      </c>
      <c r="AH168" s="8">
        <f t="shared" si="44"/>
        <v>1.4694677965889156</v>
      </c>
      <c r="AI168" s="8">
        <f t="shared" si="45"/>
        <v>-250.21953220341106</v>
      </c>
      <c r="AJ168" s="3">
        <f t="shared" si="46"/>
        <v>-237.60211512194331</v>
      </c>
    </row>
    <row r="169" spans="27:36" x14ac:dyDescent="0.25">
      <c r="AA169">
        <v>166</v>
      </c>
      <c r="AB169" s="3">
        <f t="shared" si="39"/>
        <v>5.2150438049590573</v>
      </c>
      <c r="AC169">
        <f t="shared" si="40"/>
        <v>-246.68720198133113</v>
      </c>
      <c r="AD169" s="8">
        <f>$C$4+$G$4*SIN(AB169)</f>
        <v>-0.49913469628314822</v>
      </c>
      <c r="AE169" s="8">
        <f t="shared" si="41"/>
        <v>-234.05413469628314</v>
      </c>
      <c r="AF169" s="3">
        <f t="shared" si="42"/>
        <v>-221.57220198133112</v>
      </c>
      <c r="AG169">
        <f t="shared" si="43"/>
        <v>-253.59566878325182</v>
      </c>
      <c r="AH169" s="8">
        <f t="shared" si="44"/>
        <v>1.6073670345085169</v>
      </c>
      <c r="AI169" s="8">
        <f t="shared" si="45"/>
        <v>-250.08163296549148</v>
      </c>
      <c r="AJ169" s="3">
        <f t="shared" si="46"/>
        <v>-237.34166878325181</v>
      </c>
    </row>
    <row r="170" spans="27:36" x14ac:dyDescent="0.25">
      <c r="AA170">
        <v>167</v>
      </c>
      <c r="AB170" s="3">
        <f t="shared" si="39"/>
        <v>5.246459731494955</v>
      </c>
      <c r="AC170">
        <f t="shared" si="40"/>
        <v>-246.43640034783834</v>
      </c>
      <c r="AD170" s="8">
        <f>$C$4+$G$4*SIN(AB170)</f>
        <v>-0.35607997019324511</v>
      </c>
      <c r="AE170" s="8">
        <f t="shared" si="41"/>
        <v>-233.91107997019324</v>
      </c>
      <c r="AF170" s="3">
        <f t="shared" si="42"/>
        <v>-221.32140034783833</v>
      </c>
      <c r="AG170">
        <f t="shared" si="43"/>
        <v>-253.33968247884576</v>
      </c>
      <c r="AH170" s="8">
        <f t="shared" si="44"/>
        <v>1.7533790446760058</v>
      </c>
      <c r="AI170" s="8">
        <f t="shared" si="45"/>
        <v>-249.935620955324</v>
      </c>
      <c r="AJ170" s="3">
        <f t="shared" si="46"/>
        <v>-237.08568247884574</v>
      </c>
    </row>
    <row r="171" spans="27:36" x14ac:dyDescent="0.25">
      <c r="AA171">
        <v>168</v>
      </c>
      <c r="AB171" s="3">
        <f t="shared" si="39"/>
        <v>5.2778756580308528</v>
      </c>
      <c r="AC171">
        <f t="shared" si="40"/>
        <v>-246.19021592734805</v>
      </c>
      <c r="AD171" s="8">
        <f>$C$4+$G$4*SIN(AB171)</f>
        <v>-0.20521796328902031</v>
      </c>
      <c r="AE171" s="8">
        <f t="shared" si="41"/>
        <v>-233.76021796328902</v>
      </c>
      <c r="AF171" s="3">
        <f t="shared" si="42"/>
        <v>-221.07521592734804</v>
      </c>
      <c r="AG171">
        <f t="shared" si="43"/>
        <v>-253.08840883630205</v>
      </c>
      <c r="AH171" s="8">
        <f t="shared" si="44"/>
        <v>1.907359730865597</v>
      </c>
      <c r="AI171" s="8">
        <f t="shared" si="45"/>
        <v>-249.78164026913439</v>
      </c>
      <c r="AJ171" s="3">
        <f t="shared" si="46"/>
        <v>-236.83440883630203</v>
      </c>
    </row>
    <row r="172" spans="27:36" x14ac:dyDescent="0.25">
      <c r="AA172">
        <v>169</v>
      </c>
      <c r="AB172" s="3">
        <f t="shared" si="39"/>
        <v>5.3092915845667505</v>
      </c>
      <c r="AC172">
        <f t="shared" si="40"/>
        <v>-245.94889167416108</v>
      </c>
      <c r="AD172" s="8">
        <f>$C$4+$G$4*SIN(AB172)</f>
        <v>-4.6697558157498875E-2</v>
      </c>
      <c r="AE172" s="8">
        <f t="shared" si="41"/>
        <v>-233.6016975581575</v>
      </c>
      <c r="AF172" s="3">
        <f t="shared" si="42"/>
        <v>-220.83389167416107</v>
      </c>
      <c r="AG172">
        <f t="shared" si="43"/>
        <v>-252.84209583236918</v>
      </c>
      <c r="AH172" s="8">
        <f t="shared" si="44"/>
        <v>2.0691571327303349</v>
      </c>
      <c r="AI172" s="8">
        <f t="shared" si="45"/>
        <v>-249.61984286726965</v>
      </c>
      <c r="AJ172" s="3">
        <f t="shared" si="46"/>
        <v>-236.58809583236916</v>
      </c>
    </row>
    <row r="173" spans="27:36" x14ac:dyDescent="0.25">
      <c r="AA173">
        <v>170</v>
      </c>
      <c r="AB173" s="3">
        <f t="shared" si="39"/>
        <v>5.3407075111026483</v>
      </c>
      <c r="AC173">
        <f t="shared" si="40"/>
        <v>-245.71266574617988</v>
      </c>
      <c r="AD173" s="8">
        <f>$C$4+$G$4*SIN(AB173)</f>
        <v>0.11932480469985585</v>
      </c>
      <c r="AE173" s="8">
        <f t="shared" si="41"/>
        <v>-233.43567519530015</v>
      </c>
      <c r="AF173" s="3">
        <f t="shared" si="42"/>
        <v>-220.59766574617987</v>
      </c>
      <c r="AG173">
        <f t="shared" si="43"/>
        <v>-252.60098654824432</v>
      </c>
      <c r="AH173" s="8">
        <f t="shared" si="44"/>
        <v>2.2386115757686165</v>
      </c>
      <c r="AI173" s="8">
        <f t="shared" si="45"/>
        <v>-249.45038842423136</v>
      </c>
      <c r="AJ173" s="3">
        <f t="shared" si="46"/>
        <v>-236.3469865482443</v>
      </c>
    </row>
    <row r="174" spans="27:36" x14ac:dyDescent="0.25">
      <c r="AA174">
        <v>171</v>
      </c>
      <c r="AB174" s="3">
        <f t="shared" si="39"/>
        <v>5.3721234376385461</v>
      </c>
      <c r="AC174">
        <f t="shared" si="40"/>
        <v>-245.48177126987551</v>
      </c>
      <c r="AD174" s="8">
        <f>$C$4+$G$4*SIN(AB174)</f>
        <v>0.29268528125502691</v>
      </c>
      <c r="AE174" s="8">
        <f t="shared" si="41"/>
        <v>-233.26231471874496</v>
      </c>
      <c r="AF174" s="3">
        <f t="shared" si="42"/>
        <v>-220.3667712698755</v>
      </c>
      <c r="AG174">
        <f t="shared" si="43"/>
        <v>-252.36531892968145</v>
      </c>
      <c r="AH174" s="8">
        <f t="shared" si="44"/>
        <v>2.4155558289036456</v>
      </c>
      <c r="AI174" s="8">
        <f t="shared" si="45"/>
        <v>-249.27344417109634</v>
      </c>
      <c r="AJ174" s="3">
        <f t="shared" si="46"/>
        <v>-236.11131892968143</v>
      </c>
    </row>
    <row r="175" spans="27:36" x14ac:dyDescent="0.25">
      <c r="AA175">
        <v>172</v>
      </c>
      <c r="AB175" s="3">
        <f t="shared" si="39"/>
        <v>5.4035393641744438</v>
      </c>
      <c r="AC175">
        <f t="shared" si="40"/>
        <v>-245.25643611021979</v>
      </c>
      <c r="AD175" s="8">
        <f>$C$4+$G$4*SIN(AB175)</f>
        <v>0.47321278564771685</v>
      </c>
      <c r="AE175" s="8">
        <f t="shared" si="41"/>
        <v>-233.08178721435229</v>
      </c>
      <c r="AF175" s="3">
        <f t="shared" si="42"/>
        <v>-220.14143611021979</v>
      </c>
      <c r="AG175">
        <f t="shared" si="43"/>
        <v>-252.13532555216756</v>
      </c>
      <c r="AH175" s="8">
        <f t="shared" si="44"/>
        <v>2.5998152695203167</v>
      </c>
      <c r="AI175" s="8">
        <f t="shared" si="45"/>
        <v>-249.08918473047967</v>
      </c>
      <c r="AJ175" s="3">
        <f t="shared" si="46"/>
        <v>-235.88132555216754</v>
      </c>
    </row>
    <row r="176" spans="27:36" x14ac:dyDescent="0.25">
      <c r="AA176">
        <v>173</v>
      </c>
      <c r="AB176" s="3">
        <f t="shared" si="39"/>
        <v>5.4349552907103416</v>
      </c>
      <c r="AC176">
        <f t="shared" si="40"/>
        <v>-245.03688264581032</v>
      </c>
      <c r="AD176" s="8">
        <f>$C$4+$G$4*SIN(AB176)</f>
        <v>0.6607291590264408</v>
      </c>
      <c r="AE176" s="8">
        <f t="shared" si="41"/>
        <v>-232.89427084097355</v>
      </c>
      <c r="AF176" s="3">
        <f t="shared" si="42"/>
        <v>-219.92188264581031</v>
      </c>
      <c r="AG176">
        <f t="shared" si="43"/>
        <v>-251.91123339139884</v>
      </c>
      <c r="AH176" s="8">
        <f t="shared" si="44"/>
        <v>2.7912080557966537</v>
      </c>
      <c r="AI176" s="8">
        <f t="shared" si="45"/>
        <v>-248.89779194420333</v>
      </c>
      <c r="AJ176" s="3">
        <f t="shared" si="46"/>
        <v>-235.65723339139882</v>
      </c>
    </row>
    <row r="177" spans="27:36" x14ac:dyDescent="0.25">
      <c r="AA177">
        <v>174</v>
      </c>
      <c r="AB177" s="3">
        <f t="shared" si="39"/>
        <v>5.4663712172462393</v>
      </c>
      <c r="AC177">
        <f t="shared" si="40"/>
        <v>-244.82332754940944</v>
      </c>
      <c r="AD177" s="8">
        <f>$C$4+$G$4*SIN(AB177)</f>
        <v>0.85504934536980048</v>
      </c>
      <c r="AE177" s="8">
        <f t="shared" si="41"/>
        <v>-232.69995065463019</v>
      </c>
      <c r="AF177" s="3">
        <f t="shared" si="42"/>
        <v>-219.70832754940943</v>
      </c>
      <c r="AG177">
        <f t="shared" si="43"/>
        <v>-251.693263599283</v>
      </c>
      <c r="AH177" s="8">
        <f t="shared" si="44"/>
        <v>2.9895453061597319</v>
      </c>
      <c r="AI177" s="8">
        <f t="shared" si="45"/>
        <v>-248.69945469384027</v>
      </c>
      <c r="AJ177" s="3">
        <f t="shared" si="46"/>
        <v>-235.43926359928298</v>
      </c>
    </row>
    <row r="178" spans="27:36" x14ac:dyDescent="0.25">
      <c r="AA178">
        <v>175</v>
      </c>
      <c r="AB178" s="3">
        <f t="shared" si="39"/>
        <v>5.4977871437821371</v>
      </c>
      <c r="AC178">
        <f t="shared" si="40"/>
        <v>-244.61598157411447</v>
      </c>
      <c r="AD178" s="8">
        <f>$C$4+$G$4*SIN(AB178)</f>
        <v>1.0559815741144334</v>
      </c>
      <c r="AE178" s="8">
        <f t="shared" si="41"/>
        <v>-232.49901842588557</v>
      </c>
      <c r="AF178" s="3">
        <f t="shared" si="42"/>
        <v>-219.50098157411446</v>
      </c>
      <c r="AG178">
        <f t="shared" si="43"/>
        <v>-251.48163128568902</v>
      </c>
      <c r="AH178" s="8">
        <f t="shared" si="44"/>
        <v>3.1946312856889891</v>
      </c>
      <c r="AI178" s="8">
        <f t="shared" si="45"/>
        <v>-248.49436871431101</v>
      </c>
      <c r="AJ178" s="3">
        <f t="shared" si="46"/>
        <v>-235.227631285689</v>
      </c>
    </row>
    <row r="179" spans="27:36" x14ac:dyDescent="0.25">
      <c r="AA179">
        <v>176</v>
      </c>
      <c r="AB179" s="3">
        <f t="shared" si="39"/>
        <v>5.5292030703180357</v>
      </c>
      <c r="AC179">
        <f t="shared" si="40"/>
        <v>-244.41504934536982</v>
      </c>
      <c r="AD179" s="8">
        <f>$C$4+$G$4*SIN(AB179)</f>
        <v>1.2633275494094187</v>
      </c>
      <c r="AE179" s="8">
        <f t="shared" si="41"/>
        <v>-232.29167245059057</v>
      </c>
      <c r="AF179" s="3">
        <f t="shared" si="42"/>
        <v>-219.30004934536981</v>
      </c>
      <c r="AG179">
        <f t="shared" si="43"/>
        <v>-251.27654530615976</v>
      </c>
      <c r="AH179" s="8">
        <f t="shared" si="44"/>
        <v>3.4062635992829682</v>
      </c>
      <c r="AI179" s="8">
        <f t="shared" si="45"/>
        <v>-248.28273640071703</v>
      </c>
      <c r="AJ179" s="3">
        <f t="shared" si="46"/>
        <v>-235.02254530615974</v>
      </c>
    </row>
    <row r="180" spans="27:36" x14ac:dyDescent="0.25">
      <c r="AA180">
        <v>177</v>
      </c>
      <c r="AB180" s="3">
        <f t="shared" si="39"/>
        <v>5.5606189968539343</v>
      </c>
      <c r="AC180">
        <f t="shared" si="40"/>
        <v>-244.22072915902646</v>
      </c>
      <c r="AD180" s="8">
        <f>$C$4+$G$4*SIN(AB180)</f>
        <v>1.476882645810317</v>
      </c>
      <c r="AE180" s="8">
        <f t="shared" si="41"/>
        <v>-232.07811735418969</v>
      </c>
      <c r="AF180" s="3">
        <f t="shared" si="42"/>
        <v>-219.10572915902645</v>
      </c>
      <c r="AG180">
        <f t="shared" si="43"/>
        <v>-251.07820805579667</v>
      </c>
      <c r="AH180" s="8">
        <f t="shared" si="44"/>
        <v>3.6242333913988238</v>
      </c>
      <c r="AI180" s="8">
        <f t="shared" si="45"/>
        <v>-248.06476660860116</v>
      </c>
      <c r="AJ180" s="3">
        <f t="shared" si="46"/>
        <v>-234.82420805579665</v>
      </c>
    </row>
    <row r="181" spans="27:36" x14ac:dyDescent="0.25">
      <c r="AA181">
        <v>178</v>
      </c>
      <c r="AB181" s="3">
        <f t="shared" si="39"/>
        <v>5.5920349233898321</v>
      </c>
      <c r="AC181">
        <f t="shared" si="40"/>
        <v>-244.03321278564772</v>
      </c>
      <c r="AD181" s="8">
        <f>$C$4+$G$4*SIN(AB181)</f>
        <v>1.6964361102197927</v>
      </c>
      <c r="AE181" s="8">
        <f t="shared" si="41"/>
        <v>-231.85856388978021</v>
      </c>
      <c r="AF181" s="3">
        <f t="shared" si="42"/>
        <v>-218.91821278564771</v>
      </c>
      <c r="AG181">
        <f t="shared" si="43"/>
        <v>-250.88681526952033</v>
      </c>
      <c r="AH181" s="8">
        <f t="shared" si="44"/>
        <v>3.8483255521675419</v>
      </c>
      <c r="AI181" s="8">
        <f t="shared" si="45"/>
        <v>-247.84067444783244</v>
      </c>
      <c r="AJ181" s="3">
        <f t="shared" si="46"/>
        <v>-234.63281526952031</v>
      </c>
    </row>
    <row r="182" spans="27:36" x14ac:dyDescent="0.25">
      <c r="AA182">
        <v>179</v>
      </c>
      <c r="AB182" s="3">
        <f t="shared" si="39"/>
        <v>5.6234508499257299</v>
      </c>
      <c r="AC182">
        <f t="shared" si="40"/>
        <v>-243.85268528125505</v>
      </c>
      <c r="AD182" s="8">
        <f>$C$4+$G$4*SIN(AB182)</f>
        <v>1.9217712698754923</v>
      </c>
      <c r="AE182" s="8">
        <f t="shared" si="41"/>
        <v>-231.6332287301245</v>
      </c>
      <c r="AF182" s="3">
        <f t="shared" si="42"/>
        <v>-218.73768528125504</v>
      </c>
      <c r="AG182">
        <f t="shared" si="43"/>
        <v>-250.70255582890366</v>
      </c>
      <c r="AH182" s="8">
        <f t="shared" si="44"/>
        <v>4.0783189296814273</v>
      </c>
      <c r="AI182" s="8">
        <f t="shared" si="45"/>
        <v>-247.61068107031855</v>
      </c>
      <c r="AJ182" s="3">
        <f t="shared" si="46"/>
        <v>-234.44855582890364</v>
      </c>
    </row>
    <row r="183" spans="27:36" x14ac:dyDescent="0.25">
      <c r="AA183">
        <v>180</v>
      </c>
      <c r="AB183" s="3">
        <f t="shared" si="39"/>
        <v>5.6548667764616276</v>
      </c>
      <c r="AC183">
        <f t="shared" si="40"/>
        <v>-243.67932480469986</v>
      </c>
      <c r="AD183" s="8">
        <f>$C$4+$G$4*SIN(AB183)</f>
        <v>2.1526657461798768</v>
      </c>
      <c r="AE183" s="8">
        <f t="shared" si="41"/>
        <v>-231.40233425382013</v>
      </c>
      <c r="AF183" s="3">
        <f t="shared" si="42"/>
        <v>-218.56432480469985</v>
      </c>
      <c r="AG183">
        <f t="shared" si="43"/>
        <v>-250.52561157576864</v>
      </c>
      <c r="AH183" s="8">
        <f t="shared" si="44"/>
        <v>4.3139865482443067</v>
      </c>
      <c r="AI183" s="8">
        <f t="shared" si="45"/>
        <v>-247.37501345175568</v>
      </c>
      <c r="AJ183" s="3">
        <f t="shared" si="46"/>
        <v>-234.27161157576862</v>
      </c>
    </row>
    <row r="184" spans="27:36" x14ac:dyDescent="0.25">
      <c r="AA184">
        <v>181</v>
      </c>
      <c r="AB184" s="3">
        <f t="shared" si="39"/>
        <v>5.6862827029975254</v>
      </c>
      <c r="AC184">
        <f t="shared" si="40"/>
        <v>-243.51330244184251</v>
      </c>
      <c r="AD184" s="8">
        <f>$C$4+$G$4*SIN(AB184)</f>
        <v>2.388891674161064</v>
      </c>
      <c r="AE184" s="8">
        <f t="shared" si="41"/>
        <v>-231.16610832583893</v>
      </c>
      <c r="AF184" s="3">
        <f t="shared" si="42"/>
        <v>-218.3983024418425</v>
      </c>
      <c r="AG184">
        <f t="shared" si="43"/>
        <v>-250.35615713273035</v>
      </c>
      <c r="AH184" s="8">
        <f t="shared" si="44"/>
        <v>4.555095832369159</v>
      </c>
      <c r="AI184" s="8">
        <f t="shared" si="45"/>
        <v>-247.13390416763082</v>
      </c>
      <c r="AJ184" s="3">
        <f t="shared" si="46"/>
        <v>-234.10215713273033</v>
      </c>
    </row>
    <row r="185" spans="27:36" x14ac:dyDescent="0.25">
      <c r="AA185">
        <v>182</v>
      </c>
      <c r="AB185" s="3">
        <f t="shared" si="39"/>
        <v>5.7176986295334231</v>
      </c>
      <c r="AC185">
        <f t="shared" si="40"/>
        <v>-243.35478203671099</v>
      </c>
      <c r="AD185" s="8">
        <f>$C$4+$G$4*SIN(AB185)</f>
        <v>2.6302159273480372</v>
      </c>
      <c r="AE185" s="8">
        <f t="shared" si="41"/>
        <v>-230.92478407265196</v>
      </c>
      <c r="AF185" s="3">
        <f t="shared" si="42"/>
        <v>-218.23978203671098</v>
      </c>
      <c r="AG185">
        <f t="shared" si="43"/>
        <v>-250.19435973086561</v>
      </c>
      <c r="AH185" s="8">
        <f t="shared" si="44"/>
        <v>4.8014088363020271</v>
      </c>
      <c r="AI185" s="8">
        <f t="shared" si="45"/>
        <v>-246.88759116369795</v>
      </c>
      <c r="AJ185" s="3">
        <f t="shared" si="46"/>
        <v>-233.94035973086559</v>
      </c>
    </row>
    <row r="186" spans="27:36" x14ac:dyDescent="0.25">
      <c r="AA186">
        <v>183</v>
      </c>
      <c r="AB186" s="3">
        <f t="shared" si="39"/>
        <v>5.7491145560693209</v>
      </c>
      <c r="AC186">
        <f t="shared" si="40"/>
        <v>-243.20392002980677</v>
      </c>
      <c r="AD186" s="8">
        <f>$C$4+$G$4*SIN(AB186)</f>
        <v>2.8764003478383309</v>
      </c>
      <c r="AE186" s="8">
        <f t="shared" si="41"/>
        <v>-230.67859965216167</v>
      </c>
      <c r="AF186" s="3">
        <f t="shared" si="42"/>
        <v>-218.08892002980676</v>
      </c>
      <c r="AG186">
        <f t="shared" si="43"/>
        <v>-250.04037904467603</v>
      </c>
      <c r="AH186" s="8">
        <f t="shared" si="44"/>
        <v>5.0526824788457594</v>
      </c>
      <c r="AI186" s="8">
        <f t="shared" si="45"/>
        <v>-246.63631752115424</v>
      </c>
      <c r="AJ186" s="3">
        <f t="shared" si="46"/>
        <v>-233.78637904467601</v>
      </c>
    </row>
    <row r="187" spans="27:36" x14ac:dyDescent="0.25">
      <c r="AA187">
        <v>184</v>
      </c>
      <c r="AB187" s="3">
        <f t="shared" si="39"/>
        <v>5.7805304826052186</v>
      </c>
      <c r="AC187">
        <f t="shared" si="40"/>
        <v>-243.06086530371687</v>
      </c>
      <c r="AD187" s="8">
        <f>$C$4+$G$4*SIN(AB187)</f>
        <v>3.1272019813311269</v>
      </c>
      <c r="AE187" s="8">
        <f t="shared" si="41"/>
        <v>-230.42779801866888</v>
      </c>
      <c r="AF187" s="3">
        <f t="shared" si="42"/>
        <v>-217.94586530371686</v>
      </c>
      <c r="AG187">
        <f t="shared" si="43"/>
        <v>-249.89436703450852</v>
      </c>
      <c r="AH187" s="8">
        <f t="shared" si="44"/>
        <v>5.3086687832518002</v>
      </c>
      <c r="AI187" s="8">
        <f t="shared" si="45"/>
        <v>-246.38033121674817</v>
      </c>
      <c r="AJ187" s="3">
        <f t="shared" si="46"/>
        <v>-233.6403670345085</v>
      </c>
    </row>
    <row r="188" spans="27:36" x14ac:dyDescent="0.25">
      <c r="AA188">
        <v>185</v>
      </c>
      <c r="AB188" s="3">
        <f t="shared" si="39"/>
        <v>5.8119464091411173</v>
      </c>
      <c r="AC188">
        <f t="shared" si="40"/>
        <v>-242.92575903618473</v>
      </c>
      <c r="AD188" s="8">
        <f>$C$4+$G$4*SIN(AB188)</f>
        <v>3.3823733168938235</v>
      </c>
      <c r="AE188" s="8">
        <f t="shared" si="41"/>
        <v>-230.17262668310619</v>
      </c>
      <c r="AF188" s="3">
        <f t="shared" si="42"/>
        <v>-217.81075903618472</v>
      </c>
      <c r="AG188">
        <f t="shared" si="43"/>
        <v>-249.75646779658894</v>
      </c>
      <c r="AH188" s="8">
        <f t="shared" si="44"/>
        <v>5.5691151219433088</v>
      </c>
      <c r="AI188" s="8">
        <f t="shared" si="45"/>
        <v>-246.11988487805667</v>
      </c>
      <c r="AJ188" s="3">
        <f t="shared" si="46"/>
        <v>-233.50246779658892</v>
      </c>
    </row>
    <row r="189" spans="27:36" x14ac:dyDescent="0.25">
      <c r="AA189">
        <v>186</v>
      </c>
      <c r="AB189" s="3">
        <f t="shared" si="39"/>
        <v>5.843362335677015</v>
      </c>
      <c r="AC189">
        <f t="shared" si="40"/>
        <v>-242.79873456078482</v>
      </c>
      <c r="AD189" s="8">
        <f>$C$4+$G$4*SIN(AB189)</f>
        <v>3.6416625312254136</v>
      </c>
      <c r="AE189" s="8">
        <f t="shared" si="41"/>
        <v>-229.91333746877459</v>
      </c>
      <c r="AF189" s="3">
        <f t="shared" si="42"/>
        <v>-217.68373456078481</v>
      </c>
      <c r="AG189">
        <f t="shared" si="43"/>
        <v>-249.62681742081628</v>
      </c>
      <c r="AH189" s="8">
        <f t="shared" si="44"/>
        <v>5.8337644658280494</v>
      </c>
      <c r="AI189" s="8">
        <f t="shared" si="45"/>
        <v>-245.85523553417195</v>
      </c>
      <c r="AJ189" s="3">
        <f t="shared" si="46"/>
        <v>-233.37281742081626</v>
      </c>
    </row>
    <row r="190" spans="27:36" x14ac:dyDescent="0.25">
      <c r="AA190">
        <v>187</v>
      </c>
      <c r="AB190" s="3">
        <f t="shared" si="39"/>
        <v>5.8747782622129137</v>
      </c>
      <c r="AC190">
        <f t="shared" si="40"/>
        <v>-242.67991723533854</v>
      </c>
      <c r="AD190" s="8">
        <f>$C$4+$G$4*SIN(AB190)</f>
        <v>3.9048137371757332</v>
      </c>
      <c r="AE190" s="8">
        <f t="shared" si="41"/>
        <v>-229.65018626282426</v>
      </c>
      <c r="AF190" s="3">
        <f t="shared" si="42"/>
        <v>-217.56491723533853</v>
      </c>
      <c r="AG190">
        <f t="shared" si="43"/>
        <v>-249.50554385645859</v>
      </c>
      <c r="AH190" s="8">
        <f t="shared" si="44"/>
        <v>6.1023556379551245</v>
      </c>
      <c r="AI190" s="8">
        <f t="shared" si="45"/>
        <v>-245.58664436204486</v>
      </c>
      <c r="AJ190" s="3">
        <f t="shared" si="46"/>
        <v>-233.25154385645857</v>
      </c>
    </row>
    <row r="191" spans="27:36" x14ac:dyDescent="0.25">
      <c r="AA191">
        <v>188</v>
      </c>
      <c r="AB191" s="3">
        <f t="shared" si="39"/>
        <v>5.9061941887488114</v>
      </c>
      <c r="AC191">
        <f t="shared" si="40"/>
        <v>-242.5694243182011</v>
      </c>
      <c r="AD191" s="8">
        <f>$C$4+$G$4*SIN(AB191)</f>
        <v>4.1715672362751253</v>
      </c>
      <c r="AE191" s="8">
        <f t="shared" si="41"/>
        <v>-229.38343276372487</v>
      </c>
      <c r="AF191" s="3">
        <f t="shared" si="42"/>
        <v>-217.45442431820109</v>
      </c>
      <c r="AG191">
        <f t="shared" si="43"/>
        <v>-249.39276678588232</v>
      </c>
      <c r="AH191" s="8">
        <f t="shared" si="44"/>
        <v>6.3746235712650368</v>
      </c>
      <c r="AI191" s="8">
        <f t="shared" si="45"/>
        <v>-245.31437642873496</v>
      </c>
      <c r="AJ191" s="3">
        <f t="shared" si="46"/>
        <v>-233.1387667858823</v>
      </c>
    </row>
    <row r="192" spans="27:36" x14ac:dyDescent="0.25">
      <c r="AA192">
        <v>189</v>
      </c>
      <c r="AB192" s="3">
        <f t="shared" si="39"/>
        <v>5.9376101152847092</v>
      </c>
      <c r="AC192">
        <f t="shared" si="40"/>
        <v>-242.46736485254172</v>
      </c>
      <c r="AD192" s="8">
        <f>$C$4+$G$4*SIN(AB192)</f>
        <v>4.441659775025526</v>
      </c>
      <c r="AE192" s="8">
        <f t="shared" si="41"/>
        <v>-229.11334022497448</v>
      </c>
      <c r="AF192" s="3">
        <f t="shared" si="42"/>
        <v>-217.35236485254171</v>
      </c>
      <c r="AG192">
        <f t="shared" si="43"/>
        <v>-249.28859750644042</v>
      </c>
      <c r="AH192" s="8">
        <f t="shared" si="44"/>
        <v>6.6502995701789205</v>
      </c>
      <c r="AI192" s="8">
        <f t="shared" si="45"/>
        <v>-245.03870042982106</v>
      </c>
      <c r="AJ192" s="3">
        <f t="shared" si="46"/>
        <v>-233.03459750644041</v>
      </c>
    </row>
    <row r="193" spans="27:36" x14ac:dyDescent="0.25">
      <c r="AA193">
        <v>190</v>
      </c>
      <c r="AB193" s="3">
        <f t="shared" si="39"/>
        <v>5.9690260418206069</v>
      </c>
      <c r="AC193">
        <f t="shared" si="40"/>
        <v>-242.37383955873125</v>
      </c>
      <c r="AD193" s="8">
        <f>$C$4+$G$4*SIN(AB193)</f>
        <v>4.7148248046998553</v>
      </c>
      <c r="AE193" s="8">
        <f t="shared" si="41"/>
        <v>-228.84017519530013</v>
      </c>
      <c r="AF193" s="3">
        <f t="shared" si="42"/>
        <v>-217.25883955873124</v>
      </c>
      <c r="AG193">
        <f t="shared" si="43"/>
        <v>-249.19313882063517</v>
      </c>
      <c r="AH193" s="8">
        <f t="shared" si="44"/>
        <v>6.9291115757686157</v>
      </c>
      <c r="AI193" s="8">
        <f t="shared" si="45"/>
        <v>-244.75988842423138</v>
      </c>
      <c r="AJ193" s="3">
        <f t="shared" si="46"/>
        <v>-232.93913882063515</v>
      </c>
    </row>
    <row r="194" spans="27:36" x14ac:dyDescent="0.25">
      <c r="AA194">
        <v>191</v>
      </c>
      <c r="AB194" s="3">
        <f t="shared" si="39"/>
        <v>6.0004419683565047</v>
      </c>
      <c r="AC194">
        <f t="shared" si="40"/>
        <v>-242.28894073494322</v>
      </c>
      <c r="AD194" s="8">
        <f>$C$4+$G$4*SIN(AB194)</f>
        <v>4.9907927443934401</v>
      </c>
      <c r="AE194" s="8">
        <f t="shared" si="41"/>
        <v>-228.56420725560656</v>
      </c>
      <c r="AF194" s="3">
        <f t="shared" si="42"/>
        <v>-217.17394073494322</v>
      </c>
      <c r="AG194">
        <f t="shared" si="43"/>
        <v>-249.10648493466459</v>
      </c>
      <c r="AH194" s="8">
        <f t="shared" si="44"/>
        <v>7.2107844342459853</v>
      </c>
      <c r="AI194" s="8">
        <f t="shared" si="45"/>
        <v>-244.478215565754</v>
      </c>
      <c r="AJ194" s="3">
        <f t="shared" si="46"/>
        <v>-232.85248493466457</v>
      </c>
    </row>
    <row r="195" spans="27:36" x14ac:dyDescent="0.25">
      <c r="AA195">
        <v>192</v>
      </c>
      <c r="AB195" s="3">
        <f t="shared" ref="AB195:AB203" si="47">AA195*2*PI()/MAX($AA$3:$AA$203)</f>
        <v>6.0318578948924024</v>
      </c>
      <c r="AC195">
        <f t="shared" ref="AC195:AC203" si="48">$B$4+$G$4*COS(AB195)</f>
        <v>-242.21275216606676</v>
      </c>
      <c r="AD195" s="8">
        <f>$C$4+$G$4*SIN(AB195)</f>
        <v>5.2692912470678142</v>
      </c>
      <c r="AE195" s="8">
        <f t="shared" si="41"/>
        <v>-228.28570875293218</v>
      </c>
      <c r="AF195" s="3">
        <f t="shared" si="42"/>
        <v>-217.09775216606675</v>
      </c>
      <c r="AG195">
        <f t="shared" si="43"/>
        <v>-249.02872136545233</v>
      </c>
      <c r="AH195" s="8">
        <f t="shared" si="44"/>
        <v>7.4950401685064918</v>
      </c>
      <c r="AI195" s="8">
        <f t="shared" si="45"/>
        <v>-244.19395983149349</v>
      </c>
      <c r="AJ195" s="3">
        <f t="shared" si="46"/>
        <v>-232.77472136545231</v>
      </c>
    </row>
    <row r="196" spans="27:36" x14ac:dyDescent="0.25">
      <c r="AA196">
        <v>193</v>
      </c>
      <c r="AB196" s="3">
        <f t="shared" si="47"/>
        <v>6.0632738214283002</v>
      </c>
      <c r="AC196">
        <f t="shared" si="48"/>
        <v>-242.14534904102098</v>
      </c>
      <c r="AD196" s="8">
        <f>$C$4+$G$4*SIN(AB196)</f>
        <v>5.5500454683243703</v>
      </c>
      <c r="AE196" s="8">
        <f t="shared" ref="AE196:AE203" si="49">$D$4+$G$4*SIN(AB196)</f>
        <v>-228.00495453167562</v>
      </c>
      <c r="AF196" s="3">
        <f t="shared" ref="AF196:AF203" si="50">$D$4+$G$4*COS(AB196)</f>
        <v>-217.03034904102097</v>
      </c>
      <c r="AG196">
        <f t="shared" ref="AG196:AG203" si="51">$B$5+$G$5*COS(AB196)</f>
        <v>-248.95992485625263</v>
      </c>
      <c r="AH196" s="8">
        <f t="shared" ref="AH196:AH203" si="52">$C$5+$G$5*SIN(AB196)</f>
        <v>7.7815982524590268</v>
      </c>
      <c r="AI196" s="8">
        <f t="shared" ref="AI196:AI203" si="53">$D$5+$G$5*SIN(AB196)</f>
        <v>-243.90740174754097</v>
      </c>
      <c r="AJ196" s="3">
        <f t="shared" ref="AJ196:AJ203" si="54">$D$5+$G$5*COS(AB196)</f>
        <v>-232.70592485625261</v>
      </c>
    </row>
    <row r="197" spans="27:36" x14ac:dyDescent="0.25">
      <c r="AA197">
        <v>194</v>
      </c>
      <c r="AB197" s="3">
        <f t="shared" si="47"/>
        <v>6.0946897479641988</v>
      </c>
      <c r="AC197">
        <f t="shared" si="48"/>
        <v>-242.08679787855263</v>
      </c>
      <c r="AD197" s="8">
        <f>$C$4+$G$4*SIN(AB197)</f>
        <v>5.8327783376426039</v>
      </c>
      <c r="AE197" s="8">
        <f t="shared" si="49"/>
        <v>-227.72222166235738</v>
      </c>
      <c r="AF197" s="3">
        <f t="shared" si="50"/>
        <v>-216.97179787855262</v>
      </c>
      <c r="AG197">
        <f t="shared" si="51"/>
        <v>-248.90016330091419</v>
      </c>
      <c r="AH197" s="8">
        <f t="shared" si="52"/>
        <v>8.0701758878713168</v>
      </c>
      <c r="AI197" s="8">
        <f t="shared" si="53"/>
        <v>-243.61882411212866</v>
      </c>
      <c r="AJ197" s="3">
        <f t="shared" si="54"/>
        <v>-232.64616330091417</v>
      </c>
    </row>
    <row r="198" spans="27:36" x14ac:dyDescent="0.25">
      <c r="AA198">
        <v>195</v>
      </c>
      <c r="AB198" s="3">
        <f t="shared" si="47"/>
        <v>6.1261056745000966</v>
      </c>
      <c r="AC198">
        <f t="shared" si="48"/>
        <v>-242.03715646159009</v>
      </c>
      <c r="AD198" s="8">
        <f>$C$4+$G$4*SIN(AB198)</f>
        <v>6.1172108318152354</v>
      </c>
      <c r="AE198" s="8">
        <f t="shared" si="49"/>
        <v>-227.43778916818476</v>
      </c>
      <c r="AF198" s="3">
        <f t="shared" si="50"/>
        <v>-216.92215646159008</v>
      </c>
      <c r="AG198">
        <f t="shared" si="51"/>
        <v>-248.84949567687701</v>
      </c>
      <c r="AH198" s="8">
        <f t="shared" si="52"/>
        <v>8.3604882834575918</v>
      </c>
      <c r="AI198" s="8">
        <f t="shared" si="53"/>
        <v>-243.32851171654241</v>
      </c>
      <c r="AJ198" s="3">
        <f t="shared" si="54"/>
        <v>-232.59549567687699</v>
      </c>
    </row>
    <row r="199" spans="27:36" x14ac:dyDescent="0.25">
      <c r="AA199">
        <v>196</v>
      </c>
      <c r="AB199" s="3">
        <f t="shared" si="47"/>
        <v>6.1575216010359943</v>
      </c>
      <c r="AC199">
        <f t="shared" si="48"/>
        <v>-241.99647378021865</v>
      </c>
      <c r="AD199" s="8">
        <f>$C$4+$G$4*SIN(AB199)</f>
        <v>6.4030622503104757</v>
      </c>
      <c r="AE199" s="8">
        <f t="shared" si="49"/>
        <v>-227.15193774968952</v>
      </c>
      <c r="AF199" s="3">
        <f t="shared" si="50"/>
        <v>-216.88147378021864</v>
      </c>
      <c r="AG199">
        <f t="shared" si="51"/>
        <v>-248.80797198696888</v>
      </c>
      <c r="AH199" s="8">
        <f t="shared" si="52"/>
        <v>8.6522489359332582</v>
      </c>
      <c r="AI199" s="8">
        <f t="shared" si="53"/>
        <v>-243.03675106406672</v>
      </c>
      <c r="AJ199" s="3">
        <f t="shared" si="54"/>
        <v>-232.55397198696886</v>
      </c>
    </row>
    <row r="200" spans="27:36" x14ac:dyDescent="0.25">
      <c r="AA200">
        <v>197</v>
      </c>
      <c r="AB200" s="3">
        <f t="shared" si="47"/>
        <v>6.1889375275718921</v>
      </c>
      <c r="AC200">
        <f t="shared" si="48"/>
        <v>-241.96478998333311</v>
      </c>
      <c r="AD200" s="8">
        <f>$C$4+$G$4*SIN(AB200)</f>
        <v>6.6900504922895294</v>
      </c>
      <c r="AE200" s="8">
        <f t="shared" si="49"/>
        <v>-226.86494950771046</v>
      </c>
      <c r="AF200" s="3">
        <f t="shared" si="50"/>
        <v>-216.8497899833331</v>
      </c>
      <c r="AG200">
        <f t="shared" si="51"/>
        <v>-248.77563321005852</v>
      </c>
      <c r="AH200" s="8">
        <f t="shared" si="52"/>
        <v>8.9451699127590114</v>
      </c>
      <c r="AI200" s="8">
        <f t="shared" si="53"/>
        <v>-242.74383008724098</v>
      </c>
      <c r="AJ200" s="3">
        <f t="shared" si="54"/>
        <v>-232.5216332100585</v>
      </c>
    </row>
    <row r="201" spans="27:36" x14ac:dyDescent="0.25">
      <c r="AA201">
        <v>198</v>
      </c>
      <c r="AB201" s="3">
        <f t="shared" si="47"/>
        <v>6.2203534541077907</v>
      </c>
      <c r="AC201">
        <f t="shared" si="48"/>
        <v>-241.94213633901578</v>
      </c>
      <c r="AD201" s="8">
        <f>$C$4+$G$4*SIN(AB201)</f>
        <v>6.9778923350060813</v>
      </c>
      <c r="AE201" s="8">
        <f t="shared" si="49"/>
        <v>-226.57710766499392</v>
      </c>
      <c r="AF201" s="3">
        <f t="shared" si="50"/>
        <v>-216.82713633901577</v>
      </c>
      <c r="AG201">
        <f t="shared" si="51"/>
        <v>-248.7525112606144</v>
      </c>
      <c r="AH201" s="8">
        <f t="shared" si="52"/>
        <v>9.2389621362955126</v>
      </c>
      <c r="AI201" s="8">
        <f t="shared" si="53"/>
        <v>-242.45003786370447</v>
      </c>
      <c r="AJ201" s="3">
        <f t="shared" si="54"/>
        <v>-232.49851126061438</v>
      </c>
    </row>
    <row r="202" spans="27:36" x14ac:dyDescent="0.25">
      <c r="AA202">
        <v>199</v>
      </c>
      <c r="AB202" s="3">
        <f t="shared" si="47"/>
        <v>6.2517693806436885</v>
      </c>
      <c r="AC202">
        <f t="shared" si="48"/>
        <v>-241.92853520367856</v>
      </c>
      <c r="AD202" s="8">
        <f>$C$4+$G$4*SIN(AB202)</f>
        <v>7.2663037133129222</v>
      </c>
      <c r="AE202" s="8">
        <f t="shared" si="49"/>
        <v>-226.28869628668707</v>
      </c>
      <c r="AF202" s="3">
        <f t="shared" si="50"/>
        <v>-216.81353520367855</v>
      </c>
      <c r="AG202">
        <f t="shared" si="51"/>
        <v>-248.73862895720907</v>
      </c>
      <c r="AH202" s="8">
        <f t="shared" si="52"/>
        <v>9.5333356690880766</v>
      </c>
      <c r="AI202" s="8">
        <f t="shared" si="53"/>
        <v>-242.15566433091192</v>
      </c>
      <c r="AJ202" s="3">
        <f t="shared" si="54"/>
        <v>-232.48462895720905</v>
      </c>
    </row>
    <row r="203" spans="27:36" x14ac:dyDescent="0.25">
      <c r="AA203">
        <v>200</v>
      </c>
      <c r="AB203" s="3">
        <f t="shared" si="47"/>
        <v>6.2831853071795862</v>
      </c>
      <c r="AC203">
        <f t="shared" si="48"/>
        <v>-241.92400000000001</v>
      </c>
      <c r="AD203" s="8">
        <f>$C$4+$G$4*SIN(AB203)</f>
        <v>7.5549999999999971</v>
      </c>
      <c r="AE203" s="8">
        <f t="shared" si="49"/>
        <v>-226</v>
      </c>
      <c r="AF203" s="3">
        <f t="shared" si="50"/>
        <v>-216.809</v>
      </c>
      <c r="AG203">
        <f t="shared" si="51"/>
        <v>-248.73400000000001</v>
      </c>
      <c r="AH203" s="8">
        <f t="shared" si="52"/>
        <v>9.8279999999999976</v>
      </c>
      <c r="AI203" s="8">
        <f t="shared" si="53"/>
        <v>-241.86099999999999</v>
      </c>
      <c r="AJ203" s="3">
        <f t="shared" si="54"/>
        <v>-232.48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van Heule</dc:creator>
  <cp:lastModifiedBy>Xavier van Heule</cp:lastModifiedBy>
  <dcterms:created xsi:type="dcterms:W3CDTF">2016-01-11T22:38:27Z</dcterms:created>
  <dcterms:modified xsi:type="dcterms:W3CDTF">2020-12-12T17:18:16Z</dcterms:modified>
</cp:coreProperties>
</file>