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6C1B5D81-0D0F-4E03-A3AD-869381A072E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E4" i="1"/>
  <c r="E5" i="1"/>
  <c r="E6" i="1"/>
  <c r="E7" i="1"/>
  <c r="E8" i="1"/>
  <c r="E9" i="1"/>
  <c r="I6" i="1" l="1"/>
  <c r="H7" i="1"/>
  <c r="H5" i="1"/>
  <c r="L5" i="1" s="1"/>
  <c r="H4" i="1"/>
  <c r="G5" i="1"/>
  <c r="G4" i="1"/>
  <c r="L4" i="1" s="1"/>
  <c r="G6" i="1"/>
  <c r="G9" i="1"/>
  <c r="H9" i="1"/>
  <c r="L9" i="1" s="1"/>
  <c r="I9" i="1"/>
  <c r="H8" i="1"/>
  <c r="I8" i="1"/>
  <c r="G8" i="1"/>
  <c r="G7" i="1"/>
  <c r="I7" i="1"/>
  <c r="H6" i="1"/>
  <c r="L6" i="1" s="1"/>
  <c r="I5" i="1"/>
  <c r="I4" i="1"/>
  <c r="L7" i="1" l="1"/>
  <c r="L8" i="1"/>
</calcChain>
</file>

<file path=xl/sharedStrings.xml><?xml version="1.0" encoding="utf-8"?>
<sst xmlns="http://schemas.openxmlformats.org/spreadsheetml/2006/main" count="18" uniqueCount="18">
  <si>
    <t>Vкрейс=30м/c</t>
  </si>
  <si>
    <t>Угол атаки, α</t>
  </si>
  <si>
    <t>Сила по X</t>
  </si>
  <si>
    <t>Сила по Y</t>
  </si>
  <si>
    <t>Качество, K</t>
  </si>
  <si>
    <t>sin</t>
  </si>
  <si>
    <t>cos</t>
  </si>
  <si>
    <t>K Перевод</t>
  </si>
  <si>
    <t>Коэфициент подъемной силы пересчет, Cy</t>
  </si>
  <si>
    <t>Лобовое сопротивление пересчет, Cx</t>
  </si>
  <si>
    <t>Лобовое сопротивление, Cx1</t>
  </si>
  <si>
    <t>Коэфициент подъемной силы, Cy1</t>
  </si>
  <si>
    <t>v=-30</t>
  </si>
  <si>
    <t>vx=29,96
vy=1,57</t>
  </si>
  <si>
    <t>vx=29,84
vy=3,14</t>
  </si>
  <si>
    <t>vx=29,63
vy=4,69</t>
  </si>
  <si>
    <t>vx=29,34
vy=6,23</t>
  </si>
  <si>
    <t>vx=28,98
vy=7,76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</si>
</sst>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 </a:t>
            </a:r>
            <a:r>
              <a:rPr lang="ru-RU"/>
              <a:t>от </a:t>
            </a:r>
            <a:r>
              <a:rPr lang="el-GR"/>
              <a:t>α</a:t>
            </a:r>
            <a:r>
              <a:rPr lang="ru-RU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Лист1!$H$3</c:f>
              <c:strCache>
                <c:ptCount val="1"/>
                <c:pt idx="0">
                  <c:v>Коэфициент подъемной силы пересчет, 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Лист1!$H$4:$H$9</c:f>
              <c:numCache>
                <c:formatCode>0.00</c:formatCode>
                <c:ptCount val="6"/>
                <c:pt idx="0">
                  <c:v>0.36529669509239421</c:v>
                </c:pt>
                <c:pt idx="1">
                  <c:v>0.91647735672474373</c:v>
                </c:pt>
                <c:pt idx="2">
                  <c:v>1.4201647586921924</c:v>
                </c:pt>
                <c:pt idx="3">
                  <c:v>1.8428913462723471</c:v>
                </c:pt>
                <c:pt idx="4">
                  <c:v>2.2617164338484343</c:v>
                </c:pt>
                <c:pt idx="5">
                  <c:v>2.649315453483311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CA-4DE8-92AB-5D19006C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44815"/>
        <c:axId val="1601848975"/>
      </c:scatterChart>
      <c:valAx>
        <c:axId val="160184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Угол атаки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848975"/>
        <c:crosses val="autoZero"/>
        <c:crossBetween val="midCat"/>
      </c:valAx>
      <c:valAx>
        <c:axId val="16018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8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Cx </a:t>
            </a:r>
            <a:r>
              <a:rPr lang="ru-RU"/>
              <a:t>от </a:t>
            </a:r>
            <a:r>
              <a:rPr lang="el-GR"/>
              <a:t>α</a:t>
            </a:r>
            <a:r>
              <a:rPr lang="ru-RU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Лист1!$G$3</c:f>
              <c:strCache>
                <c:ptCount val="1"/>
                <c:pt idx="0">
                  <c:v>Лобовое сопротивление пересчет, 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Лист1!$G$4:$G$9</c:f>
              <c:numCache>
                <c:formatCode>0.00</c:formatCode>
                <c:ptCount val="6"/>
                <c:pt idx="0">
                  <c:v>0.51723010871233743</c:v>
                </c:pt>
                <c:pt idx="1">
                  <c:v>9.847536067959281E-2</c:v>
                </c:pt>
                <c:pt idx="2">
                  <c:v>0.23114980733234133</c:v>
                </c:pt>
                <c:pt idx="3">
                  <c:v>0.47266766335337695</c:v>
                </c:pt>
                <c:pt idx="4">
                  <c:v>0.74132251519597459</c:v>
                </c:pt>
                <c:pt idx="5">
                  <c:v>1.0767577294880046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4-4566-B333-BC64C5BE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44815"/>
        <c:axId val="1601848975"/>
      </c:scatterChart>
      <c:valAx>
        <c:axId val="160184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Угол атаки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848975"/>
        <c:crosses val="autoZero"/>
        <c:crossBetween val="midCat"/>
      </c:valAx>
      <c:valAx>
        <c:axId val="16018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8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</a:t>
            </a:r>
            <a:r>
              <a:rPr lang="ru-RU"/>
              <a:t>от </a:t>
            </a:r>
            <a:r>
              <a:rPr lang="el-GR"/>
              <a:t>α</a:t>
            </a:r>
            <a:r>
              <a:rPr lang="ru-RU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Лист1!$L$3</c:f>
              <c:strCache>
                <c:ptCount val="1"/>
                <c:pt idx="0">
                  <c:v>K Перевод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Лист1!$L$4:$L$9</c:f>
              <c:numCache>
                <c:formatCode>0.0</c:formatCode>
                <c:ptCount val="6"/>
                <c:pt idx="0">
                  <c:v>0.70625566636446047</c:v>
                </c:pt>
                <c:pt idx="1">
                  <c:v>9.3066666666666666</c:v>
                </c:pt>
                <c:pt idx="2">
                  <c:v>6.1439149574990362</c:v>
                </c:pt>
                <c:pt idx="3">
                  <c:v>3.8989156423306244</c:v>
                </c:pt>
                <c:pt idx="4">
                  <c:v>3.0509210060219627</c:v>
                </c:pt>
                <c:pt idx="5">
                  <c:v>2.4604564062363901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F-4065-8F39-CB26389F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44815"/>
        <c:axId val="1601848975"/>
      </c:scatterChart>
      <c:valAx>
        <c:axId val="160184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Угол атаки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848975"/>
        <c:crosses val="autoZero"/>
        <c:crossBetween val="midCat"/>
      </c:valAx>
      <c:valAx>
        <c:axId val="16018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8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 </a:t>
            </a:r>
            <a:r>
              <a:rPr lang="ru-RU"/>
              <a:t>от </a:t>
            </a:r>
            <a:r>
              <a:rPr lang="en-US"/>
              <a:t>Cx</a:t>
            </a:r>
            <a:r>
              <a:rPr lang="ru-RU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Лист1!$H$3</c:f>
              <c:strCache>
                <c:ptCount val="1"/>
                <c:pt idx="0">
                  <c:v>Коэфициент подъемной силы пересчет, 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Лист1!$G$4:$G$9</c:f>
              <c:numCache>
                <c:formatCode>0.00</c:formatCode>
                <c:ptCount val="6"/>
                <c:pt idx="0">
                  <c:v>0.51723010871233743</c:v>
                </c:pt>
                <c:pt idx="1">
                  <c:v>9.847536067959281E-2</c:v>
                </c:pt>
                <c:pt idx="2">
                  <c:v>0.23114980733234133</c:v>
                </c:pt>
                <c:pt idx="3">
                  <c:v>0.47266766335337695</c:v>
                </c:pt>
                <c:pt idx="4">
                  <c:v>0.74132251519597459</c:v>
                </c:pt>
                <c:pt idx="5">
                  <c:v>1.0767577294880046</c:v>
                </c:pt>
              </c:numCache>
            </c:numRef>
          </c:xVal>
          <c:yVal>
            <c:numRef>
              <c:f>Лист1!$H$4:$H$9</c:f>
              <c:numCache>
                <c:formatCode>0.00</c:formatCode>
                <c:ptCount val="6"/>
                <c:pt idx="0">
                  <c:v>0.36529669509239421</c:v>
                </c:pt>
                <c:pt idx="1">
                  <c:v>0.91647735672474373</c:v>
                </c:pt>
                <c:pt idx="2">
                  <c:v>1.4201647586921924</c:v>
                </c:pt>
                <c:pt idx="3">
                  <c:v>1.8428913462723471</c:v>
                </c:pt>
                <c:pt idx="4">
                  <c:v>2.2617164338484343</c:v>
                </c:pt>
                <c:pt idx="5">
                  <c:v>2.649315453483311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B8-4908-A86B-26E072CB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44815"/>
        <c:axId val="1601848975"/>
      </c:scatterChart>
      <c:valAx>
        <c:axId val="160184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848975"/>
        <c:crosses val="autoZero"/>
        <c:crossBetween val="midCat"/>
      </c:valAx>
      <c:valAx>
        <c:axId val="16018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8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123825</xdr:rowOff>
    </xdr:from>
    <xdr:to>
      <xdr:col>6</xdr:col>
      <xdr:colOff>390525</xdr:colOff>
      <xdr:row>26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6</xdr:col>
      <xdr:colOff>381000</xdr:colOff>
      <xdr:row>44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6</xdr:col>
      <xdr:colOff>381000</xdr:colOff>
      <xdr:row>62</xdr:row>
      <xdr:rowOff>165100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6</xdr:col>
      <xdr:colOff>381000</xdr:colOff>
      <xdr:row>80</xdr:row>
      <xdr:rowOff>165100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0.29752</cdr:x>
      <cdr:y>0.21773</cdr:y>
    </cdr:from>
    <cdr:to>
      <cdr:x>0.29752</cdr:x>
      <cdr:y>0.78293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5217D14E-6537-D0E1-2F3E-B5E1BBC190AA}"/>
            </a:ext>
          </a:extLst>
        </cdr:cNvPr>
        <cdr:cNvCxnSpPr/>
      </cdr:nvCxnSpPr>
      <cdr:spPr>
        <a:xfrm xmlns:a="http://schemas.openxmlformats.org/drawingml/2006/main">
          <a:off x="1359551" y="594295"/>
          <a:ext cx="0" cy="15427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0.14342</cdr:x>
      <cdr:y>0.22071</cdr:y>
    </cdr:from>
    <cdr:to>
      <cdr:x>0.29663</cdr:x>
      <cdr:y>0.22071</cdr:y>
    </cdr:to>
    <cdr:cxnSp macro="">
      <cdr:nvCxnSpPr>
        <cdr:cNvPr id="6" name="Прямая соединительная линия 5">
          <a:extLst xmlns:a="http://schemas.openxmlformats.org/drawingml/2006/main">
            <a:ext uri="{FF2B5EF4-FFF2-40B4-BE49-F238E27FC236}">
              <a16:creationId xmlns:a16="http://schemas.microsoft.com/office/drawing/2014/main" id="{9E9E36E6-2376-FA20-C3F4-DAA78F17A40D}"/>
            </a:ext>
          </a:extLst>
        </cdr:cNvPr>
        <cdr:cNvCxnSpPr/>
      </cdr:nvCxnSpPr>
      <cdr:spPr>
        <a:xfrm xmlns:a="http://schemas.openxmlformats.org/drawingml/2006/main" flipV="1">
          <a:off x="655352" y="602436"/>
          <a:ext cx="70012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topLeftCell="A37" zoomScale="99" workbookViewId="0">
      <selection activeCell="I16" sqref="I16"/>
    </sheetView>
  </sheetViews>
  <sheetFormatPr defaultRowHeight="14.5" x14ac:dyDescent="0.35"/>
  <cols>
    <col min="2" max="2" width="12.54296875" customWidth="1"/>
    <col min="3" max="3" width="9.54296875" customWidth="1"/>
    <col min="4" max="4" width="9.453125" customWidth="1"/>
    <col min="5" max="5" width="14.26953125" customWidth="1"/>
    <col min="6" max="7" width="14.1796875" customWidth="1"/>
    <col min="8" max="8" width="16.54296875" customWidth="1"/>
    <col min="9" max="9" width="12.453125" customWidth="1"/>
    <col min="12" max="12" width="10.26953125" customWidth="1"/>
  </cols>
  <sheetData>
    <row r="1" spans="1:12" ht="15" thickBot="1" x14ac:dyDescent="0.4"/>
    <row r="2" spans="1:12" ht="15" thickBot="1" x14ac:dyDescent="0.4">
      <c r="B2" s="8" t="s">
        <v>0</v>
      </c>
      <c r="J2" s="7"/>
    </row>
    <row r="3" spans="1:12" ht="46.5" customHeight="1" thickBot="1" x14ac:dyDescent="0.4">
      <c r="B3" s="3" t="s">
        <v>1</v>
      </c>
      <c r="C3" s="3" t="s">
        <v>2</v>
      </c>
      <c r="D3" s="3" t="s">
        <v>3</v>
      </c>
      <c r="E3" s="4" t="s">
        <v>10</v>
      </c>
      <c r="F3" s="4" t="s">
        <v>11</v>
      </c>
      <c r="G3" s="4" t="s">
        <v>9</v>
      </c>
      <c r="H3" s="4" t="s">
        <v>8</v>
      </c>
      <c r="I3" s="3" t="s">
        <v>4</v>
      </c>
      <c r="J3" s="3" t="s">
        <v>5</v>
      </c>
      <c r="K3" s="3" t="s">
        <v>6</v>
      </c>
      <c r="L3" s="3" t="s">
        <v>7</v>
      </c>
    </row>
    <row r="4" spans="1:12" x14ac:dyDescent="0.35">
      <c r="A4" s="27" t="s">
        <v>12</v>
      </c>
      <c r="B4" s="5">
        <v>0</v>
      </c>
      <c r="C4" s="9">
        <v>1.62</v>
      </c>
      <c r="D4" s="2">
        <v>9.41</v>
      </c>
      <c r="E4" s="17">
        <f t="shared" ref="E4:E9" si="0">(2*C4)/((1.213*10.65^2)*0.31)</f>
        <v>7.5966706809971585E-2</v>
      </c>
      <c r="F4" s="17">
        <f>(2*D4)/((1.213*10.65^2)*0.31)</f>
        <v>0.44126340190236579</v>
      </c>
      <c r="G4" s="17">
        <f t="shared" ref="G4:G9" si="1">(E4*K4)+(F4*J4)</f>
        <v>0.51723010871233743</v>
      </c>
      <c r="H4" s="17">
        <f t="shared" ref="H4:H9" si="2">(F4*K4)-(E4*J4)</f>
        <v>0.36529669509239421</v>
      </c>
      <c r="I4" s="20">
        <f t="shared" ref="I4:I9" si="3">F4/E4</f>
        <v>5.8086419753086416</v>
      </c>
      <c r="J4" s="11">
        <v>1</v>
      </c>
      <c r="K4" s="12">
        <v>1</v>
      </c>
      <c r="L4" s="23">
        <f>H4/G4</f>
        <v>0.70625566636446047</v>
      </c>
    </row>
    <row r="5" spans="1:12" ht="29" x14ac:dyDescent="0.35">
      <c r="A5" s="27" t="s">
        <v>13</v>
      </c>
      <c r="B5" s="14">
        <v>3</v>
      </c>
      <c r="C5" s="15">
        <v>1.1200000000000001</v>
      </c>
      <c r="D5" s="16">
        <v>19.600000000000001</v>
      </c>
      <c r="E5" s="18">
        <f t="shared" si="0"/>
        <v>5.2520192362449494E-2</v>
      </c>
      <c r="F5" s="18">
        <f t="shared" ref="F5:F9" si="4">(2*D5)/((1.213*10.65^2)*0.31)</f>
        <v>0.91910336634286616</v>
      </c>
      <c r="G5" s="18">
        <f t="shared" si="1"/>
        <v>9.847536067959281E-2</v>
      </c>
      <c r="H5" s="18">
        <f t="shared" si="2"/>
        <v>0.91647735672474373</v>
      </c>
      <c r="I5" s="21">
        <f t="shared" si="3"/>
        <v>17.5</v>
      </c>
      <c r="J5" s="15">
        <v>0.05</v>
      </c>
      <c r="K5" s="16">
        <v>1</v>
      </c>
      <c r="L5" s="24">
        <f t="shared" ref="L5:L9" si="5">H5/G5</f>
        <v>9.3066666666666666</v>
      </c>
    </row>
    <row r="6" spans="1:12" ht="29" x14ac:dyDescent="0.35">
      <c r="A6" s="27" t="s">
        <v>14</v>
      </c>
      <c r="B6" s="5">
        <v>6</v>
      </c>
      <c r="C6" s="9">
        <v>1.87</v>
      </c>
      <c r="D6" s="2">
        <v>30.78</v>
      </c>
      <c r="E6" s="17">
        <f t="shared" si="0"/>
        <v>8.7689964033732637E-2</v>
      </c>
      <c r="F6" s="17">
        <f t="shared" si="4"/>
        <v>1.4433674293894603</v>
      </c>
      <c r="G6" s="17">
        <f t="shared" si="1"/>
        <v>0.23114980733234133</v>
      </c>
      <c r="H6" s="17">
        <f t="shared" si="2"/>
        <v>1.4201647586921924</v>
      </c>
      <c r="I6" s="20">
        <f t="shared" si="3"/>
        <v>16.459893048128343</v>
      </c>
      <c r="J6" s="9">
        <v>0.1</v>
      </c>
      <c r="K6" s="2">
        <v>0.99</v>
      </c>
      <c r="L6" s="23">
        <f t="shared" si="5"/>
        <v>6.1439149574990362</v>
      </c>
    </row>
    <row r="7" spans="1:12" ht="29" x14ac:dyDescent="0.35">
      <c r="A7" s="27" t="s">
        <v>15</v>
      </c>
      <c r="B7" s="5">
        <v>9</v>
      </c>
      <c r="C7" s="9">
        <v>3.67</v>
      </c>
      <c r="D7" s="2">
        <v>40.29</v>
      </c>
      <c r="E7" s="17">
        <f t="shared" si="0"/>
        <v>0.17209741604481216</v>
      </c>
      <c r="F7" s="17">
        <f t="shared" si="4"/>
        <v>1.8893201341813304</v>
      </c>
      <c r="G7" s="17">
        <f t="shared" si="1"/>
        <v>0.47266766335337695</v>
      </c>
      <c r="H7" s="17">
        <f t="shared" si="2"/>
        <v>1.8428913462723471</v>
      </c>
      <c r="I7" s="20">
        <f t="shared" si="3"/>
        <v>10.978201634877385</v>
      </c>
      <c r="J7" s="9">
        <v>0.16</v>
      </c>
      <c r="K7" s="2">
        <v>0.99</v>
      </c>
      <c r="L7" s="25">
        <f t="shared" si="5"/>
        <v>3.8989156423306244</v>
      </c>
    </row>
    <row r="8" spans="1:12" ht="29" x14ac:dyDescent="0.35">
      <c r="A8" s="1" t="s">
        <v>16</v>
      </c>
      <c r="B8" s="5">
        <v>12</v>
      </c>
      <c r="C8" s="9">
        <v>5.34</v>
      </c>
      <c r="D8" s="2">
        <v>50.36</v>
      </c>
      <c r="E8" s="17">
        <f t="shared" si="0"/>
        <v>0.25040877429953595</v>
      </c>
      <c r="F8" s="17">
        <f t="shared" si="4"/>
        <v>2.3615329351544254</v>
      </c>
      <c r="G8" s="17">
        <f t="shared" si="1"/>
        <v>0.74132251519597459</v>
      </c>
      <c r="H8" s="17">
        <f t="shared" si="2"/>
        <v>2.2617164338484343</v>
      </c>
      <c r="I8" s="20">
        <f t="shared" si="3"/>
        <v>9.4307116104868918</v>
      </c>
      <c r="J8" s="9">
        <v>0.21</v>
      </c>
      <c r="K8" s="2">
        <v>0.98</v>
      </c>
      <c r="L8" s="23">
        <f t="shared" si="5"/>
        <v>3.0509210060219627</v>
      </c>
    </row>
    <row r="9" spans="1:12" ht="29.5" thickBot="1" x14ac:dyDescent="0.4">
      <c r="A9" s="1" t="s">
        <v>17</v>
      </c>
      <c r="B9" s="6">
        <v>15</v>
      </c>
      <c r="C9" s="10">
        <v>7.52</v>
      </c>
      <c r="D9" s="13">
        <v>60.26</v>
      </c>
      <c r="E9" s="19">
        <f t="shared" si="0"/>
        <v>0.3526355772907323</v>
      </c>
      <c r="F9" s="19">
        <f t="shared" si="4"/>
        <v>2.8257739212153625</v>
      </c>
      <c r="G9" s="19">
        <f t="shared" si="1"/>
        <v>1.0767577294880046</v>
      </c>
      <c r="H9" s="19">
        <f t="shared" si="2"/>
        <v>2.649315453483311</v>
      </c>
      <c r="I9" s="22">
        <f t="shared" si="3"/>
        <v>8.0132978723404253</v>
      </c>
      <c r="J9" s="10">
        <v>0.26</v>
      </c>
      <c r="K9" s="13">
        <v>0.97</v>
      </c>
      <c r="L9" s="26">
        <f t="shared" si="5"/>
        <v>2.4604564062363901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2024-09-26T20:12:09Z</dcterms:modified>
</cp:coreProperties>
</file>