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2.2.3\"/>
    </mc:Choice>
  </mc:AlternateContent>
  <xr:revisionPtr revIDLastSave="0" documentId="13_ncr:1_{0F10B016-EE23-43BF-BD1A-B7B85EE21579}" xr6:coauthVersionLast="47" xr6:coauthVersionMax="47" xr10:uidLastSave="{00000000-0000-0000-0000-000000000000}"/>
  <bookViews>
    <workbookView xWindow="28680" yWindow="-180" windowWidth="20730" windowHeight="11160" xr2:uid="{75102300-5906-4776-8EA5-2241668CD204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H2" i="4"/>
  <c r="E2" i="4"/>
  <c r="G2" i="4" s="1"/>
  <c r="G3" i="4"/>
  <c r="G4" i="4"/>
  <c r="E3" i="4"/>
  <c r="F3" i="4" s="1"/>
  <c r="E4" i="4"/>
  <c r="F4" i="4" s="1"/>
  <c r="E5" i="4"/>
  <c r="F5" i="4" s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2" i="1"/>
  <c r="M2" i="1"/>
  <c r="G2" i="1"/>
  <c r="L23" i="1"/>
  <c r="L24" i="1"/>
  <c r="L25" i="1"/>
  <c r="O4" i="2" s="1"/>
  <c r="L26" i="1"/>
  <c r="L27" i="1"/>
  <c r="L28" i="1"/>
  <c r="L29" i="1"/>
  <c r="O8" i="2" s="1"/>
  <c r="L16" i="1"/>
  <c r="L17" i="1"/>
  <c r="L18" i="1"/>
  <c r="L19" i="1"/>
  <c r="L20" i="1"/>
  <c r="L21" i="1"/>
  <c r="L22" i="1"/>
  <c r="L15" i="1"/>
  <c r="L14" i="1"/>
  <c r="L13" i="1"/>
  <c r="L12" i="1"/>
  <c r="L11" i="1"/>
  <c r="L10" i="1"/>
  <c r="L9" i="1"/>
  <c r="L8" i="1"/>
  <c r="C8" i="2" s="1"/>
  <c r="L7" i="1"/>
  <c r="L6" i="1"/>
  <c r="L5" i="1"/>
  <c r="L4" i="1"/>
  <c r="L3" i="1"/>
  <c r="C2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9" i="1"/>
  <c r="F10" i="1"/>
  <c r="G3" i="2" s="1"/>
  <c r="F11" i="1"/>
  <c r="J11" i="1" s="1"/>
  <c r="E4" i="2" s="1"/>
  <c r="F12" i="1"/>
  <c r="J12" i="1" s="1"/>
  <c r="E5" i="2" s="1"/>
  <c r="F13" i="1"/>
  <c r="F14" i="1"/>
  <c r="G7" i="2" s="1"/>
  <c r="F15" i="1"/>
  <c r="J15" i="1" s="1"/>
  <c r="E8" i="2" s="1"/>
  <c r="F16" i="1"/>
  <c r="J16" i="1" s="1"/>
  <c r="F17" i="1"/>
  <c r="F18" i="1"/>
  <c r="K4" i="2" s="1"/>
  <c r="F19" i="1"/>
  <c r="J19" i="1" s="1"/>
  <c r="I5" i="2" s="1"/>
  <c r="F20" i="1"/>
  <c r="J20" i="1" s="1"/>
  <c r="I6" i="2" s="1"/>
  <c r="F21" i="1"/>
  <c r="F22" i="1"/>
  <c r="K8" i="2" s="1"/>
  <c r="F23" i="1"/>
  <c r="J23" i="1" s="1"/>
  <c r="M2" i="2" s="1"/>
  <c r="F24" i="1"/>
  <c r="J24" i="1" s="1"/>
  <c r="M3" i="2" s="1"/>
  <c r="F25" i="1"/>
  <c r="F26" i="1"/>
  <c r="F27" i="1"/>
  <c r="J27" i="1" s="1"/>
  <c r="M6" i="2" s="1"/>
  <c r="F28" i="1"/>
  <c r="J28" i="1" s="1"/>
  <c r="M7" i="2" s="1"/>
  <c r="F29" i="1"/>
  <c r="G7" i="1"/>
  <c r="F7" i="1"/>
  <c r="G3" i="1"/>
  <c r="G4" i="1"/>
  <c r="G5" i="1"/>
  <c r="G6" i="1"/>
  <c r="G8" i="1"/>
  <c r="F8" i="1"/>
  <c r="F6" i="1"/>
  <c r="C6" i="2" s="1"/>
  <c r="F5" i="1"/>
  <c r="C5" i="2" s="1"/>
  <c r="F4" i="1"/>
  <c r="F3" i="1"/>
  <c r="J6" i="1"/>
  <c r="A6" i="2" s="1"/>
  <c r="F2" i="1"/>
  <c r="I29" i="1"/>
  <c r="J29" i="1"/>
  <c r="M8" i="2" s="1"/>
  <c r="I28" i="1"/>
  <c r="I27" i="1"/>
  <c r="I26" i="1"/>
  <c r="J26" i="1"/>
  <c r="M5" i="2" s="1"/>
  <c r="I25" i="1"/>
  <c r="J25" i="1"/>
  <c r="M4" i="2" s="1"/>
  <c r="I24" i="1"/>
  <c r="I23" i="1"/>
  <c r="I22" i="1"/>
  <c r="J22" i="1"/>
  <c r="I8" i="2" s="1"/>
  <c r="I21" i="1"/>
  <c r="J21" i="1"/>
  <c r="I7" i="2" s="1"/>
  <c r="K7" i="2"/>
  <c r="I20" i="1"/>
  <c r="I19" i="1"/>
  <c r="I18" i="1"/>
  <c r="J18" i="1"/>
  <c r="I4" i="2" s="1"/>
  <c r="I17" i="1"/>
  <c r="J17" i="1"/>
  <c r="I3" i="2" s="1"/>
  <c r="K3" i="2"/>
  <c r="I15" i="1"/>
  <c r="I16" i="1"/>
  <c r="K2" i="2"/>
  <c r="I14" i="1"/>
  <c r="J14" i="1"/>
  <c r="E7" i="2" s="1"/>
  <c r="I13" i="1"/>
  <c r="J13" i="1"/>
  <c r="E6" i="2" s="1"/>
  <c r="G6" i="2"/>
  <c r="I12" i="1"/>
  <c r="I11" i="1"/>
  <c r="I10" i="1"/>
  <c r="J10" i="1"/>
  <c r="E3" i="2" s="1"/>
  <c r="I9" i="1"/>
  <c r="J9" i="1"/>
  <c r="E2" i="2" s="1"/>
  <c r="G2" i="2"/>
  <c r="I7" i="1"/>
  <c r="C3" i="2"/>
  <c r="C4" i="2"/>
  <c r="C7" i="2"/>
  <c r="J3" i="1"/>
  <c r="A3" i="2" s="1"/>
  <c r="J4" i="1"/>
  <c r="A4" i="2" s="1"/>
  <c r="J7" i="1"/>
  <c r="A7" i="2" s="1"/>
  <c r="J8" i="1"/>
  <c r="A8" i="2" s="1"/>
  <c r="I3" i="1"/>
  <c r="I4" i="1"/>
  <c r="I5" i="1"/>
  <c r="I6" i="1"/>
  <c r="I8" i="1"/>
  <c r="I2" i="1"/>
  <c r="H3" i="4" l="1"/>
  <c r="H4" i="4"/>
  <c r="G5" i="4"/>
  <c r="H5" i="4" s="1"/>
  <c r="O5" i="2"/>
  <c r="L5" i="2"/>
  <c r="G5" i="2"/>
  <c r="K6" i="2"/>
  <c r="O3" i="2"/>
  <c r="O7" i="2"/>
  <c r="G4" i="2"/>
  <c r="G8" i="2"/>
  <c r="K5" i="2"/>
  <c r="O6" i="2"/>
  <c r="H8" i="2"/>
  <c r="K20" i="1"/>
  <c r="J6" i="2" s="1"/>
  <c r="P7" i="2"/>
  <c r="J5" i="1"/>
  <c r="A5" i="2" s="1"/>
  <c r="K5" i="1"/>
  <c r="B5" i="2" s="1"/>
  <c r="A2" i="2"/>
  <c r="K11" i="1"/>
  <c r="F4" i="2" s="1"/>
  <c r="D8" i="2"/>
  <c r="P4" i="2"/>
  <c r="H3" i="2"/>
  <c r="H7" i="2"/>
  <c r="D2" i="2"/>
  <c r="K6" i="1"/>
  <c r="B6" i="2" s="1"/>
  <c r="K26" i="1"/>
  <c r="N5" i="2" s="1"/>
  <c r="K23" i="1"/>
  <c r="N2" i="2" s="1"/>
  <c r="P8" i="2"/>
  <c r="K4" i="1"/>
  <c r="B4" i="2" s="1"/>
  <c r="K8" i="1"/>
  <c r="B8" i="2" s="1"/>
  <c r="D4" i="2"/>
  <c r="L4" i="2"/>
  <c r="L8" i="2"/>
  <c r="P3" i="2"/>
  <c r="K29" i="1"/>
  <c r="N8" i="2" s="1"/>
  <c r="K3" i="1"/>
  <c r="B3" i="2" s="1"/>
  <c r="K15" i="1"/>
  <c r="F8" i="2" s="1"/>
  <c r="L3" i="2"/>
  <c r="L7" i="2"/>
  <c r="K22" i="1"/>
  <c r="J8" i="2" s="1"/>
  <c r="K27" i="1"/>
  <c r="N6" i="2" s="1"/>
  <c r="K25" i="1"/>
  <c r="N4" i="2" s="1"/>
  <c r="K7" i="1"/>
  <c r="B7" i="2" s="1"/>
  <c r="D6" i="2"/>
  <c r="D7" i="2"/>
  <c r="K12" i="1"/>
  <c r="F5" i="2" s="1"/>
  <c r="H4" i="2"/>
  <c r="K16" i="1"/>
  <c r="J2" i="2" s="1"/>
  <c r="I2" i="2"/>
  <c r="K19" i="1"/>
  <c r="J5" i="2" s="1"/>
  <c r="D5" i="2"/>
  <c r="K18" i="1"/>
  <c r="J4" i="2" s="1"/>
  <c r="K28" i="1"/>
  <c r="N7" i="2" s="1"/>
  <c r="K24" i="1"/>
  <c r="N3" i="2" s="1"/>
  <c r="P5" i="2"/>
  <c r="K17" i="1"/>
  <c r="J3" i="2" s="1"/>
  <c r="P2" i="2"/>
  <c r="O2" i="2"/>
  <c r="K2" i="1"/>
  <c r="B2" i="2" s="1"/>
  <c r="K14" i="1"/>
  <c r="F7" i="2" s="1"/>
  <c r="K10" i="1"/>
  <c r="F3" i="2" s="1"/>
  <c r="H6" i="2"/>
  <c r="H2" i="2"/>
  <c r="D3" i="2"/>
  <c r="K13" i="1"/>
  <c r="F6" i="2" s="1"/>
  <c r="K9" i="1"/>
  <c r="F2" i="2" s="1"/>
  <c r="H5" i="2"/>
  <c r="K21" i="1"/>
  <c r="J7" i="2" s="1"/>
  <c r="L2" i="2"/>
  <c r="L6" i="2" l="1"/>
  <c r="P6" i="2"/>
</calcChain>
</file>

<file path=xl/sharedStrings.xml><?xml version="1.0" encoding="utf-8"?>
<sst xmlns="http://schemas.openxmlformats.org/spreadsheetml/2006/main" count="53" uniqueCount="46">
  <si>
    <t>I, A</t>
  </si>
  <si>
    <t>dI, A</t>
  </si>
  <si>
    <t>U, B</t>
  </si>
  <si>
    <t>dU, B</t>
  </si>
  <si>
    <t>Q, Вт</t>
  </si>
  <si>
    <t>dQ, Вт</t>
  </si>
  <si>
    <t>R, Ом</t>
  </si>
  <si>
    <t>dR, Ом</t>
  </si>
  <si>
    <t>№</t>
  </si>
  <si>
    <t>R1</t>
  </si>
  <si>
    <t>Q1</t>
  </si>
  <si>
    <t>Q2</t>
  </si>
  <si>
    <t>R2</t>
  </si>
  <si>
    <t>Q3</t>
  </si>
  <si>
    <t>R3</t>
  </si>
  <si>
    <t>Q4</t>
  </si>
  <si>
    <t>R4</t>
  </si>
  <si>
    <t>dQ1</t>
  </si>
  <si>
    <t>dR1</t>
  </si>
  <si>
    <t>dQ2</t>
  </si>
  <si>
    <t>dR2</t>
  </si>
  <si>
    <t>dQ3</t>
  </si>
  <si>
    <t>dR3</t>
  </si>
  <si>
    <t>dQ4</t>
  </si>
  <si>
    <t>dR4</t>
  </si>
  <si>
    <t>Q1, 10^-6 Дж</t>
  </si>
  <si>
    <t>dQ1, 10^-6 Дж</t>
  </si>
  <si>
    <t>R1, Ом</t>
  </si>
  <si>
    <t>dR1, Ом</t>
  </si>
  <si>
    <t>Q2, 10^-6 Дж</t>
  </si>
  <si>
    <t>dQ2, 10^-6 Дж</t>
  </si>
  <si>
    <t>R2, Ом</t>
  </si>
  <si>
    <t>dR2, Ом</t>
  </si>
  <si>
    <t>Q3, 10^-6 Дж</t>
  </si>
  <si>
    <t>dQ3, 10^-6 Дж</t>
  </si>
  <si>
    <t>R3, Ом</t>
  </si>
  <si>
    <t>dR3, Ом</t>
  </si>
  <si>
    <t>Q4, 10^-6 Дж</t>
  </si>
  <si>
    <t>dQ4, 10^-6 Дж</t>
  </si>
  <si>
    <t>R4, Ом</t>
  </si>
  <si>
    <t>dR4, Ом</t>
  </si>
  <si>
    <t>dR/dt</t>
  </si>
  <si>
    <t>dR/dQ</t>
  </si>
  <si>
    <t>dQ/ddT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</si>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</sst>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166" fontId="0" fillId="0" borderId="0" xfId="0" applyNumberFormat="1"/>
    <xf numFmtId="165" fontId="0" fillId="0" borderId="2" xfId="0" applyNumberFormat="1" applyBorder="1"/>
    <xf numFmtId="164" fontId="0" fillId="0" borderId="2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7" xfId="0" applyBorder="1"/>
    <xf numFmtId="165" fontId="0" fillId="0" borderId="7" xfId="0" applyNumberFormat="1" applyBorder="1"/>
    <xf numFmtId="164" fontId="0" fillId="0" borderId="7" xfId="0" applyNumberFormat="1" applyBorder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0" fontId="0" fillId="0" borderId="2" xfId="0" applyFill="1" applyBorder="1"/>
    <xf numFmtId="165" fontId="0" fillId="0" borderId="2" xfId="0" applyNumberFormat="1" applyFill="1" applyBorder="1"/>
    <xf numFmtId="164" fontId="0" fillId="0" borderId="2" xfId="0" applyNumberFormat="1" applyFill="1" applyBorder="1"/>
    <xf numFmtId="0" fontId="0" fillId="0" borderId="7" xfId="0" applyFill="1" applyBorder="1"/>
    <xf numFmtId="165" fontId="0" fillId="0" borderId="7" xfId="0" applyNumberFormat="1" applyFill="1" applyBorder="1"/>
    <xf numFmtId="164" fontId="0" fillId="0" borderId="7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164" fontId="0" fillId="0" borderId="0" xfId="0" applyNumberFormat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0" fillId="0" borderId="0" xfId="0" applyNumberFormat="1"/>
    <xf numFmtId="2" fontId="0" fillId="0" borderId="0" xfId="0" applyNumberForma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A21A-6DAC-4B1D-8115-FB90EB083815}">
  <dimension ref="A1:M29"/>
  <sheetViews>
    <sheetView tabSelected="1" zoomScaleNormal="100" workbookViewId="0">
      <selection activeCell="A2" sqref="A2:A8"/>
    </sheetView>
  </sheetViews>
  <sheetFormatPr defaultRowHeight="15" x14ac:dyDescent="0.25"/>
  <cols>
    <col min="7" max="7" width="12.28515625" bestFit="1" customWidth="1"/>
    <col min="9" max="9" width="12" bestFit="1" customWidth="1"/>
  </cols>
  <sheetData>
    <row r="1" spans="1:13" x14ac:dyDescent="0.25">
      <c r="A1" t="s">
        <v>8</v>
      </c>
      <c r="B1" t="s">
        <v>2</v>
      </c>
      <c r="C1" t="s">
        <v>3</v>
      </c>
      <c r="D1" t="s">
        <v>6</v>
      </c>
      <c r="E1" t="s">
        <v>7</v>
      </c>
      <c r="F1" s="4" t="s">
        <v>0</v>
      </c>
      <c r="G1" s="4" t="s">
        <v>1</v>
      </c>
      <c r="H1" t="s">
        <v>2</v>
      </c>
      <c r="I1" t="s">
        <v>3</v>
      </c>
      <c r="J1" t="s">
        <v>4</v>
      </c>
      <c r="K1" t="s">
        <v>5</v>
      </c>
      <c r="L1" s="4" t="s">
        <v>6</v>
      </c>
      <c r="M1" t="s">
        <v>7</v>
      </c>
    </row>
    <row r="2" spans="1:13" x14ac:dyDescent="0.25">
      <c r="A2" s="27">
        <v>1</v>
      </c>
      <c r="B2" s="19">
        <v>10</v>
      </c>
      <c r="C2" s="19">
        <v>0.05</v>
      </c>
      <c r="D2" s="19">
        <v>150</v>
      </c>
      <c r="E2" s="19">
        <v>5.0000000000000001E-3</v>
      </c>
      <c r="F2" s="3">
        <f>(B2-H2)/(10+D2)</f>
        <v>5.8925625000000002E-2</v>
      </c>
      <c r="G2" s="3">
        <f>SQRT((C2^2+I2^2)/(B2-H2)^2+(0.001^2+E2^2)/(D2+10)^2)*F2</f>
        <v>3.125056814350163E-4</v>
      </c>
      <c r="H2" s="2">
        <v>0.57189999999999996</v>
      </c>
      <c r="I2" s="2">
        <f>(0.000035*H2+0.000005*1)</f>
        <v>2.5016499999999997E-5</v>
      </c>
      <c r="J2" s="3">
        <f>F2*H2</f>
        <v>3.3699564937500003E-2</v>
      </c>
      <c r="K2" s="3">
        <f>SQRT((G2/F2)^2+(I2/H2)^2)*J2</f>
        <v>1.7872807840799604E-4</v>
      </c>
      <c r="L2" s="3">
        <f t="shared" ref="L2:L29" si="0">(H2/(B2-H2))*(D2+10)</f>
        <v>9.7054549697181809</v>
      </c>
      <c r="M2" s="24">
        <f>SQRT((C2^2+I2^2)/(B2-H2)^2+(0.001^2+E2^2)/(D2+10)^2+(I2/H2)^2)*F2</f>
        <v>3.1251631125720587E-4</v>
      </c>
    </row>
    <row r="3" spans="1:13" x14ac:dyDescent="0.25">
      <c r="A3" s="28"/>
      <c r="B3" s="20">
        <v>10</v>
      </c>
      <c r="C3" s="20">
        <v>0.05</v>
      </c>
      <c r="D3" s="20">
        <v>190</v>
      </c>
      <c r="E3" s="20">
        <v>5.0000000000000001E-3</v>
      </c>
      <c r="F3" s="6">
        <f t="shared" ref="F3:F29" si="1">(B3-H3)/(10+D3)</f>
        <v>4.7672100000000002E-2</v>
      </c>
      <c r="G3" s="6">
        <f t="shared" ref="G3:G29" si="2">SQRT((C3^2+I3^2)/(B3-H3)^2+(0.001^2+E3^2)/(D3+10)^2)*F3</f>
        <v>2.5000297707461814E-4</v>
      </c>
      <c r="H3" s="4">
        <v>0.46557999999999999</v>
      </c>
      <c r="I3" s="5">
        <f t="shared" ref="I3:I28" si="3">(0.000035*H3+0.000005*1)</f>
        <v>2.1295299999999999E-5</v>
      </c>
      <c r="J3" s="6">
        <f t="shared" ref="J3:J15" si="4">F3*H3</f>
        <v>2.2195176318000002E-2</v>
      </c>
      <c r="K3" s="6">
        <f t="shared" ref="K3:K15" si="5">SQRT((G3/F3)^2+(I3/H3)^2)*J3</f>
        <v>1.1640081315629944E-4</v>
      </c>
      <c r="L3" s="6">
        <f t="shared" si="0"/>
        <v>9.7662993658764758</v>
      </c>
      <c r="M3" s="25">
        <f t="shared" ref="M3:M29" si="6">SQRT((C3^2+I3^2)/(B3-H3)^2+(0.001^2+E3^2)/(D3+10)^2+(I3/H3)^2)*F3</f>
        <v>2.5001248583766364E-4</v>
      </c>
    </row>
    <row r="4" spans="1:13" x14ac:dyDescent="0.25">
      <c r="A4" s="28"/>
      <c r="B4" s="20">
        <v>10</v>
      </c>
      <c r="C4" s="20">
        <v>0.05</v>
      </c>
      <c r="D4" s="20">
        <v>250</v>
      </c>
      <c r="E4" s="20">
        <v>5.0000000000000001E-3</v>
      </c>
      <c r="F4" s="6">
        <f t="shared" si="1"/>
        <v>3.7061346153846153E-2</v>
      </c>
      <c r="G4" s="6">
        <f t="shared" si="2"/>
        <v>1.9230907795260568E-4</v>
      </c>
      <c r="H4" s="4">
        <v>0.36404999999999998</v>
      </c>
      <c r="I4" s="5">
        <f t="shared" si="3"/>
        <v>1.774175E-5</v>
      </c>
      <c r="J4" s="6">
        <f t="shared" si="4"/>
        <v>1.3492183067307692E-2</v>
      </c>
      <c r="K4" s="6">
        <f t="shared" si="5"/>
        <v>7.0013207527216734E-5</v>
      </c>
      <c r="L4" s="6">
        <f t="shared" si="0"/>
        <v>9.8229027755436675</v>
      </c>
      <c r="M4" s="25">
        <f t="shared" si="6"/>
        <v>1.9231755947594215E-4</v>
      </c>
    </row>
    <row r="5" spans="1:13" x14ac:dyDescent="0.25">
      <c r="A5" s="28"/>
      <c r="B5" s="20">
        <v>10</v>
      </c>
      <c r="C5" s="20">
        <v>0.05</v>
      </c>
      <c r="D5" s="20">
        <v>360</v>
      </c>
      <c r="E5" s="20">
        <v>5.0000000000000001E-3</v>
      </c>
      <c r="F5" s="6">
        <f t="shared" si="1"/>
        <v>2.632418918918919E-2</v>
      </c>
      <c r="G5" s="6">
        <f t="shared" si="2"/>
        <v>1.3513562745574376E-4</v>
      </c>
      <c r="H5" s="4">
        <v>0.26005</v>
      </c>
      <c r="I5" s="5">
        <f t="shared" si="3"/>
        <v>1.4101750000000001E-5</v>
      </c>
      <c r="J5" s="6">
        <f t="shared" si="4"/>
        <v>6.8456053986486491E-3</v>
      </c>
      <c r="K5" s="6">
        <f t="shared" si="5"/>
        <v>3.5143980511739312E-5</v>
      </c>
      <c r="L5" s="6">
        <f t="shared" si="0"/>
        <v>9.878746810815251</v>
      </c>
      <c r="M5" s="25">
        <f t="shared" si="6"/>
        <v>1.3514316674385435E-4</v>
      </c>
    </row>
    <row r="6" spans="1:13" x14ac:dyDescent="0.25">
      <c r="A6" s="28"/>
      <c r="B6" s="20">
        <v>10</v>
      </c>
      <c r="C6" s="20">
        <v>0.05</v>
      </c>
      <c r="D6" s="20">
        <v>660</v>
      </c>
      <c r="E6" s="20">
        <v>5.0000000000000001E-3</v>
      </c>
      <c r="F6" s="6">
        <f t="shared" si="1"/>
        <v>1.4707238805970149E-2</v>
      </c>
      <c r="G6" s="6">
        <f t="shared" si="2"/>
        <v>7.462695113715985E-5</v>
      </c>
      <c r="H6" s="4">
        <v>0.14615</v>
      </c>
      <c r="I6" s="5">
        <f t="shared" si="3"/>
        <v>1.0115250000000001E-5</v>
      </c>
      <c r="J6" s="6">
        <f t="shared" si="4"/>
        <v>2.1494629514925375E-3</v>
      </c>
      <c r="K6" s="6">
        <f t="shared" si="5"/>
        <v>1.0907743452533713E-5</v>
      </c>
      <c r="L6" s="6">
        <f t="shared" si="0"/>
        <v>9.9372833968448884</v>
      </c>
      <c r="M6" s="25">
        <f t="shared" si="6"/>
        <v>7.4633892935571081E-5</v>
      </c>
    </row>
    <row r="7" spans="1:13" x14ac:dyDescent="0.25">
      <c r="A7" s="28"/>
      <c r="B7" s="20">
        <v>10</v>
      </c>
      <c r="C7" s="20">
        <v>0.05</v>
      </c>
      <c r="D7" s="20">
        <v>60</v>
      </c>
      <c r="E7" s="20">
        <v>5.0000000000000001E-3</v>
      </c>
      <c r="F7" s="6">
        <f>(B7-H7)/(10+D7)</f>
        <v>0.12613142857142856</v>
      </c>
      <c r="G7" s="6">
        <f>SQRT((C7^2+I7^2)/(B7-H7)^2+(0.001^2+E7^2)/(D7+10)^2)*F7</f>
        <v>7.1434598525227226E-4</v>
      </c>
      <c r="H7" s="5">
        <v>1.1708000000000001</v>
      </c>
      <c r="I7" s="5">
        <f>(0.000035*H7+0.000005*10)</f>
        <v>9.0977999999999995E-5</v>
      </c>
      <c r="J7" s="6">
        <f t="shared" si="4"/>
        <v>0.14767467657142858</v>
      </c>
      <c r="K7" s="6">
        <f t="shared" si="5"/>
        <v>8.3643499818465304E-4</v>
      </c>
      <c r="L7" s="6">
        <f t="shared" si="0"/>
        <v>9.2823811896887598</v>
      </c>
      <c r="M7" s="25">
        <f t="shared" si="6"/>
        <v>7.144132201782141E-4</v>
      </c>
    </row>
    <row r="8" spans="1:13" x14ac:dyDescent="0.25">
      <c r="A8" s="29"/>
      <c r="B8" s="21">
        <v>10</v>
      </c>
      <c r="C8" s="21">
        <v>0.05</v>
      </c>
      <c r="D8" s="22">
        <v>100</v>
      </c>
      <c r="E8" s="21">
        <v>5.0000000000000001E-3</v>
      </c>
      <c r="F8" s="9">
        <f t="shared" si="1"/>
        <v>8.3631181818181813E-2</v>
      </c>
      <c r="G8" s="9">
        <f t="shared" si="2"/>
        <v>4.5456208504631259E-4</v>
      </c>
      <c r="H8" s="7">
        <v>0.80057</v>
      </c>
      <c r="I8" s="8">
        <f t="shared" si="3"/>
        <v>3.3019950000000002E-5</v>
      </c>
      <c r="J8" s="9">
        <f t="shared" si="4"/>
        <v>6.6952615228181814E-2</v>
      </c>
      <c r="K8" s="9">
        <f t="shared" si="5"/>
        <v>3.6391924599436348E-4</v>
      </c>
      <c r="L8" s="9">
        <f t="shared" si="0"/>
        <v>9.572625695287643</v>
      </c>
      <c r="M8" s="26">
        <f t="shared" si="6"/>
        <v>4.5457517268241815E-4</v>
      </c>
    </row>
    <row r="9" spans="1:13" x14ac:dyDescent="0.25">
      <c r="A9" s="27">
        <v>2</v>
      </c>
      <c r="B9" s="19">
        <v>10</v>
      </c>
      <c r="C9" s="19">
        <v>0.05</v>
      </c>
      <c r="D9" s="19">
        <v>600</v>
      </c>
      <c r="E9" s="19">
        <v>5.0000000000000001E-3</v>
      </c>
      <c r="F9" s="3">
        <f t="shared" si="1"/>
        <v>1.6130459016393442E-2</v>
      </c>
      <c r="G9" s="3">
        <f t="shared" si="2"/>
        <v>8.1967325863139935E-5</v>
      </c>
      <c r="H9" s="13">
        <v>0.16042000000000001</v>
      </c>
      <c r="I9" s="14">
        <f t="shared" si="3"/>
        <v>1.06147E-5</v>
      </c>
      <c r="J9" s="15">
        <f t="shared" si="4"/>
        <v>2.5876482354098363E-3</v>
      </c>
      <c r="K9" s="3">
        <f t="shared" si="5"/>
        <v>1.3150313123222742E-5</v>
      </c>
      <c r="L9" s="3">
        <f t="shared" si="0"/>
        <v>9.9451602609054461</v>
      </c>
      <c r="M9" s="24">
        <f t="shared" si="6"/>
        <v>8.1974274549449823E-5</v>
      </c>
    </row>
    <row r="10" spans="1:13" x14ac:dyDescent="0.25">
      <c r="A10" s="28"/>
      <c r="B10" s="20">
        <v>10</v>
      </c>
      <c r="C10" s="20">
        <v>0.05</v>
      </c>
      <c r="D10" s="20">
        <v>400</v>
      </c>
      <c r="E10" s="20">
        <v>5.0000000000000001E-3</v>
      </c>
      <c r="F10" s="6">
        <f t="shared" si="1"/>
        <v>2.3814853658536583E-2</v>
      </c>
      <c r="G10" s="6">
        <f t="shared" si="2"/>
        <v>1.2195158345244955E-4</v>
      </c>
      <c r="H10" s="10">
        <v>0.23591000000000001</v>
      </c>
      <c r="I10" s="11">
        <f t="shared" si="3"/>
        <v>1.3256850000000002E-5</v>
      </c>
      <c r="J10" s="12">
        <f t="shared" si="4"/>
        <v>5.6181621265853658E-3</v>
      </c>
      <c r="K10" s="6">
        <f t="shared" si="5"/>
        <v>2.8771330258730841E-5</v>
      </c>
      <c r="L10" s="6">
        <f t="shared" si="0"/>
        <v>9.9060025050977618</v>
      </c>
      <c r="M10" s="25">
        <f t="shared" si="6"/>
        <v>1.2195892611051181E-4</v>
      </c>
    </row>
    <row r="11" spans="1:13" x14ac:dyDescent="0.25">
      <c r="A11" s="28"/>
      <c r="B11" s="20">
        <v>10</v>
      </c>
      <c r="C11" s="20">
        <v>0.05</v>
      </c>
      <c r="D11" s="20">
        <v>300</v>
      </c>
      <c r="E11" s="20">
        <v>5.0000000000000001E-3</v>
      </c>
      <c r="F11" s="6">
        <f t="shared" si="1"/>
        <v>3.1262935483870963E-2</v>
      </c>
      <c r="G11" s="6">
        <f t="shared" si="2"/>
        <v>1.6129115035914873E-4</v>
      </c>
      <c r="H11" s="10">
        <v>0.30848999999999999</v>
      </c>
      <c r="I11" s="11">
        <f t="shared" si="3"/>
        <v>1.5797149999999998E-5</v>
      </c>
      <c r="J11" s="12">
        <f t="shared" si="4"/>
        <v>9.6443029674193534E-3</v>
      </c>
      <c r="K11" s="6">
        <f t="shared" si="5"/>
        <v>4.975915786909772E-5</v>
      </c>
      <c r="L11" s="6">
        <f t="shared" si="0"/>
        <v>9.8675954521018916</v>
      </c>
      <c r="M11" s="25">
        <f t="shared" si="6"/>
        <v>1.6129909517033849E-4</v>
      </c>
    </row>
    <row r="12" spans="1:13" x14ac:dyDescent="0.25">
      <c r="A12" s="28"/>
      <c r="B12" s="20">
        <v>10</v>
      </c>
      <c r="C12" s="20">
        <v>0.05</v>
      </c>
      <c r="D12" s="20">
        <v>200</v>
      </c>
      <c r="E12" s="20">
        <v>5.0000000000000001E-3</v>
      </c>
      <c r="F12" s="6">
        <f t="shared" si="1"/>
        <v>4.5497523809523807E-2</v>
      </c>
      <c r="G12" s="6">
        <f t="shared" si="2"/>
        <v>2.3809782116319684E-4</v>
      </c>
      <c r="H12" s="10">
        <v>0.44552000000000003</v>
      </c>
      <c r="I12" s="11">
        <f t="shared" si="3"/>
        <v>2.0593199999999998E-5</v>
      </c>
      <c r="J12" s="12">
        <f t="shared" si="4"/>
        <v>2.0270056807619046E-2</v>
      </c>
      <c r="K12" s="6">
        <f t="shared" si="5"/>
        <v>1.0608147901421381E-4</v>
      </c>
      <c r="L12" s="6">
        <f t="shared" si="0"/>
        <v>9.792181259471997</v>
      </c>
      <c r="M12" s="25">
        <f t="shared" si="6"/>
        <v>2.3810710857921933E-4</v>
      </c>
    </row>
    <row r="13" spans="1:13" x14ac:dyDescent="0.25">
      <c r="A13" s="28"/>
      <c r="B13" s="20">
        <v>10</v>
      </c>
      <c r="C13" s="20">
        <v>0.05</v>
      </c>
      <c r="D13" s="20">
        <v>110</v>
      </c>
      <c r="E13" s="20">
        <v>5.0000000000000001E-3</v>
      </c>
      <c r="F13" s="6">
        <f t="shared" si="1"/>
        <v>7.7152916666666668E-2</v>
      </c>
      <c r="G13" s="6">
        <f t="shared" si="2"/>
        <v>4.1667964357030245E-4</v>
      </c>
      <c r="H13" s="10">
        <v>0.74165000000000003</v>
      </c>
      <c r="I13" s="11">
        <f t="shared" si="3"/>
        <v>3.095775E-5</v>
      </c>
      <c r="J13" s="12">
        <f t="shared" si="4"/>
        <v>5.7220460645833339E-2</v>
      </c>
      <c r="K13" s="6">
        <f t="shared" si="5"/>
        <v>3.0903968773908421E-4</v>
      </c>
      <c r="L13" s="6">
        <f t="shared" si="0"/>
        <v>9.6127279698866435</v>
      </c>
      <c r="M13" s="25">
        <f t="shared" si="6"/>
        <v>4.1669208890862832E-4</v>
      </c>
    </row>
    <row r="14" spans="1:13" x14ac:dyDescent="0.25">
      <c r="A14" s="28"/>
      <c r="B14" s="20">
        <v>10</v>
      </c>
      <c r="C14" s="20">
        <v>0.05</v>
      </c>
      <c r="D14" s="20">
        <v>100</v>
      </c>
      <c r="E14" s="20">
        <v>5.0000000000000001E-3</v>
      </c>
      <c r="F14" s="6">
        <f t="shared" si="1"/>
        <v>8.3630818181818181E-2</v>
      </c>
      <c r="G14" s="6">
        <f t="shared" si="2"/>
        <v>4.5456208491096041E-4</v>
      </c>
      <c r="H14" s="10">
        <v>0.80061000000000004</v>
      </c>
      <c r="I14" s="11">
        <f t="shared" si="3"/>
        <v>3.3021349999999999E-5</v>
      </c>
      <c r="J14" s="12">
        <f t="shared" si="4"/>
        <v>6.6955669344545457E-2</v>
      </c>
      <c r="K14" s="6">
        <f t="shared" si="5"/>
        <v>3.6393742864325375E-4</v>
      </c>
      <c r="L14" s="6">
        <f t="shared" si="0"/>
        <v>9.5731456107415838</v>
      </c>
      <c r="M14" s="25">
        <f t="shared" si="6"/>
        <v>4.5457517223523782E-4</v>
      </c>
    </row>
    <row r="15" spans="1:13" x14ac:dyDescent="0.25">
      <c r="A15" s="29"/>
      <c r="B15" s="21">
        <v>10</v>
      </c>
      <c r="C15" s="21">
        <v>0.05</v>
      </c>
      <c r="D15" s="21">
        <v>70</v>
      </c>
      <c r="E15" s="21">
        <v>5.0000000000000001E-3</v>
      </c>
      <c r="F15" s="9">
        <f t="shared" si="1"/>
        <v>0.11187287500000001</v>
      </c>
      <c r="G15" s="9">
        <f t="shared" si="2"/>
        <v>6.2504161494443729E-4</v>
      </c>
      <c r="H15" s="16">
        <v>1.05017</v>
      </c>
      <c r="I15" s="17">
        <f>(0.000035*H15+0.000005*10)</f>
        <v>8.6755950000000004E-5</v>
      </c>
      <c r="J15" s="18">
        <f t="shared" si="4"/>
        <v>0.11748553713875001</v>
      </c>
      <c r="K15" s="9">
        <f t="shared" si="5"/>
        <v>6.5647170342042797E-4</v>
      </c>
      <c r="L15" s="9">
        <f t="shared" si="0"/>
        <v>9.3871727172471431</v>
      </c>
      <c r="M15" s="26">
        <f t="shared" si="6"/>
        <v>6.2510993783904318E-4</v>
      </c>
    </row>
    <row r="16" spans="1:13" x14ac:dyDescent="0.25">
      <c r="A16" s="27">
        <v>3</v>
      </c>
      <c r="B16" s="19">
        <v>10</v>
      </c>
      <c r="C16" s="19">
        <v>0.05</v>
      </c>
      <c r="D16" s="19">
        <v>570</v>
      </c>
      <c r="E16" s="19">
        <v>5.0000000000000001E-3</v>
      </c>
      <c r="F16" s="3">
        <f t="shared" si="1"/>
        <v>1.6950862068965518E-2</v>
      </c>
      <c r="G16" s="3">
        <f t="shared" si="2"/>
        <v>8.6207027403010237E-5</v>
      </c>
      <c r="H16" s="14">
        <v>0.16850000000000001</v>
      </c>
      <c r="I16" s="14">
        <f t="shared" si="3"/>
        <v>1.08975E-5</v>
      </c>
      <c r="J16" s="15">
        <f t="shared" ref="J16:J22" si="7">F16*H16</f>
        <v>2.85622025862069E-3</v>
      </c>
      <c r="K16" s="3">
        <f t="shared" ref="K16:K22" si="8">SQRT((G16/F16)^2+(I16/H16)^2)*J16</f>
        <v>1.4527058601685114E-5</v>
      </c>
      <c r="L16" s="3">
        <f t="shared" si="0"/>
        <v>9.9404973808676189</v>
      </c>
      <c r="M16" s="24">
        <f t="shared" si="6"/>
        <v>8.6213997636113419E-5</v>
      </c>
    </row>
    <row r="17" spans="1:13" x14ac:dyDescent="0.25">
      <c r="A17" s="28"/>
      <c r="B17" s="20">
        <v>10</v>
      </c>
      <c r="C17" s="20">
        <v>0.05</v>
      </c>
      <c r="D17" s="20">
        <v>370</v>
      </c>
      <c r="E17" s="20">
        <v>5.0000000000000001E-3</v>
      </c>
      <c r="F17" s="6">
        <f t="shared" si="1"/>
        <v>2.5647789473684211E-2</v>
      </c>
      <c r="G17" s="6">
        <f t="shared" si="2"/>
        <v>1.3157940252061517E-4</v>
      </c>
      <c r="H17" s="10">
        <v>0.25384000000000001</v>
      </c>
      <c r="I17" s="11">
        <f t="shared" si="3"/>
        <v>1.3884399999999999E-5</v>
      </c>
      <c r="J17" s="12">
        <f t="shared" si="7"/>
        <v>6.5104348800000007E-3</v>
      </c>
      <c r="K17" s="6">
        <f t="shared" si="8"/>
        <v>3.3402013831288331E-5</v>
      </c>
      <c r="L17" s="6">
        <f t="shared" si="0"/>
        <v>9.897149236212007</v>
      </c>
      <c r="M17" s="25">
        <f t="shared" si="6"/>
        <v>1.3158688083551975E-4</v>
      </c>
    </row>
    <row r="18" spans="1:13" x14ac:dyDescent="0.25">
      <c r="A18" s="28"/>
      <c r="B18" s="20">
        <v>10</v>
      </c>
      <c r="C18" s="20">
        <v>0.05</v>
      </c>
      <c r="D18" s="20">
        <v>270</v>
      </c>
      <c r="E18" s="20">
        <v>5.0000000000000001E-3</v>
      </c>
      <c r="F18" s="6">
        <f t="shared" si="1"/>
        <v>3.4500464285714287E-2</v>
      </c>
      <c r="G18" s="6">
        <f t="shared" si="2"/>
        <v>1.7857254402470061E-4</v>
      </c>
      <c r="H18" s="10">
        <v>0.33987000000000001</v>
      </c>
      <c r="I18" s="11">
        <f t="shared" si="3"/>
        <v>1.6895450000000001E-5</v>
      </c>
      <c r="J18" s="12">
        <f t="shared" si="7"/>
        <v>1.1725672796785715E-2</v>
      </c>
      <c r="K18" s="6">
        <f t="shared" si="8"/>
        <v>6.069424966000074E-5</v>
      </c>
      <c r="L18" s="6">
        <f t="shared" si="0"/>
        <v>9.8511717751210384</v>
      </c>
      <c r="M18" s="25">
        <f t="shared" si="6"/>
        <v>1.7858077988642935E-4</v>
      </c>
    </row>
    <row r="19" spans="1:13" x14ac:dyDescent="0.25">
      <c r="A19" s="28"/>
      <c r="B19" s="20">
        <v>10</v>
      </c>
      <c r="C19" s="20">
        <v>0.05</v>
      </c>
      <c r="D19" s="20">
        <v>170</v>
      </c>
      <c r="E19" s="20">
        <v>5.0000000000000001E-3</v>
      </c>
      <c r="F19" s="6">
        <f t="shared" si="1"/>
        <v>5.2699944444444438E-2</v>
      </c>
      <c r="G19" s="6">
        <f t="shared" si="2"/>
        <v>2.7778181874527086E-4</v>
      </c>
      <c r="H19" s="10">
        <v>0.51400999999999997</v>
      </c>
      <c r="I19" s="11">
        <f t="shared" si="3"/>
        <v>2.2990349999999996E-5</v>
      </c>
      <c r="J19" s="12">
        <f t="shared" si="7"/>
        <v>2.7088298443888884E-2</v>
      </c>
      <c r="K19" s="6">
        <f t="shared" si="8"/>
        <v>1.4278777306943842E-4</v>
      </c>
      <c r="L19" s="6">
        <f t="shared" si="0"/>
        <v>9.753520718448998</v>
      </c>
      <c r="M19" s="25">
        <f t="shared" si="6"/>
        <v>2.7779181936039848E-4</v>
      </c>
    </row>
    <row r="20" spans="1:13" x14ac:dyDescent="0.25">
      <c r="A20" s="28"/>
      <c r="B20" s="20">
        <v>10</v>
      </c>
      <c r="C20" s="20">
        <v>0.05</v>
      </c>
      <c r="D20" s="20">
        <v>100</v>
      </c>
      <c r="E20" s="20">
        <v>5.0000000000000001E-3</v>
      </c>
      <c r="F20" s="6">
        <f t="shared" si="1"/>
        <v>8.3631272727272721E-2</v>
      </c>
      <c r="G20" s="6">
        <f t="shared" si="2"/>
        <v>4.5456208508015081E-4</v>
      </c>
      <c r="H20" s="10">
        <v>0.80056000000000005</v>
      </c>
      <c r="I20" s="11">
        <f t="shared" si="3"/>
        <v>3.3019599999999998E-5</v>
      </c>
      <c r="J20" s="12">
        <f t="shared" si="7"/>
        <v>6.6951851694545456E-2</v>
      </c>
      <c r="K20" s="6">
        <f>SQRT((G20/F20)^2+(I20/H20)^2)*J20</f>
        <v>3.6391470033213865E-4</v>
      </c>
      <c r="L20" s="6">
        <f t="shared" si="0"/>
        <v>9.5724957171306091</v>
      </c>
      <c r="M20" s="25">
        <f t="shared" si="6"/>
        <v>4.5457517279421733E-4</v>
      </c>
    </row>
    <row r="21" spans="1:13" x14ac:dyDescent="0.25">
      <c r="A21" s="28"/>
      <c r="B21" s="20">
        <v>10</v>
      </c>
      <c r="C21" s="20">
        <v>0.05</v>
      </c>
      <c r="D21" s="20">
        <v>80</v>
      </c>
      <c r="E21" s="20">
        <v>5.0000000000000001E-3</v>
      </c>
      <c r="F21" s="6">
        <f t="shared" si="1"/>
        <v>0.10053933333333333</v>
      </c>
      <c r="G21" s="6">
        <f t="shared" si="2"/>
        <v>5.5558491912072367E-4</v>
      </c>
      <c r="H21" s="10">
        <v>0.95145999999999997</v>
      </c>
      <c r="I21" s="11">
        <f t="shared" si="3"/>
        <v>3.8301099999999998E-5</v>
      </c>
      <c r="J21" s="12">
        <f t="shared" si="7"/>
        <v>9.5659154093333323E-2</v>
      </c>
      <c r="K21" s="6">
        <f t="shared" si="8"/>
        <v>5.2863085262732463E-4</v>
      </c>
      <c r="L21" s="6">
        <f t="shared" si="0"/>
        <v>9.4635598671166843</v>
      </c>
      <c r="M21" s="25">
        <f t="shared" si="6"/>
        <v>5.5559966013003662E-4</v>
      </c>
    </row>
    <row r="22" spans="1:13" x14ac:dyDescent="0.25">
      <c r="A22" s="29"/>
      <c r="B22" s="21">
        <v>10</v>
      </c>
      <c r="C22" s="21">
        <v>0.05</v>
      </c>
      <c r="D22" s="21">
        <v>60</v>
      </c>
      <c r="E22" s="21">
        <v>5.0000000000000001E-3</v>
      </c>
      <c r="F22" s="9">
        <f t="shared" si="1"/>
        <v>0.12612871428571429</v>
      </c>
      <c r="G22" s="9">
        <f t="shared" si="2"/>
        <v>7.1434510243895989E-4</v>
      </c>
      <c r="H22" s="16">
        <v>1.17099</v>
      </c>
      <c r="I22" s="17">
        <f t="shared" si="3"/>
        <v>4.5984649999999997E-5</v>
      </c>
      <c r="J22" s="18">
        <f t="shared" si="7"/>
        <v>0.14769546314142856</v>
      </c>
      <c r="K22" s="9">
        <f t="shared" si="8"/>
        <v>8.3651107896598649E-4</v>
      </c>
      <c r="L22" s="9">
        <f t="shared" si="0"/>
        <v>9.2840873438811382</v>
      </c>
      <c r="M22" s="26">
        <f t="shared" si="6"/>
        <v>7.143622737734623E-4</v>
      </c>
    </row>
    <row r="23" spans="1:13" x14ac:dyDescent="0.25">
      <c r="A23" s="27">
        <v>4</v>
      </c>
      <c r="B23" s="19">
        <v>4</v>
      </c>
      <c r="C23" s="19">
        <v>0.05</v>
      </c>
      <c r="D23" s="19">
        <v>260</v>
      </c>
      <c r="E23" s="19">
        <v>5.0000000000000001E-3</v>
      </c>
      <c r="F23" s="3">
        <f t="shared" si="1"/>
        <v>1.4290888888888889E-2</v>
      </c>
      <c r="G23" s="3">
        <f t="shared" si="2"/>
        <v>1.8518538551809638E-4</v>
      </c>
      <c r="H23" s="13">
        <v>0.14146</v>
      </c>
      <c r="I23" s="14">
        <f t="shared" si="3"/>
        <v>9.9511000000000003E-6</v>
      </c>
      <c r="J23" s="15">
        <f t="shared" ref="J23:J29" si="9">F23*H23</f>
        <v>2.0215891422222221E-3</v>
      </c>
      <c r="K23" s="3">
        <f t="shared" ref="K23:K29" si="10">SQRT((G23/F23)^2+(I23/H23)^2)*J23</f>
        <v>2.6196710635214476E-5</v>
      </c>
      <c r="L23" s="3">
        <f t="shared" si="0"/>
        <v>9.8986145018582157</v>
      </c>
      <c r="M23" s="24">
        <f t="shared" si="6"/>
        <v>1.851881142034107E-4</v>
      </c>
    </row>
    <row r="24" spans="1:13" x14ac:dyDescent="0.25">
      <c r="A24" s="28"/>
      <c r="B24" s="20">
        <v>4</v>
      </c>
      <c r="C24" s="20">
        <v>0.05</v>
      </c>
      <c r="D24" s="20">
        <v>160</v>
      </c>
      <c r="E24" s="20">
        <v>5.0000000000000001E-3</v>
      </c>
      <c r="F24" s="6">
        <f t="shared" si="1"/>
        <v>2.2247352941176472E-2</v>
      </c>
      <c r="G24" s="6">
        <f t="shared" si="2"/>
        <v>2.9411841341283885E-4</v>
      </c>
      <c r="H24" s="10">
        <v>0.21795</v>
      </c>
      <c r="I24" s="11">
        <f t="shared" si="3"/>
        <v>1.2628249999999999E-5</v>
      </c>
      <c r="J24" s="12">
        <f t="shared" si="9"/>
        <v>4.8488105735294117E-3</v>
      </c>
      <c r="K24" s="6">
        <f t="shared" si="10"/>
        <v>6.4103723850462554E-5</v>
      </c>
      <c r="L24" s="6">
        <f t="shared" si="0"/>
        <v>9.7966711175156345</v>
      </c>
      <c r="M24" s="25">
        <f t="shared" si="6"/>
        <v>2.9412123813013339E-4</v>
      </c>
    </row>
    <row r="25" spans="1:13" x14ac:dyDescent="0.25">
      <c r="A25" s="28"/>
      <c r="B25" s="20">
        <v>4</v>
      </c>
      <c r="C25" s="20">
        <v>0.05</v>
      </c>
      <c r="D25" s="20">
        <v>60</v>
      </c>
      <c r="E25" s="20">
        <v>5.0000000000000001E-3</v>
      </c>
      <c r="F25" s="6">
        <f t="shared" si="1"/>
        <v>5.036985714285714E-2</v>
      </c>
      <c r="G25" s="6">
        <f t="shared" si="2"/>
        <v>7.1429520443403902E-4</v>
      </c>
      <c r="H25" s="10">
        <v>0.47410999999999998</v>
      </c>
      <c r="I25" s="11">
        <f t="shared" si="3"/>
        <v>2.1593849999999997E-5</v>
      </c>
      <c r="J25" s="12">
        <f t="shared" si="9"/>
        <v>2.3880852969999998E-2</v>
      </c>
      <c r="K25" s="6">
        <f t="shared" si="10"/>
        <v>3.3865624605537096E-4</v>
      </c>
      <c r="L25" s="6">
        <f t="shared" si="0"/>
        <v>9.4125738466032693</v>
      </c>
      <c r="M25" s="25">
        <f t="shared" si="6"/>
        <v>7.1429888856039934E-4</v>
      </c>
    </row>
    <row r="26" spans="1:13" x14ac:dyDescent="0.25">
      <c r="A26" s="28"/>
      <c r="B26" s="20">
        <v>4</v>
      </c>
      <c r="C26" s="20">
        <v>0.05</v>
      </c>
      <c r="D26" s="20">
        <v>50</v>
      </c>
      <c r="E26" s="20">
        <v>5.0000000000000001E-3</v>
      </c>
      <c r="F26" s="6">
        <f t="shared" si="1"/>
        <v>5.7715333333333334E-2</v>
      </c>
      <c r="G26" s="6">
        <f t="shared" si="2"/>
        <v>8.3334786218793608E-4</v>
      </c>
      <c r="H26" s="10">
        <v>0.53708</v>
      </c>
      <c r="I26" s="11">
        <f t="shared" si="3"/>
        <v>2.3797799999999998E-5</v>
      </c>
      <c r="J26" s="12">
        <f t="shared" si="9"/>
        <v>3.0997751226666669E-2</v>
      </c>
      <c r="K26" s="6">
        <f t="shared" si="10"/>
        <v>4.4757657728570571E-4</v>
      </c>
      <c r="L26" s="6">
        <f t="shared" si="0"/>
        <v>9.3056726693079828</v>
      </c>
      <c r="M26" s="25">
        <f t="shared" si="6"/>
        <v>8.3335178611325248E-4</v>
      </c>
    </row>
    <row r="27" spans="1:13" x14ac:dyDescent="0.25">
      <c r="A27" s="28"/>
      <c r="B27" s="20">
        <v>4</v>
      </c>
      <c r="C27" s="20">
        <v>0.05</v>
      </c>
      <c r="D27" s="20">
        <v>30</v>
      </c>
      <c r="E27" s="20">
        <v>5.0000000000000001E-3</v>
      </c>
      <c r="F27" s="6">
        <f t="shared" si="1"/>
        <v>8.1736249999999996E-2</v>
      </c>
      <c r="G27" s="6">
        <f t="shared" si="2"/>
        <v>1.2500436581520142E-3</v>
      </c>
      <c r="H27" s="10">
        <v>0.73055000000000003</v>
      </c>
      <c r="I27" s="11">
        <f t="shared" si="3"/>
        <v>3.0569250000000002E-5</v>
      </c>
      <c r="J27" s="12">
        <f t="shared" si="9"/>
        <v>5.9712417437499998E-2</v>
      </c>
      <c r="K27" s="6">
        <f t="shared" si="10"/>
        <v>9.1322281262816777E-4</v>
      </c>
      <c r="L27" s="6">
        <f t="shared" si="0"/>
        <v>8.9378947529400978</v>
      </c>
      <c r="M27" s="25">
        <f t="shared" si="6"/>
        <v>1.2500483370449221E-3</v>
      </c>
    </row>
    <row r="28" spans="1:13" x14ac:dyDescent="0.25">
      <c r="A28" s="28"/>
      <c r="B28" s="20">
        <v>4</v>
      </c>
      <c r="C28" s="20">
        <v>0.05</v>
      </c>
      <c r="D28" s="20">
        <v>20</v>
      </c>
      <c r="E28" s="20">
        <v>5.0000000000000001E-3</v>
      </c>
      <c r="F28" s="6">
        <f t="shared" si="1"/>
        <v>0.10368000000000001</v>
      </c>
      <c r="G28" s="6">
        <f t="shared" si="2"/>
        <v>1.6667602620096054E-3</v>
      </c>
      <c r="H28" s="11">
        <v>0.88959999999999995</v>
      </c>
      <c r="I28" s="11">
        <f t="shared" si="3"/>
        <v>3.6135999999999994E-5</v>
      </c>
      <c r="J28" s="12">
        <f t="shared" si="9"/>
        <v>9.2233728000000001E-2</v>
      </c>
      <c r="K28" s="6">
        <f t="shared" si="10"/>
        <v>1.4827546624654883E-3</v>
      </c>
      <c r="L28" s="6">
        <f t="shared" si="0"/>
        <v>8.5802469135802468</v>
      </c>
      <c r="M28" s="25">
        <f t="shared" si="6"/>
        <v>1.6667655828074284E-3</v>
      </c>
    </row>
    <row r="29" spans="1:13" x14ac:dyDescent="0.25">
      <c r="A29" s="29"/>
      <c r="B29" s="21">
        <v>4</v>
      </c>
      <c r="C29" s="21">
        <v>0.05</v>
      </c>
      <c r="D29" s="21">
        <v>10</v>
      </c>
      <c r="E29" s="21">
        <v>5.0000000000000001E-3</v>
      </c>
      <c r="F29" s="9">
        <f t="shared" si="1"/>
        <v>0.14333950000000001</v>
      </c>
      <c r="G29" s="9">
        <f t="shared" si="2"/>
        <v>2.500271105728224E-3</v>
      </c>
      <c r="H29" s="16">
        <v>1.1332100000000001</v>
      </c>
      <c r="I29" s="17">
        <f>(0.000035*H29+0.000005*10)</f>
        <v>8.9662349999999994E-5</v>
      </c>
      <c r="J29" s="18">
        <f t="shared" si="9"/>
        <v>0.16243375479500002</v>
      </c>
      <c r="K29" s="9">
        <f t="shared" si="10"/>
        <v>2.8333613686293137E-3</v>
      </c>
      <c r="L29" s="9">
        <f t="shared" si="0"/>
        <v>7.9057761468401946</v>
      </c>
      <c r="M29" s="26">
        <f t="shared" si="6"/>
        <v>2.500296828151281E-3</v>
      </c>
    </row>
  </sheetData>
  <mergeCells count="4">
    <mergeCell ref="A2:A8"/>
    <mergeCell ref="A9:A15"/>
    <mergeCell ref="A16:A22"/>
    <mergeCell ref="A23:A2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A222-325D-410F-BB2D-36696DD68A6D}">
  <dimension ref="A1:P8"/>
  <sheetViews>
    <sheetView workbookViewId="0">
      <selection activeCell="I11" sqref="H11:I12"/>
    </sheetView>
  </sheetViews>
  <sheetFormatPr defaultRowHeight="15" x14ac:dyDescent="0.25"/>
  <cols>
    <col min="9" max="9" width="10.5703125" bestFit="1" customWidth="1"/>
    <col min="10" max="10" width="10.5703125" customWidth="1"/>
  </cols>
  <sheetData>
    <row r="1" spans="1:16" x14ac:dyDescent="0.25">
      <c r="A1" t="s">
        <v>10</v>
      </c>
      <c r="B1" t="s">
        <v>17</v>
      </c>
      <c r="C1" t="s">
        <v>9</v>
      </c>
      <c r="D1" t="s">
        <v>18</v>
      </c>
      <c r="E1" t="s">
        <v>11</v>
      </c>
      <c r="F1" t="s">
        <v>19</v>
      </c>
      <c r="G1" t="s">
        <v>12</v>
      </c>
      <c r="H1" t="s">
        <v>20</v>
      </c>
      <c r="I1" t="s">
        <v>13</v>
      </c>
      <c r="J1" t="s">
        <v>21</v>
      </c>
      <c r="K1" t="s">
        <v>14</v>
      </c>
      <c r="L1" t="s">
        <v>22</v>
      </c>
      <c r="M1" t="s">
        <v>15</v>
      </c>
      <c r="N1" t="s">
        <v>23</v>
      </c>
      <c r="O1" t="s">
        <v>16</v>
      </c>
      <c r="P1" t="s">
        <v>24</v>
      </c>
    </row>
    <row r="2" spans="1:16" x14ac:dyDescent="0.25">
      <c r="A2" s="1">
        <f>Лист1!J2</f>
        <v>3.3699564937500003E-2</v>
      </c>
      <c r="B2">
        <f>Лист1!K2</f>
        <v>1.7872807840799604E-4</v>
      </c>
      <c r="C2" s="23">
        <f>Лист1!L2</f>
        <v>9.7054549697181809</v>
      </c>
      <c r="D2" s="23">
        <f>Лист1!M2</f>
        <v>3.1251631125720587E-4</v>
      </c>
      <c r="E2">
        <f>Лист1!J9</f>
        <v>2.5876482354098363E-3</v>
      </c>
      <c r="F2" s="1">
        <f>Лист1!K9</f>
        <v>1.3150313123222742E-5</v>
      </c>
      <c r="G2" s="23">
        <f>Лист1!L9</f>
        <v>9.9451602609054461</v>
      </c>
      <c r="H2" s="23">
        <f>Лист1!M9</f>
        <v>8.1974274549449823E-5</v>
      </c>
      <c r="I2" s="1">
        <f>Лист1!J16</f>
        <v>2.85622025862069E-3</v>
      </c>
      <c r="J2" s="1">
        <f>Лист1!K16</f>
        <v>1.4527058601685114E-5</v>
      </c>
      <c r="K2" s="23">
        <f>Лист1!L16</f>
        <v>9.9404973808676189</v>
      </c>
      <c r="L2" s="23">
        <f>Лист1!M16</f>
        <v>8.6213997636113419E-5</v>
      </c>
      <c r="M2" s="1">
        <f>Лист1!J23</f>
        <v>2.0215891422222221E-3</v>
      </c>
      <c r="N2" s="1">
        <f>Лист1!K23</f>
        <v>2.6196710635214476E-5</v>
      </c>
      <c r="O2" s="23">
        <f>Лист1!L23</f>
        <v>9.8986145018582157</v>
      </c>
      <c r="P2" s="23">
        <f>Лист1!M23</f>
        <v>1.851881142034107E-4</v>
      </c>
    </row>
    <row r="3" spans="1:16" x14ac:dyDescent="0.25">
      <c r="A3">
        <f>Лист1!J3</f>
        <v>2.2195176318000002E-2</v>
      </c>
      <c r="B3">
        <f>Лист1!K3</f>
        <v>1.1640081315629944E-4</v>
      </c>
      <c r="C3" s="23">
        <f>Лист1!L3</f>
        <v>9.7662993658764758</v>
      </c>
      <c r="D3" s="23">
        <f>Лист1!M3</f>
        <v>2.5001248583766364E-4</v>
      </c>
      <c r="E3">
        <f>Лист1!J10</f>
        <v>5.6181621265853658E-3</v>
      </c>
      <c r="F3" s="1">
        <f>Лист1!K10</f>
        <v>2.8771330258730841E-5</v>
      </c>
      <c r="G3" s="23">
        <f>Лист1!L10</f>
        <v>9.9060025050977618</v>
      </c>
      <c r="H3" s="23">
        <f>Лист1!M10</f>
        <v>1.2195892611051181E-4</v>
      </c>
      <c r="I3" s="1">
        <f>Лист1!J17</f>
        <v>6.5104348800000007E-3</v>
      </c>
      <c r="J3" s="1">
        <f>Лист1!K17</f>
        <v>3.3402013831288331E-5</v>
      </c>
      <c r="K3" s="23">
        <f>Лист1!L17</f>
        <v>9.897149236212007</v>
      </c>
      <c r="L3" s="23">
        <f>Лист1!M17</f>
        <v>1.3158688083551975E-4</v>
      </c>
      <c r="M3" s="1">
        <f>Лист1!J24</f>
        <v>4.8488105735294117E-3</v>
      </c>
      <c r="N3" s="1">
        <f>Лист1!K24</f>
        <v>6.4103723850462554E-5</v>
      </c>
      <c r="O3" s="23">
        <f>Лист1!L24</f>
        <v>9.7966711175156345</v>
      </c>
      <c r="P3" s="23">
        <f>Лист1!M24</f>
        <v>2.9412123813013339E-4</v>
      </c>
    </row>
    <row r="4" spans="1:16" x14ac:dyDescent="0.25">
      <c r="A4">
        <f>Лист1!J4</f>
        <v>1.3492183067307692E-2</v>
      </c>
      <c r="B4" s="1">
        <f>Лист1!K4</f>
        <v>7.0013207527216734E-5</v>
      </c>
      <c r="C4" s="23">
        <f>Лист1!L4</f>
        <v>9.8229027755436675</v>
      </c>
      <c r="D4" s="23">
        <f>Лист1!M4</f>
        <v>1.9231755947594215E-4</v>
      </c>
      <c r="E4">
        <f>Лист1!J11</f>
        <v>9.6443029674193534E-3</v>
      </c>
      <c r="F4" s="1">
        <f>Лист1!K11</f>
        <v>4.975915786909772E-5</v>
      </c>
      <c r="G4" s="23">
        <f>Лист1!L11</f>
        <v>9.8675954521018916</v>
      </c>
      <c r="H4" s="23">
        <f>Лист1!M11</f>
        <v>1.6129909517033849E-4</v>
      </c>
      <c r="I4" s="1">
        <f>Лист1!J18</f>
        <v>1.1725672796785715E-2</v>
      </c>
      <c r="J4" s="1">
        <f>Лист1!K18</f>
        <v>6.069424966000074E-5</v>
      </c>
      <c r="K4" s="23">
        <f>Лист1!L18</f>
        <v>9.8511717751210384</v>
      </c>
      <c r="L4" s="23">
        <f>Лист1!M18</f>
        <v>1.7858077988642935E-4</v>
      </c>
      <c r="M4" s="1">
        <f>Лист1!J25</f>
        <v>2.3880852969999998E-2</v>
      </c>
      <c r="N4" s="1">
        <f>Лист1!K25</f>
        <v>3.3865624605537096E-4</v>
      </c>
      <c r="O4" s="23">
        <f>Лист1!L25</f>
        <v>9.4125738466032693</v>
      </c>
      <c r="P4" s="23">
        <f>Лист1!M25</f>
        <v>7.1429888856039934E-4</v>
      </c>
    </row>
    <row r="5" spans="1:16" x14ac:dyDescent="0.25">
      <c r="A5">
        <f>Лист1!J5</f>
        <v>6.8456053986486491E-3</v>
      </c>
      <c r="B5" s="1">
        <f>Лист1!K5</f>
        <v>3.5143980511739312E-5</v>
      </c>
      <c r="C5" s="23">
        <f>Лист1!L5</f>
        <v>9.878746810815251</v>
      </c>
      <c r="D5" s="23">
        <f>Лист1!M5</f>
        <v>1.3514316674385435E-4</v>
      </c>
      <c r="E5">
        <f>Лист1!J12</f>
        <v>2.0270056807619046E-2</v>
      </c>
      <c r="F5">
        <f>Лист1!K12</f>
        <v>1.0608147901421381E-4</v>
      </c>
      <c r="G5" s="23">
        <f>Лист1!L12</f>
        <v>9.792181259471997</v>
      </c>
      <c r="H5" s="23">
        <f>Лист1!M12</f>
        <v>2.3810710857921933E-4</v>
      </c>
      <c r="I5" s="1">
        <f>Лист1!J19</f>
        <v>2.7088298443888884E-2</v>
      </c>
      <c r="J5" s="1">
        <f>Лист1!K19</f>
        <v>1.4278777306943842E-4</v>
      </c>
      <c r="K5" s="23">
        <f>Лист1!L19</f>
        <v>9.753520718448998</v>
      </c>
      <c r="L5" s="23">
        <f>Лист1!M19</f>
        <v>2.7779181936039848E-4</v>
      </c>
      <c r="M5" s="1">
        <f>Лист1!J26</f>
        <v>3.0997751226666669E-2</v>
      </c>
      <c r="N5" s="1">
        <f>Лист1!K26</f>
        <v>4.4757657728570571E-4</v>
      </c>
      <c r="O5" s="23">
        <f>Лист1!L26</f>
        <v>9.3056726693079828</v>
      </c>
      <c r="P5" s="23">
        <f>Лист1!M26</f>
        <v>8.3335178611325248E-4</v>
      </c>
    </row>
    <row r="6" spans="1:16" x14ac:dyDescent="0.25">
      <c r="A6">
        <f>Лист1!J6</f>
        <v>2.1494629514925375E-3</v>
      </c>
      <c r="B6" s="1">
        <f>Лист1!K6</f>
        <v>1.0907743452533713E-5</v>
      </c>
      <c r="C6" s="23">
        <f>Лист1!L6</f>
        <v>9.9372833968448884</v>
      </c>
      <c r="D6" s="23">
        <f>Лист1!M6</f>
        <v>7.4633892935571081E-5</v>
      </c>
      <c r="E6">
        <f>Лист1!J13</f>
        <v>5.7220460645833339E-2</v>
      </c>
      <c r="F6">
        <f>Лист1!K13</f>
        <v>3.0903968773908421E-4</v>
      </c>
      <c r="G6" s="23">
        <f>Лист1!L13</f>
        <v>9.6127279698866435</v>
      </c>
      <c r="H6" s="23">
        <f>Лист1!M13</f>
        <v>4.1669208890862832E-4</v>
      </c>
      <c r="I6" s="1">
        <f>Лист1!J20</f>
        <v>6.6951851694545456E-2</v>
      </c>
      <c r="J6" s="1">
        <f>Лист1!K20</f>
        <v>3.6391470033213865E-4</v>
      </c>
      <c r="K6" s="23">
        <f>Лист1!L20</f>
        <v>9.5724957171306091</v>
      </c>
      <c r="L6" s="23">
        <f>Лист1!M20</f>
        <v>4.5457517279421733E-4</v>
      </c>
      <c r="M6" s="1">
        <f>Лист1!J27</f>
        <v>5.9712417437499998E-2</v>
      </c>
      <c r="N6" s="1">
        <f>Лист1!K27</f>
        <v>9.1322281262816777E-4</v>
      </c>
      <c r="O6" s="23">
        <f>Лист1!L27</f>
        <v>8.9378947529400978</v>
      </c>
      <c r="P6" s="23">
        <f>Лист1!M27</f>
        <v>1.2500483370449221E-3</v>
      </c>
    </row>
    <row r="7" spans="1:16" x14ac:dyDescent="0.25">
      <c r="A7">
        <f>Лист1!J7</f>
        <v>0.14767467657142858</v>
      </c>
      <c r="B7">
        <f>Лист1!K7</f>
        <v>8.3643499818465304E-4</v>
      </c>
      <c r="C7" s="23">
        <f>Лист1!L7</f>
        <v>9.2823811896887598</v>
      </c>
      <c r="D7" s="23">
        <f>Лист1!M7</f>
        <v>7.144132201782141E-4</v>
      </c>
      <c r="E7">
        <f>Лист1!J14</f>
        <v>6.6955669344545457E-2</v>
      </c>
      <c r="F7">
        <f>Лист1!K14</f>
        <v>3.6393742864325375E-4</v>
      </c>
      <c r="G7" s="23">
        <f>Лист1!L14</f>
        <v>9.5731456107415838</v>
      </c>
      <c r="H7" s="23">
        <f>Лист1!M14</f>
        <v>4.5457517223523782E-4</v>
      </c>
      <c r="I7" s="1">
        <f>Лист1!J21</f>
        <v>9.5659154093333323E-2</v>
      </c>
      <c r="J7" s="1">
        <f>Лист1!K21</f>
        <v>5.2863085262732463E-4</v>
      </c>
      <c r="K7" s="23">
        <f>Лист1!L21</f>
        <v>9.4635598671166843</v>
      </c>
      <c r="L7" s="23">
        <f>Лист1!M21</f>
        <v>5.5559966013003662E-4</v>
      </c>
      <c r="M7" s="1">
        <f>Лист1!J28</f>
        <v>9.2233728000000001E-2</v>
      </c>
      <c r="N7" s="1">
        <f>Лист1!K28</f>
        <v>1.4827546624654883E-3</v>
      </c>
      <c r="O7" s="23">
        <f>Лист1!L28</f>
        <v>8.5802469135802468</v>
      </c>
      <c r="P7" s="23">
        <f>Лист1!M28</f>
        <v>1.6667655828074284E-3</v>
      </c>
    </row>
    <row r="8" spans="1:16" x14ac:dyDescent="0.25">
      <c r="A8">
        <f>Лист1!J8</f>
        <v>6.6952615228181814E-2</v>
      </c>
      <c r="B8">
        <f>Лист1!K8</f>
        <v>3.6391924599436348E-4</v>
      </c>
      <c r="C8" s="23">
        <f>Лист1!L8</f>
        <v>9.572625695287643</v>
      </c>
      <c r="D8" s="23">
        <f>Лист1!M8</f>
        <v>4.5457517268241815E-4</v>
      </c>
      <c r="E8">
        <f>Лист1!J15</f>
        <v>0.11748553713875001</v>
      </c>
      <c r="F8">
        <f>Лист1!K15</f>
        <v>6.5647170342042797E-4</v>
      </c>
      <c r="G8" s="23">
        <f>Лист1!L15</f>
        <v>9.3871727172471431</v>
      </c>
      <c r="H8" s="23">
        <f>Лист1!M15</f>
        <v>6.2510993783904318E-4</v>
      </c>
      <c r="I8" s="1">
        <f>Лист1!J22</f>
        <v>0.14769546314142856</v>
      </c>
      <c r="J8" s="1">
        <f>Лист1!K22</f>
        <v>8.3651107896598649E-4</v>
      </c>
      <c r="K8" s="23">
        <f>Лист1!L22</f>
        <v>9.2840873438811382</v>
      </c>
      <c r="L8" s="23">
        <f>Лист1!M22</f>
        <v>7.143622737734623E-4</v>
      </c>
      <c r="M8" s="1">
        <f>Лист1!J29</f>
        <v>0.16243375479500002</v>
      </c>
      <c r="N8" s="1">
        <f>Лист1!K29</f>
        <v>2.8333613686293137E-3</v>
      </c>
      <c r="O8" s="23">
        <f>Лист1!L29</f>
        <v>7.9057761468401946</v>
      </c>
      <c r="P8" s="23">
        <f>Лист1!M29</f>
        <v>2.500296828151281E-3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E73A-F35E-48A4-BE56-46D281FDBAF9}">
  <dimension ref="A1:P10"/>
  <sheetViews>
    <sheetView workbookViewId="0">
      <selection activeCell="O8" sqref="O8"/>
    </sheetView>
  </sheetViews>
  <sheetFormatPr defaultRowHeight="15" x14ac:dyDescent="0.25"/>
  <sheetData>
    <row r="1" spans="1:16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25">
      <c r="A2">
        <v>1.43E-2</v>
      </c>
      <c r="B2">
        <v>1E-4</v>
      </c>
      <c r="C2" s="31">
        <v>11</v>
      </c>
      <c r="D2">
        <v>0.01</v>
      </c>
      <c r="E2">
        <v>1.49E-2</v>
      </c>
      <c r="F2">
        <v>1E-4</v>
      </c>
      <c r="G2">
        <v>11.09</v>
      </c>
      <c r="H2">
        <v>0.01</v>
      </c>
      <c r="I2">
        <v>1.5299999999999999E-2</v>
      </c>
      <c r="J2">
        <v>1E-4</v>
      </c>
      <c r="K2">
        <v>11.51</v>
      </c>
      <c r="L2">
        <v>0.01</v>
      </c>
      <c r="M2">
        <v>2.06E-2</v>
      </c>
      <c r="N2">
        <v>1E-4</v>
      </c>
      <c r="O2">
        <v>12.65</v>
      </c>
      <c r="P2">
        <v>0.01</v>
      </c>
    </row>
    <row r="3" spans="1:16" x14ac:dyDescent="0.25">
      <c r="A3">
        <v>1.7399999999999999E-2</v>
      </c>
      <c r="B3">
        <v>1E-4</v>
      </c>
      <c r="C3">
        <v>11.03</v>
      </c>
      <c r="D3">
        <v>0.01</v>
      </c>
      <c r="E3" s="23">
        <v>1.7999999999999999E-2</v>
      </c>
      <c r="F3">
        <v>1E-4</v>
      </c>
      <c r="G3">
        <v>11.14</v>
      </c>
      <c r="H3">
        <v>0.01</v>
      </c>
      <c r="I3">
        <v>1.8499999999999999E-2</v>
      </c>
      <c r="J3">
        <v>1E-4</v>
      </c>
      <c r="K3">
        <v>11.52</v>
      </c>
      <c r="L3">
        <v>0.01</v>
      </c>
      <c r="M3">
        <v>2.5399999999999999E-2</v>
      </c>
      <c r="N3">
        <v>1E-4</v>
      </c>
      <c r="O3">
        <v>12.76</v>
      </c>
      <c r="P3">
        <v>0.01</v>
      </c>
    </row>
    <row r="4" spans="1:16" x14ac:dyDescent="0.25">
      <c r="A4">
        <v>2.1100000000000001E-2</v>
      </c>
      <c r="B4">
        <v>1E-4</v>
      </c>
      <c r="C4">
        <v>11.05</v>
      </c>
      <c r="D4">
        <v>0.01</v>
      </c>
      <c r="E4">
        <v>2.2100000000000002E-2</v>
      </c>
      <c r="F4">
        <v>1E-4</v>
      </c>
      <c r="G4">
        <v>11.14</v>
      </c>
      <c r="H4">
        <v>0.01</v>
      </c>
      <c r="I4">
        <v>2.29E-2</v>
      </c>
      <c r="J4">
        <v>1E-4</v>
      </c>
      <c r="K4">
        <v>11.57</v>
      </c>
      <c r="L4">
        <v>0.01</v>
      </c>
      <c r="M4">
        <v>3.2099999999999997E-2</v>
      </c>
      <c r="N4">
        <v>1E-4</v>
      </c>
      <c r="O4">
        <v>12.77</v>
      </c>
      <c r="P4">
        <v>0.01</v>
      </c>
    </row>
    <row r="5" spans="1:16" x14ac:dyDescent="0.25">
      <c r="A5">
        <v>2.6800000000000001E-2</v>
      </c>
      <c r="B5">
        <v>1E-4</v>
      </c>
      <c r="C5">
        <v>11.06</v>
      </c>
      <c r="D5">
        <v>0.01</v>
      </c>
      <c r="E5" s="23">
        <v>2.8000000000000001E-2</v>
      </c>
      <c r="F5">
        <v>1E-4</v>
      </c>
      <c r="G5" s="31">
        <v>11.2</v>
      </c>
      <c r="H5">
        <v>0.01</v>
      </c>
      <c r="I5">
        <v>2.8799999999999999E-2</v>
      </c>
      <c r="J5">
        <v>1E-4</v>
      </c>
      <c r="K5">
        <v>11.58</v>
      </c>
      <c r="L5">
        <v>0.01</v>
      </c>
      <c r="M5">
        <v>4.19E-2</v>
      </c>
      <c r="N5">
        <v>1E-4</v>
      </c>
      <c r="O5">
        <v>12.77</v>
      </c>
      <c r="P5">
        <v>0.01</v>
      </c>
    </row>
    <row r="6" spans="1:16" x14ac:dyDescent="0.25">
      <c r="A6">
        <v>3.4799999999999998E-2</v>
      </c>
      <c r="B6">
        <v>1E-4</v>
      </c>
      <c r="C6">
        <v>11.11</v>
      </c>
      <c r="D6">
        <v>0.01</v>
      </c>
      <c r="E6">
        <v>3.6299999999999999E-2</v>
      </c>
      <c r="F6">
        <v>1E-4</v>
      </c>
      <c r="G6" s="31">
        <v>11.193</v>
      </c>
      <c r="H6">
        <v>0.01</v>
      </c>
      <c r="I6">
        <v>3.7900000000000003E-2</v>
      </c>
      <c r="J6">
        <v>1E-4</v>
      </c>
      <c r="K6">
        <v>11.67</v>
      </c>
      <c r="L6">
        <v>0.01</v>
      </c>
      <c r="M6">
        <v>5.6899999999999999E-2</v>
      </c>
      <c r="N6">
        <v>1E-4</v>
      </c>
      <c r="O6">
        <v>12.79</v>
      </c>
      <c r="P6">
        <v>0.01</v>
      </c>
    </row>
    <row r="7" spans="1:16" x14ac:dyDescent="0.25">
      <c r="A7">
        <v>4.7100000000000003E-2</v>
      </c>
      <c r="B7">
        <v>1E-4</v>
      </c>
      <c r="C7">
        <v>11.14</v>
      </c>
      <c r="D7">
        <v>0.01</v>
      </c>
      <c r="E7">
        <v>4.9099999999999998E-2</v>
      </c>
      <c r="F7">
        <v>1E-4</v>
      </c>
      <c r="G7">
        <v>11.22</v>
      </c>
      <c r="H7">
        <v>0.01</v>
      </c>
      <c r="I7">
        <v>5.0700000000000002E-2</v>
      </c>
      <c r="J7">
        <v>1E-4</v>
      </c>
      <c r="K7">
        <v>11.68</v>
      </c>
      <c r="L7">
        <v>0.01</v>
      </c>
      <c r="M7">
        <v>8.1900000000000001E-2</v>
      </c>
      <c r="N7">
        <v>1E-4</v>
      </c>
      <c r="O7">
        <v>12.8</v>
      </c>
      <c r="P7">
        <v>0.01</v>
      </c>
    </row>
    <row r="8" spans="1:16" x14ac:dyDescent="0.25">
      <c r="A8" s="23">
        <v>6.7000000000000004E-2</v>
      </c>
      <c r="B8">
        <v>1E-4</v>
      </c>
      <c r="C8">
        <v>11.16</v>
      </c>
      <c r="D8">
        <v>0.01</v>
      </c>
      <c r="E8">
        <v>7.0300000000000001E-2</v>
      </c>
      <c r="F8">
        <v>1E-4</v>
      </c>
      <c r="G8">
        <v>11.27</v>
      </c>
      <c r="H8">
        <v>0.01</v>
      </c>
      <c r="I8">
        <v>7.2400000000000006E-2</v>
      </c>
      <c r="J8">
        <v>1E-4</v>
      </c>
      <c r="K8">
        <v>11.69</v>
      </c>
      <c r="L8">
        <v>0.01</v>
      </c>
      <c r="M8">
        <v>0.128</v>
      </c>
      <c r="N8">
        <v>1E-4</v>
      </c>
      <c r="O8">
        <v>12.81</v>
      </c>
      <c r="P8">
        <v>0.01</v>
      </c>
    </row>
    <row r="10" spans="1:16" x14ac:dyDescent="0.25">
      <c r="C10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4EF1-2864-41FE-B884-5A029BE45D2C}">
  <dimension ref="A1:H5"/>
  <sheetViews>
    <sheetView workbookViewId="0">
      <selection activeCell="H2" sqref="H2"/>
    </sheetView>
  </sheetViews>
  <sheetFormatPr defaultRowHeight="15" x14ac:dyDescent="0.25"/>
  <cols>
    <col min="5" max="5" width="9.5703125" bestFit="1" customWidth="1"/>
  </cols>
  <sheetData>
    <row r="1" spans="1:8" x14ac:dyDescent="0.25">
      <c r="A1" t="s">
        <v>41</v>
      </c>
      <c r="B1" t="s">
        <v>45</v>
      </c>
      <c r="C1" t="s">
        <v>42</v>
      </c>
      <c r="D1" t="s">
        <v>45</v>
      </c>
      <c r="E1" t="s">
        <v>43</v>
      </c>
      <c r="F1" t="s">
        <v>45</v>
      </c>
      <c r="G1" t="s">
        <v>44</v>
      </c>
      <c r="H1" t="s">
        <v>45</v>
      </c>
    </row>
    <row r="2" spans="1:8" x14ac:dyDescent="0.25">
      <c r="A2">
        <v>3.9E-2</v>
      </c>
      <c r="B2">
        <v>6.0000000000000001E-3</v>
      </c>
      <c r="C2">
        <v>2.992</v>
      </c>
      <c r="D2">
        <v>0.435</v>
      </c>
      <c r="E2" s="30">
        <f>A2/C2</f>
        <v>1.303475935828877E-2</v>
      </c>
      <c r="F2" s="30">
        <f>SQRT((B2/A2)^2+(D2/C2)^2)*E2</f>
        <v>2.7591301283995859E-3</v>
      </c>
      <c r="G2" s="30">
        <f>E2*LN(10/0.055)/(2*PI()*0.365)</f>
        <v>2.9572273272840632E-2</v>
      </c>
      <c r="H2" s="30">
        <f>SQRT((F2/E2)^2+(2/365)^2+(0.01/5.3)^2)*G2</f>
        <v>6.2620506728206177E-3</v>
      </c>
    </row>
    <row r="3" spans="1:8" x14ac:dyDescent="0.25">
      <c r="A3">
        <v>3.9E-2</v>
      </c>
      <c r="B3">
        <v>6.0000000000000001E-3</v>
      </c>
      <c r="C3">
        <v>2.8159999999999998</v>
      </c>
      <c r="D3">
        <v>0.499</v>
      </c>
      <c r="E3" s="30">
        <f t="shared" ref="E3:E5" si="0">A3/C3</f>
        <v>1.384943181818182E-2</v>
      </c>
      <c r="F3" s="30">
        <f t="shared" ref="F3:F5" si="1">SQRT((B3/A3)^2+(D3/C3)^2)*E3</f>
        <v>3.2500188472502898E-3</v>
      </c>
      <c r="G3" s="30">
        <f t="shared" ref="G3:G5" si="2">E3*LN(10/0.055)/(2*PI()*0.365)</f>
        <v>3.1420540352393181E-2</v>
      </c>
      <c r="H3" s="30">
        <f t="shared" ref="H3:H5" si="3">SQRT((F3/E3)^2+(2/365)^2+(0.01/5.3)^2)*G3</f>
        <v>7.3756442522145789E-3</v>
      </c>
    </row>
    <row r="4" spans="1:8" x14ac:dyDescent="0.25">
      <c r="A4">
        <v>3.9E-2</v>
      </c>
      <c r="B4">
        <v>6.0000000000000001E-3</v>
      </c>
      <c r="C4">
        <v>3.3620000000000001</v>
      </c>
      <c r="D4">
        <v>0.74299999999999999</v>
      </c>
      <c r="E4" s="30">
        <f t="shared" si="0"/>
        <v>1.1600237953599048E-2</v>
      </c>
      <c r="F4" s="30">
        <f t="shared" si="1"/>
        <v>3.1236616244143221E-3</v>
      </c>
      <c r="G4" s="30">
        <f t="shared" si="2"/>
        <v>2.6317739926335269E-2</v>
      </c>
      <c r="H4" s="30">
        <f t="shared" si="3"/>
        <v>7.0883675462775006E-3</v>
      </c>
    </row>
    <row r="5" spans="1:8" x14ac:dyDescent="0.25">
      <c r="A5">
        <v>3.9E-2</v>
      </c>
      <c r="B5">
        <v>6.0000000000000001E-3</v>
      </c>
      <c r="C5">
        <v>1.78</v>
      </c>
      <c r="D5">
        <v>0.46500000000000002</v>
      </c>
      <c r="E5" s="30">
        <f t="shared" si="0"/>
        <v>2.1910112359550562E-2</v>
      </c>
      <c r="F5" s="30">
        <f t="shared" si="1"/>
        <v>6.6425181911667396E-3</v>
      </c>
      <c r="G5" s="30">
        <f t="shared" si="2"/>
        <v>4.9708000917044484E-2</v>
      </c>
      <c r="H5" s="30">
        <f>SQRT((F5/E5)^2+(2/365)^2+(0.01/5.3)^2)*G5</f>
        <v>1.5072794397626554E-2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2022-04-11T16:03:43Z</dcterms:created>
  <dcterms:modified xsi:type="dcterms:W3CDTF">2022-04-15T23:36:22Z</dcterms:modified>
</cp:coreProperties>
</file>