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1.3.3\"/>
    </mc:Choice>
  </mc:AlternateContent>
  <xr:revisionPtr revIDLastSave="0" documentId="13_ncr:1_{4ACCBDC4-9568-41A6-93E6-BC29FD1E913B}" xr6:coauthVersionLast="47" xr6:coauthVersionMax="47" xr10:uidLastSave="{00000000-0000-0000-0000-000000000000}"/>
  <bookViews>
    <workbookView xWindow="-120" yWindow="-120" windowWidth="29040" windowHeight="15840" xr2:uid="{E14DA7A8-B324-4693-9B39-3F80A21720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9" i="1" l="1"/>
  <c r="AL9" i="1" s="1"/>
  <c r="AJ3" i="1"/>
  <c r="AL3" i="1" s="1"/>
  <c r="AF9" i="1"/>
  <c r="AH9" i="1" s="1"/>
  <c r="AH3" i="1"/>
  <c r="AF3" i="1"/>
  <c r="AC10" i="1"/>
  <c r="AC11" i="1"/>
  <c r="AC9" i="1"/>
  <c r="AC4" i="1"/>
  <c r="AC5" i="1"/>
  <c r="AC6" i="1"/>
  <c r="AC3" i="1"/>
  <c r="S68" i="1"/>
  <c r="R68" i="1"/>
  <c r="V68" i="1" s="1"/>
  <c r="P68" i="1"/>
  <c r="O68" i="1"/>
  <c r="S63" i="1"/>
  <c r="R63" i="1"/>
  <c r="V63" i="1" s="1"/>
  <c r="P63" i="1"/>
  <c r="O63" i="1"/>
  <c r="S58" i="1"/>
  <c r="R58" i="1"/>
  <c r="V58" i="1" s="1"/>
  <c r="P58" i="1"/>
  <c r="O58" i="1"/>
  <c r="S53" i="1"/>
  <c r="R53" i="1"/>
  <c r="V53" i="1" s="1"/>
  <c r="P53" i="1"/>
  <c r="O53" i="1"/>
  <c r="S48" i="1"/>
  <c r="R48" i="1"/>
  <c r="V48" i="1" s="1"/>
  <c r="P48" i="1"/>
  <c r="O48" i="1"/>
  <c r="S43" i="1"/>
  <c r="R43" i="1"/>
  <c r="V43" i="1" s="1"/>
  <c r="P43" i="1"/>
  <c r="O43" i="1"/>
  <c r="S38" i="1"/>
  <c r="R38" i="1"/>
  <c r="V38" i="1" s="1"/>
  <c r="P38" i="1"/>
  <c r="O38" i="1"/>
  <c r="S33" i="1"/>
  <c r="R33" i="1"/>
  <c r="V33" i="1" s="1"/>
  <c r="P33" i="1"/>
  <c r="O33" i="1"/>
  <c r="S28" i="1"/>
  <c r="R28" i="1"/>
  <c r="V28" i="1" s="1"/>
  <c r="P28" i="1"/>
  <c r="O28" i="1"/>
  <c r="S23" i="1"/>
  <c r="R23" i="1"/>
  <c r="V23" i="1" s="1"/>
  <c r="P23" i="1"/>
  <c r="O23" i="1"/>
  <c r="S18" i="1"/>
  <c r="R18" i="1"/>
  <c r="V18" i="1" s="1"/>
  <c r="P18" i="1"/>
  <c r="O18" i="1"/>
  <c r="S13" i="1"/>
  <c r="R13" i="1"/>
  <c r="V13" i="1" s="1"/>
  <c r="P13" i="1"/>
  <c r="O13" i="1"/>
  <c r="S8" i="1"/>
  <c r="R8" i="1"/>
  <c r="V8" i="1" s="1"/>
  <c r="P8" i="1"/>
  <c r="O8" i="1"/>
  <c r="S3" i="1"/>
  <c r="R3" i="1"/>
  <c r="V3" i="1" s="1"/>
  <c r="P3" i="1"/>
  <c r="O3" i="1"/>
  <c r="F3" i="1"/>
  <c r="F68" i="1"/>
  <c r="E68" i="1"/>
  <c r="I68" i="1" s="1"/>
  <c r="C68" i="1"/>
  <c r="B68" i="1"/>
  <c r="F63" i="1"/>
  <c r="E63" i="1"/>
  <c r="I63" i="1" s="1"/>
  <c r="C63" i="1"/>
  <c r="B63" i="1"/>
  <c r="F58" i="1"/>
  <c r="E58" i="1"/>
  <c r="I58" i="1" s="1"/>
  <c r="C58" i="1"/>
  <c r="B58" i="1"/>
  <c r="F53" i="1"/>
  <c r="E53" i="1"/>
  <c r="I53" i="1" s="1"/>
  <c r="C53" i="1"/>
  <c r="B53" i="1"/>
  <c r="F48" i="1"/>
  <c r="E48" i="1"/>
  <c r="I48" i="1" s="1"/>
  <c r="C48" i="1"/>
  <c r="B48" i="1"/>
  <c r="F43" i="1"/>
  <c r="E43" i="1"/>
  <c r="I43" i="1" s="1"/>
  <c r="C43" i="1"/>
  <c r="B43" i="1"/>
  <c r="F38" i="1"/>
  <c r="E38" i="1"/>
  <c r="I38" i="1" s="1"/>
  <c r="C38" i="1"/>
  <c r="B38" i="1"/>
  <c r="F33" i="1"/>
  <c r="E33" i="1"/>
  <c r="I33" i="1" s="1"/>
  <c r="C33" i="1"/>
  <c r="B33" i="1"/>
  <c r="F28" i="1"/>
  <c r="E28" i="1"/>
  <c r="I28" i="1" s="1"/>
  <c r="C28" i="1"/>
  <c r="B28" i="1"/>
  <c r="I13" i="1"/>
  <c r="F8" i="1"/>
  <c r="F13" i="1"/>
  <c r="J13" i="1" s="1"/>
  <c r="F18" i="1"/>
  <c r="J18" i="1" s="1"/>
  <c r="F23" i="1"/>
  <c r="E8" i="1"/>
  <c r="I8" i="1" s="1"/>
  <c r="E13" i="1"/>
  <c r="E18" i="1"/>
  <c r="I18" i="1" s="1"/>
  <c r="E23" i="1"/>
  <c r="I23" i="1" s="1"/>
  <c r="E3" i="1"/>
  <c r="I3" i="1" s="1"/>
  <c r="C23" i="1"/>
  <c r="B23" i="1"/>
  <c r="C18" i="1"/>
  <c r="B18" i="1"/>
  <c r="C13" i="1"/>
  <c r="B13" i="1"/>
  <c r="C8" i="1"/>
  <c r="B8" i="1"/>
  <c r="C3" i="1"/>
  <c r="B3" i="1"/>
  <c r="W68" i="1" l="1"/>
  <c r="W63" i="1"/>
  <c r="W58" i="1"/>
  <c r="W53" i="1"/>
  <c r="W48" i="1"/>
  <c r="W43" i="1"/>
  <c r="W38" i="1"/>
  <c r="W33" i="1"/>
  <c r="W28" i="1"/>
  <c r="W23" i="1"/>
  <c r="W18" i="1"/>
  <c r="W13" i="1"/>
  <c r="W8" i="1"/>
  <c r="W3" i="1"/>
  <c r="J3" i="1"/>
  <c r="J8" i="1"/>
  <c r="J68" i="1"/>
  <c r="J63" i="1"/>
  <c r="J58" i="1"/>
  <c r="J53" i="1"/>
  <c r="J48" i="1"/>
  <c r="J43" i="1"/>
  <c r="J38" i="1"/>
  <c r="J33" i="1"/>
  <c r="J28" i="1"/>
  <c r="J23" i="1"/>
</calcChain>
</file>

<file path=xl/sharedStrings.xml><?xml version="1.0" encoding="utf-8"?>
<sst xmlns="http://schemas.openxmlformats.org/spreadsheetml/2006/main" count="56" uniqueCount="26">
  <si>
    <t>dP, дел</t>
  </si>
  <si>
    <t>dP, Па</t>
  </si>
  <si>
    <t>δ(dP), Па</t>
  </si>
  <si>
    <t>dt, с</t>
  </si>
  <si>
    <t>dV, л</t>
  </si>
  <si>
    <t>δ(dV), л</t>
  </si>
  <si>
    <t>dh, см</t>
  </si>
  <si>
    <t>δ(dh), см</t>
  </si>
  <si>
    <t>Q, м^3/c</t>
  </si>
  <si>
    <t>δ(Q), м^3/c</t>
  </si>
  <si>
    <t>&lt;dt&gt;, c</t>
  </si>
  <si>
    <t>δ(&lt;dt&gt;), с</t>
  </si>
  <si>
    <t>Ламинарное течение</t>
  </si>
  <si>
    <t>Турбулентное течение</t>
  </si>
  <si>
    <t>l = 0,5 м</t>
  </si>
  <si>
    <t>d2 = 3,90 мм</t>
  </si>
  <si>
    <t>d1 = 5,25 мм</t>
  </si>
  <si>
    <t>l = 0,9 м</t>
  </si>
  <si>
    <t>x, см</t>
  </si>
  <si>
    <t>P(x), дел</t>
  </si>
  <si>
    <t>P(x), Па</t>
  </si>
  <si>
    <t>dt, c</t>
  </si>
  <si>
    <t>d1</t>
  </si>
  <si>
    <t>d2</t>
  </si>
  <si>
    <t>Ламинарное течение, dP/l = 2/3 дел/см</t>
  </si>
  <si>
    <t>Турбулентное течение, dP/l = 3 дел/см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</si>
</sst>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3BFC-5A83-4EE3-A5F0-2B76547FE072}">
  <dimension ref="A1:AL72"/>
  <sheetViews>
    <sheetView tabSelected="1" topLeftCell="S1" workbookViewId="0">
      <selection activeCell="AH17" sqref="AH17"/>
    </sheetView>
  </sheetViews>
  <sheetFormatPr defaultRowHeight="15" x14ac:dyDescent="0.25"/>
  <cols>
    <col min="9" max="10" width="12" bestFit="1" customWidth="1"/>
    <col min="22" max="23" width="9.5703125" bestFit="1" customWidth="1"/>
    <col min="34" max="34" width="9.5703125" bestFit="1" customWidth="1"/>
    <col min="38" max="38" width="9.5703125" bestFit="1" customWidth="1"/>
  </cols>
  <sheetData>
    <row r="1" spans="1:38" x14ac:dyDescent="0.25">
      <c r="A1" s="5" t="s">
        <v>15</v>
      </c>
      <c r="B1" s="5" t="s">
        <v>14</v>
      </c>
      <c r="C1" s="5"/>
      <c r="D1" s="5"/>
      <c r="E1" s="5"/>
      <c r="F1" s="5"/>
      <c r="G1" s="5"/>
      <c r="H1" s="5"/>
      <c r="I1" s="5"/>
      <c r="J1" s="5"/>
      <c r="K1" s="5"/>
      <c r="L1" s="5"/>
      <c r="N1" s="5" t="s">
        <v>16</v>
      </c>
      <c r="O1" s="5" t="s">
        <v>17</v>
      </c>
      <c r="P1" s="5"/>
      <c r="Q1" s="5"/>
      <c r="R1" s="5"/>
      <c r="S1" s="5"/>
      <c r="T1" s="5"/>
      <c r="U1" s="5"/>
      <c r="V1" s="5"/>
      <c r="W1" s="5"/>
      <c r="X1" s="5"/>
      <c r="Y1" s="5"/>
      <c r="AE1" s="22" t="s">
        <v>24</v>
      </c>
      <c r="AF1" s="22"/>
      <c r="AG1" s="22"/>
      <c r="AH1" s="22"/>
      <c r="AI1" s="22" t="s">
        <v>25</v>
      </c>
      <c r="AJ1" s="22"/>
      <c r="AK1" s="22"/>
      <c r="AL1" s="22"/>
    </row>
    <row r="2" spans="1:38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10</v>
      </c>
      <c r="F2" t="s">
        <v>11</v>
      </c>
      <c r="G2" t="s">
        <v>4</v>
      </c>
      <c r="H2" t="s">
        <v>5</v>
      </c>
      <c r="I2" t="s">
        <v>8</v>
      </c>
      <c r="J2" t="s">
        <v>9</v>
      </c>
      <c r="K2" t="s">
        <v>6</v>
      </c>
      <c r="L2" t="s">
        <v>7</v>
      </c>
      <c r="N2" t="s">
        <v>0</v>
      </c>
      <c r="O2" t="s">
        <v>1</v>
      </c>
      <c r="P2" s="1" t="s">
        <v>2</v>
      </c>
      <c r="Q2" s="1" t="s">
        <v>3</v>
      </c>
      <c r="R2" s="1" t="s">
        <v>10</v>
      </c>
      <c r="S2" t="s">
        <v>11</v>
      </c>
      <c r="T2" t="s">
        <v>4</v>
      </c>
      <c r="U2" t="s">
        <v>5</v>
      </c>
      <c r="V2" t="s">
        <v>8</v>
      </c>
      <c r="W2" t="s">
        <v>9</v>
      </c>
      <c r="X2" t="s">
        <v>6</v>
      </c>
      <c r="Y2" t="s">
        <v>7</v>
      </c>
      <c r="AA2" t="s">
        <v>18</v>
      </c>
      <c r="AB2" t="s">
        <v>19</v>
      </c>
      <c r="AC2" t="s">
        <v>20</v>
      </c>
      <c r="AE2" t="s">
        <v>21</v>
      </c>
      <c r="AF2" t="s">
        <v>10</v>
      </c>
      <c r="AG2" t="s">
        <v>4</v>
      </c>
      <c r="AH2" t="s">
        <v>8</v>
      </c>
      <c r="AI2" t="s">
        <v>21</v>
      </c>
      <c r="AJ2" t="s">
        <v>10</v>
      </c>
      <c r="AK2" t="s">
        <v>4</v>
      </c>
      <c r="AL2" t="s">
        <v>8</v>
      </c>
    </row>
    <row r="3" spans="1:38" x14ac:dyDescent="0.25">
      <c r="A3" s="15">
        <v>42</v>
      </c>
      <c r="B3" s="6">
        <f>A3*0.2*9.80665</f>
        <v>82.375860000000003</v>
      </c>
      <c r="C3" s="6">
        <f>0.5*0.2*9.80665</f>
        <v>0.98066500000000001</v>
      </c>
      <c r="D3" s="2">
        <v>17.46</v>
      </c>
      <c r="E3" s="18">
        <f>AVERAGE(D3:D7)</f>
        <v>18.673999999999999</v>
      </c>
      <c r="F3" s="6">
        <f>SQRT((STDEV(D3:D7)/SQRT(COUNT(D3:D7)))^2 + (0.2)^2/COUNT(D3:D7))</f>
        <v>0.33358057497402344</v>
      </c>
      <c r="G3" s="6">
        <v>1</v>
      </c>
      <c r="H3" s="6">
        <v>0.01</v>
      </c>
      <c r="I3" s="9">
        <f>G3/1000/E3</f>
        <v>5.3550390917853705E-5</v>
      </c>
      <c r="J3" s="9">
        <f>SQRT((H3/G3)^2+(F3/E3)^2)*I3</f>
        <v>1.0962799546691911E-6</v>
      </c>
      <c r="K3" s="6">
        <v>3.5</v>
      </c>
      <c r="L3" s="12">
        <v>0.25</v>
      </c>
      <c r="M3" s="21" t="s">
        <v>12</v>
      </c>
      <c r="N3" s="15">
        <v>25</v>
      </c>
      <c r="O3" s="6">
        <f>N3*0.2*9.80665</f>
        <v>49.033249999999995</v>
      </c>
      <c r="P3" s="6">
        <f>0.5*0.2*9.80665</f>
        <v>0.98066500000000001</v>
      </c>
      <c r="Q3" s="2">
        <v>22.16</v>
      </c>
      <c r="R3" s="18">
        <f>AVERAGE(Q3:Q7)</f>
        <v>23.163999999999998</v>
      </c>
      <c r="S3" s="6">
        <f>SQRT((STDEV(Q3:Q7)/SQRT(COUNT(Q3:Q7)))^2 + (0.2)^2/COUNT(Q3:Q7))</f>
        <v>0.65907966134603169</v>
      </c>
      <c r="T3" s="6">
        <v>1</v>
      </c>
      <c r="U3" s="6">
        <v>0.01</v>
      </c>
      <c r="V3" s="9">
        <f>T3/1000/R3</f>
        <v>4.3170436884821277E-5</v>
      </c>
      <c r="W3" s="9">
        <f>SQRT((U3/T3)^2+(S3/R3)^2)*V3</f>
        <v>1.301972980050754E-6</v>
      </c>
      <c r="X3" s="6">
        <v>1.5</v>
      </c>
      <c r="Y3" s="12">
        <v>0.25</v>
      </c>
      <c r="AA3">
        <v>40</v>
      </c>
      <c r="AB3">
        <v>28</v>
      </c>
      <c r="AC3">
        <f>AB3*0.2*9.80665</f>
        <v>54.91724</v>
      </c>
      <c r="AD3" s="22" t="s">
        <v>22</v>
      </c>
      <c r="AE3">
        <v>8.77</v>
      </c>
      <c r="AF3" s="22">
        <f>AVERAGE(AE3:AE7)</f>
        <v>8.3699999999999992</v>
      </c>
      <c r="AG3" s="22">
        <v>1</v>
      </c>
      <c r="AH3" s="23">
        <f>AG3/1000/AF3</f>
        <v>1.1947431302270013E-4</v>
      </c>
      <c r="AI3">
        <v>4.0599999999999996</v>
      </c>
      <c r="AJ3" s="22">
        <f>AVERAGE(AI3:AI7)</f>
        <v>4.3059999999999992</v>
      </c>
      <c r="AK3" s="22">
        <v>1</v>
      </c>
      <c r="AL3" s="23">
        <f>AK3/1000/AJ3</f>
        <v>2.3223409196470048E-4</v>
      </c>
    </row>
    <row r="4" spans="1:38" x14ac:dyDescent="0.25">
      <c r="A4" s="16"/>
      <c r="B4" s="7"/>
      <c r="C4" s="7"/>
      <c r="D4" s="3">
        <v>18.850000000000001</v>
      </c>
      <c r="E4" s="19"/>
      <c r="F4" s="7"/>
      <c r="G4" s="7"/>
      <c r="H4" s="7"/>
      <c r="I4" s="10"/>
      <c r="J4" s="10"/>
      <c r="K4" s="7"/>
      <c r="L4" s="13"/>
      <c r="M4" s="21"/>
      <c r="N4" s="16"/>
      <c r="O4" s="7"/>
      <c r="P4" s="7"/>
      <c r="Q4" s="3">
        <v>21.3</v>
      </c>
      <c r="R4" s="19"/>
      <c r="S4" s="7"/>
      <c r="T4" s="7"/>
      <c r="U4" s="7"/>
      <c r="V4" s="10"/>
      <c r="W4" s="10"/>
      <c r="X4" s="7"/>
      <c r="Y4" s="13"/>
      <c r="AA4">
        <v>50</v>
      </c>
      <c r="AB4">
        <v>32</v>
      </c>
      <c r="AC4">
        <f t="shared" ref="AC4:AC6" si="0">AB4*0.2*9.80665</f>
        <v>62.762560000000001</v>
      </c>
      <c r="AD4" s="22"/>
      <c r="AE4">
        <v>8.23</v>
      </c>
      <c r="AF4" s="22"/>
      <c r="AG4" s="22"/>
      <c r="AH4" s="23"/>
      <c r="AI4">
        <v>4.42</v>
      </c>
      <c r="AJ4" s="22"/>
      <c r="AK4" s="22"/>
      <c r="AL4" s="23"/>
    </row>
    <row r="5" spans="1:38" x14ac:dyDescent="0.25">
      <c r="A5" s="16"/>
      <c r="B5" s="7"/>
      <c r="C5" s="7"/>
      <c r="D5" s="3">
        <v>19.260000000000002</v>
      </c>
      <c r="E5" s="19"/>
      <c r="F5" s="7"/>
      <c r="G5" s="7"/>
      <c r="H5" s="7"/>
      <c r="I5" s="10"/>
      <c r="J5" s="10"/>
      <c r="K5" s="7"/>
      <c r="L5" s="13"/>
      <c r="M5" s="21"/>
      <c r="N5" s="16"/>
      <c r="O5" s="7"/>
      <c r="P5" s="7"/>
      <c r="Q5" s="3">
        <v>23.2</v>
      </c>
      <c r="R5" s="19"/>
      <c r="S5" s="7"/>
      <c r="T5" s="7"/>
      <c r="U5" s="7"/>
      <c r="V5" s="10"/>
      <c r="W5" s="10"/>
      <c r="X5" s="7"/>
      <c r="Y5" s="13"/>
      <c r="AA5">
        <v>90</v>
      </c>
      <c r="AB5">
        <v>60</v>
      </c>
      <c r="AC5">
        <f t="shared" si="0"/>
        <v>117.6798</v>
      </c>
      <c r="AD5" s="22"/>
      <c r="AE5">
        <v>8.11</v>
      </c>
      <c r="AF5" s="22"/>
      <c r="AG5" s="22"/>
      <c r="AH5" s="23"/>
      <c r="AI5">
        <v>4.3600000000000003</v>
      </c>
      <c r="AJ5" s="22"/>
      <c r="AK5" s="22"/>
      <c r="AL5" s="23"/>
    </row>
    <row r="6" spans="1:38" x14ac:dyDescent="0.25">
      <c r="A6" s="16"/>
      <c r="B6" s="7"/>
      <c r="C6" s="7"/>
      <c r="D6" s="3">
        <v>19.14</v>
      </c>
      <c r="E6" s="19"/>
      <c r="F6" s="7"/>
      <c r="G6" s="7"/>
      <c r="H6" s="7"/>
      <c r="I6" s="10"/>
      <c r="J6" s="10"/>
      <c r="K6" s="7"/>
      <c r="L6" s="13"/>
      <c r="M6" s="21"/>
      <c r="N6" s="16"/>
      <c r="O6" s="7"/>
      <c r="P6" s="7"/>
      <c r="Q6" s="3">
        <v>24.45</v>
      </c>
      <c r="R6" s="19"/>
      <c r="S6" s="7"/>
      <c r="T6" s="7"/>
      <c r="U6" s="7"/>
      <c r="V6" s="10"/>
      <c r="W6" s="10"/>
      <c r="X6" s="7"/>
      <c r="Y6" s="13"/>
      <c r="AA6">
        <v>120</v>
      </c>
      <c r="AB6">
        <v>81</v>
      </c>
      <c r="AC6">
        <f t="shared" si="0"/>
        <v>158.86772999999999</v>
      </c>
      <c r="AD6" s="22"/>
      <c r="AE6">
        <v>8.08</v>
      </c>
      <c r="AF6" s="22"/>
      <c r="AG6" s="22"/>
      <c r="AH6" s="23"/>
      <c r="AI6">
        <v>4.63</v>
      </c>
      <c r="AJ6" s="22"/>
      <c r="AK6" s="22"/>
      <c r="AL6" s="23"/>
    </row>
    <row r="7" spans="1:38" x14ac:dyDescent="0.25">
      <c r="A7" s="17"/>
      <c r="B7" s="8"/>
      <c r="C7" s="8"/>
      <c r="D7" s="4">
        <v>18.66</v>
      </c>
      <c r="E7" s="20"/>
      <c r="F7" s="8"/>
      <c r="G7" s="8"/>
      <c r="H7" s="8"/>
      <c r="I7" s="11"/>
      <c r="J7" s="11"/>
      <c r="K7" s="8"/>
      <c r="L7" s="14"/>
      <c r="M7" s="21"/>
      <c r="N7" s="17"/>
      <c r="O7" s="8"/>
      <c r="P7" s="8"/>
      <c r="Q7" s="4">
        <v>24.71</v>
      </c>
      <c r="R7" s="20"/>
      <c r="S7" s="8"/>
      <c r="T7" s="8"/>
      <c r="U7" s="8"/>
      <c r="V7" s="11"/>
      <c r="W7" s="11"/>
      <c r="X7" s="8"/>
      <c r="Y7" s="14"/>
      <c r="AD7" s="22"/>
      <c r="AE7">
        <v>8.66</v>
      </c>
      <c r="AF7" s="22"/>
      <c r="AG7" s="22"/>
      <c r="AH7" s="23"/>
      <c r="AI7">
        <v>4.0599999999999996</v>
      </c>
      <c r="AJ7" s="22"/>
      <c r="AK7" s="22"/>
      <c r="AL7" s="23"/>
    </row>
    <row r="8" spans="1:38" x14ac:dyDescent="0.25">
      <c r="A8" s="15">
        <v>30</v>
      </c>
      <c r="B8" s="6">
        <f>A8*0.2*9.80665</f>
        <v>58.8399</v>
      </c>
      <c r="C8" s="6">
        <f>0.5*0.2*9.80665</f>
        <v>0.98066500000000001</v>
      </c>
      <c r="D8" s="2">
        <v>28.42</v>
      </c>
      <c r="E8" s="18">
        <f t="shared" ref="E8" si="1">AVERAGE(D8:D12)</f>
        <v>28.109999999999996</v>
      </c>
      <c r="F8" s="6">
        <f t="shared" ref="F8" si="2">SQRT((STDEV(D8:D12)/SQRT(COUNT(D8:D12)))^2 + (0.2)^2/COUNT(D8:D12))</f>
        <v>0.65627738038119232</v>
      </c>
      <c r="G8" s="6">
        <v>1</v>
      </c>
      <c r="H8" s="6">
        <v>0.01</v>
      </c>
      <c r="I8" s="9">
        <f t="shared" ref="I8" si="3">G8/1000/E8</f>
        <v>3.5574528637495556E-5</v>
      </c>
      <c r="J8" s="9">
        <f t="shared" ref="J8" si="4">SQRT((H8/G8)^2+(F8/E8)^2)*I8</f>
        <v>9.0353079132755124E-7</v>
      </c>
      <c r="K8" s="6">
        <v>2.5</v>
      </c>
      <c r="L8" s="12">
        <v>0.25</v>
      </c>
      <c r="M8" s="21"/>
      <c r="N8" s="15">
        <v>32</v>
      </c>
      <c r="O8" s="6">
        <f>N8*0.2*9.80665</f>
        <v>62.762560000000001</v>
      </c>
      <c r="P8" s="6">
        <f>0.5*0.2*9.80665</f>
        <v>0.98066500000000001</v>
      </c>
      <c r="Q8" s="2">
        <v>15.13</v>
      </c>
      <c r="R8" s="18">
        <f>AVERAGE(Q8:Q12)</f>
        <v>14.845999999999998</v>
      </c>
      <c r="S8" s="6">
        <f>SQRT((STDEV(Q8:Q12)/SQRT(COUNT(Q8:Q12)))^2 + (0.2)^2/COUNT(Q8:Q12))</f>
        <v>0.3646998766108922</v>
      </c>
      <c r="T8" s="6">
        <v>1</v>
      </c>
      <c r="U8" s="6">
        <v>0.01</v>
      </c>
      <c r="V8" s="9">
        <f>T8/1000/R8</f>
        <v>6.7358210965916748E-5</v>
      </c>
      <c r="W8" s="9">
        <f>SQRT((U8/T8)^2+(S8/R8)^2)*V8</f>
        <v>1.786536490552811E-6</v>
      </c>
      <c r="X8" s="6">
        <v>2</v>
      </c>
      <c r="Y8" s="12">
        <v>0.25</v>
      </c>
      <c r="AA8" t="s">
        <v>18</v>
      </c>
      <c r="AB8" t="s">
        <v>19</v>
      </c>
      <c r="AC8" t="s">
        <v>20</v>
      </c>
      <c r="AE8" t="s">
        <v>21</v>
      </c>
      <c r="AF8" t="s">
        <v>10</v>
      </c>
      <c r="AG8" t="s">
        <v>4</v>
      </c>
      <c r="AH8" t="s">
        <v>8</v>
      </c>
      <c r="AI8" t="s">
        <v>21</v>
      </c>
      <c r="AJ8" t="s">
        <v>10</v>
      </c>
      <c r="AK8" t="s">
        <v>4</v>
      </c>
      <c r="AL8" t="s">
        <v>8</v>
      </c>
    </row>
    <row r="9" spans="1:38" x14ac:dyDescent="0.25">
      <c r="A9" s="16"/>
      <c r="B9" s="7"/>
      <c r="C9" s="7"/>
      <c r="D9" s="3">
        <v>29.94</v>
      </c>
      <c r="E9" s="19"/>
      <c r="F9" s="7"/>
      <c r="G9" s="7"/>
      <c r="H9" s="7"/>
      <c r="I9" s="10"/>
      <c r="J9" s="10"/>
      <c r="K9" s="7"/>
      <c r="L9" s="13"/>
      <c r="M9" s="21"/>
      <c r="N9" s="16"/>
      <c r="O9" s="7"/>
      <c r="P9" s="7"/>
      <c r="Q9" s="3">
        <v>15.73</v>
      </c>
      <c r="R9" s="19"/>
      <c r="S9" s="7"/>
      <c r="T9" s="7"/>
      <c r="U9" s="7"/>
      <c r="V9" s="10"/>
      <c r="W9" s="10"/>
      <c r="X9" s="7"/>
      <c r="Y9" s="13"/>
      <c r="AA9">
        <v>50</v>
      </c>
      <c r="AB9">
        <v>75</v>
      </c>
      <c r="AC9">
        <f>AB9*0.2*9.80665</f>
        <v>147.09975</v>
      </c>
      <c r="AD9" s="22" t="s">
        <v>23</v>
      </c>
      <c r="AE9">
        <v>23.9</v>
      </c>
      <c r="AF9" s="22">
        <f>AVERAGE(AE9:AE13)</f>
        <v>24.592000000000002</v>
      </c>
      <c r="AG9" s="22">
        <v>1</v>
      </c>
      <c r="AH9" s="23">
        <f>AG9/1000/AF9</f>
        <v>4.0663630448926476E-5</v>
      </c>
      <c r="AI9">
        <v>9.43</v>
      </c>
      <c r="AJ9" s="22">
        <f>AVERAGE(AI9:AI13)</f>
        <v>9.0280000000000005</v>
      </c>
      <c r="AK9" s="22">
        <v>1</v>
      </c>
      <c r="AL9" s="23">
        <f>AK9/1000/AJ9</f>
        <v>1.1076650420912716E-4</v>
      </c>
    </row>
    <row r="10" spans="1:38" x14ac:dyDescent="0.25">
      <c r="A10" s="16"/>
      <c r="B10" s="7"/>
      <c r="C10" s="7"/>
      <c r="D10" s="3">
        <v>28.9</v>
      </c>
      <c r="E10" s="19"/>
      <c r="F10" s="7"/>
      <c r="G10" s="7"/>
      <c r="H10" s="7"/>
      <c r="I10" s="10"/>
      <c r="J10" s="10"/>
      <c r="K10" s="7"/>
      <c r="L10" s="13"/>
      <c r="M10" s="21"/>
      <c r="N10" s="16"/>
      <c r="O10" s="7"/>
      <c r="P10" s="7"/>
      <c r="Q10" s="3">
        <v>15.33</v>
      </c>
      <c r="R10" s="19"/>
      <c r="S10" s="7"/>
      <c r="T10" s="7"/>
      <c r="U10" s="7"/>
      <c r="V10" s="10"/>
      <c r="W10" s="10"/>
      <c r="X10" s="7"/>
      <c r="Y10" s="13"/>
      <c r="AA10">
        <v>90</v>
      </c>
      <c r="AB10">
        <v>135</v>
      </c>
      <c r="AC10">
        <f t="shared" ref="AC10:AC11" si="5">AB10*0.2*9.80665</f>
        <v>264.77954999999997</v>
      </c>
      <c r="AD10" s="22"/>
      <c r="AE10">
        <v>24.43</v>
      </c>
      <c r="AF10" s="22"/>
      <c r="AG10" s="22"/>
      <c r="AH10" s="23"/>
      <c r="AI10">
        <v>9.0299999999999994</v>
      </c>
      <c r="AJ10" s="22"/>
      <c r="AK10" s="22"/>
      <c r="AL10" s="23"/>
    </row>
    <row r="11" spans="1:38" x14ac:dyDescent="0.25">
      <c r="A11" s="16"/>
      <c r="B11" s="7"/>
      <c r="C11" s="7"/>
      <c r="D11" s="3">
        <v>26.86</v>
      </c>
      <c r="E11" s="19"/>
      <c r="F11" s="7"/>
      <c r="G11" s="7"/>
      <c r="H11" s="7"/>
      <c r="I11" s="10"/>
      <c r="J11" s="10"/>
      <c r="K11" s="7"/>
      <c r="L11" s="13"/>
      <c r="M11" s="21"/>
      <c r="N11" s="16"/>
      <c r="O11" s="7"/>
      <c r="P11" s="7"/>
      <c r="Q11" s="3">
        <v>14.16</v>
      </c>
      <c r="R11" s="19"/>
      <c r="S11" s="7"/>
      <c r="T11" s="7"/>
      <c r="U11" s="7"/>
      <c r="V11" s="10"/>
      <c r="W11" s="10"/>
      <c r="X11" s="7"/>
      <c r="Y11" s="13"/>
      <c r="AA11">
        <v>120</v>
      </c>
      <c r="AB11">
        <v>184</v>
      </c>
      <c r="AC11">
        <f t="shared" si="5"/>
        <v>360.88472000000002</v>
      </c>
      <c r="AD11" s="22"/>
      <c r="AE11">
        <v>24.33</v>
      </c>
      <c r="AF11" s="22"/>
      <c r="AG11" s="22"/>
      <c r="AH11" s="23"/>
      <c r="AI11">
        <v>8.5</v>
      </c>
      <c r="AJ11" s="22"/>
      <c r="AK11" s="22"/>
      <c r="AL11" s="23"/>
    </row>
    <row r="12" spans="1:38" x14ac:dyDescent="0.25">
      <c r="A12" s="17"/>
      <c r="B12" s="8"/>
      <c r="C12" s="8"/>
      <c r="D12" s="4">
        <v>26.43</v>
      </c>
      <c r="E12" s="20"/>
      <c r="F12" s="8"/>
      <c r="G12" s="8"/>
      <c r="H12" s="8"/>
      <c r="I12" s="11"/>
      <c r="J12" s="11"/>
      <c r="K12" s="8"/>
      <c r="L12" s="14"/>
      <c r="M12" s="21"/>
      <c r="N12" s="17"/>
      <c r="O12" s="8"/>
      <c r="P12" s="8"/>
      <c r="Q12" s="4">
        <v>13.88</v>
      </c>
      <c r="R12" s="20"/>
      <c r="S12" s="8"/>
      <c r="T12" s="8"/>
      <c r="U12" s="8"/>
      <c r="V12" s="11"/>
      <c r="W12" s="11"/>
      <c r="X12" s="8"/>
      <c r="Y12" s="14"/>
      <c r="AD12" s="22"/>
      <c r="AE12">
        <v>24.2</v>
      </c>
      <c r="AF12" s="22"/>
      <c r="AG12" s="22"/>
      <c r="AH12" s="23"/>
      <c r="AI12">
        <v>8.9</v>
      </c>
      <c r="AJ12" s="22"/>
      <c r="AK12" s="22"/>
      <c r="AL12" s="23"/>
    </row>
    <row r="13" spans="1:38" x14ac:dyDescent="0.25">
      <c r="A13" s="15">
        <v>21</v>
      </c>
      <c r="B13" s="6">
        <f>A13*0.2*9.80665</f>
        <v>41.187930000000001</v>
      </c>
      <c r="C13" s="6">
        <f>0.5*0.2*9.80665</f>
        <v>0.98066500000000001</v>
      </c>
      <c r="D13" s="2">
        <v>41.88</v>
      </c>
      <c r="E13" s="18">
        <f t="shared" ref="E13" si="6">AVERAGE(D13:D17)</f>
        <v>38.796000000000006</v>
      </c>
      <c r="F13" s="6">
        <f t="shared" ref="F13" si="7">SQRT((STDEV(D13:D17)/SQRT(COUNT(D13:D17)))^2 + (0.2)^2/COUNT(D13:D17))</f>
        <v>0.98513247840074802</v>
      </c>
      <c r="G13" s="6">
        <v>1</v>
      </c>
      <c r="H13" s="6">
        <v>0.01</v>
      </c>
      <c r="I13" s="9">
        <f t="shared" ref="I13" si="8">G13/1000/E13</f>
        <v>2.577585318074028E-5</v>
      </c>
      <c r="J13" s="9">
        <f t="shared" ref="J13" si="9">SQRT((H13/G13)^2+(F13/E13)^2)*I13</f>
        <v>7.0344266232695321E-7</v>
      </c>
      <c r="K13" s="6">
        <v>1.5</v>
      </c>
      <c r="L13" s="12">
        <v>0.25</v>
      </c>
      <c r="M13" s="21"/>
      <c r="N13" s="15">
        <v>38</v>
      </c>
      <c r="O13" s="6">
        <f>N13*0.2*9.80665</f>
        <v>74.530540000000002</v>
      </c>
      <c r="P13" s="6">
        <f>0.5*0.2*9.80665</f>
        <v>0.98066500000000001</v>
      </c>
      <c r="Q13" s="2">
        <v>12.01</v>
      </c>
      <c r="R13" s="18">
        <f>AVERAGE(Q13:Q17)</f>
        <v>12.795999999999999</v>
      </c>
      <c r="S13" s="6">
        <f>SQRT((STDEV(Q13:Q17)/SQRT(COUNT(Q13:Q17)))^2 + (0.2)^2/COUNT(Q13:Q17))</f>
        <v>0.2448999795835026</v>
      </c>
      <c r="T13" s="6">
        <v>1</v>
      </c>
      <c r="U13" s="6">
        <v>0.01</v>
      </c>
      <c r="V13" s="9">
        <f>T13/1000/R13</f>
        <v>7.8149421694279471E-5</v>
      </c>
      <c r="W13" s="9">
        <f>SQRT((U13/T13)^2+(S13/R13)^2)*V13</f>
        <v>1.6875450672310706E-6</v>
      </c>
      <c r="X13" s="6">
        <v>2.5</v>
      </c>
      <c r="Y13" s="12">
        <v>0.25</v>
      </c>
      <c r="AD13" s="22"/>
      <c r="AE13">
        <v>26.1</v>
      </c>
      <c r="AF13" s="22"/>
      <c r="AG13" s="22"/>
      <c r="AH13" s="23"/>
      <c r="AI13">
        <v>9.2799999999999994</v>
      </c>
      <c r="AJ13" s="22"/>
      <c r="AK13" s="22"/>
      <c r="AL13" s="23"/>
    </row>
    <row r="14" spans="1:38" x14ac:dyDescent="0.25">
      <c r="A14" s="16"/>
      <c r="B14" s="7"/>
      <c r="C14" s="7"/>
      <c r="D14" s="3">
        <v>39.58</v>
      </c>
      <c r="E14" s="19"/>
      <c r="F14" s="7"/>
      <c r="G14" s="7"/>
      <c r="H14" s="7"/>
      <c r="I14" s="10"/>
      <c r="J14" s="10"/>
      <c r="K14" s="7"/>
      <c r="L14" s="13"/>
      <c r="M14" s="21"/>
      <c r="N14" s="16"/>
      <c r="O14" s="7"/>
      <c r="P14" s="7"/>
      <c r="Q14" s="3">
        <v>12.76</v>
      </c>
      <c r="R14" s="19"/>
      <c r="S14" s="7"/>
      <c r="T14" s="7"/>
      <c r="U14" s="7"/>
      <c r="V14" s="10"/>
      <c r="W14" s="10"/>
      <c r="X14" s="7"/>
      <c r="Y14" s="13"/>
    </row>
    <row r="15" spans="1:38" x14ac:dyDescent="0.25">
      <c r="A15" s="16"/>
      <c r="B15" s="7"/>
      <c r="C15" s="7"/>
      <c r="D15" s="3">
        <v>36.43</v>
      </c>
      <c r="E15" s="19"/>
      <c r="F15" s="7"/>
      <c r="G15" s="7"/>
      <c r="H15" s="7"/>
      <c r="I15" s="10"/>
      <c r="J15" s="10"/>
      <c r="K15" s="7"/>
      <c r="L15" s="13"/>
      <c r="M15" s="21"/>
      <c r="N15" s="16"/>
      <c r="O15" s="7"/>
      <c r="P15" s="7"/>
      <c r="Q15" s="3">
        <v>13.23</v>
      </c>
      <c r="R15" s="19"/>
      <c r="S15" s="7"/>
      <c r="T15" s="7"/>
      <c r="U15" s="7"/>
      <c r="V15" s="10"/>
      <c r="W15" s="10"/>
      <c r="X15" s="7"/>
      <c r="Y15" s="13"/>
    </row>
    <row r="16" spans="1:38" x14ac:dyDescent="0.25">
      <c r="A16" s="16"/>
      <c r="B16" s="7"/>
      <c r="C16" s="7"/>
      <c r="D16" s="3">
        <v>36.950000000000003</v>
      </c>
      <c r="E16" s="19"/>
      <c r="F16" s="7"/>
      <c r="G16" s="7"/>
      <c r="H16" s="7"/>
      <c r="I16" s="10"/>
      <c r="J16" s="10"/>
      <c r="K16" s="7"/>
      <c r="L16" s="13"/>
      <c r="M16" s="21"/>
      <c r="N16" s="16"/>
      <c r="O16" s="7"/>
      <c r="P16" s="7"/>
      <c r="Q16" s="3">
        <v>13.27</v>
      </c>
      <c r="R16" s="19"/>
      <c r="S16" s="7"/>
      <c r="T16" s="7"/>
      <c r="U16" s="7"/>
      <c r="V16" s="10"/>
      <c r="W16" s="10"/>
      <c r="X16" s="7"/>
      <c r="Y16" s="13"/>
    </row>
    <row r="17" spans="1:25" x14ac:dyDescent="0.25">
      <c r="A17" s="17"/>
      <c r="B17" s="8"/>
      <c r="C17" s="8"/>
      <c r="D17" s="4">
        <v>39.14</v>
      </c>
      <c r="E17" s="20"/>
      <c r="F17" s="8"/>
      <c r="G17" s="8"/>
      <c r="H17" s="8"/>
      <c r="I17" s="11"/>
      <c r="J17" s="11"/>
      <c r="K17" s="8"/>
      <c r="L17" s="14"/>
      <c r="M17" s="21"/>
      <c r="N17" s="17"/>
      <c r="O17" s="8"/>
      <c r="P17" s="8"/>
      <c r="Q17" s="4">
        <v>12.71</v>
      </c>
      <c r="R17" s="20"/>
      <c r="S17" s="8"/>
      <c r="T17" s="8"/>
      <c r="U17" s="8"/>
      <c r="V17" s="11"/>
      <c r="W17" s="11"/>
      <c r="X17" s="8"/>
      <c r="Y17" s="14"/>
    </row>
    <row r="18" spans="1:25" x14ac:dyDescent="0.25">
      <c r="A18" s="15">
        <v>51</v>
      </c>
      <c r="B18" s="6">
        <f>A18*0.2*9.80665</f>
        <v>100.02783000000001</v>
      </c>
      <c r="C18" s="6">
        <f>0.5*0.2*9.80665</f>
        <v>0.98066500000000001</v>
      </c>
      <c r="D18" s="2">
        <v>16.850000000000001</v>
      </c>
      <c r="E18" s="18">
        <f t="shared" ref="E18" si="10">AVERAGE(D18:D22)</f>
        <v>17.076000000000001</v>
      </c>
      <c r="F18" s="6">
        <f t="shared" ref="F18" si="11">SQRT((STDEV(D18:D22)/SQRT(COUNT(D18:D22)))^2 + (0.2)^2/COUNT(D18:D22))</f>
        <v>0.42117217381968602</v>
      </c>
      <c r="G18" s="6">
        <v>1</v>
      </c>
      <c r="H18" s="6">
        <v>0.01</v>
      </c>
      <c r="I18" s="9">
        <f t="shared" ref="I18" si="12">G18/1000/E18</f>
        <v>5.8561724057156243E-5</v>
      </c>
      <c r="J18" s="9">
        <f t="shared" ref="J18" si="13">SQRT((H18/G18)^2+(F18/E18)^2)*I18</f>
        <v>1.5586012752701888E-6</v>
      </c>
      <c r="K18" s="6">
        <v>4</v>
      </c>
      <c r="L18" s="12">
        <v>0.25</v>
      </c>
      <c r="M18" s="21"/>
      <c r="N18" s="15">
        <v>43</v>
      </c>
      <c r="O18" s="6">
        <f>N18*0.2*9.80665</f>
        <v>84.337189999999993</v>
      </c>
      <c r="P18" s="6">
        <f>0.5*0.2*9.80665</f>
        <v>0.98066500000000001</v>
      </c>
      <c r="Q18" s="2">
        <v>11.19</v>
      </c>
      <c r="R18" s="18">
        <f>AVERAGE(Q18:Q22)</f>
        <v>11.192</v>
      </c>
      <c r="S18" s="6">
        <f>SQRT((STDEV(Q18:Q22)/SQRT(COUNT(Q18:Q22)))^2 + (0.2)^2/COUNT(Q18:Q22))</f>
        <v>0.23846173697262213</v>
      </c>
      <c r="T18" s="6">
        <v>1</v>
      </c>
      <c r="U18" s="6">
        <v>0.01</v>
      </c>
      <c r="V18" s="9">
        <f>T18/1000/R18</f>
        <v>8.9349535382416014E-5</v>
      </c>
      <c r="W18" s="9">
        <f>SQRT((U18/T18)^2+(S18/R18)^2)*V18</f>
        <v>2.1029711324592536E-6</v>
      </c>
      <c r="X18" s="6">
        <v>3</v>
      </c>
      <c r="Y18" s="12">
        <v>0.25</v>
      </c>
    </row>
    <row r="19" spans="1:25" x14ac:dyDescent="0.25">
      <c r="A19" s="16"/>
      <c r="B19" s="7"/>
      <c r="C19" s="7"/>
      <c r="D19" s="3">
        <v>15.66</v>
      </c>
      <c r="E19" s="19"/>
      <c r="F19" s="7"/>
      <c r="G19" s="7"/>
      <c r="H19" s="7"/>
      <c r="I19" s="10"/>
      <c r="J19" s="10"/>
      <c r="K19" s="7"/>
      <c r="L19" s="13"/>
      <c r="M19" s="21"/>
      <c r="N19" s="16"/>
      <c r="O19" s="7"/>
      <c r="P19" s="7"/>
      <c r="Q19" s="3">
        <v>10.5</v>
      </c>
      <c r="R19" s="19"/>
      <c r="S19" s="7"/>
      <c r="T19" s="7"/>
      <c r="U19" s="7"/>
      <c r="V19" s="10"/>
      <c r="W19" s="10"/>
      <c r="X19" s="7"/>
      <c r="Y19" s="13"/>
    </row>
    <row r="20" spans="1:25" x14ac:dyDescent="0.25">
      <c r="A20" s="16"/>
      <c r="B20" s="7"/>
      <c r="C20" s="7"/>
      <c r="D20" s="3">
        <v>17.149999999999999</v>
      </c>
      <c r="E20" s="19"/>
      <c r="F20" s="7"/>
      <c r="G20" s="7"/>
      <c r="H20" s="7"/>
      <c r="I20" s="10"/>
      <c r="J20" s="10"/>
      <c r="K20" s="7"/>
      <c r="L20" s="13"/>
      <c r="M20" s="21"/>
      <c r="N20" s="16"/>
      <c r="O20" s="7"/>
      <c r="P20" s="7"/>
      <c r="Q20" s="3">
        <v>10.95</v>
      </c>
      <c r="R20" s="19"/>
      <c r="S20" s="7"/>
      <c r="T20" s="7"/>
      <c r="U20" s="7"/>
      <c r="V20" s="10"/>
      <c r="W20" s="10"/>
      <c r="X20" s="7"/>
      <c r="Y20" s="13"/>
    </row>
    <row r="21" spans="1:25" x14ac:dyDescent="0.25">
      <c r="A21" s="16"/>
      <c r="B21" s="7"/>
      <c r="C21" s="7"/>
      <c r="D21" s="3">
        <v>18.079999999999998</v>
      </c>
      <c r="E21" s="19"/>
      <c r="F21" s="7"/>
      <c r="G21" s="7"/>
      <c r="H21" s="7"/>
      <c r="I21" s="10"/>
      <c r="J21" s="10"/>
      <c r="K21" s="7"/>
      <c r="L21" s="13"/>
      <c r="M21" s="21"/>
      <c r="N21" s="16"/>
      <c r="O21" s="7"/>
      <c r="P21" s="7"/>
      <c r="Q21" s="3">
        <v>11.63</v>
      </c>
      <c r="R21" s="19"/>
      <c r="S21" s="7"/>
      <c r="T21" s="7"/>
      <c r="U21" s="7"/>
      <c r="V21" s="10"/>
      <c r="W21" s="10"/>
      <c r="X21" s="7"/>
      <c r="Y21" s="13"/>
    </row>
    <row r="22" spans="1:25" x14ac:dyDescent="0.25">
      <c r="A22" s="17"/>
      <c r="B22" s="8"/>
      <c r="C22" s="8"/>
      <c r="D22" s="4">
        <v>17.64</v>
      </c>
      <c r="E22" s="20"/>
      <c r="F22" s="8"/>
      <c r="G22" s="8"/>
      <c r="H22" s="8"/>
      <c r="I22" s="11"/>
      <c r="J22" s="11"/>
      <c r="K22" s="8"/>
      <c r="L22" s="14"/>
      <c r="M22" s="21"/>
      <c r="N22" s="17"/>
      <c r="O22" s="8"/>
      <c r="P22" s="8"/>
      <c r="Q22" s="4">
        <v>11.69</v>
      </c>
      <c r="R22" s="20"/>
      <c r="S22" s="8"/>
      <c r="T22" s="8"/>
      <c r="U22" s="8"/>
      <c r="V22" s="11"/>
      <c r="W22" s="11"/>
      <c r="X22" s="8"/>
      <c r="Y22" s="14"/>
    </row>
    <row r="23" spans="1:25" x14ac:dyDescent="0.25">
      <c r="A23" s="15">
        <v>62</v>
      </c>
      <c r="B23" s="6">
        <f>A23*0.2*9.80665</f>
        <v>121.60245999999999</v>
      </c>
      <c r="C23" s="6">
        <f>0.5*0.2*9.80665</f>
        <v>0.98066500000000001</v>
      </c>
      <c r="D23" s="2">
        <v>14.59</v>
      </c>
      <c r="E23" s="18">
        <f t="shared" ref="E23" si="14">AVERAGE(D23:D27)</f>
        <v>14.2</v>
      </c>
      <c r="F23" s="6">
        <f t="shared" ref="F23" si="15">SQRT((STDEV(D23:D27)/SQRT(COUNT(D23:D27)))^2 + (0.2)^2/COUNT(D23:D27))</f>
        <v>0.35916569992135944</v>
      </c>
      <c r="G23" s="6">
        <v>1</v>
      </c>
      <c r="H23" s="6">
        <v>0.01</v>
      </c>
      <c r="I23" s="9">
        <f t="shared" ref="I23" si="16">G23/1000/E23</f>
        <v>7.0422535211267609E-5</v>
      </c>
      <c r="J23" s="9">
        <f t="shared" ref="J23" si="17">SQRT((H23/G23)^2+(F23/E23)^2)*I23</f>
        <v>1.9153816468539829E-6</v>
      </c>
      <c r="K23" s="6">
        <v>5</v>
      </c>
      <c r="L23" s="12">
        <v>0.25</v>
      </c>
      <c r="M23" s="21"/>
      <c r="N23" s="15">
        <v>50</v>
      </c>
      <c r="O23" s="6">
        <f>N23*0.2*9.80665</f>
        <v>98.066499999999991</v>
      </c>
      <c r="P23" s="6">
        <f>0.5*0.2*9.80665</f>
        <v>0.98066500000000001</v>
      </c>
      <c r="Q23" s="2">
        <v>9.9499999999999993</v>
      </c>
      <c r="R23" s="18">
        <f>AVERAGE(Q23:Q27)</f>
        <v>9.6219999999999999</v>
      </c>
      <c r="S23" s="6">
        <f>SQRT((STDEV(Q23:Q27)/SQRT(COUNT(Q23:Q27)))^2 + (0.2)^2/COUNT(Q23:Q27))</f>
        <v>0.23463588813308153</v>
      </c>
      <c r="T23" s="6">
        <v>1</v>
      </c>
      <c r="U23" s="6">
        <v>0.01</v>
      </c>
      <c r="V23" s="9">
        <f>T23/1000/R23</f>
        <v>1.0392849719393058E-4</v>
      </c>
      <c r="W23" s="9">
        <f>SQRT((U23/T23)^2+(S23/R23)^2)*V23</f>
        <v>2.7391529071836964E-6</v>
      </c>
      <c r="X23" s="6">
        <v>3.5</v>
      </c>
      <c r="Y23" s="12">
        <v>0.25</v>
      </c>
    </row>
    <row r="24" spans="1:25" x14ac:dyDescent="0.25">
      <c r="A24" s="16"/>
      <c r="B24" s="7"/>
      <c r="C24" s="7"/>
      <c r="D24" s="3">
        <v>15.15</v>
      </c>
      <c r="E24" s="19"/>
      <c r="F24" s="7"/>
      <c r="G24" s="7"/>
      <c r="H24" s="7"/>
      <c r="I24" s="10"/>
      <c r="J24" s="10"/>
      <c r="K24" s="7"/>
      <c r="L24" s="13"/>
      <c r="M24" s="21"/>
      <c r="N24" s="16"/>
      <c r="O24" s="7"/>
      <c r="P24" s="7"/>
      <c r="Q24" s="3">
        <v>9.08</v>
      </c>
      <c r="R24" s="19"/>
      <c r="S24" s="7"/>
      <c r="T24" s="7"/>
      <c r="U24" s="7"/>
      <c r="V24" s="10"/>
      <c r="W24" s="10"/>
      <c r="X24" s="7"/>
      <c r="Y24" s="13"/>
    </row>
    <row r="25" spans="1:25" x14ac:dyDescent="0.25">
      <c r="A25" s="16"/>
      <c r="B25" s="7"/>
      <c r="C25" s="7"/>
      <c r="D25" s="3">
        <v>14.41</v>
      </c>
      <c r="E25" s="19"/>
      <c r="F25" s="7"/>
      <c r="G25" s="7"/>
      <c r="H25" s="7"/>
      <c r="I25" s="10"/>
      <c r="J25" s="10"/>
      <c r="K25" s="7"/>
      <c r="L25" s="13"/>
      <c r="M25" s="21"/>
      <c r="N25" s="16"/>
      <c r="O25" s="7"/>
      <c r="P25" s="7"/>
      <c r="Q25" s="3">
        <v>9.2100000000000009</v>
      </c>
      <c r="R25" s="19"/>
      <c r="S25" s="7"/>
      <c r="T25" s="7"/>
      <c r="U25" s="7"/>
      <c r="V25" s="10"/>
      <c r="W25" s="10"/>
      <c r="X25" s="7"/>
      <c r="Y25" s="13"/>
    </row>
    <row r="26" spans="1:25" x14ac:dyDescent="0.25">
      <c r="A26" s="16"/>
      <c r="B26" s="7"/>
      <c r="C26" s="7"/>
      <c r="D26" s="3">
        <v>13.67</v>
      </c>
      <c r="E26" s="19"/>
      <c r="F26" s="7"/>
      <c r="G26" s="7"/>
      <c r="H26" s="7"/>
      <c r="I26" s="10"/>
      <c r="J26" s="10"/>
      <c r="K26" s="7"/>
      <c r="L26" s="13"/>
      <c r="M26" s="21"/>
      <c r="N26" s="16"/>
      <c r="O26" s="7"/>
      <c r="P26" s="7"/>
      <c r="Q26" s="3">
        <v>9.64</v>
      </c>
      <c r="R26" s="19"/>
      <c r="S26" s="7"/>
      <c r="T26" s="7"/>
      <c r="U26" s="7"/>
      <c r="V26" s="10"/>
      <c r="W26" s="10"/>
      <c r="X26" s="7"/>
      <c r="Y26" s="13"/>
    </row>
    <row r="27" spans="1:25" x14ac:dyDescent="0.25">
      <c r="A27" s="17"/>
      <c r="B27" s="8"/>
      <c r="C27" s="8"/>
      <c r="D27" s="4">
        <v>13.18</v>
      </c>
      <c r="E27" s="20"/>
      <c r="F27" s="8"/>
      <c r="G27" s="8"/>
      <c r="H27" s="8"/>
      <c r="I27" s="11"/>
      <c r="J27" s="11"/>
      <c r="K27" s="8"/>
      <c r="L27" s="14"/>
      <c r="M27" s="21"/>
      <c r="N27" s="17"/>
      <c r="O27" s="8"/>
      <c r="P27" s="8"/>
      <c r="Q27" s="4">
        <v>10.23</v>
      </c>
      <c r="R27" s="20"/>
      <c r="S27" s="8"/>
      <c r="T27" s="8"/>
      <c r="U27" s="8"/>
      <c r="V27" s="11"/>
      <c r="W27" s="11"/>
      <c r="X27" s="8"/>
      <c r="Y27" s="14"/>
    </row>
    <row r="28" spans="1:25" x14ac:dyDescent="0.25">
      <c r="A28" s="15">
        <v>56</v>
      </c>
      <c r="B28" s="6">
        <f>A28*0.2*9.80665</f>
        <v>109.83448</v>
      </c>
      <c r="C28" s="6">
        <f>0.5*0.2*9.80665</f>
        <v>0.98066500000000001</v>
      </c>
      <c r="D28" s="2">
        <v>14.71</v>
      </c>
      <c r="E28" s="18">
        <f t="shared" ref="E28" si="18">AVERAGE(D28:D32)</f>
        <v>15.407999999999998</v>
      </c>
      <c r="F28" s="6">
        <f t="shared" ref="F28" si="19">SQRT((STDEV(D28:D32)/SQRT(COUNT(D28:D32)))^2 + (0.2)^2/COUNT(D28:D32))</f>
        <v>0.28559411758647929</v>
      </c>
      <c r="G28" s="6">
        <v>1</v>
      </c>
      <c r="H28" s="6">
        <v>0.01</v>
      </c>
      <c r="I28" s="9">
        <f t="shared" ref="I28" si="20">G28/1000/E28</f>
        <v>6.4901349948078932E-5</v>
      </c>
      <c r="J28" s="9">
        <f t="shared" ref="J28" si="21">SQRT((H28/G28)^2+(F28/E28)^2)*I28</f>
        <v>1.3668826390646049E-6</v>
      </c>
      <c r="K28" s="6">
        <v>4.5</v>
      </c>
      <c r="L28" s="12">
        <v>0.25</v>
      </c>
      <c r="M28" s="21"/>
      <c r="N28" s="15">
        <v>56</v>
      </c>
      <c r="O28" s="6">
        <f>N28*0.2*9.80665</f>
        <v>109.83448</v>
      </c>
      <c r="P28" s="6">
        <f>0.5*0.2*9.80665</f>
        <v>0.98066500000000001</v>
      </c>
      <c r="Q28" s="2">
        <v>8.64</v>
      </c>
      <c r="R28" s="18">
        <f>AVERAGE(Q28:Q32)</f>
        <v>8.7379999999999995</v>
      </c>
      <c r="S28" s="6">
        <f>SQRT((STDEV(Q28:Q32)/SQRT(COUNT(Q28:Q32)))^2 + (0.2)^2/COUNT(Q28:Q32))</f>
        <v>0.2046558086153431</v>
      </c>
      <c r="T28" s="6">
        <v>1</v>
      </c>
      <c r="U28" s="6">
        <v>0.01</v>
      </c>
      <c r="V28" s="9">
        <f>T28/1000/R28</f>
        <v>1.1444266422522318E-4</v>
      </c>
      <c r="W28" s="9">
        <f>SQRT((U28/T28)^2+(S28/R28)^2)*V28</f>
        <v>2.914492966620557E-6</v>
      </c>
      <c r="X28" s="6">
        <v>4</v>
      </c>
      <c r="Y28" s="12">
        <v>0.25</v>
      </c>
    </row>
    <row r="29" spans="1:25" x14ac:dyDescent="0.25">
      <c r="A29" s="16"/>
      <c r="B29" s="7"/>
      <c r="C29" s="7"/>
      <c r="D29" s="3">
        <v>15.23</v>
      </c>
      <c r="E29" s="19"/>
      <c r="F29" s="7"/>
      <c r="G29" s="7"/>
      <c r="H29" s="7"/>
      <c r="I29" s="10"/>
      <c r="J29" s="10"/>
      <c r="K29" s="7"/>
      <c r="L29" s="13"/>
      <c r="M29" s="21"/>
      <c r="N29" s="16"/>
      <c r="O29" s="7"/>
      <c r="P29" s="7"/>
      <c r="Q29" s="3">
        <v>9.18</v>
      </c>
      <c r="R29" s="19"/>
      <c r="S29" s="7"/>
      <c r="T29" s="7"/>
      <c r="U29" s="7"/>
      <c r="V29" s="10"/>
      <c r="W29" s="10"/>
      <c r="X29" s="7"/>
      <c r="Y29" s="13"/>
    </row>
    <row r="30" spans="1:25" x14ac:dyDescent="0.25">
      <c r="A30" s="16"/>
      <c r="B30" s="7"/>
      <c r="C30" s="7"/>
      <c r="D30" s="3">
        <v>16.239999999999998</v>
      </c>
      <c r="E30" s="19"/>
      <c r="F30" s="7"/>
      <c r="G30" s="7"/>
      <c r="H30" s="7"/>
      <c r="I30" s="10"/>
      <c r="J30" s="10"/>
      <c r="K30" s="7"/>
      <c r="L30" s="13"/>
      <c r="M30" s="21"/>
      <c r="N30" s="16"/>
      <c r="O30" s="7"/>
      <c r="P30" s="7"/>
      <c r="Q30" s="3">
        <v>9.16</v>
      </c>
      <c r="R30" s="19"/>
      <c r="S30" s="7"/>
      <c r="T30" s="7"/>
      <c r="U30" s="7"/>
      <c r="V30" s="10"/>
      <c r="W30" s="10"/>
      <c r="X30" s="7"/>
      <c r="Y30" s="13"/>
    </row>
    <row r="31" spans="1:25" x14ac:dyDescent="0.25">
      <c r="A31" s="16"/>
      <c r="B31" s="7"/>
      <c r="C31" s="7"/>
      <c r="D31" s="3">
        <v>15.79</v>
      </c>
      <c r="E31" s="19"/>
      <c r="F31" s="7"/>
      <c r="G31" s="7"/>
      <c r="H31" s="7"/>
      <c r="I31" s="10"/>
      <c r="J31" s="10"/>
      <c r="K31" s="7"/>
      <c r="L31" s="13"/>
      <c r="M31" s="21"/>
      <c r="N31" s="16"/>
      <c r="O31" s="7"/>
      <c r="P31" s="7"/>
      <c r="Q31" s="3">
        <v>8.3800000000000008</v>
      </c>
      <c r="R31" s="19"/>
      <c r="S31" s="7"/>
      <c r="T31" s="7"/>
      <c r="U31" s="7"/>
      <c r="V31" s="10"/>
      <c r="W31" s="10"/>
      <c r="X31" s="7"/>
      <c r="Y31" s="13"/>
    </row>
    <row r="32" spans="1:25" x14ac:dyDescent="0.25">
      <c r="A32" s="17"/>
      <c r="B32" s="8"/>
      <c r="C32" s="8"/>
      <c r="D32" s="4">
        <v>15.07</v>
      </c>
      <c r="E32" s="20"/>
      <c r="F32" s="8"/>
      <c r="G32" s="8"/>
      <c r="H32" s="8"/>
      <c r="I32" s="11"/>
      <c r="J32" s="11"/>
      <c r="K32" s="8"/>
      <c r="L32" s="14"/>
      <c r="M32" s="21"/>
      <c r="N32" s="17"/>
      <c r="O32" s="8"/>
      <c r="P32" s="8"/>
      <c r="Q32" s="4">
        <v>8.33</v>
      </c>
      <c r="R32" s="20"/>
      <c r="S32" s="8"/>
      <c r="T32" s="8"/>
      <c r="U32" s="8"/>
      <c r="V32" s="11"/>
      <c r="W32" s="11"/>
      <c r="X32" s="8"/>
      <c r="Y32" s="14"/>
    </row>
    <row r="33" spans="1:25" x14ac:dyDescent="0.25">
      <c r="A33" s="15">
        <v>66</v>
      </c>
      <c r="B33" s="6">
        <f>A33*0.2*9.80665</f>
        <v>129.44777999999999</v>
      </c>
      <c r="C33" s="6">
        <f>0.5*0.2*9.80665</f>
        <v>0.98066500000000001</v>
      </c>
      <c r="D33" s="2">
        <v>13.75</v>
      </c>
      <c r="E33" s="18">
        <f t="shared" ref="E33" si="22">AVERAGE(D33:D37)</f>
        <v>13.158000000000001</v>
      </c>
      <c r="F33" s="6">
        <f t="shared" ref="F33" si="23">SQRT((STDEV(D33:D37)/SQRT(COUNT(D33:D37)))^2 + (0.2)^2/COUNT(D33:D37))</f>
        <v>0.2382729527243912</v>
      </c>
      <c r="G33" s="6">
        <v>1</v>
      </c>
      <c r="H33" s="6">
        <v>0.01</v>
      </c>
      <c r="I33" s="9">
        <f t="shared" ref="I33" si="24">G33/1000/E33</f>
        <v>7.5999392004863956E-5</v>
      </c>
      <c r="J33" s="9">
        <f t="shared" ref="J33" si="25">SQRT((H33/G33)^2+(F33/E33)^2)*I33</f>
        <v>1.5721432277669032E-6</v>
      </c>
      <c r="K33" s="6">
        <v>5.5</v>
      </c>
      <c r="L33" s="12">
        <v>0.25</v>
      </c>
      <c r="M33" s="21"/>
      <c r="N33" s="15">
        <v>59</v>
      </c>
      <c r="O33" s="6">
        <f>N33*0.2*9.80665</f>
        <v>115.71847</v>
      </c>
      <c r="P33" s="6">
        <f>0.5*0.2*9.80665</f>
        <v>0.98066500000000001</v>
      </c>
      <c r="Q33" s="2">
        <v>8.67</v>
      </c>
      <c r="R33" s="18">
        <f>AVERAGE(Q33:Q37)</f>
        <v>8.3919999999999995</v>
      </c>
      <c r="S33" s="6">
        <f>SQRT((STDEV(Q33:Q37)/SQRT(COUNT(Q33:Q37)))^2 + (0.2)^2/COUNT(Q33:Q37))</f>
        <v>0.21112555506143729</v>
      </c>
      <c r="T33" s="6">
        <v>1</v>
      </c>
      <c r="U33" s="6">
        <v>0.01</v>
      </c>
      <c r="V33" s="9">
        <f>T33/1000/R33</f>
        <v>1.1916110581506197E-4</v>
      </c>
      <c r="W33" s="9">
        <f>SQRT((U33/T33)^2+(S33/R33)^2)*V33</f>
        <v>3.2259943713193227E-6</v>
      </c>
      <c r="X33" s="6">
        <v>4.5</v>
      </c>
      <c r="Y33" s="12">
        <v>0.25</v>
      </c>
    </row>
    <row r="34" spans="1:25" x14ac:dyDescent="0.25">
      <c r="A34" s="16"/>
      <c r="B34" s="7"/>
      <c r="C34" s="7"/>
      <c r="D34" s="3">
        <v>13.08</v>
      </c>
      <c r="E34" s="19"/>
      <c r="F34" s="7"/>
      <c r="G34" s="7"/>
      <c r="H34" s="7"/>
      <c r="I34" s="10"/>
      <c r="J34" s="10"/>
      <c r="K34" s="7"/>
      <c r="L34" s="13"/>
      <c r="M34" s="21"/>
      <c r="N34" s="16"/>
      <c r="O34" s="7"/>
      <c r="P34" s="7"/>
      <c r="Q34" s="3">
        <v>8.0299999999999994</v>
      </c>
      <c r="R34" s="19"/>
      <c r="S34" s="7"/>
      <c r="T34" s="7"/>
      <c r="U34" s="7"/>
      <c r="V34" s="10"/>
      <c r="W34" s="10"/>
      <c r="X34" s="7"/>
      <c r="Y34" s="13"/>
    </row>
    <row r="35" spans="1:25" x14ac:dyDescent="0.25">
      <c r="A35" s="16"/>
      <c r="B35" s="7"/>
      <c r="C35" s="7"/>
      <c r="D35" s="3">
        <v>12.48</v>
      </c>
      <c r="E35" s="19"/>
      <c r="F35" s="7"/>
      <c r="G35" s="7"/>
      <c r="H35" s="7"/>
      <c r="I35" s="10"/>
      <c r="J35" s="10"/>
      <c r="K35" s="7"/>
      <c r="L35" s="13"/>
      <c r="M35" s="21"/>
      <c r="N35" s="16"/>
      <c r="O35" s="7"/>
      <c r="P35" s="7"/>
      <c r="Q35" s="3">
        <v>7.92</v>
      </c>
      <c r="R35" s="19"/>
      <c r="S35" s="7"/>
      <c r="T35" s="7"/>
      <c r="U35" s="7"/>
      <c r="V35" s="10"/>
      <c r="W35" s="10"/>
      <c r="X35" s="7"/>
      <c r="Y35" s="13"/>
    </row>
    <row r="36" spans="1:25" x14ac:dyDescent="0.25">
      <c r="A36" s="16"/>
      <c r="B36" s="7"/>
      <c r="C36" s="7"/>
      <c r="D36" s="3">
        <v>12.97</v>
      </c>
      <c r="E36" s="19"/>
      <c r="F36" s="7"/>
      <c r="G36" s="7"/>
      <c r="H36" s="7"/>
      <c r="I36" s="10"/>
      <c r="J36" s="10"/>
      <c r="K36" s="7"/>
      <c r="L36" s="13"/>
      <c r="M36" s="21"/>
      <c r="N36" s="16"/>
      <c r="O36" s="7"/>
      <c r="P36" s="7"/>
      <c r="Q36" s="3">
        <v>8.4</v>
      </c>
      <c r="R36" s="19"/>
      <c r="S36" s="7"/>
      <c r="T36" s="7"/>
      <c r="U36" s="7"/>
      <c r="V36" s="10"/>
      <c r="W36" s="10"/>
      <c r="X36" s="7"/>
      <c r="Y36" s="13"/>
    </row>
    <row r="37" spans="1:25" x14ac:dyDescent="0.25">
      <c r="A37" s="17"/>
      <c r="B37" s="8"/>
      <c r="C37" s="8"/>
      <c r="D37" s="4">
        <v>13.51</v>
      </c>
      <c r="E37" s="20"/>
      <c r="F37" s="8"/>
      <c r="G37" s="8"/>
      <c r="H37" s="8"/>
      <c r="I37" s="11"/>
      <c r="J37" s="11"/>
      <c r="K37" s="8"/>
      <c r="L37" s="14"/>
      <c r="M37" s="21"/>
      <c r="N37" s="17"/>
      <c r="O37" s="8"/>
      <c r="P37" s="8"/>
      <c r="Q37" s="4">
        <v>8.94</v>
      </c>
      <c r="R37" s="20"/>
      <c r="S37" s="8"/>
      <c r="T37" s="8"/>
      <c r="U37" s="8"/>
      <c r="V37" s="11"/>
      <c r="W37" s="11"/>
      <c r="X37" s="8"/>
      <c r="Y37" s="14"/>
    </row>
    <row r="38" spans="1:25" x14ac:dyDescent="0.25">
      <c r="A38" s="15">
        <v>80</v>
      </c>
      <c r="B38" s="6">
        <f>A38*0.2*9.80665</f>
        <v>156.90639999999999</v>
      </c>
      <c r="C38" s="6">
        <f>0.5*0.2*9.80665</f>
        <v>0.98066500000000001</v>
      </c>
      <c r="D38" s="2">
        <v>11.88</v>
      </c>
      <c r="E38" s="18">
        <f t="shared" ref="E38" si="26">AVERAGE(D38:D42)</f>
        <v>11.366</v>
      </c>
      <c r="F38" s="6">
        <f t="shared" ref="F38" si="27">SQRT((STDEV(D38:D42)/SQRT(COUNT(D38:D42)))^2 + (0.2)^2/COUNT(D38:D42))</f>
        <v>0.23007824755939035</v>
      </c>
      <c r="G38" s="6">
        <v>1</v>
      </c>
      <c r="H38" s="6">
        <v>0.01</v>
      </c>
      <c r="I38" s="9">
        <f t="shared" ref="I38" si="28">G38/1000/E38</f>
        <v>8.7981699806440264E-5</v>
      </c>
      <c r="J38" s="9">
        <f t="shared" ref="J38" si="29">SQRT((H38/G38)^2+(F38/E38)^2)*I38</f>
        <v>1.9864504668484662E-6</v>
      </c>
      <c r="K38" s="6">
        <v>6.9</v>
      </c>
      <c r="L38" s="12">
        <v>0.25</v>
      </c>
      <c r="M38" s="21" t="s">
        <v>13</v>
      </c>
      <c r="N38" s="15">
        <v>90</v>
      </c>
      <c r="O38" s="6">
        <f>N38*0.2*9.80665</f>
        <v>176.5197</v>
      </c>
      <c r="P38" s="6">
        <f>0.5*0.2*9.80665</f>
        <v>0.98066500000000001</v>
      </c>
      <c r="Q38" s="2">
        <v>6.76</v>
      </c>
      <c r="R38" s="18">
        <f>AVERAGE(Q38:Q42)</f>
        <v>7.2179999999999991</v>
      </c>
      <c r="S38" s="6">
        <f>SQRT((STDEV(Q38:Q42)/SQRT(COUNT(Q38:Q42)))^2 + (0.2)^2/COUNT(Q38:Q42))</f>
        <v>0.20093282459568426</v>
      </c>
      <c r="T38" s="6">
        <v>1</v>
      </c>
      <c r="U38" s="6">
        <v>0.01</v>
      </c>
      <c r="V38" s="9">
        <f>T38/1000/R38</f>
        <v>1.3854253255749516E-4</v>
      </c>
      <c r="W38" s="9">
        <f>SQRT((U38/T38)^2+(S38/R38)^2)*V38</f>
        <v>4.0980026391032147E-6</v>
      </c>
      <c r="X38" s="6">
        <v>6</v>
      </c>
      <c r="Y38" s="12">
        <v>0.25</v>
      </c>
    </row>
    <row r="39" spans="1:25" x14ac:dyDescent="0.25">
      <c r="A39" s="16"/>
      <c r="B39" s="7"/>
      <c r="C39" s="7"/>
      <c r="D39" s="3">
        <v>10.93</v>
      </c>
      <c r="E39" s="19"/>
      <c r="F39" s="7"/>
      <c r="G39" s="7"/>
      <c r="H39" s="7"/>
      <c r="I39" s="10"/>
      <c r="J39" s="10"/>
      <c r="K39" s="7"/>
      <c r="L39" s="13"/>
      <c r="M39" s="21"/>
      <c r="N39" s="16"/>
      <c r="O39" s="7"/>
      <c r="P39" s="7"/>
      <c r="Q39" s="3">
        <v>7.21</v>
      </c>
      <c r="R39" s="19"/>
      <c r="S39" s="7"/>
      <c r="T39" s="7"/>
      <c r="U39" s="7"/>
      <c r="V39" s="10"/>
      <c r="W39" s="10"/>
      <c r="X39" s="7"/>
      <c r="Y39" s="13"/>
    </row>
    <row r="40" spans="1:25" x14ac:dyDescent="0.25">
      <c r="A40" s="16"/>
      <c r="B40" s="7"/>
      <c r="C40" s="7"/>
      <c r="D40" s="3">
        <v>10.86</v>
      </c>
      <c r="E40" s="19"/>
      <c r="F40" s="7"/>
      <c r="G40" s="7"/>
      <c r="H40" s="7"/>
      <c r="I40" s="10"/>
      <c r="J40" s="10"/>
      <c r="K40" s="7"/>
      <c r="L40" s="13"/>
      <c r="M40" s="21"/>
      <c r="N40" s="16"/>
      <c r="O40" s="7"/>
      <c r="P40" s="7"/>
      <c r="Q40" s="3">
        <v>7.61</v>
      </c>
      <c r="R40" s="19"/>
      <c r="S40" s="7"/>
      <c r="T40" s="7"/>
      <c r="U40" s="7"/>
      <c r="V40" s="10"/>
      <c r="W40" s="10"/>
      <c r="X40" s="7"/>
      <c r="Y40" s="13"/>
    </row>
    <row r="41" spans="1:25" x14ac:dyDescent="0.25">
      <c r="A41" s="16"/>
      <c r="B41" s="7"/>
      <c r="C41" s="7"/>
      <c r="D41" s="3">
        <v>11.36</v>
      </c>
      <c r="E41" s="19"/>
      <c r="F41" s="7"/>
      <c r="G41" s="7"/>
      <c r="H41" s="7"/>
      <c r="I41" s="10"/>
      <c r="J41" s="10"/>
      <c r="K41" s="7"/>
      <c r="L41" s="13"/>
      <c r="M41" s="21"/>
      <c r="N41" s="16"/>
      <c r="O41" s="7"/>
      <c r="P41" s="7"/>
      <c r="Q41" s="3">
        <v>7.63</v>
      </c>
      <c r="R41" s="19"/>
      <c r="S41" s="7"/>
      <c r="T41" s="7"/>
      <c r="U41" s="7"/>
      <c r="V41" s="10"/>
      <c r="W41" s="10"/>
      <c r="X41" s="7"/>
      <c r="Y41" s="13"/>
    </row>
    <row r="42" spans="1:25" x14ac:dyDescent="0.25">
      <c r="A42" s="17"/>
      <c r="B42" s="8"/>
      <c r="C42" s="8"/>
      <c r="D42" s="4">
        <v>11.8</v>
      </c>
      <c r="E42" s="20"/>
      <c r="F42" s="8"/>
      <c r="G42" s="8"/>
      <c r="H42" s="8"/>
      <c r="I42" s="11"/>
      <c r="J42" s="11"/>
      <c r="K42" s="8"/>
      <c r="L42" s="14"/>
      <c r="M42" s="21"/>
      <c r="N42" s="17"/>
      <c r="O42" s="8"/>
      <c r="P42" s="8"/>
      <c r="Q42" s="4">
        <v>6.88</v>
      </c>
      <c r="R42" s="20"/>
      <c r="S42" s="8"/>
      <c r="T42" s="8"/>
      <c r="U42" s="8"/>
      <c r="V42" s="11"/>
      <c r="W42" s="11"/>
      <c r="X42" s="8"/>
      <c r="Y42" s="14"/>
    </row>
    <row r="43" spans="1:25" x14ac:dyDescent="0.25">
      <c r="A43" s="15">
        <v>121</v>
      </c>
      <c r="B43" s="6">
        <f>A43*0.2*9.80665</f>
        <v>237.32093</v>
      </c>
      <c r="C43" s="6">
        <f>0.5*0.2*9.80665</f>
        <v>0.98066500000000001</v>
      </c>
      <c r="D43" s="2">
        <v>9.66</v>
      </c>
      <c r="E43" s="18">
        <f t="shared" ref="E43" si="30">AVERAGE(D43:D47)</f>
        <v>9.7219999999999995</v>
      </c>
      <c r="F43" s="6">
        <f t="shared" ref="F43" si="31">SQRT((STDEV(D43:D47)/SQRT(COUNT(D43:D47)))^2 + (0.2)^2/COUNT(D43:D47))</f>
        <v>0.26571413210441042</v>
      </c>
      <c r="G43" s="6">
        <v>1</v>
      </c>
      <c r="H43" s="6">
        <v>0.01</v>
      </c>
      <c r="I43" s="9">
        <f t="shared" ref="I43" si="32">G43/1000/E43</f>
        <v>1.0285949393128987E-4</v>
      </c>
      <c r="J43" s="9">
        <f t="shared" ref="J43" si="33">SQRT((H43/G43)^2+(F43/E43)^2)*I43</f>
        <v>2.9935393631071141E-6</v>
      </c>
      <c r="K43" s="6">
        <v>9.4</v>
      </c>
      <c r="L43" s="12">
        <v>0.25</v>
      </c>
      <c r="M43" s="21"/>
      <c r="N43" s="15">
        <v>109</v>
      </c>
      <c r="O43" s="6">
        <f>N43*0.2*9.80665</f>
        <v>213.78496999999999</v>
      </c>
      <c r="P43" s="6">
        <f>0.5*0.2*9.80665</f>
        <v>0.98066500000000001</v>
      </c>
      <c r="Q43" s="2">
        <v>6.88</v>
      </c>
      <c r="R43" s="18">
        <f>AVERAGE(Q43:Q47)</f>
        <v>6.8019999999999996</v>
      </c>
      <c r="S43" s="6">
        <f>SQRT((STDEV(Q43:Q47)/SQRT(COUNT(Q43:Q47)))^2 + (0.2)^2/COUNT(Q43:Q47))</f>
        <v>0.15935494971917247</v>
      </c>
      <c r="T43" s="6">
        <v>1</v>
      </c>
      <c r="U43" s="6">
        <v>0.01</v>
      </c>
      <c r="V43" s="9">
        <f>T43/1000/R43</f>
        <v>1.4701558365186711E-4</v>
      </c>
      <c r="W43" s="9">
        <f>SQRT((U43/T43)^2+(S43/R43)^2)*V43</f>
        <v>3.7448747729568261E-6</v>
      </c>
      <c r="X43" s="6">
        <v>7</v>
      </c>
      <c r="Y43" s="12">
        <v>0.25</v>
      </c>
    </row>
    <row r="44" spans="1:25" x14ac:dyDescent="0.25">
      <c r="A44" s="16"/>
      <c r="B44" s="7"/>
      <c r="C44" s="7"/>
      <c r="D44" s="3">
        <v>8.7799999999999994</v>
      </c>
      <c r="E44" s="19"/>
      <c r="F44" s="7"/>
      <c r="G44" s="7"/>
      <c r="H44" s="7"/>
      <c r="I44" s="10"/>
      <c r="J44" s="10"/>
      <c r="K44" s="7"/>
      <c r="L44" s="13"/>
      <c r="M44" s="21"/>
      <c r="N44" s="16"/>
      <c r="O44" s="7"/>
      <c r="P44" s="7"/>
      <c r="Q44" s="3">
        <v>7.13</v>
      </c>
      <c r="R44" s="19"/>
      <c r="S44" s="7"/>
      <c r="T44" s="7"/>
      <c r="U44" s="7"/>
      <c r="V44" s="10"/>
      <c r="W44" s="10"/>
      <c r="X44" s="7"/>
      <c r="Y44" s="13"/>
    </row>
    <row r="45" spans="1:25" x14ac:dyDescent="0.25">
      <c r="A45" s="16"/>
      <c r="B45" s="7"/>
      <c r="C45" s="7"/>
      <c r="D45" s="3">
        <v>9.93</v>
      </c>
      <c r="E45" s="19"/>
      <c r="F45" s="7"/>
      <c r="G45" s="7"/>
      <c r="H45" s="7"/>
      <c r="I45" s="10"/>
      <c r="J45" s="10"/>
      <c r="K45" s="7"/>
      <c r="L45" s="13"/>
      <c r="M45" s="21"/>
      <c r="N45" s="16"/>
      <c r="O45" s="7"/>
      <c r="P45" s="7"/>
      <c r="Q45" s="3">
        <v>7.01</v>
      </c>
      <c r="R45" s="19"/>
      <c r="S45" s="7"/>
      <c r="T45" s="7"/>
      <c r="U45" s="7"/>
      <c r="V45" s="10"/>
      <c r="W45" s="10"/>
      <c r="X45" s="7"/>
      <c r="Y45" s="13"/>
    </row>
    <row r="46" spans="1:25" x14ac:dyDescent="0.25">
      <c r="A46" s="16"/>
      <c r="B46" s="7"/>
      <c r="C46" s="7"/>
      <c r="D46" s="3">
        <v>10.1</v>
      </c>
      <c r="E46" s="19"/>
      <c r="F46" s="7"/>
      <c r="G46" s="7"/>
      <c r="H46" s="7"/>
      <c r="I46" s="10"/>
      <c r="J46" s="10"/>
      <c r="K46" s="7"/>
      <c r="L46" s="13"/>
      <c r="M46" s="21"/>
      <c r="N46" s="16"/>
      <c r="O46" s="7"/>
      <c r="P46" s="7"/>
      <c r="Q46" s="3">
        <v>6.53</v>
      </c>
      <c r="R46" s="19"/>
      <c r="S46" s="7"/>
      <c r="T46" s="7"/>
      <c r="U46" s="7"/>
      <c r="V46" s="10"/>
      <c r="W46" s="10"/>
      <c r="X46" s="7"/>
      <c r="Y46" s="13"/>
    </row>
    <row r="47" spans="1:25" x14ac:dyDescent="0.25">
      <c r="A47" s="17"/>
      <c r="B47" s="8"/>
      <c r="C47" s="8"/>
      <c r="D47" s="4">
        <v>10.14</v>
      </c>
      <c r="E47" s="20"/>
      <c r="F47" s="8"/>
      <c r="G47" s="8"/>
      <c r="H47" s="8"/>
      <c r="I47" s="11"/>
      <c r="J47" s="11"/>
      <c r="K47" s="8"/>
      <c r="L47" s="14"/>
      <c r="M47" s="21"/>
      <c r="N47" s="17"/>
      <c r="O47" s="8"/>
      <c r="P47" s="8"/>
      <c r="Q47" s="4">
        <v>6.46</v>
      </c>
      <c r="R47" s="20"/>
      <c r="S47" s="8"/>
      <c r="T47" s="8"/>
      <c r="U47" s="8"/>
      <c r="V47" s="11"/>
      <c r="W47" s="11"/>
      <c r="X47" s="8"/>
      <c r="Y47" s="14"/>
    </row>
    <row r="48" spans="1:25" x14ac:dyDescent="0.25">
      <c r="A48" s="15">
        <v>144</v>
      </c>
      <c r="B48" s="6">
        <f>A48*0.2*9.80665</f>
        <v>282.43151999999998</v>
      </c>
      <c r="C48" s="6">
        <f>0.5*0.2*9.80665</f>
        <v>0.98066500000000001</v>
      </c>
      <c r="D48" s="2">
        <v>9.06</v>
      </c>
      <c r="E48" s="18">
        <f t="shared" ref="E48" si="34">AVERAGE(D48:D52)</f>
        <v>8.9860000000000007</v>
      </c>
      <c r="F48" s="6">
        <f t="shared" ref="F48" si="35">SQRT((STDEV(D48:D52)/SQRT(COUNT(D48:D52)))^2 + (0.2)^2/COUNT(D48:D52))</f>
        <v>0.17710448893238137</v>
      </c>
      <c r="G48" s="6">
        <v>1</v>
      </c>
      <c r="H48" s="6">
        <v>0.01</v>
      </c>
      <c r="I48" s="9">
        <f t="shared" ref="I48" si="36">G48/1000/E48</f>
        <v>1.1128421989761851E-4</v>
      </c>
      <c r="J48" s="9">
        <f t="shared" ref="J48" si="37">SQRT((H48/G48)^2+(F48/E48)^2)*I48</f>
        <v>2.459462114566158E-6</v>
      </c>
      <c r="K48" s="6">
        <v>11</v>
      </c>
      <c r="L48" s="12">
        <v>0.25</v>
      </c>
      <c r="M48" s="21"/>
      <c r="N48" s="15">
        <v>131</v>
      </c>
      <c r="O48" s="6">
        <f>N48*0.2*9.80665</f>
        <v>256.93423000000001</v>
      </c>
      <c r="P48" s="6">
        <f>0.5*0.2*9.80665</f>
        <v>0.98066500000000001</v>
      </c>
      <c r="Q48" s="2">
        <v>6.33</v>
      </c>
      <c r="R48" s="18">
        <f>AVERAGE(Q48:Q52)</f>
        <v>6.2939999999999996</v>
      </c>
      <c r="S48" s="6">
        <f>SQRT((STDEV(Q48:Q52)/SQRT(COUNT(Q48:Q52)))^2 + (0.2)^2/COUNT(Q48:Q52))</f>
        <v>0.12886426967938014</v>
      </c>
      <c r="T48" s="6">
        <v>1</v>
      </c>
      <c r="U48" s="6">
        <v>0.01</v>
      </c>
      <c r="V48" s="9">
        <f>T48/1000/R48</f>
        <v>1.5888147442008263E-4</v>
      </c>
      <c r="W48" s="9">
        <f>SQRT((U48/T48)^2+(S48/R48)^2)*V48</f>
        <v>3.6202343131775253E-6</v>
      </c>
      <c r="X48" s="6">
        <v>8</v>
      </c>
      <c r="Y48" s="12">
        <v>0.25</v>
      </c>
    </row>
    <row r="49" spans="1:25" x14ac:dyDescent="0.25">
      <c r="A49" s="16"/>
      <c r="B49" s="7"/>
      <c r="C49" s="7"/>
      <c r="D49" s="3">
        <v>9.26</v>
      </c>
      <c r="E49" s="19"/>
      <c r="F49" s="7"/>
      <c r="G49" s="7"/>
      <c r="H49" s="7"/>
      <c r="I49" s="10"/>
      <c r="J49" s="10"/>
      <c r="K49" s="7"/>
      <c r="L49" s="13"/>
      <c r="M49" s="21"/>
      <c r="N49" s="16"/>
      <c r="O49" s="7"/>
      <c r="P49" s="7"/>
      <c r="Q49" s="3">
        <v>6.35</v>
      </c>
      <c r="R49" s="19"/>
      <c r="S49" s="7"/>
      <c r="T49" s="7"/>
      <c r="U49" s="7"/>
      <c r="V49" s="10"/>
      <c r="W49" s="10"/>
      <c r="X49" s="7"/>
      <c r="Y49" s="13"/>
    </row>
    <row r="50" spans="1:25" x14ac:dyDescent="0.25">
      <c r="A50" s="16"/>
      <c r="B50" s="7"/>
      <c r="C50" s="7"/>
      <c r="D50" s="3">
        <v>9.35</v>
      </c>
      <c r="E50" s="19"/>
      <c r="F50" s="7"/>
      <c r="G50" s="7"/>
      <c r="H50" s="7"/>
      <c r="I50" s="10"/>
      <c r="J50" s="10"/>
      <c r="K50" s="7"/>
      <c r="L50" s="13"/>
      <c r="M50" s="21"/>
      <c r="N50" s="16"/>
      <c r="O50" s="7"/>
      <c r="P50" s="7"/>
      <c r="Q50" s="3">
        <v>6.58</v>
      </c>
      <c r="R50" s="19"/>
      <c r="S50" s="7"/>
      <c r="T50" s="7"/>
      <c r="U50" s="7"/>
      <c r="V50" s="10"/>
      <c r="W50" s="10"/>
      <c r="X50" s="7"/>
      <c r="Y50" s="13"/>
    </row>
    <row r="51" spans="1:25" x14ac:dyDescent="0.25">
      <c r="A51" s="16"/>
      <c r="B51" s="7"/>
      <c r="C51" s="7"/>
      <c r="D51" s="3">
        <v>8.61</v>
      </c>
      <c r="E51" s="19"/>
      <c r="F51" s="7"/>
      <c r="G51" s="7"/>
      <c r="H51" s="7"/>
      <c r="I51" s="10"/>
      <c r="J51" s="10"/>
      <c r="K51" s="7"/>
      <c r="L51" s="13"/>
      <c r="M51" s="21"/>
      <c r="N51" s="16"/>
      <c r="O51" s="7"/>
      <c r="P51" s="7"/>
      <c r="Q51" s="3">
        <v>6.19</v>
      </c>
      <c r="R51" s="19"/>
      <c r="S51" s="7"/>
      <c r="T51" s="7"/>
      <c r="U51" s="7"/>
      <c r="V51" s="10"/>
      <c r="W51" s="10"/>
      <c r="X51" s="7"/>
      <c r="Y51" s="13"/>
    </row>
    <row r="52" spans="1:25" x14ac:dyDescent="0.25">
      <c r="A52" s="17"/>
      <c r="B52" s="8"/>
      <c r="C52" s="8"/>
      <c r="D52" s="4">
        <v>8.65</v>
      </c>
      <c r="E52" s="20"/>
      <c r="F52" s="8"/>
      <c r="G52" s="8"/>
      <c r="H52" s="8"/>
      <c r="I52" s="11"/>
      <c r="J52" s="11"/>
      <c r="K52" s="8"/>
      <c r="L52" s="14"/>
      <c r="M52" s="21"/>
      <c r="N52" s="17"/>
      <c r="O52" s="8"/>
      <c r="P52" s="8"/>
      <c r="Q52" s="4">
        <v>6.02</v>
      </c>
      <c r="R52" s="20"/>
      <c r="S52" s="8"/>
      <c r="T52" s="8"/>
      <c r="U52" s="8"/>
      <c r="V52" s="11"/>
      <c r="W52" s="11"/>
      <c r="X52" s="8"/>
      <c r="Y52" s="14"/>
    </row>
    <row r="53" spans="1:25" x14ac:dyDescent="0.25">
      <c r="A53" s="15">
        <v>178</v>
      </c>
      <c r="B53" s="6">
        <f>A53*0.2*9.80665</f>
        <v>349.11673999999999</v>
      </c>
      <c r="C53" s="6">
        <f>0.5*0.2*9.80665</f>
        <v>0.98066500000000001</v>
      </c>
      <c r="D53" s="2">
        <v>7.63</v>
      </c>
      <c r="E53" s="18">
        <f t="shared" ref="E53" si="38">AVERAGE(D53:D57)</f>
        <v>8.2040000000000006</v>
      </c>
      <c r="F53" s="6">
        <f t="shared" ref="F53" si="39">SQRT((STDEV(D53:D57)/SQRT(COUNT(D53:D57)))^2 + (0.2)^2/COUNT(D53:D57))</f>
        <v>0.18728587773775138</v>
      </c>
      <c r="G53" s="6">
        <v>1</v>
      </c>
      <c r="H53" s="6">
        <v>0.01</v>
      </c>
      <c r="I53" s="9">
        <f t="shared" ref="I53" si="40">G53/1000/E53</f>
        <v>1.2189176011701609E-4</v>
      </c>
      <c r="J53" s="9">
        <f t="shared" ref="J53" si="41">SQRT((H53/G53)^2+(F53/E53)^2)*I53</f>
        <v>3.037882147757897E-6</v>
      </c>
      <c r="K53" s="6">
        <v>13</v>
      </c>
      <c r="L53" s="12">
        <v>0.25</v>
      </c>
      <c r="M53" s="21"/>
      <c r="N53" s="15">
        <v>142</v>
      </c>
      <c r="O53" s="6">
        <f>N53*0.2*9.80665</f>
        <v>278.50886000000003</v>
      </c>
      <c r="P53" s="6">
        <f>0.5*0.2*9.80665</f>
        <v>0.98066500000000001</v>
      </c>
      <c r="Q53" s="2">
        <v>6.01</v>
      </c>
      <c r="R53" s="18">
        <f>AVERAGE(Q53:Q57)</f>
        <v>6.0340000000000007</v>
      </c>
      <c r="S53" s="6">
        <f>SQRT((STDEV(Q53:Q57)/SQRT(COUNT(Q53:Q57)))^2 + (0.2)^2/COUNT(Q53:Q57))</f>
        <v>0.13952060779684125</v>
      </c>
      <c r="T53" s="6">
        <v>1</v>
      </c>
      <c r="U53" s="6">
        <v>0.01</v>
      </c>
      <c r="V53" s="9">
        <f>T53/1000/R53</f>
        <v>1.6572754391779913E-4</v>
      </c>
      <c r="W53" s="9">
        <f>SQRT((U53/T53)^2+(S53/R53)^2)*V53</f>
        <v>4.1750374682378323E-6</v>
      </c>
      <c r="X53" s="6">
        <v>9</v>
      </c>
      <c r="Y53" s="12">
        <v>0.25</v>
      </c>
    </row>
    <row r="54" spans="1:25" x14ac:dyDescent="0.25">
      <c r="A54" s="16"/>
      <c r="B54" s="7"/>
      <c r="C54" s="7"/>
      <c r="D54" s="3">
        <v>8.2100000000000009</v>
      </c>
      <c r="E54" s="19"/>
      <c r="F54" s="7"/>
      <c r="G54" s="7"/>
      <c r="H54" s="7"/>
      <c r="I54" s="10"/>
      <c r="J54" s="10"/>
      <c r="K54" s="7"/>
      <c r="L54" s="13"/>
      <c r="M54" s="21"/>
      <c r="N54" s="16"/>
      <c r="O54" s="7"/>
      <c r="P54" s="7"/>
      <c r="Q54" s="3">
        <v>5.74</v>
      </c>
      <c r="R54" s="19"/>
      <c r="S54" s="7"/>
      <c r="T54" s="7"/>
      <c r="U54" s="7"/>
      <c r="V54" s="10"/>
      <c r="W54" s="10"/>
      <c r="X54" s="7"/>
      <c r="Y54" s="13"/>
    </row>
    <row r="55" spans="1:25" x14ac:dyDescent="0.25">
      <c r="A55" s="16"/>
      <c r="B55" s="7"/>
      <c r="C55" s="7"/>
      <c r="D55" s="3">
        <v>8.5399999999999991</v>
      </c>
      <c r="E55" s="19"/>
      <c r="F55" s="7"/>
      <c r="G55" s="7"/>
      <c r="H55" s="7"/>
      <c r="I55" s="10"/>
      <c r="J55" s="10"/>
      <c r="K55" s="7"/>
      <c r="L55" s="13"/>
      <c r="M55" s="21"/>
      <c r="N55" s="16"/>
      <c r="O55" s="7"/>
      <c r="P55" s="7"/>
      <c r="Q55" s="3">
        <v>5.88</v>
      </c>
      <c r="R55" s="19"/>
      <c r="S55" s="7"/>
      <c r="T55" s="7"/>
      <c r="U55" s="7"/>
      <c r="V55" s="10"/>
      <c r="W55" s="10"/>
      <c r="X55" s="7"/>
      <c r="Y55" s="13"/>
    </row>
    <row r="56" spans="1:25" x14ac:dyDescent="0.25">
      <c r="A56" s="16"/>
      <c r="B56" s="7"/>
      <c r="C56" s="7"/>
      <c r="D56" s="3">
        <v>8.51</v>
      </c>
      <c r="E56" s="19"/>
      <c r="F56" s="7"/>
      <c r="G56" s="7"/>
      <c r="H56" s="7"/>
      <c r="I56" s="10"/>
      <c r="J56" s="10"/>
      <c r="K56" s="7"/>
      <c r="L56" s="13"/>
      <c r="M56" s="21"/>
      <c r="N56" s="16"/>
      <c r="O56" s="7"/>
      <c r="P56" s="7"/>
      <c r="Q56" s="3">
        <v>6.33</v>
      </c>
      <c r="R56" s="19"/>
      <c r="S56" s="7"/>
      <c r="T56" s="7"/>
      <c r="U56" s="7"/>
      <c r="V56" s="10"/>
      <c r="W56" s="10"/>
      <c r="X56" s="7"/>
      <c r="Y56" s="13"/>
    </row>
    <row r="57" spans="1:25" x14ac:dyDescent="0.25">
      <c r="A57" s="17"/>
      <c r="B57" s="8"/>
      <c r="C57" s="8"/>
      <c r="D57" s="4">
        <v>8.1300000000000008</v>
      </c>
      <c r="E57" s="20"/>
      <c r="F57" s="8"/>
      <c r="G57" s="8"/>
      <c r="H57" s="8"/>
      <c r="I57" s="11"/>
      <c r="J57" s="11"/>
      <c r="K57" s="8"/>
      <c r="L57" s="14"/>
      <c r="M57" s="21"/>
      <c r="N57" s="17"/>
      <c r="O57" s="8"/>
      <c r="P57" s="8"/>
      <c r="Q57" s="4">
        <v>6.21</v>
      </c>
      <c r="R57" s="20"/>
      <c r="S57" s="8"/>
      <c r="T57" s="8"/>
      <c r="U57" s="8"/>
      <c r="V57" s="11"/>
      <c r="W57" s="11"/>
      <c r="X57" s="8"/>
      <c r="Y57" s="14"/>
    </row>
    <row r="58" spans="1:25" x14ac:dyDescent="0.25">
      <c r="A58" s="15">
        <v>206</v>
      </c>
      <c r="B58" s="6">
        <f>A58*0.2*9.80665</f>
        <v>404.03397999999999</v>
      </c>
      <c r="C58" s="6">
        <f>0.5*0.2*9.80665</f>
        <v>0.98066500000000001</v>
      </c>
      <c r="D58" s="2">
        <v>7.35</v>
      </c>
      <c r="E58" s="18">
        <f t="shared" ref="E58" si="42">AVERAGE(D58:D62)</f>
        <v>7.67</v>
      </c>
      <c r="F58" s="6">
        <f t="shared" ref="F58" si="43">SQRT((STDEV(D58:D62)/SQRT(COUNT(D58:D62)))^2 + (0.2)^2/COUNT(D58:D62))</f>
        <v>0.15706686474237652</v>
      </c>
      <c r="G58" s="6">
        <v>1</v>
      </c>
      <c r="H58" s="6">
        <v>0.01</v>
      </c>
      <c r="I58" s="9">
        <f t="shared" ref="I58" si="44">G58/1000/E58</f>
        <v>1.3037809647979139E-4</v>
      </c>
      <c r="J58" s="9">
        <f t="shared" ref="J58" si="45">SQRT((H58/G58)^2+(F58/E58)^2)*I58</f>
        <v>2.971224177338498E-6</v>
      </c>
      <c r="K58" s="6">
        <v>15</v>
      </c>
      <c r="L58" s="12">
        <v>0.25</v>
      </c>
      <c r="M58" s="21"/>
      <c r="N58" s="15">
        <v>163</v>
      </c>
      <c r="O58" s="6">
        <f>N58*0.2*9.80665</f>
        <v>319.69679000000002</v>
      </c>
      <c r="P58" s="6">
        <f>0.5*0.2*9.80665</f>
        <v>0.98066500000000001</v>
      </c>
      <c r="Q58" s="2">
        <v>5.63</v>
      </c>
      <c r="R58" s="18">
        <f>AVERAGE(Q58:Q62)</f>
        <v>5.6479999999999997</v>
      </c>
      <c r="S58" s="6">
        <f>SQRT((STDEV(Q58:Q62)/SQRT(COUNT(Q58:Q62)))^2 + (0.2)^2/COUNT(Q58:Q62))</f>
        <v>0.13850631754544623</v>
      </c>
      <c r="T58" s="6">
        <v>1</v>
      </c>
      <c r="U58" s="6">
        <v>0.01</v>
      </c>
      <c r="V58" s="9">
        <f>T58/1000/R58</f>
        <v>1.7705382436260624E-4</v>
      </c>
      <c r="W58" s="9">
        <f>SQRT((U58/T58)^2+(S58/R58)^2)*V58</f>
        <v>4.6890228339819878E-6</v>
      </c>
      <c r="X58" s="6">
        <v>10</v>
      </c>
      <c r="Y58" s="12">
        <v>0.25</v>
      </c>
    </row>
    <row r="59" spans="1:25" x14ac:dyDescent="0.25">
      <c r="A59" s="16"/>
      <c r="B59" s="7"/>
      <c r="C59" s="7"/>
      <c r="D59" s="3">
        <v>7.63</v>
      </c>
      <c r="E59" s="19"/>
      <c r="F59" s="7"/>
      <c r="G59" s="7"/>
      <c r="H59" s="7"/>
      <c r="I59" s="10"/>
      <c r="J59" s="10"/>
      <c r="K59" s="7"/>
      <c r="L59" s="13"/>
      <c r="M59" s="21"/>
      <c r="N59" s="16"/>
      <c r="O59" s="7"/>
      <c r="P59" s="7"/>
      <c r="Q59" s="3">
        <v>5.29</v>
      </c>
      <c r="R59" s="19"/>
      <c r="S59" s="7"/>
      <c r="T59" s="7"/>
      <c r="U59" s="7"/>
      <c r="V59" s="10"/>
      <c r="W59" s="10"/>
      <c r="X59" s="7"/>
      <c r="Y59" s="13"/>
    </row>
    <row r="60" spans="1:25" x14ac:dyDescent="0.25">
      <c r="A60" s="16"/>
      <c r="B60" s="7"/>
      <c r="C60" s="7"/>
      <c r="D60" s="3">
        <v>8</v>
      </c>
      <c r="E60" s="19"/>
      <c r="F60" s="7"/>
      <c r="G60" s="7"/>
      <c r="H60" s="7"/>
      <c r="I60" s="10"/>
      <c r="J60" s="10"/>
      <c r="K60" s="7"/>
      <c r="L60" s="13"/>
      <c r="M60" s="21"/>
      <c r="N60" s="16"/>
      <c r="O60" s="7"/>
      <c r="P60" s="7"/>
      <c r="Q60" s="3">
        <v>5.62</v>
      </c>
      <c r="R60" s="19"/>
      <c r="S60" s="7"/>
      <c r="T60" s="7"/>
      <c r="U60" s="7"/>
      <c r="V60" s="10"/>
      <c r="W60" s="10"/>
      <c r="X60" s="7"/>
      <c r="Y60" s="13"/>
    </row>
    <row r="61" spans="1:25" x14ac:dyDescent="0.25">
      <c r="A61" s="16"/>
      <c r="B61" s="7"/>
      <c r="C61" s="7"/>
      <c r="D61" s="3">
        <v>7.93</v>
      </c>
      <c r="E61" s="19"/>
      <c r="F61" s="7"/>
      <c r="G61" s="7"/>
      <c r="H61" s="7"/>
      <c r="I61" s="10"/>
      <c r="J61" s="10"/>
      <c r="K61" s="7"/>
      <c r="L61" s="13"/>
      <c r="M61" s="21"/>
      <c r="N61" s="16"/>
      <c r="O61" s="7"/>
      <c r="P61" s="7"/>
      <c r="Q61" s="3">
        <v>5.93</v>
      </c>
      <c r="R61" s="19"/>
      <c r="S61" s="7"/>
      <c r="T61" s="7"/>
      <c r="U61" s="7"/>
      <c r="V61" s="10"/>
      <c r="W61" s="10"/>
      <c r="X61" s="7"/>
      <c r="Y61" s="13"/>
    </row>
    <row r="62" spans="1:25" x14ac:dyDescent="0.25">
      <c r="A62" s="17"/>
      <c r="B62" s="8"/>
      <c r="C62" s="8"/>
      <c r="D62" s="4">
        <v>7.44</v>
      </c>
      <c r="E62" s="20"/>
      <c r="F62" s="8"/>
      <c r="G62" s="8"/>
      <c r="H62" s="8"/>
      <c r="I62" s="11"/>
      <c r="J62" s="11"/>
      <c r="K62" s="8"/>
      <c r="L62" s="14"/>
      <c r="M62" s="21"/>
      <c r="N62" s="17"/>
      <c r="O62" s="8"/>
      <c r="P62" s="8"/>
      <c r="Q62" s="4">
        <v>5.77</v>
      </c>
      <c r="R62" s="20"/>
      <c r="S62" s="8"/>
      <c r="T62" s="8"/>
      <c r="U62" s="8"/>
      <c r="V62" s="11"/>
      <c r="W62" s="11"/>
      <c r="X62" s="8"/>
      <c r="Y62" s="14"/>
    </row>
    <row r="63" spans="1:25" x14ac:dyDescent="0.25">
      <c r="A63" s="15">
        <v>83</v>
      </c>
      <c r="B63" s="6">
        <f>A63*0.2*9.80665</f>
        <v>162.79039</v>
      </c>
      <c r="C63" s="6">
        <f>0.5*0.2*9.80665</f>
        <v>0.98066500000000001</v>
      </c>
      <c r="D63" s="2">
        <v>10.95</v>
      </c>
      <c r="E63" s="18">
        <f t="shared" ref="E63" si="46">AVERAGE(D63:D67)</f>
        <v>11.27</v>
      </c>
      <c r="F63" s="6">
        <f t="shared" ref="F63" si="47">SQRT((STDEV(D63:D67)/SQRT(COUNT(D63:D67)))^2 + (0.2)^2/COUNT(D63:D67))</f>
        <v>0.29415982050579248</v>
      </c>
      <c r="G63" s="6">
        <v>1</v>
      </c>
      <c r="H63" s="6">
        <v>0.01</v>
      </c>
      <c r="I63" s="9">
        <f t="shared" ref="I63" si="48">G63/1000/E63</f>
        <v>8.8731144631765753E-5</v>
      </c>
      <c r="J63" s="9">
        <f t="shared" ref="J63" si="49">SQRT((H63/G63)^2+(F63/E63)^2)*I63</f>
        <v>2.4801416546568307E-6</v>
      </c>
      <c r="K63" s="6">
        <v>7</v>
      </c>
      <c r="L63" s="12">
        <v>0.25</v>
      </c>
      <c r="M63" s="21"/>
      <c r="N63" s="15">
        <v>179</v>
      </c>
      <c r="O63" s="6">
        <f>N63*0.2*9.80665</f>
        <v>351.07807000000003</v>
      </c>
      <c r="P63" s="6">
        <f>0.5*0.2*9.80665</f>
        <v>0.98066500000000001</v>
      </c>
      <c r="Q63" s="2">
        <v>5.63</v>
      </c>
      <c r="R63" s="18">
        <f>AVERAGE(Q63:Q67)</f>
        <v>5.4559999999999995</v>
      </c>
      <c r="S63" s="6">
        <f>SQRT((STDEV(Q63:Q67)/SQRT(COUNT(Q63:Q67)))^2 + (0.2)^2/COUNT(Q63:Q67))</f>
        <v>0.12878664527038503</v>
      </c>
      <c r="T63" s="6">
        <v>1</v>
      </c>
      <c r="U63" s="6">
        <v>0.01</v>
      </c>
      <c r="V63" s="9">
        <f>T63/1000/R63</f>
        <v>1.8328445747800589E-4</v>
      </c>
      <c r="W63" s="9">
        <f>SQRT((U63/T63)^2+(S63/R63)^2)*V63</f>
        <v>4.6985809455859994E-6</v>
      </c>
      <c r="X63" s="6">
        <v>11</v>
      </c>
      <c r="Y63" s="12">
        <v>0.25</v>
      </c>
    </row>
    <row r="64" spans="1:25" x14ac:dyDescent="0.25">
      <c r="A64" s="16"/>
      <c r="B64" s="7"/>
      <c r="C64" s="7"/>
      <c r="D64" s="3">
        <v>10.51</v>
      </c>
      <c r="E64" s="19"/>
      <c r="F64" s="7"/>
      <c r="G64" s="7"/>
      <c r="H64" s="7"/>
      <c r="I64" s="10"/>
      <c r="J64" s="10"/>
      <c r="K64" s="7"/>
      <c r="L64" s="13"/>
      <c r="M64" s="21"/>
      <c r="N64" s="16"/>
      <c r="O64" s="7"/>
      <c r="P64" s="7"/>
      <c r="Q64" s="3">
        <v>5.52</v>
      </c>
      <c r="R64" s="19"/>
      <c r="S64" s="7"/>
      <c r="T64" s="7"/>
      <c r="U64" s="7"/>
      <c r="V64" s="10"/>
      <c r="W64" s="10"/>
      <c r="X64" s="7"/>
      <c r="Y64" s="13"/>
    </row>
    <row r="65" spans="1:25" x14ac:dyDescent="0.25">
      <c r="A65" s="16"/>
      <c r="B65" s="7"/>
      <c r="C65" s="7"/>
      <c r="D65" s="3">
        <v>11.06</v>
      </c>
      <c r="E65" s="19"/>
      <c r="F65" s="7"/>
      <c r="G65" s="7"/>
      <c r="H65" s="7"/>
      <c r="I65" s="10"/>
      <c r="J65" s="10"/>
      <c r="K65" s="7"/>
      <c r="L65" s="13"/>
      <c r="M65" s="21"/>
      <c r="N65" s="16"/>
      <c r="O65" s="7"/>
      <c r="P65" s="7"/>
      <c r="Q65" s="3">
        <v>5.64</v>
      </c>
      <c r="R65" s="19"/>
      <c r="S65" s="7"/>
      <c r="T65" s="7"/>
      <c r="U65" s="7"/>
      <c r="V65" s="10"/>
      <c r="W65" s="10"/>
      <c r="X65" s="7"/>
      <c r="Y65" s="13"/>
    </row>
    <row r="66" spans="1:25" x14ac:dyDescent="0.25">
      <c r="A66" s="16"/>
      <c r="B66" s="7"/>
      <c r="C66" s="7"/>
      <c r="D66" s="3">
        <v>12</v>
      </c>
      <c r="E66" s="19"/>
      <c r="F66" s="7"/>
      <c r="G66" s="7"/>
      <c r="H66" s="7"/>
      <c r="I66" s="10"/>
      <c r="J66" s="10"/>
      <c r="K66" s="7"/>
      <c r="L66" s="13"/>
      <c r="M66" s="21"/>
      <c r="N66" s="16"/>
      <c r="O66" s="7"/>
      <c r="P66" s="7"/>
      <c r="Q66" s="3">
        <v>5.33</v>
      </c>
      <c r="R66" s="19"/>
      <c r="S66" s="7"/>
      <c r="T66" s="7"/>
      <c r="U66" s="7"/>
      <c r="V66" s="10"/>
      <c r="W66" s="10"/>
      <c r="X66" s="7"/>
      <c r="Y66" s="13"/>
    </row>
    <row r="67" spans="1:25" x14ac:dyDescent="0.25">
      <c r="A67" s="17"/>
      <c r="B67" s="8"/>
      <c r="C67" s="8"/>
      <c r="D67" s="4">
        <v>11.83</v>
      </c>
      <c r="E67" s="20"/>
      <c r="F67" s="8"/>
      <c r="G67" s="8"/>
      <c r="H67" s="8"/>
      <c r="I67" s="11"/>
      <c r="J67" s="11"/>
      <c r="K67" s="8"/>
      <c r="L67" s="14"/>
      <c r="M67" s="21"/>
      <c r="N67" s="17"/>
      <c r="O67" s="8"/>
      <c r="P67" s="8"/>
      <c r="Q67" s="4">
        <v>5.16</v>
      </c>
      <c r="R67" s="20"/>
      <c r="S67" s="8"/>
      <c r="T67" s="8"/>
      <c r="U67" s="8"/>
      <c r="V67" s="11"/>
      <c r="W67" s="11"/>
      <c r="X67" s="8"/>
      <c r="Y67" s="14"/>
    </row>
    <row r="68" spans="1:25" x14ac:dyDescent="0.25">
      <c r="A68" s="15">
        <v>101</v>
      </c>
      <c r="B68" s="6">
        <f>A68*0.2*9.80665</f>
        <v>198.09433000000001</v>
      </c>
      <c r="C68" s="6">
        <f>0.5*0.2*9.80665</f>
        <v>0.98066500000000001</v>
      </c>
      <c r="D68" s="2">
        <v>10.79</v>
      </c>
      <c r="E68" s="18">
        <f t="shared" ref="E68" si="50">AVERAGE(D68:D72)</f>
        <v>10.474</v>
      </c>
      <c r="F68" s="6">
        <f t="shared" ref="F68" si="51">SQRT((STDEV(D68:D72)/SQRT(COUNT(D68:D72)))^2 + (0.2)^2/COUNT(D68:D72))</f>
        <v>0.214210177162524</v>
      </c>
      <c r="G68" s="6">
        <v>1</v>
      </c>
      <c r="H68" s="6">
        <v>0.01</v>
      </c>
      <c r="I68" s="9">
        <f t="shared" ref="I68" si="52">G68/1000/E68</f>
        <v>9.5474508306282225E-5</v>
      </c>
      <c r="J68" s="9">
        <f t="shared" ref="J68" si="53">SQRT((H68/G68)^2+(F68/E68)^2)*I68</f>
        <v>2.1735257913780876E-6</v>
      </c>
      <c r="K68" s="6">
        <v>8</v>
      </c>
      <c r="L68" s="12">
        <v>0.25</v>
      </c>
      <c r="M68" s="21"/>
      <c r="N68" s="15">
        <v>194</v>
      </c>
      <c r="O68" s="6">
        <f>N68*0.2*9.80665</f>
        <v>380.49802</v>
      </c>
      <c r="P68" s="6">
        <f>0.5*0.2*9.80665</f>
        <v>0.98066500000000001</v>
      </c>
      <c r="Q68" s="2">
        <v>5.56</v>
      </c>
      <c r="R68" s="18">
        <f>AVERAGE(Q68:Q72)</f>
        <v>5.1619999999999999</v>
      </c>
      <c r="S68" s="6">
        <f>SQRT((STDEV(Q68:Q72)/SQRT(COUNT(Q68:Q72)))^2 + (0.2)^2/COUNT(Q68:Q72))</f>
        <v>0.14759403781996069</v>
      </c>
      <c r="T68" s="6">
        <v>1</v>
      </c>
      <c r="U68" s="6">
        <v>0.01</v>
      </c>
      <c r="V68" s="9">
        <f>T68/1000/R68</f>
        <v>1.9372336303758234E-4</v>
      </c>
      <c r="W68" s="9">
        <f>SQRT((U68/T68)^2+(S68/R68)^2)*V68</f>
        <v>5.8680149804786161E-6</v>
      </c>
      <c r="X68" s="6">
        <v>12</v>
      </c>
      <c r="Y68" s="12">
        <v>0.25</v>
      </c>
    </row>
    <row r="69" spans="1:25" x14ac:dyDescent="0.25">
      <c r="A69" s="16"/>
      <c r="B69" s="7"/>
      <c r="C69" s="7"/>
      <c r="D69" s="3">
        <v>10.38</v>
      </c>
      <c r="E69" s="19"/>
      <c r="F69" s="7"/>
      <c r="G69" s="7"/>
      <c r="H69" s="7"/>
      <c r="I69" s="10"/>
      <c r="J69" s="10"/>
      <c r="K69" s="7"/>
      <c r="L69" s="13"/>
      <c r="M69" s="21"/>
      <c r="N69" s="16"/>
      <c r="O69" s="7"/>
      <c r="P69" s="7"/>
      <c r="Q69" s="3">
        <v>5.18</v>
      </c>
      <c r="R69" s="19"/>
      <c r="S69" s="7"/>
      <c r="T69" s="7"/>
      <c r="U69" s="7"/>
      <c r="V69" s="10"/>
      <c r="W69" s="10"/>
      <c r="X69" s="7"/>
      <c r="Y69" s="13"/>
    </row>
    <row r="70" spans="1:25" x14ac:dyDescent="0.25">
      <c r="A70" s="16"/>
      <c r="B70" s="7"/>
      <c r="C70" s="7"/>
      <c r="D70" s="3">
        <v>9.81</v>
      </c>
      <c r="E70" s="19"/>
      <c r="F70" s="7"/>
      <c r="G70" s="7"/>
      <c r="H70" s="7"/>
      <c r="I70" s="10"/>
      <c r="J70" s="10"/>
      <c r="K70" s="7"/>
      <c r="L70" s="13"/>
      <c r="M70" s="21"/>
      <c r="N70" s="16"/>
      <c r="O70" s="7"/>
      <c r="P70" s="7"/>
      <c r="Q70" s="3">
        <v>5.08</v>
      </c>
      <c r="R70" s="19"/>
      <c r="S70" s="7"/>
      <c r="T70" s="7"/>
      <c r="U70" s="7"/>
      <c r="V70" s="10"/>
      <c r="W70" s="10"/>
      <c r="X70" s="7"/>
      <c r="Y70" s="13"/>
    </row>
    <row r="71" spans="1:25" x14ac:dyDescent="0.25">
      <c r="A71" s="16"/>
      <c r="B71" s="7"/>
      <c r="C71" s="7"/>
      <c r="D71" s="3">
        <v>10.46</v>
      </c>
      <c r="E71" s="19"/>
      <c r="F71" s="7"/>
      <c r="G71" s="7"/>
      <c r="H71" s="7"/>
      <c r="I71" s="10"/>
      <c r="J71" s="10"/>
      <c r="K71" s="7"/>
      <c r="L71" s="13"/>
      <c r="M71" s="21"/>
      <c r="N71" s="16"/>
      <c r="O71" s="7"/>
      <c r="P71" s="7"/>
      <c r="Q71" s="3">
        <v>4.83</v>
      </c>
      <c r="R71" s="19"/>
      <c r="S71" s="7"/>
      <c r="T71" s="7"/>
      <c r="U71" s="7"/>
      <c r="V71" s="10"/>
      <c r="W71" s="10"/>
      <c r="X71" s="7"/>
      <c r="Y71" s="13"/>
    </row>
    <row r="72" spans="1:25" x14ac:dyDescent="0.25">
      <c r="A72" s="17"/>
      <c r="B72" s="8"/>
      <c r="C72" s="8"/>
      <c r="D72" s="4">
        <v>10.93</v>
      </c>
      <c r="E72" s="20"/>
      <c r="F72" s="8"/>
      <c r="G72" s="8"/>
      <c r="H72" s="8"/>
      <c r="I72" s="11"/>
      <c r="J72" s="11"/>
      <c r="K72" s="8"/>
      <c r="L72" s="14"/>
      <c r="M72" s="21"/>
      <c r="N72" s="17"/>
      <c r="O72" s="8"/>
      <c r="P72" s="8"/>
      <c r="Q72" s="4">
        <v>5.16</v>
      </c>
      <c r="R72" s="20"/>
      <c r="S72" s="8"/>
      <c r="T72" s="8"/>
      <c r="U72" s="8"/>
      <c r="V72" s="11"/>
      <c r="W72" s="11"/>
      <c r="X72" s="8"/>
      <c r="Y72" s="14"/>
    </row>
  </sheetData>
  <mergeCells count="326">
    <mergeCell ref="AJ3:AJ7"/>
    <mergeCell ref="AK3:AK7"/>
    <mergeCell ref="AL3:AL7"/>
    <mergeCell ref="AI1:AL1"/>
    <mergeCell ref="AJ9:AJ13"/>
    <mergeCell ref="AK9:AK13"/>
    <mergeCell ref="AL9:AL13"/>
    <mergeCell ref="AG3:AG7"/>
    <mergeCell ref="AF3:AF7"/>
    <mergeCell ref="AH3:AH7"/>
    <mergeCell ref="AF9:AF13"/>
    <mergeCell ref="AG9:AG13"/>
    <mergeCell ref="AH9:AH13"/>
    <mergeCell ref="AE1:AH1"/>
    <mergeCell ref="AD3:AD7"/>
    <mergeCell ref="AD9:AD13"/>
    <mergeCell ref="A8:A12"/>
    <mergeCell ref="B8:B12"/>
    <mergeCell ref="C8:C12"/>
    <mergeCell ref="F8:F12"/>
    <mergeCell ref="G8:G12"/>
    <mergeCell ref="H8:H12"/>
    <mergeCell ref="K8:K12"/>
    <mergeCell ref="L8:L12"/>
    <mergeCell ref="A3:A7"/>
    <mergeCell ref="B3:B7"/>
    <mergeCell ref="C3:C7"/>
    <mergeCell ref="F3:F7"/>
    <mergeCell ref="G3:G7"/>
    <mergeCell ref="H3:H7"/>
    <mergeCell ref="A18:A22"/>
    <mergeCell ref="B18:B22"/>
    <mergeCell ref="C18:C22"/>
    <mergeCell ref="F18:F22"/>
    <mergeCell ref="G18:G22"/>
    <mergeCell ref="H18:H22"/>
    <mergeCell ref="K18:K22"/>
    <mergeCell ref="L18:L22"/>
    <mergeCell ref="A13:A17"/>
    <mergeCell ref="B13:B17"/>
    <mergeCell ref="C13:C17"/>
    <mergeCell ref="F13:F17"/>
    <mergeCell ref="G13:G17"/>
    <mergeCell ref="H13:H17"/>
    <mergeCell ref="J23:J27"/>
    <mergeCell ref="E3:E7"/>
    <mergeCell ref="E8:E12"/>
    <mergeCell ref="E13:E17"/>
    <mergeCell ref="E18:E22"/>
    <mergeCell ref="E23:E27"/>
    <mergeCell ref="K23:K27"/>
    <mergeCell ref="L23:L27"/>
    <mergeCell ref="I3:I7"/>
    <mergeCell ref="J3:J7"/>
    <mergeCell ref="I8:I12"/>
    <mergeCell ref="J8:J12"/>
    <mergeCell ref="I13:I17"/>
    <mergeCell ref="J13:J17"/>
    <mergeCell ref="I18:I22"/>
    <mergeCell ref="J18:J22"/>
    <mergeCell ref="F23:F27"/>
    <mergeCell ref="G23:G27"/>
    <mergeCell ref="H23:H27"/>
    <mergeCell ref="K13:K17"/>
    <mergeCell ref="L13:L17"/>
    <mergeCell ref="K3:K7"/>
    <mergeCell ref="L3:L7"/>
    <mergeCell ref="E33:E37"/>
    <mergeCell ref="F33:F37"/>
    <mergeCell ref="A28:A32"/>
    <mergeCell ref="B28:B32"/>
    <mergeCell ref="C28:C32"/>
    <mergeCell ref="E28:E32"/>
    <mergeCell ref="F28:F32"/>
    <mergeCell ref="G28:G32"/>
    <mergeCell ref="I23:I27"/>
    <mergeCell ref="A23:A27"/>
    <mergeCell ref="B23:B27"/>
    <mergeCell ref="C23:C27"/>
    <mergeCell ref="M3:M37"/>
    <mergeCell ref="A38:A42"/>
    <mergeCell ref="B38:B42"/>
    <mergeCell ref="C38:C42"/>
    <mergeCell ref="E38:E42"/>
    <mergeCell ref="F38:F42"/>
    <mergeCell ref="G38:G42"/>
    <mergeCell ref="H38:H42"/>
    <mergeCell ref="I38:I42"/>
    <mergeCell ref="J38:J42"/>
    <mergeCell ref="G33:G37"/>
    <mergeCell ref="H33:H37"/>
    <mergeCell ref="I33:I37"/>
    <mergeCell ref="J33:J37"/>
    <mergeCell ref="K33:K37"/>
    <mergeCell ref="L33:L37"/>
    <mergeCell ref="H28:H32"/>
    <mergeCell ref="I28:I32"/>
    <mergeCell ref="J28:J32"/>
    <mergeCell ref="K28:K32"/>
    <mergeCell ref="L28:L32"/>
    <mergeCell ref="A33:A37"/>
    <mergeCell ref="B33:B37"/>
    <mergeCell ref="C33:C37"/>
    <mergeCell ref="K38:K42"/>
    <mergeCell ref="L38:L42"/>
    <mergeCell ref="A43:A47"/>
    <mergeCell ref="B43:B47"/>
    <mergeCell ref="C43:C47"/>
    <mergeCell ref="E43:E47"/>
    <mergeCell ref="F43:F47"/>
    <mergeCell ref="G43:G47"/>
    <mergeCell ref="H43:H47"/>
    <mergeCell ref="I43:I47"/>
    <mergeCell ref="J43:J47"/>
    <mergeCell ref="K43:K47"/>
    <mergeCell ref="L43:L47"/>
    <mergeCell ref="A48:A52"/>
    <mergeCell ref="B48:B52"/>
    <mergeCell ref="C48:C52"/>
    <mergeCell ref="E48:E52"/>
    <mergeCell ref="F48:F52"/>
    <mergeCell ref="G48:G52"/>
    <mergeCell ref="H48:H52"/>
    <mergeCell ref="I48:I52"/>
    <mergeCell ref="J48:J52"/>
    <mergeCell ref="K48:K52"/>
    <mergeCell ref="L48:L52"/>
    <mergeCell ref="A53:A57"/>
    <mergeCell ref="B53:B57"/>
    <mergeCell ref="C53:C57"/>
    <mergeCell ref="E53:E57"/>
    <mergeCell ref="F53:F57"/>
    <mergeCell ref="G53:G57"/>
    <mergeCell ref="K58:K62"/>
    <mergeCell ref="L58:L62"/>
    <mergeCell ref="H53:H57"/>
    <mergeCell ref="I53:I57"/>
    <mergeCell ref="J53:J57"/>
    <mergeCell ref="K53:K57"/>
    <mergeCell ref="L53:L57"/>
    <mergeCell ref="A58:A62"/>
    <mergeCell ref="B58:B62"/>
    <mergeCell ref="C58:C62"/>
    <mergeCell ref="E58:E62"/>
    <mergeCell ref="F58:F62"/>
    <mergeCell ref="A68:A72"/>
    <mergeCell ref="B68:B72"/>
    <mergeCell ref="C68:C72"/>
    <mergeCell ref="E68:E72"/>
    <mergeCell ref="F68:F72"/>
    <mergeCell ref="A63:A67"/>
    <mergeCell ref="B63:B67"/>
    <mergeCell ref="C63:C67"/>
    <mergeCell ref="E63:E67"/>
    <mergeCell ref="F63:F67"/>
    <mergeCell ref="M38:M72"/>
    <mergeCell ref="N3:N7"/>
    <mergeCell ref="O3:O7"/>
    <mergeCell ref="P3:P7"/>
    <mergeCell ref="R3:R7"/>
    <mergeCell ref="S3:S7"/>
    <mergeCell ref="T3:T7"/>
    <mergeCell ref="U3:U7"/>
    <mergeCell ref="G68:G72"/>
    <mergeCell ref="H68:H72"/>
    <mergeCell ref="I68:I72"/>
    <mergeCell ref="J68:J72"/>
    <mergeCell ref="K68:K72"/>
    <mergeCell ref="L68:L72"/>
    <mergeCell ref="H63:H67"/>
    <mergeCell ref="I63:I67"/>
    <mergeCell ref="J63:J67"/>
    <mergeCell ref="K63:K67"/>
    <mergeCell ref="L63:L67"/>
    <mergeCell ref="G63:G67"/>
    <mergeCell ref="G58:G62"/>
    <mergeCell ref="H58:H62"/>
    <mergeCell ref="I58:I62"/>
    <mergeCell ref="J58:J62"/>
    <mergeCell ref="N13:N17"/>
    <mergeCell ref="O13:O17"/>
    <mergeCell ref="P13:P17"/>
    <mergeCell ref="R13:R17"/>
    <mergeCell ref="S13:S17"/>
    <mergeCell ref="V3:V7"/>
    <mergeCell ref="W3:W7"/>
    <mergeCell ref="X3:X7"/>
    <mergeCell ref="Y3:Y7"/>
    <mergeCell ref="N8:N12"/>
    <mergeCell ref="O8:O12"/>
    <mergeCell ref="P8:P12"/>
    <mergeCell ref="R8:R12"/>
    <mergeCell ref="S8:S12"/>
    <mergeCell ref="T8:T12"/>
    <mergeCell ref="T13:T17"/>
    <mergeCell ref="U13:U17"/>
    <mergeCell ref="V13:V17"/>
    <mergeCell ref="W13:W17"/>
    <mergeCell ref="X13:X17"/>
    <mergeCell ref="Y13:Y17"/>
    <mergeCell ref="U8:U12"/>
    <mergeCell ref="V8:V12"/>
    <mergeCell ref="W8:W12"/>
    <mergeCell ref="X8:X12"/>
    <mergeCell ref="Y8:Y12"/>
    <mergeCell ref="N23:N27"/>
    <mergeCell ref="O23:O27"/>
    <mergeCell ref="P23:P27"/>
    <mergeCell ref="R23:R27"/>
    <mergeCell ref="S23:S27"/>
    <mergeCell ref="N18:N22"/>
    <mergeCell ref="O18:O22"/>
    <mergeCell ref="P18:P22"/>
    <mergeCell ref="R18:R22"/>
    <mergeCell ref="S18:S22"/>
    <mergeCell ref="T23:T27"/>
    <mergeCell ref="U23:U27"/>
    <mergeCell ref="V23:V27"/>
    <mergeCell ref="W23:W27"/>
    <mergeCell ref="X23:X27"/>
    <mergeCell ref="Y23:Y27"/>
    <mergeCell ref="U18:U22"/>
    <mergeCell ref="V18:V22"/>
    <mergeCell ref="W18:W22"/>
    <mergeCell ref="X18:X22"/>
    <mergeCell ref="Y18:Y22"/>
    <mergeCell ref="T18:T22"/>
    <mergeCell ref="N33:N37"/>
    <mergeCell ref="O33:O37"/>
    <mergeCell ref="P33:P37"/>
    <mergeCell ref="R33:R37"/>
    <mergeCell ref="S33:S37"/>
    <mergeCell ref="N28:N32"/>
    <mergeCell ref="O28:O32"/>
    <mergeCell ref="P28:P32"/>
    <mergeCell ref="R28:R32"/>
    <mergeCell ref="S28:S32"/>
    <mergeCell ref="T33:T37"/>
    <mergeCell ref="U33:U37"/>
    <mergeCell ref="V33:V37"/>
    <mergeCell ref="W33:W37"/>
    <mergeCell ref="X33:X37"/>
    <mergeCell ref="Y33:Y37"/>
    <mergeCell ref="U28:U32"/>
    <mergeCell ref="V28:V32"/>
    <mergeCell ref="W28:W32"/>
    <mergeCell ref="X28:X32"/>
    <mergeCell ref="Y28:Y32"/>
    <mergeCell ref="T28:T32"/>
    <mergeCell ref="N43:N47"/>
    <mergeCell ref="O43:O47"/>
    <mergeCell ref="P43:P47"/>
    <mergeCell ref="R43:R47"/>
    <mergeCell ref="S43:S47"/>
    <mergeCell ref="N38:N42"/>
    <mergeCell ref="O38:O42"/>
    <mergeCell ref="P38:P42"/>
    <mergeCell ref="R38:R42"/>
    <mergeCell ref="S38:S42"/>
    <mergeCell ref="T43:T47"/>
    <mergeCell ref="U43:U47"/>
    <mergeCell ref="V43:V47"/>
    <mergeCell ref="W43:W47"/>
    <mergeCell ref="X43:X47"/>
    <mergeCell ref="Y43:Y47"/>
    <mergeCell ref="U38:U42"/>
    <mergeCell ref="V38:V42"/>
    <mergeCell ref="W38:W42"/>
    <mergeCell ref="X38:X42"/>
    <mergeCell ref="Y38:Y42"/>
    <mergeCell ref="T38:T42"/>
    <mergeCell ref="N53:N57"/>
    <mergeCell ref="O53:O57"/>
    <mergeCell ref="P53:P57"/>
    <mergeCell ref="R53:R57"/>
    <mergeCell ref="S53:S57"/>
    <mergeCell ref="N48:N52"/>
    <mergeCell ref="O48:O52"/>
    <mergeCell ref="P48:P52"/>
    <mergeCell ref="R48:R52"/>
    <mergeCell ref="S48:S52"/>
    <mergeCell ref="T53:T57"/>
    <mergeCell ref="U53:U57"/>
    <mergeCell ref="V53:V57"/>
    <mergeCell ref="W53:W57"/>
    <mergeCell ref="X53:X57"/>
    <mergeCell ref="Y53:Y57"/>
    <mergeCell ref="U48:U52"/>
    <mergeCell ref="V48:V52"/>
    <mergeCell ref="W48:W52"/>
    <mergeCell ref="X48:X52"/>
    <mergeCell ref="Y48:Y52"/>
    <mergeCell ref="T48:T52"/>
    <mergeCell ref="N63:N67"/>
    <mergeCell ref="O63:O67"/>
    <mergeCell ref="P63:P67"/>
    <mergeCell ref="R63:R67"/>
    <mergeCell ref="S63:S67"/>
    <mergeCell ref="N58:N62"/>
    <mergeCell ref="O58:O62"/>
    <mergeCell ref="P58:P62"/>
    <mergeCell ref="R58:R62"/>
    <mergeCell ref="S58:S62"/>
    <mergeCell ref="T63:T67"/>
    <mergeCell ref="U63:U67"/>
    <mergeCell ref="V63:V67"/>
    <mergeCell ref="W63:W67"/>
    <mergeCell ref="X63:X67"/>
    <mergeCell ref="Y63:Y67"/>
    <mergeCell ref="U58:U62"/>
    <mergeCell ref="V58:V62"/>
    <mergeCell ref="W58:W62"/>
    <mergeCell ref="X58:X62"/>
    <mergeCell ref="Y58:Y62"/>
    <mergeCell ref="T58:T62"/>
    <mergeCell ref="U68:U72"/>
    <mergeCell ref="V68:V72"/>
    <mergeCell ref="W68:W72"/>
    <mergeCell ref="X68:X72"/>
    <mergeCell ref="Y68:Y72"/>
    <mergeCell ref="N68:N72"/>
    <mergeCell ref="O68:O72"/>
    <mergeCell ref="P68:P72"/>
    <mergeCell ref="R68:R72"/>
    <mergeCell ref="S68:S72"/>
    <mergeCell ref="T68:T7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2022-02-21T16:06:59Z</dcterms:created>
  <dcterms:modified xsi:type="dcterms:W3CDTF">2022-02-23T19:19:18Z</dcterms:modified>
</cp:coreProperties>
</file>