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3.1.1\"/>
    </mc:Choice>
  </mc:AlternateContent>
  <xr:revisionPtr revIDLastSave="0" documentId="13_ncr:1_{6AFC6847-FC0F-4327-A5DF-7992D296BB98}" xr6:coauthVersionLast="47" xr6:coauthVersionMax="47" xr10:uidLastSave="{00000000-0000-0000-0000-000000000000}"/>
  <bookViews>
    <workbookView xWindow="28680" yWindow="-120" windowWidth="20730" windowHeight="11160" xr2:uid="{3CEE58F9-E989-45AC-A159-3D6ED174738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J6" i="1"/>
  <c r="J8" i="1" s="1"/>
  <c r="K7" i="1"/>
  <c r="J7" i="1"/>
  <c r="H7" i="1"/>
  <c r="G7" i="1"/>
  <c r="H6" i="1"/>
  <c r="G6" i="1"/>
  <c r="N3" i="1"/>
  <c r="N2" i="1"/>
  <c r="N4" i="1" s="1"/>
  <c r="M3" i="1"/>
  <c r="M2" i="1"/>
  <c r="M4" i="1" s="1"/>
  <c r="K4" i="1" s="1"/>
  <c r="E2" i="1"/>
  <c r="B8" i="1"/>
  <c r="B9" i="1" s="1"/>
  <c r="E4" i="1"/>
  <c r="D5" i="1"/>
  <c r="E5" i="1"/>
  <c r="D6" i="1"/>
  <c r="E6" i="1"/>
  <c r="F3" i="1"/>
  <c r="E3" i="1"/>
  <c r="F2" i="1"/>
  <c r="F4" i="1" s="1"/>
  <c r="K5" i="1" l="1"/>
  <c r="C8" i="1"/>
  <c r="C9" i="1" s="1"/>
  <c r="K8" i="1" s="1"/>
</calcChain>
</file>

<file path=xl/sharedStrings.xml><?xml version="1.0" encoding="utf-8"?>
<sst xmlns="http://schemas.openxmlformats.org/spreadsheetml/2006/main" count="23" uniqueCount="21">
  <si>
    <t>x0</t>
  </si>
  <si>
    <t>dx0</t>
  </si>
  <si>
    <t>x_н</t>
  </si>
  <si>
    <t>dx_н</t>
  </si>
  <si>
    <t>x_1</t>
  </si>
  <si>
    <t>dx_1</t>
  </si>
  <si>
    <t>m</t>
  </si>
  <si>
    <t>l</t>
  </si>
  <si>
    <t>d</t>
  </si>
  <si>
    <t>J</t>
  </si>
  <si>
    <t xml:space="preserve">B_0 </t>
  </si>
  <si>
    <t>xn</t>
  </si>
  <si>
    <t>dxn</t>
  </si>
  <si>
    <t>x2</t>
  </si>
  <si>
    <t>dx2</t>
  </si>
  <si>
    <t>СИ</t>
  </si>
  <si>
    <t>СГС</t>
  </si>
  <si>
    <t>С</t>
  </si>
  <si>
    <t>U</t>
  </si>
  <si>
    <t>v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</si>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</sst>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0.0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72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608C-0CF4-48B7-874F-500C355FDEB9}">
  <dimension ref="A1:N9"/>
  <sheetViews>
    <sheetView tabSelected="1" workbookViewId="0">
      <selection activeCell="K7" sqref="K7"/>
    </sheetView>
  </sheetViews>
  <sheetFormatPr defaultRowHeight="15" x14ac:dyDescent="0.25"/>
  <cols>
    <col min="2" max="2" width="14.42578125" bestFit="1" customWidth="1"/>
    <col min="3" max="3" width="10.28515625" bestFit="1" customWidth="1"/>
    <col min="4" max="4" width="12" bestFit="1" customWidth="1"/>
    <col min="5" max="5" width="11" bestFit="1" customWidth="1"/>
    <col min="6" max="6" width="9.5703125" bestFit="1" customWidth="1"/>
    <col min="7" max="7" width="9.5703125" customWidth="1"/>
    <col min="10" max="11" width="10.5703125" bestFit="1" customWidth="1"/>
    <col min="14" max="14" width="9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25">
      <c r="A2" s="2">
        <v>1</v>
      </c>
      <c r="B2">
        <v>0.1</v>
      </c>
      <c r="C2" s="2">
        <v>8</v>
      </c>
      <c r="D2">
        <v>0.1</v>
      </c>
      <c r="E2" s="2">
        <f>ABS(A2-C2)</f>
        <v>7</v>
      </c>
      <c r="F2" s="2">
        <f>SQRT(D2^2 + B2^2)</f>
        <v>0.14142135623730953</v>
      </c>
      <c r="G2" s="2"/>
      <c r="I2">
        <v>-1.4</v>
      </c>
      <c r="J2">
        <v>0.1</v>
      </c>
      <c r="K2">
        <v>-10.9</v>
      </c>
      <c r="L2">
        <v>0.1</v>
      </c>
      <c r="M2">
        <f>ABS(I2-K2)</f>
        <v>9.5</v>
      </c>
      <c r="N2" s="2">
        <f>(J2^2+L2^2)^0.5</f>
        <v>0.14142135623730953</v>
      </c>
    </row>
    <row r="3" spans="1:14" x14ac:dyDescent="0.25">
      <c r="A3">
        <v>-1.2</v>
      </c>
      <c r="B3">
        <v>0.1</v>
      </c>
      <c r="C3">
        <v>-8.1</v>
      </c>
      <c r="D3">
        <v>0.1</v>
      </c>
      <c r="E3">
        <f>ABS(A3-C3)</f>
        <v>6.8999999999999995</v>
      </c>
      <c r="F3" s="2">
        <f>SQRT(D3^2 + B3^2)</f>
        <v>0.14142135623730953</v>
      </c>
      <c r="G3" s="2"/>
      <c r="I3">
        <v>1.1000000000000001</v>
      </c>
      <c r="J3">
        <v>0.1</v>
      </c>
      <c r="K3">
        <v>10.5</v>
      </c>
      <c r="L3">
        <v>0.1</v>
      </c>
      <c r="M3">
        <f>ABS(I3-K3)</f>
        <v>9.4</v>
      </c>
      <c r="N3" s="2">
        <f>(J3^2+L3^2)^0.5</f>
        <v>0.14142135623730953</v>
      </c>
    </row>
    <row r="4" spans="1:14" x14ac:dyDescent="0.25">
      <c r="E4" s="2">
        <f>AVERAGE(E2:E3)</f>
        <v>6.9499999999999993</v>
      </c>
      <c r="F4" s="2">
        <f>(F2^2+F3^2)^0.5/2</f>
        <v>0.10000000000000002</v>
      </c>
      <c r="G4" s="2"/>
      <c r="K4">
        <f>(M4/2/97)</f>
        <v>4.871134020618556E-2</v>
      </c>
      <c r="M4" s="1">
        <f>AVERAGE(M2:M3)</f>
        <v>9.4499999999999993</v>
      </c>
      <c r="N4">
        <f>(N2^2+N3^2)^0.5/2</f>
        <v>0.10000000000000002</v>
      </c>
    </row>
    <row r="5" spans="1:14" x14ac:dyDescent="0.25">
      <c r="A5" t="s">
        <v>6</v>
      </c>
      <c r="B5">
        <v>5.9</v>
      </c>
      <c r="C5">
        <v>1E-3</v>
      </c>
      <c r="D5">
        <f>(1 + 3*(B7/2/B6)^2)</f>
        <v>1.0109638408974106</v>
      </c>
      <c r="E5">
        <f>(4*(C7/B7)^2 + 4*(C6/B6))^0.5 *(1 + 3*(B7/2/B6)^2)</f>
        <v>7.47827054229495E-2</v>
      </c>
      <c r="K5">
        <f>((N4/M4)^2 + (0.5/97)^2)^0.5*(M4/2/97)</f>
        <v>5.7336631247250432E-4</v>
      </c>
    </row>
    <row r="6" spans="1:14" x14ac:dyDescent="0.25">
      <c r="A6" t="s">
        <v>7</v>
      </c>
      <c r="B6">
        <v>3.97</v>
      </c>
      <c r="C6">
        <v>5.0000000000000001E-3</v>
      </c>
      <c r="D6">
        <f>B5/1000*(B6/100)^2/12</f>
        <v>7.7491091666666679E-7</v>
      </c>
      <c r="E6">
        <f>((C5/B5)^2 + 4*(C6/B6)^2)^0.5 *D6</f>
        <v>1.9563305160713018E-9</v>
      </c>
      <c r="F6" t="s">
        <v>17</v>
      </c>
      <c r="G6">
        <f>9*10^5</f>
        <v>900000</v>
      </c>
      <c r="H6">
        <f>0.02*G6</f>
        <v>18000</v>
      </c>
      <c r="I6" t="s">
        <v>15</v>
      </c>
      <c r="J6" s="3">
        <f>(2*B9*0.2)/(4*PI()*(10^-7)*44)*(M4/2/97)</f>
        <v>5.7624111220097593E-3</v>
      </c>
      <c r="K6" s="3">
        <f>((C9/B9)^2+(K5/K4)^2)^0.5*J6</f>
        <v>2.296463421520541E-4</v>
      </c>
    </row>
    <row r="7" spans="1:14" x14ac:dyDescent="0.25">
      <c r="A7" t="s">
        <v>8</v>
      </c>
      <c r="B7">
        <v>0.48</v>
      </c>
      <c r="C7">
        <v>5.0000000000000001E-3</v>
      </c>
      <c r="F7" t="s">
        <v>18</v>
      </c>
      <c r="G7">
        <f>98/300</f>
        <v>0.32666666666666666</v>
      </c>
      <c r="H7">
        <f>0.5/300</f>
        <v>1.6666666666666668E-3</v>
      </c>
      <c r="I7" t="s">
        <v>16</v>
      </c>
      <c r="J7" s="4">
        <f>G6*G7*G8</f>
        <v>14700000</v>
      </c>
      <c r="K7" s="4">
        <f>((H6/G6)^2+(H7/G8)^2)^0.5*J7</f>
        <v>294000.4083330498</v>
      </c>
    </row>
    <row r="8" spans="1:14" x14ac:dyDescent="0.25">
      <c r="A8" t="s">
        <v>9</v>
      </c>
      <c r="B8" s="3">
        <f>(B5/1000*(B6/100)^2)/12*(1+3*(B7/2/B6)^2)</f>
        <v>7.8340691666666679E-7</v>
      </c>
      <c r="C8" s="3">
        <f>((E5/D5)^2 + (E6/D6)^2)^0.5 * B8</f>
        <v>5.7983674908555095E-8</v>
      </c>
      <c r="F8" t="s">
        <v>19</v>
      </c>
      <c r="G8">
        <v>50</v>
      </c>
      <c r="H8">
        <v>0</v>
      </c>
      <c r="I8" t="s">
        <v>20</v>
      </c>
      <c r="J8" s="3">
        <f>J7/10/J6</f>
        <v>255101548.44476062</v>
      </c>
      <c r="K8" s="3">
        <f>((K6/J6)^2+(K7/J7)^2)^0.5*J8</f>
        <v>11374842.835549956</v>
      </c>
    </row>
    <row r="9" spans="1:14" x14ac:dyDescent="0.25">
      <c r="A9" t="s">
        <v>10</v>
      </c>
      <c r="B9" s="3">
        <f>(2*PI())/(6.33*0.2)*((4*PI()*(10^-7)*B8*0.97)/(2*PI()*0.2*0.07))^0.5</f>
        <v>1.6352219592700332E-5</v>
      </c>
      <c r="C9" s="3">
        <f>((0.03/6.33)^2 + 0.25*(C8/B8)^2 + 0.25*(0.5/97)^2 + 0.25*(0.1/7)^2)^0.5*B9</f>
        <v>6.226032116029859E-7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2022-10-16T22:29:56Z</dcterms:created>
  <dcterms:modified xsi:type="dcterms:W3CDTF">2022-10-17T01:07:21Z</dcterms:modified>
</cp:coreProperties>
</file>